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lierspk.sharepoint.com/Shared Documents/Sales/Deutsche Bank/DB Karachi/RFP/RFP GC/Queries Response/"/>
    </mc:Choice>
  </mc:AlternateContent>
  <xr:revisionPtr revIDLastSave="8" documentId="11_F8ED651473BC9446690B61AD1C3AC456DF7C57C4" xr6:coauthVersionLast="47" xr6:coauthVersionMax="47" xr10:uidLastSave="{44FC57A8-716C-4A80-A4B2-3E1A7A528243}"/>
  <bookViews>
    <workbookView xWindow="-110" yWindow="-110" windowWidth="19420" windowHeight="10300" xr2:uid="{00000000-000D-0000-FFFF-FFFF00000000}"/>
  </bookViews>
  <sheets>
    <sheet name="VAV (15th)" sheetId="1" r:id="rId1"/>
    <sheet name="CAV (15th)" sheetId="4" r:id="rId2"/>
    <sheet name="VAV (16th) " sheetId="6" r:id="rId3"/>
    <sheet name="CAV (16th)" sheetId="5" r:id="rId4"/>
    <sheet name="AHU Sheet" sheetId="3" state="hidden" r:id="rId5"/>
    <sheet name="Summit Bank(CAV)" sheetId="2" state="hidden" r:id="rId6"/>
  </sheets>
  <externalReferences>
    <externalReference r:id="rId7"/>
    <externalReference r:id="rId8"/>
  </externalReferences>
  <definedNames>
    <definedName name="_xlnm.Print_Area" localSheetId="4">'AHU Sheet'!$A$1:$P$75</definedName>
    <definedName name="_xlnm.Print_Area" localSheetId="1">'CAV (15th)'!$A$1:$D$20</definedName>
    <definedName name="_xlnm.Print_Area" localSheetId="3">'CAV (16th)'!$A$1:$D$17</definedName>
    <definedName name="_xlnm.Print_Area" localSheetId="5">'Summit Bank(CAV)'!$A$1:$H$17</definedName>
    <definedName name="_xlnm.Print_Area" localSheetId="0">'VAV (15th)'!$A$1:$E$27</definedName>
    <definedName name="_xlnm.Print_Area" localSheetId="2">'VAV (16th) '!$A$1:$E$23</definedName>
    <definedName name="UNITS">[1]Formula!$F$4:$G$11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  <c r="D2" i="5"/>
  <c r="E3" i="6"/>
  <c r="E2" i="6"/>
  <c r="D3" i="4"/>
  <c r="D2" i="4"/>
  <c r="G8" i="2"/>
  <c r="G9" i="2"/>
  <c r="G10" i="2"/>
  <c r="G11" i="2"/>
  <c r="G12" i="2"/>
  <c r="G7" i="2"/>
  <c r="G13" i="2" l="1"/>
  <c r="B13" i="2"/>
  <c r="N20" i="3"/>
  <c r="N21" i="3"/>
  <c r="N70" i="3" l="1"/>
  <c r="N71" i="3"/>
  <c r="N72" i="3"/>
  <c r="N73" i="3"/>
  <c r="N68" i="3"/>
  <c r="N62" i="3"/>
  <c r="N63" i="3"/>
  <c r="N64" i="3"/>
  <c r="N65" i="3"/>
  <c r="N61" i="3"/>
  <c r="N60" i="3"/>
  <c r="N54" i="3"/>
  <c r="N55" i="3"/>
  <c r="N56" i="3"/>
  <c r="N57" i="3"/>
  <c r="N53" i="3"/>
  <c r="N50" i="3"/>
  <c r="N48" i="3"/>
  <c r="N49" i="3"/>
  <c r="N47" i="3"/>
  <c r="N46" i="3"/>
  <c r="N45" i="3"/>
  <c r="N44" i="3"/>
  <c r="N40" i="3"/>
  <c r="N42" i="3"/>
  <c r="N35" i="3"/>
  <c r="N32" i="3"/>
  <c r="N31" i="3"/>
  <c r="N30" i="3"/>
  <c r="N29" i="3"/>
  <c r="N28" i="3"/>
  <c r="N27" i="3"/>
  <c r="N34" i="3"/>
  <c r="N19" i="3"/>
  <c r="N22" i="3"/>
  <c r="N23" i="3"/>
  <c r="N24" i="3"/>
  <c r="N8" i="3"/>
  <c r="N9" i="3"/>
  <c r="N10" i="3"/>
  <c r="N11" i="3"/>
  <c r="N12" i="3"/>
  <c r="N13" i="3"/>
  <c r="N14" i="3"/>
  <c r="N15" i="3"/>
  <c r="N7" i="3"/>
  <c r="D17" i="3"/>
  <c r="D25" i="3"/>
  <c r="D36" i="3"/>
  <c r="E36" i="3"/>
  <c r="D37" i="3"/>
  <c r="D41" i="3"/>
  <c r="D43" i="3" s="1"/>
  <c r="E41" i="3"/>
  <c r="D51" i="3"/>
  <c r="D52" i="3" s="1"/>
  <c r="D58" i="3"/>
  <c r="D59" i="3" s="1"/>
  <c r="D67" i="3"/>
  <c r="D74" i="3"/>
  <c r="D75" i="3" s="1"/>
  <c r="F74" i="3"/>
  <c r="F75" i="3" s="1"/>
  <c r="F67" i="3"/>
  <c r="L66" i="3"/>
  <c r="L67" i="3" s="1"/>
  <c r="I66" i="3"/>
  <c r="F58" i="3"/>
  <c r="F59" i="3" s="1"/>
  <c r="O51" i="3"/>
  <c r="O58" i="3" s="1"/>
  <c r="O66" i="3" s="1"/>
  <c r="K66" i="3" s="1"/>
  <c r="G51" i="3"/>
  <c r="G74" i="3" s="1"/>
  <c r="F51" i="3"/>
  <c r="F52" i="3" s="1"/>
  <c r="O42" i="3"/>
  <c r="H42" i="3"/>
  <c r="J42" i="3" s="1"/>
  <c r="G42" i="3"/>
  <c r="O41" i="3"/>
  <c r="L41" i="3"/>
  <c r="K41" i="3"/>
  <c r="J41" i="3"/>
  <c r="I41" i="3"/>
  <c r="H41" i="3"/>
  <c r="G41" i="3"/>
  <c r="F41" i="3"/>
  <c r="C41" i="3"/>
  <c r="O40" i="3"/>
  <c r="H40" i="3"/>
  <c r="J40" i="3" s="1"/>
  <c r="G40" i="3"/>
  <c r="O39" i="3"/>
  <c r="N39" i="3"/>
  <c r="H39" i="3"/>
  <c r="J39" i="3" s="1"/>
  <c r="G39" i="3"/>
  <c r="L38" i="3"/>
  <c r="G38" i="3"/>
  <c r="E38" i="3" s="1"/>
  <c r="L36" i="3"/>
  <c r="K36" i="3"/>
  <c r="I36" i="3"/>
  <c r="F36" i="3"/>
  <c r="F37" i="3" s="1"/>
  <c r="O35" i="3"/>
  <c r="O36" i="3" s="1"/>
  <c r="H35" i="3"/>
  <c r="G35" i="3"/>
  <c r="G36" i="3" s="1"/>
  <c r="O34" i="3"/>
  <c r="H34" i="3"/>
  <c r="J34" i="3" s="1"/>
  <c r="G34" i="3"/>
  <c r="O32" i="3"/>
  <c r="H32" i="3"/>
  <c r="J32" i="3" s="1"/>
  <c r="G32" i="3"/>
  <c r="O30" i="3"/>
  <c r="H30" i="3"/>
  <c r="J30" i="3" s="1"/>
  <c r="G30" i="3"/>
  <c r="O29" i="3"/>
  <c r="H29" i="3"/>
  <c r="J29" i="3" s="1"/>
  <c r="G29" i="3"/>
  <c r="L26" i="3"/>
  <c r="G26" i="3"/>
  <c r="E26" i="3" s="1"/>
  <c r="E37" i="3" s="1"/>
  <c r="F25" i="3"/>
  <c r="O19" i="3"/>
  <c r="H19" i="3"/>
  <c r="J19" i="3" s="1"/>
  <c r="G19" i="3"/>
  <c r="L18" i="3"/>
  <c r="L25" i="3" s="1"/>
  <c r="G18" i="3"/>
  <c r="E18" i="3" s="1"/>
  <c r="E25" i="3" s="1"/>
  <c r="F17" i="3"/>
  <c r="O16" i="3"/>
  <c r="O18" i="3" s="1"/>
  <c r="L16" i="3"/>
  <c r="L17" i="3" s="1"/>
  <c r="I16" i="3"/>
  <c r="I51" i="3" s="1"/>
  <c r="G16" i="3"/>
  <c r="E16" i="3" s="1"/>
  <c r="E17" i="3" s="1"/>
  <c r="O6" i="3"/>
  <c r="N6" i="3"/>
  <c r="H6" i="3"/>
  <c r="J6" i="3" s="1"/>
  <c r="G6" i="3"/>
  <c r="E43" i="3" l="1"/>
  <c r="N41" i="3"/>
  <c r="N66" i="3"/>
  <c r="L43" i="3"/>
  <c r="E74" i="3"/>
  <c r="E75" i="3" s="1"/>
  <c r="L58" i="3"/>
  <c r="L59" i="3" s="1"/>
  <c r="N36" i="3"/>
  <c r="L37" i="3"/>
  <c r="E51" i="3"/>
  <c r="E52" i="3" s="1"/>
  <c r="K16" i="3"/>
  <c r="G58" i="3"/>
  <c r="E58" i="3" s="1"/>
  <c r="E59" i="3" s="1"/>
  <c r="G17" i="3"/>
  <c r="H16" i="3"/>
  <c r="O26" i="3"/>
  <c r="K18" i="3"/>
  <c r="N18" i="3" s="1"/>
  <c r="H18" i="3"/>
  <c r="G25" i="3"/>
  <c r="I18" i="3"/>
  <c r="H26" i="3"/>
  <c r="G37" i="3"/>
  <c r="H36" i="3"/>
  <c r="J35" i="3"/>
  <c r="J36" i="3" s="1"/>
  <c r="N67" i="3"/>
  <c r="K67" i="3"/>
  <c r="O67" i="3" s="1"/>
  <c r="H38" i="3"/>
  <c r="G43" i="3"/>
  <c r="F43" i="3"/>
  <c r="L51" i="3"/>
  <c r="L52" i="3" s="1"/>
  <c r="L74" i="3"/>
  <c r="L75" i="3" s="1"/>
  <c r="O74" i="3"/>
  <c r="K74" i="3" s="1"/>
  <c r="K51" i="3"/>
  <c r="G66" i="3"/>
  <c r="E66" i="3" s="1"/>
  <c r="E67" i="3" s="1"/>
  <c r="K52" i="3" l="1"/>
  <c r="N51" i="3"/>
  <c r="N52" i="3" s="1"/>
  <c r="K75" i="3"/>
  <c r="O75" i="3" s="1"/>
  <c r="N74" i="3"/>
  <c r="N16" i="3"/>
  <c r="N17" i="3" s="1"/>
  <c r="K17" i="3"/>
  <c r="O17" i="3" s="1"/>
  <c r="G59" i="3"/>
  <c r="O52" i="3"/>
  <c r="G75" i="3"/>
  <c r="H74" i="3"/>
  <c r="H75" i="3" s="1"/>
  <c r="H43" i="3"/>
  <c r="I58" i="3"/>
  <c r="I26" i="3"/>
  <c r="I38" i="3" s="1"/>
  <c r="K58" i="3"/>
  <c r="K25" i="3"/>
  <c r="H51" i="3"/>
  <c r="H52" i="3" s="1"/>
  <c r="J16" i="3"/>
  <c r="G67" i="3"/>
  <c r="H66" i="3"/>
  <c r="H37" i="3"/>
  <c r="G52" i="3"/>
  <c r="H58" i="3"/>
  <c r="H59" i="3" s="1"/>
  <c r="H25" i="3"/>
  <c r="J18" i="3"/>
  <c r="O38" i="3"/>
  <c r="K38" i="3" s="1"/>
  <c r="K26" i="3"/>
  <c r="N26" i="3" s="1"/>
  <c r="H17" i="3"/>
  <c r="J26" i="3" l="1"/>
  <c r="J37" i="3" s="1"/>
  <c r="K59" i="3"/>
  <c r="O59" i="3" s="1"/>
  <c r="N58" i="3"/>
  <c r="N59" i="3" s="1"/>
  <c r="K37" i="3"/>
  <c r="O37" i="3" s="1"/>
  <c r="N37" i="3"/>
  <c r="J58" i="3"/>
  <c r="J59" i="3" s="1"/>
  <c r="J25" i="3"/>
  <c r="H67" i="3"/>
  <c r="J66" i="3"/>
  <c r="J67" i="3" s="1"/>
  <c r="O25" i="3"/>
  <c r="I74" i="3"/>
  <c r="J38" i="3"/>
  <c r="N38" i="3"/>
  <c r="K43" i="3"/>
  <c r="O43" i="3" s="1"/>
  <c r="J51" i="3"/>
  <c r="J52" i="3" s="1"/>
  <c r="J17" i="3"/>
  <c r="N25" i="3"/>
  <c r="N75" i="3" l="1"/>
  <c r="N43" i="3"/>
  <c r="J43" i="3"/>
  <c r="J74" i="3"/>
  <c r="J75" i="3" s="1"/>
</calcChain>
</file>

<file path=xl/sharedStrings.xml><?xml version="1.0" encoding="utf-8"?>
<sst xmlns="http://schemas.openxmlformats.org/spreadsheetml/2006/main" count="378" uniqueCount="188">
  <si>
    <t>TAG NO</t>
  </si>
  <si>
    <t>QTY</t>
  </si>
  <si>
    <t>CFM</t>
  </si>
  <si>
    <t xml:space="preserve">NC </t>
  </si>
  <si>
    <t>MAX. NC LEVEL</t>
  </si>
  <si>
    <t>SPACES SERVED</t>
  </si>
  <si>
    <t>Nos.</t>
  </si>
  <si>
    <t>MIN SUPPLY AIR</t>
  </si>
  <si>
    <t>MAX SUPPLY AIR</t>
  </si>
  <si>
    <t>lobby</t>
  </si>
  <si>
    <t>entrance</t>
  </si>
  <si>
    <t>librarian ofice</t>
  </si>
  <si>
    <t>bank offices</t>
  </si>
  <si>
    <t>Total</t>
  </si>
  <si>
    <t xml:space="preserve">Note : </t>
  </si>
  <si>
    <t xml:space="preserve">All CAV Boxes should have factory fitted controllers </t>
  </si>
  <si>
    <t>Control wiring should be provided from controller to CAV</t>
  </si>
  <si>
    <t>SUPPLY AIR</t>
  </si>
  <si>
    <t>PROJECT: REHMAN MEDICAL COLLEGE (RMC)</t>
  </si>
  <si>
    <t>LOCATION:  PESHAWAR</t>
  </si>
  <si>
    <t>DESIGN PARAMETRES :  DB = 100˚F, WB = 83˚F</t>
  </si>
  <si>
    <t>COOLING LOAD SHEET WITHOUT HRV:</t>
  </si>
  <si>
    <t>FLOOR</t>
  </si>
  <si>
    <t>AHU #</t>
  </si>
  <si>
    <t>Space</t>
  </si>
  <si>
    <t>Total Area (Sq.Ft)</t>
  </si>
  <si>
    <t>Calculated Cooling Tonnage (TR)</t>
  </si>
  <si>
    <t>Calculated Heating Load (MBH)</t>
  </si>
  <si>
    <t>Sq.Ft/ton</t>
  </si>
  <si>
    <t>Total Cooling Load (BTU/HR)</t>
  </si>
  <si>
    <t>Sensible Heat Ratio</t>
  </si>
  <si>
    <t>Total Sensible Load (BTU/HR)</t>
  </si>
  <si>
    <t>Total Supply Air CFM</t>
  </si>
  <si>
    <t>Total Fresh Air CFM</t>
  </si>
  <si>
    <t>Total Return Air CFM</t>
  </si>
  <si>
    <t>CFM/Sq.Ft</t>
  </si>
  <si>
    <t>FIFTH FLOOR</t>
  </si>
  <si>
    <t>AHU-03</t>
  </si>
  <si>
    <t>Office</t>
  </si>
  <si>
    <t>Seminar Not Exp 1</t>
  </si>
  <si>
    <t>Seminar Not Exp 2</t>
  </si>
  <si>
    <t>Seminar 1</t>
  </si>
  <si>
    <t>Seminar 2</t>
  </si>
  <si>
    <t>Seminar 3</t>
  </si>
  <si>
    <t>Seminar 4</t>
  </si>
  <si>
    <t>Skill Lab 1</t>
  </si>
  <si>
    <t>Skill Lab 2</t>
  </si>
  <si>
    <t>Skill Lab 3</t>
  </si>
  <si>
    <t>Passage</t>
  </si>
  <si>
    <t>-</t>
  </si>
  <si>
    <t>AHU-04</t>
  </si>
  <si>
    <t>Pathology &amp; Dental Lab</t>
  </si>
  <si>
    <t>Seminar Exp 3</t>
  </si>
  <si>
    <t>Seminar Exp 4</t>
  </si>
  <si>
    <t>Seminar Exp 5</t>
  </si>
  <si>
    <t>Seminar 5</t>
  </si>
  <si>
    <t>Skill Lab 4</t>
  </si>
  <si>
    <t>AHU-02</t>
  </si>
  <si>
    <t>Seminar Exp 1</t>
  </si>
  <si>
    <t>Seminar Exp 2</t>
  </si>
  <si>
    <t>Junior Faculty</t>
  </si>
  <si>
    <t>Lecture Theatre 02</t>
  </si>
  <si>
    <t>Student's Affair</t>
  </si>
  <si>
    <t>Principal Office</t>
  </si>
  <si>
    <t>Seminar 6</t>
  </si>
  <si>
    <t>Assistant Professor</t>
  </si>
  <si>
    <t>AsistanT Professor 1</t>
  </si>
  <si>
    <t>AsistanT Professor 2</t>
  </si>
  <si>
    <t>Subtotal</t>
  </si>
  <si>
    <t>AHU-01</t>
  </si>
  <si>
    <t>Lecture Theatre 01</t>
  </si>
  <si>
    <t>Board Room</t>
  </si>
  <si>
    <t>Reception</t>
  </si>
  <si>
    <t>SIXTH FLOOR</t>
  </si>
  <si>
    <t>Anatomy Lab</t>
  </si>
  <si>
    <t>Asistant Associates Lecturers</t>
  </si>
  <si>
    <t xml:space="preserve">Class Rm 1 Not Exp </t>
  </si>
  <si>
    <t xml:space="preserve">Class Rm 2 Not Exp </t>
  </si>
  <si>
    <t>Demo For CRS</t>
  </si>
  <si>
    <t>Faculty Office 2</t>
  </si>
  <si>
    <t xml:space="preserve">Class Room 3 Exp </t>
  </si>
  <si>
    <t xml:space="preserve">Class Room 4 Exp </t>
  </si>
  <si>
    <t xml:space="preserve">Class Room 5 Exp </t>
  </si>
  <si>
    <t xml:space="preserve">Class Room 6 Exp </t>
  </si>
  <si>
    <t>Faculty Office 1</t>
  </si>
  <si>
    <t>Cafeteria</t>
  </si>
  <si>
    <t>IT Lab</t>
  </si>
  <si>
    <t>Kine Lab</t>
  </si>
  <si>
    <t>Library</t>
  </si>
  <si>
    <t>Physiology Lab</t>
  </si>
  <si>
    <t xml:space="preserve">Faculty Lounge </t>
  </si>
  <si>
    <t>Female Lounge</t>
  </si>
  <si>
    <t xml:space="preserve">Seminar </t>
  </si>
  <si>
    <t>Male Lounge</t>
  </si>
  <si>
    <t>250-300</t>
  </si>
  <si>
    <t>300-340</t>
  </si>
  <si>
    <t>340-370</t>
  </si>
  <si>
    <t>350-400</t>
  </si>
  <si>
    <t>VAV-01</t>
  </si>
  <si>
    <t>VAV-02</t>
  </si>
  <si>
    <t>VAV-03</t>
  </si>
  <si>
    <t>VAV-04</t>
  </si>
  <si>
    <t>VAV-05</t>
  </si>
  <si>
    <t>VAV-06</t>
  </si>
  <si>
    <t>VAV-07</t>
  </si>
  <si>
    <t>VAV-08</t>
  </si>
  <si>
    <t>VAV-09</t>
  </si>
  <si>
    <t>VAV-10</t>
  </si>
  <si>
    <t>VAV-11</t>
  </si>
  <si>
    <t>VAV-12</t>
  </si>
  <si>
    <t>VAV-13</t>
  </si>
  <si>
    <t>VAV-15</t>
  </si>
  <si>
    <t>VAV-16</t>
  </si>
  <si>
    <t>VAV-17</t>
  </si>
  <si>
    <t>VAV-18</t>
  </si>
  <si>
    <t>VAV-19</t>
  </si>
  <si>
    <t>VAV-20</t>
  </si>
  <si>
    <t>VAV-21</t>
  </si>
  <si>
    <t>VAV-22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</si>
  <si>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</si>
  <si>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</si>
  <si>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</si>
  <si>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</si>
  <si>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</si>
  <si>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</si>
  <si>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</si>
  <si>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</si>
  <si>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 xml:space="preserve">PROJECT: JS Tower </t>
  </si>
  <si>
    <t>LOCATION:  Karachi</t>
  </si>
  <si>
    <t>Date:26-01-2018</t>
  </si>
  <si>
    <t>ELECTRICAL LOAD</t>
  </si>
  <si>
    <t>kW</t>
  </si>
  <si>
    <t>ELECTRICAL LOAD (total)</t>
  </si>
  <si>
    <t>Electrical power to be provided by electrical consultant</t>
  </si>
  <si>
    <t>ELECTRICAL CHARACTERISTICS</t>
  </si>
  <si>
    <t>1 Ph + N + E</t>
  </si>
  <si>
    <t>SCHEDULE OF CAV BOXES</t>
  </si>
  <si>
    <t>20F-CAV-01</t>
  </si>
  <si>
    <t>20F-CAV-02</t>
  </si>
  <si>
    <t>20F-CAV-03</t>
  </si>
  <si>
    <t>20F-CAV-04</t>
  </si>
  <si>
    <t>20F-CAV-05</t>
  </si>
  <si>
    <t>21F-CAV-01</t>
  </si>
  <si>
    <t xml:space="preserve">(i) All VAV &amp; CAV Boxes should have factory fitted controllers </t>
  </si>
  <si>
    <t>(ii) Control wiring will be done from controller to VAV/CAV by supplier.</t>
  </si>
  <si>
    <t>Karachi</t>
  </si>
  <si>
    <t xml:space="preserve">Notes : </t>
  </si>
  <si>
    <t>(iv) Pressure Sensor required for all VAVs &amp; CAVs</t>
  </si>
  <si>
    <t>(iii) All VAV Boxes must be equipped with Thermostat and digital display.</t>
  </si>
  <si>
    <t>(v) Standalone BMS interfacable central controller with control wiring to be provided and installed by the supplier.</t>
  </si>
  <si>
    <t>(vi) Supplier to provide complete submittal with all the necessary information for consultant approval.</t>
  </si>
  <si>
    <t>CAV-01</t>
  </si>
  <si>
    <t>CAV-02</t>
  </si>
  <si>
    <t>CAV-03</t>
  </si>
  <si>
    <t>CAV-04</t>
  </si>
  <si>
    <t>Deutsche Bank</t>
  </si>
  <si>
    <t>Vault</t>
  </si>
  <si>
    <t>File Storage</t>
  </si>
  <si>
    <t>FM Store</t>
  </si>
  <si>
    <t>IT Store</t>
  </si>
  <si>
    <t>Breakout</t>
  </si>
  <si>
    <t>CAV-05</t>
  </si>
  <si>
    <t>Corridor Right / Left</t>
  </si>
  <si>
    <t>Group Audit</t>
  </si>
  <si>
    <t>Teller Office</t>
  </si>
  <si>
    <t>GRE + CSO_6</t>
  </si>
  <si>
    <t>Faith Room</t>
  </si>
  <si>
    <t>Reception Lobby</t>
  </si>
  <si>
    <t>Mail Room</t>
  </si>
  <si>
    <t>Support Staff</t>
  </si>
  <si>
    <t>Medium Meeting Room</t>
  </si>
  <si>
    <t>Small Meeting Room</t>
  </si>
  <si>
    <t>TDI (CTM)-5</t>
  </si>
  <si>
    <t>Break Out</t>
  </si>
  <si>
    <t>CLM_8 &amp; Corp Bank_12</t>
  </si>
  <si>
    <t>Treasury IB_6</t>
  </si>
  <si>
    <t>COO Office</t>
  </si>
  <si>
    <t>CCO Office</t>
  </si>
  <si>
    <t>CFO Office</t>
  </si>
  <si>
    <t>Compliance_4</t>
  </si>
  <si>
    <t>Large Meeting Room</t>
  </si>
  <si>
    <t>PA / Waiting, HR Office</t>
  </si>
  <si>
    <t>SCHEDULE OF VAV BOXES FOR 15th FLOOR</t>
  </si>
  <si>
    <t>SCHEDULE OF VAV BOXES FOR 16th FLOOR</t>
  </si>
  <si>
    <t>SCHEDULE OF CAV BOXES FOR 15th FLOOR</t>
  </si>
  <si>
    <t>SCHEDULE OF CAV BOXES FOR 16th FLOOR</t>
  </si>
  <si>
    <t>Date: 11-05-2022</t>
  </si>
  <si>
    <t>REV#01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</si>
</sst>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3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/>
    </xf>
    <xf numFmtId="0" fontId="0" fillId="0" borderId="0" xfId="0" applyFill="1" applyBorder="1" applyAlignment="1">
      <alignment vertical="top"/>
    </xf>
    <xf numFmtId="3" fontId="0" fillId="2" borderId="1" xfId="0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3" fillId="2" borderId="0" xfId="0" applyFont="1" applyFill="1" applyBorder="1" applyAlignment="1"/>
    <xf numFmtId="1" fontId="4" fillId="2" borderId="0" xfId="0" applyNumberFormat="1" applyFont="1" applyFill="1" applyBorder="1"/>
    <xf numFmtId="2" fontId="4" fillId="2" borderId="0" xfId="0" applyNumberFormat="1" applyFont="1" applyFill="1" applyBorder="1"/>
    <xf numFmtId="0" fontId="5" fillId="0" borderId="0" xfId="0" applyFont="1"/>
    <xf numFmtId="0" fontId="6" fillId="3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164" fontId="7" fillId="3" borderId="7" xfId="0" applyNumberFormat="1" applyFont="1" applyFill="1" applyBorder="1" applyAlignment="1">
      <alignment horizontal="center" vertical="center" wrapText="1"/>
    </xf>
    <xf numFmtId="1" fontId="7" fillId="3" borderId="9" xfId="0" applyNumberFormat="1" applyFont="1" applyFill="1" applyBorder="1" applyAlignment="1">
      <alignment horizontal="center" vertical="center" wrapText="1"/>
    </xf>
    <xf numFmtId="2" fontId="7" fillId="3" borderId="7" xfId="0" applyNumberFormat="1" applyFont="1" applyFill="1" applyBorder="1" applyAlignment="1">
      <alignment horizontal="center" vertical="center" wrapText="1"/>
    </xf>
    <xf numFmtId="0" fontId="10" fillId="2" borderId="18" xfId="0" applyFont="1" applyFill="1" applyBorder="1"/>
    <xf numFmtId="0" fontId="10" fillId="2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1" fontId="10" fillId="2" borderId="2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 vertical="center"/>
    </xf>
    <xf numFmtId="2" fontId="10" fillId="2" borderId="20" xfId="0" applyNumberFormat="1" applyFont="1" applyFill="1" applyBorder="1" applyAlignment="1">
      <alignment horizontal="center"/>
    </xf>
    <xf numFmtId="1" fontId="10" fillId="2" borderId="2" xfId="0" applyNumberFormat="1" applyFont="1" applyFill="1" applyBorder="1" applyAlignment="1">
      <alignment horizontal="center"/>
    </xf>
    <xf numFmtId="0" fontId="10" fillId="2" borderId="21" xfId="0" applyFont="1" applyFill="1" applyBorder="1"/>
    <xf numFmtId="1" fontId="10" fillId="2" borderId="22" xfId="0" applyNumberFormat="1" applyFont="1" applyFill="1" applyBorder="1" applyAlignment="1">
      <alignment horizontal="center"/>
    </xf>
    <xf numFmtId="165" fontId="10" fillId="2" borderId="22" xfId="0" applyNumberFormat="1" applyFont="1" applyFill="1" applyBorder="1" applyAlignment="1">
      <alignment horizontal="center"/>
    </xf>
    <xf numFmtId="164" fontId="10" fillId="2" borderId="22" xfId="0" applyNumberFormat="1" applyFont="1" applyFill="1" applyBorder="1" applyAlignment="1">
      <alignment horizontal="center"/>
    </xf>
    <xf numFmtId="2" fontId="10" fillId="2" borderId="23" xfId="0" applyNumberFormat="1" applyFont="1" applyFill="1" applyBorder="1" applyAlignment="1">
      <alignment horizontal="center"/>
    </xf>
    <xf numFmtId="0" fontId="10" fillId="3" borderId="4" xfId="0" applyFont="1" applyFill="1" applyBorder="1"/>
    <xf numFmtId="1" fontId="10" fillId="3" borderId="5" xfId="0" applyNumberFormat="1" applyFont="1" applyFill="1" applyBorder="1" applyAlignment="1">
      <alignment horizontal="center"/>
    </xf>
    <xf numFmtId="165" fontId="10" fillId="3" borderId="5" xfId="0" applyNumberFormat="1" applyFont="1" applyFill="1" applyBorder="1" applyAlignment="1">
      <alignment horizontal="center"/>
    </xf>
    <xf numFmtId="1" fontId="10" fillId="3" borderId="5" xfId="0" applyNumberFormat="1" applyFont="1" applyFill="1" applyBorder="1" applyAlignment="1">
      <alignment horizontal="center" vertical="center"/>
    </xf>
    <xf numFmtId="164" fontId="10" fillId="3" borderId="5" xfId="0" applyNumberFormat="1" applyFont="1" applyFill="1" applyBorder="1" applyAlignment="1">
      <alignment horizontal="center"/>
    </xf>
    <xf numFmtId="2" fontId="10" fillId="3" borderId="25" xfId="0" applyNumberFormat="1" applyFont="1" applyFill="1" applyBorder="1" applyAlignment="1">
      <alignment horizontal="center" vertical="center"/>
    </xf>
    <xf numFmtId="0" fontId="10" fillId="2" borderId="26" xfId="0" applyFont="1" applyFill="1" applyBorder="1"/>
    <xf numFmtId="1" fontId="10" fillId="2" borderId="27" xfId="0" applyNumberFormat="1" applyFont="1" applyFill="1" applyBorder="1" applyAlignment="1">
      <alignment horizontal="center"/>
    </xf>
    <xf numFmtId="165" fontId="10" fillId="2" borderId="27" xfId="0" applyNumberFormat="1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164" fontId="10" fillId="2" borderId="27" xfId="0" applyNumberFormat="1" applyFont="1" applyFill="1" applyBorder="1" applyAlignment="1">
      <alignment horizontal="center"/>
    </xf>
    <xf numFmtId="2" fontId="10" fillId="2" borderId="28" xfId="0" applyNumberFormat="1" applyFont="1" applyFill="1" applyBorder="1" applyAlignment="1">
      <alignment horizontal="center"/>
    </xf>
    <xf numFmtId="0" fontId="10" fillId="2" borderId="3" xfId="0" applyFont="1" applyFill="1" applyBorder="1"/>
    <xf numFmtId="165" fontId="10" fillId="2" borderId="2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" fontId="5" fillId="0" borderId="0" xfId="0" applyNumberFormat="1" applyFont="1"/>
    <xf numFmtId="0" fontId="10" fillId="2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1" fontId="10" fillId="3" borderId="13" xfId="0" applyNumberFormat="1" applyFont="1" applyFill="1" applyBorder="1" applyAlignment="1">
      <alignment horizontal="center"/>
    </xf>
    <xf numFmtId="1" fontId="10" fillId="3" borderId="13" xfId="0" applyNumberFormat="1" applyFont="1" applyFill="1" applyBorder="1" applyAlignment="1">
      <alignment horizontal="center" vertical="center"/>
    </xf>
    <xf numFmtId="164" fontId="10" fillId="3" borderId="13" xfId="0" applyNumberFormat="1" applyFont="1" applyFill="1" applyBorder="1" applyAlignment="1">
      <alignment horizontal="center"/>
    </xf>
    <xf numFmtId="2" fontId="10" fillId="3" borderId="30" xfId="0" applyNumberFormat="1" applyFont="1" applyFill="1" applyBorder="1" applyAlignment="1">
      <alignment horizontal="center" vertical="center"/>
    </xf>
    <xf numFmtId="1" fontId="10" fillId="2" borderId="27" xfId="0" applyNumberFormat="1" applyFont="1" applyFill="1" applyBorder="1" applyAlignment="1">
      <alignment horizontal="center" vertical="center"/>
    </xf>
    <xf numFmtId="2" fontId="10" fillId="2" borderId="28" xfId="0" applyNumberFormat="1" applyFont="1" applyFill="1" applyBorder="1" applyAlignment="1">
      <alignment horizontal="center" vertical="center"/>
    </xf>
    <xf numFmtId="2" fontId="10" fillId="2" borderId="20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31" xfId="0" applyFont="1" applyFill="1" applyBorder="1"/>
    <xf numFmtId="1" fontId="10" fillId="2" borderId="15" xfId="0" applyNumberFormat="1" applyFont="1" applyFill="1" applyBorder="1" applyAlignment="1">
      <alignment horizontal="center"/>
    </xf>
    <xf numFmtId="165" fontId="10" fillId="2" borderId="15" xfId="0" applyNumberFormat="1" applyFont="1" applyFill="1" applyBorder="1" applyAlignment="1">
      <alignment horizontal="center"/>
    </xf>
    <xf numFmtId="164" fontId="10" fillId="2" borderId="15" xfId="0" applyNumberFormat="1" applyFont="1" applyFill="1" applyBorder="1" applyAlignment="1">
      <alignment horizontal="center"/>
    </xf>
    <xf numFmtId="2" fontId="10" fillId="2" borderId="32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 vertical="center"/>
    </xf>
    <xf numFmtId="0" fontId="9" fillId="3" borderId="24" xfId="0" applyNumberFormat="1" applyFont="1" applyFill="1" applyBorder="1" applyAlignment="1">
      <alignment vertical="center" textRotation="90"/>
    </xf>
    <xf numFmtId="0" fontId="10" fillId="3" borderId="5" xfId="0" applyFont="1" applyFill="1" applyBorder="1" applyAlignment="1">
      <alignment horizontal="center" vertical="center"/>
    </xf>
    <xf numFmtId="164" fontId="10" fillId="3" borderId="5" xfId="0" applyNumberFormat="1" applyFont="1" applyFill="1" applyBorder="1" applyAlignment="1">
      <alignment horizontal="center" vertical="center"/>
    </xf>
    <xf numFmtId="1" fontId="10" fillId="3" borderId="25" xfId="0" applyNumberFormat="1" applyFont="1" applyFill="1" applyBorder="1" applyAlignment="1">
      <alignment horizontal="center" vertical="center"/>
    </xf>
    <xf numFmtId="1" fontId="10" fillId="3" borderId="33" xfId="0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8" xfId="0" applyFont="1" applyBorder="1"/>
    <xf numFmtId="165" fontId="10" fillId="2" borderId="34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0" fillId="2" borderId="34" xfId="0" applyNumberFormat="1" applyFont="1" applyFill="1" applyBorder="1" applyAlignment="1">
      <alignment horizontal="center"/>
    </xf>
    <xf numFmtId="164" fontId="10" fillId="2" borderId="34" xfId="0" applyNumberFormat="1" applyFont="1" applyFill="1" applyBorder="1" applyAlignment="1">
      <alignment horizontal="center"/>
    </xf>
    <xf numFmtId="2" fontId="10" fillId="2" borderId="35" xfId="0" applyNumberFormat="1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/>
    </xf>
    <xf numFmtId="0" fontId="5" fillId="2" borderId="0" xfId="0" applyFont="1" applyFill="1"/>
    <xf numFmtId="1" fontId="5" fillId="2" borderId="0" xfId="0" applyNumberFormat="1" applyFont="1" applyFill="1"/>
    <xf numFmtId="164" fontId="5" fillId="2" borderId="0" xfId="0" applyNumberFormat="1" applyFont="1" applyFill="1"/>
    <xf numFmtId="2" fontId="5" fillId="2" borderId="0" xfId="0" applyNumberFormat="1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1" fontId="10" fillId="0" borderId="2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" fontId="10" fillId="0" borderId="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/>
    </xf>
    <xf numFmtId="165" fontId="10" fillId="0" borderId="27" xfId="0" applyNumberFormat="1" applyFont="1" applyFill="1" applyBorder="1" applyAlignment="1">
      <alignment horizontal="center"/>
    </xf>
    <xf numFmtId="1" fontId="10" fillId="0" borderId="27" xfId="0" applyNumberFormat="1" applyFont="1" applyFill="1" applyBorder="1" applyAlignment="1">
      <alignment horizontal="center" vertical="center"/>
    </xf>
    <xf numFmtId="164" fontId="10" fillId="0" borderId="27" xfId="0" applyNumberFormat="1" applyFont="1" applyFill="1" applyBorder="1" applyAlignment="1">
      <alignment horizontal="center"/>
    </xf>
    <xf numFmtId="1" fontId="10" fillId="0" borderId="27" xfId="0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 vertical="center"/>
    </xf>
    <xf numFmtId="165" fontId="10" fillId="0" borderId="15" xfId="0" applyNumberFormat="1" applyFont="1" applyFill="1" applyBorder="1" applyAlignment="1">
      <alignment horizontal="center"/>
    </xf>
    <xf numFmtId="1" fontId="10" fillId="0" borderId="15" xfId="0" applyNumberFormat="1" applyFont="1" applyFill="1" applyBorder="1" applyAlignment="1">
      <alignment horizontal="center"/>
    </xf>
    <xf numFmtId="164" fontId="10" fillId="0" borderId="15" xfId="0" applyNumberFormat="1" applyFont="1" applyFill="1" applyBorder="1" applyAlignment="1">
      <alignment horizontal="center"/>
    </xf>
    <xf numFmtId="1" fontId="10" fillId="0" borderId="22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1" fontId="10" fillId="2" borderId="14" xfId="0" applyNumberFormat="1" applyFont="1" applyFill="1" applyBorder="1" applyAlignment="1">
      <alignment horizontal="center"/>
    </xf>
    <xf numFmtId="1" fontId="10" fillId="0" borderId="14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3" fontId="0" fillId="0" borderId="27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3" fontId="0" fillId="0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14" fontId="0" fillId="0" borderId="0" xfId="0" applyNumberFormat="1" applyFill="1" applyBorder="1" applyAlignment="1">
      <alignment horizontal="right"/>
    </xf>
    <xf numFmtId="0" fontId="12" fillId="0" borderId="1" xfId="0" applyFont="1" applyFill="1" applyBorder="1" applyAlignment="1">
      <alignment horizontal="center" vertical="center"/>
    </xf>
    <xf numFmtId="166" fontId="0" fillId="0" borderId="2" xfId="0" applyNumberFormat="1" applyFill="1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3" fontId="0" fillId="0" borderId="2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4" fillId="2" borderId="0" xfId="0" applyFont="1" applyFill="1" applyBorder="1" applyAlignment="1">
      <alignment vertical="top"/>
    </xf>
    <xf numFmtId="3" fontId="0" fillId="2" borderId="2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center"/>
    </xf>
    <xf numFmtId="3" fontId="0" fillId="0" borderId="19" xfId="0" applyNumberFormat="1" applyFill="1" applyBorder="1" applyAlignment="1">
      <alignment horizontal="center"/>
    </xf>
    <xf numFmtId="3" fontId="0" fillId="2" borderId="37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0" xfId="0" applyFont="1" applyFill="1"/>
    <xf numFmtId="0" fontId="1" fillId="2" borderId="0" xfId="0" applyFont="1" applyFill="1"/>
    <xf numFmtId="14" fontId="1" fillId="2" borderId="6" xfId="0" applyNumberFormat="1" applyFont="1" applyFill="1" applyBorder="1" applyAlignment="1">
      <alignment horizontal="right"/>
    </xf>
    <xf numFmtId="14" fontId="15" fillId="2" borderId="0" xfId="0" applyNumberFormat="1" applyFont="1" applyFill="1" applyBorder="1" applyAlignment="1">
      <alignment horizontal="right"/>
    </xf>
    <xf numFmtId="0" fontId="1" fillId="10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9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" fillId="10" borderId="11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/>
    </xf>
    <xf numFmtId="0" fontId="16" fillId="9" borderId="8" xfId="0" applyFont="1" applyFill="1" applyBorder="1" applyAlignment="1">
      <alignment horizontal="center"/>
    </xf>
    <xf numFmtId="0" fontId="16" fillId="9" borderId="9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9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center" vertical="center" textRotation="90"/>
    </xf>
    <xf numFmtId="0" fontId="8" fillId="3" borderId="17" xfId="0" applyFont="1" applyFill="1" applyBorder="1" applyAlignment="1">
      <alignment horizontal="center" vertical="center" textRotation="90"/>
    </xf>
    <xf numFmtId="0" fontId="8" fillId="3" borderId="24" xfId="0" applyFont="1" applyFill="1" applyBorder="1" applyAlignment="1">
      <alignment horizontal="center" vertical="center" textRotation="90"/>
    </xf>
    <xf numFmtId="0" fontId="9" fillId="3" borderId="17" xfId="0" applyNumberFormat="1" applyFont="1" applyFill="1" applyBorder="1" applyAlignment="1">
      <alignment horizontal="center" vertical="center" textRotation="90"/>
    </xf>
    <xf numFmtId="0" fontId="9" fillId="3" borderId="24" xfId="0" applyNumberFormat="1" applyFont="1" applyFill="1" applyBorder="1" applyAlignment="1">
      <alignment horizontal="center" vertical="center" textRotation="90"/>
    </xf>
    <xf numFmtId="0" fontId="9" fillId="3" borderId="16" xfId="0" applyNumberFormat="1" applyFont="1" applyFill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textRotation="90"/>
    </xf>
    <xf numFmtId="0" fontId="11" fillId="3" borderId="17" xfId="0" applyFont="1" applyFill="1" applyBorder="1" applyAlignment="1">
      <alignment horizontal="center" vertical="center" textRotation="90"/>
    </xf>
    <xf numFmtId="0" fontId="11" fillId="3" borderId="24" xfId="0" applyFont="1" applyFill="1" applyBorder="1" applyAlignment="1">
      <alignment horizontal="center" vertical="center" textRotation="90"/>
    </xf>
    <xf numFmtId="3" fontId="0" fillId="0" borderId="30" xfId="0" applyNumberFormat="1" applyFill="1" applyBorder="1" applyAlignment="1">
      <alignment horizontal="center" vertical="center"/>
    </xf>
    <xf numFmtId="3" fontId="0" fillId="0" borderId="36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-doc\Signature%20Tower\Cooling%20Load\load%20summary\Load%20Summary%202014-02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-doc-2\REHMAN%20MEDICAL%20COLLEGE%20&amp;%20HOSPITAL\(RMI)-REHMAN%20MEDICAL%20COLLEGE%20AND%20HOSPITAL\RMI\HVAC\LOAD%20SUMMARY\2017-09-22%20RMC_Load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SUMMARY"/>
      <sheetName val="FAHAD BHAI SUMMARY "/>
      <sheetName val="SUMMARY "/>
      <sheetName val="BASE"/>
      <sheetName val="GF"/>
      <sheetName val="FF"/>
      <sheetName val="SF"/>
      <sheetName val="Formu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F4" t="str">
            <v>TON</v>
          </cell>
          <cell r="G4" t="str">
            <v>TAG</v>
          </cell>
        </row>
        <row r="5">
          <cell r="F5">
            <v>1</v>
          </cell>
          <cell r="G5" t="str">
            <v>AC-01</v>
          </cell>
        </row>
        <row r="6">
          <cell r="F6">
            <v>1.25</v>
          </cell>
          <cell r="G6" t="str">
            <v>AC-02</v>
          </cell>
        </row>
        <row r="7">
          <cell r="F7">
            <v>1.5</v>
          </cell>
          <cell r="G7" t="str">
            <v>AC-03</v>
          </cell>
        </row>
        <row r="8">
          <cell r="F8">
            <v>2</v>
          </cell>
          <cell r="G8" t="str">
            <v>AC-04</v>
          </cell>
        </row>
        <row r="9">
          <cell r="F9">
            <v>2.5</v>
          </cell>
          <cell r="G9" t="str">
            <v>AC-05</v>
          </cell>
        </row>
        <row r="10">
          <cell r="F10">
            <v>4</v>
          </cell>
          <cell r="G10" t="str">
            <v>AC-06</v>
          </cell>
        </row>
        <row r="11">
          <cell r="F11" t="e">
            <v>#REF!</v>
          </cell>
          <cell r="G11" t="str">
            <v>AC-07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SUMMARY"/>
      <sheetName val="AHU Sheet"/>
      <sheetName val="Sheet1 (2)"/>
      <sheetName val="Sheet1"/>
    </sheetNames>
    <sheetDataSet>
      <sheetData sheetId="0">
        <row r="6">
          <cell r="B6" t="str">
            <v>Anatomy Museum</v>
          </cell>
          <cell r="C6">
            <v>595</v>
          </cell>
          <cell r="D6">
            <v>3.5</v>
          </cell>
          <cell r="E6">
            <v>17</v>
          </cell>
          <cell r="F6">
            <v>170</v>
          </cell>
          <cell r="G6">
            <v>42000</v>
          </cell>
          <cell r="H6">
            <v>0.76900000000000002</v>
          </cell>
          <cell r="I6">
            <v>32298</v>
          </cell>
          <cell r="J6">
            <v>1270</v>
          </cell>
          <cell r="K6">
            <v>215</v>
          </cell>
          <cell r="M6">
            <v>2.134453781512605</v>
          </cell>
        </row>
        <row r="11">
          <cell r="F11">
            <v>350.20080321285144</v>
          </cell>
          <cell r="H11">
            <v>0.83699999999999997</v>
          </cell>
          <cell r="M11">
            <v>1.2178899082568808</v>
          </cell>
          <cell r="O11">
            <v>0.21788990825688073</v>
          </cell>
        </row>
        <row r="49">
          <cell r="F49">
            <v>336.67953667953668</v>
          </cell>
          <cell r="M49">
            <v>1.2557339449541285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tabSelected="1" view="pageBreakPreview" zoomScale="90" zoomScaleNormal="115" zoomScaleSheetLayoutView="90" workbookViewId="0">
      <selection activeCell="B19" sqref="B19"/>
    </sheetView>
  </sheetViews>
  <sheetFormatPr defaultColWidth="9.1796875" defaultRowHeight="14.5" x14ac:dyDescent="0.35"/>
  <cols>
    <col min="1" max="1" width="18.1796875" customWidth="1"/>
    <col min="2" max="2" width="12.81640625" customWidth="1"/>
    <col min="3" max="3" width="33.1796875" style="1" customWidth="1"/>
    <col min="4" max="4" width="17" style="1" customWidth="1"/>
    <col min="5" max="5" width="18.453125" style="1" customWidth="1"/>
  </cols>
  <sheetData>
    <row r="1" spans="1:5" ht="18" x14ac:dyDescent="0.4">
      <c r="A1" s="188" t="s">
        <v>155</v>
      </c>
      <c r="B1" s="188"/>
      <c r="C1" s="188"/>
      <c r="D1" s="188"/>
      <c r="E1" s="169"/>
    </row>
    <row r="2" spans="1:5" ht="15.5" x14ac:dyDescent="0.35">
      <c r="A2" s="189" t="s">
        <v>145</v>
      </c>
      <c r="B2" s="189"/>
      <c r="C2" s="189"/>
      <c r="D2" s="13"/>
      <c r="E2" s="173" t="s">
        <v>187</v>
      </c>
    </row>
    <row r="3" spans="1:5" ht="16" thickBot="1" x14ac:dyDescent="0.4">
      <c r="A3" s="170"/>
      <c r="B3" s="171"/>
      <c r="C3" s="169"/>
      <c r="D3" s="157"/>
      <c r="E3" s="172" t="s">
        <v>186</v>
      </c>
    </row>
    <row r="4" spans="1:5" ht="19" thickBot="1" x14ac:dyDescent="0.5">
      <c r="A4" s="192" t="s">
        <v>182</v>
      </c>
      <c r="B4" s="193"/>
      <c r="C4" s="193"/>
      <c r="D4" s="193"/>
      <c r="E4" s="194"/>
    </row>
    <row r="5" spans="1:5" s="2" customFormat="1" ht="15" thickBot="1" x14ac:dyDescent="0.4">
      <c r="A5" s="195" t="s">
        <v>0</v>
      </c>
      <c r="B5" s="174" t="s">
        <v>1</v>
      </c>
      <c r="C5" s="190" t="s">
        <v>5</v>
      </c>
      <c r="D5" s="174" t="s">
        <v>7</v>
      </c>
      <c r="E5" s="174" t="s">
        <v>8</v>
      </c>
    </row>
    <row r="6" spans="1:5" s="2" customFormat="1" ht="15" thickBot="1" x14ac:dyDescent="0.4">
      <c r="A6" s="196"/>
      <c r="B6" s="175" t="s">
        <v>6</v>
      </c>
      <c r="C6" s="191"/>
      <c r="D6" s="174" t="s">
        <v>2</v>
      </c>
      <c r="E6" s="176" t="s">
        <v>2</v>
      </c>
    </row>
    <row r="7" spans="1:5" x14ac:dyDescent="0.35">
      <c r="A7" s="5" t="s">
        <v>98</v>
      </c>
      <c r="B7" s="12">
        <v>1</v>
      </c>
      <c r="C7" s="3" t="s">
        <v>169</v>
      </c>
      <c r="D7" s="166">
        <v>110.00000000000001</v>
      </c>
      <c r="E7" s="161">
        <v>155</v>
      </c>
    </row>
    <row r="8" spans="1:5" x14ac:dyDescent="0.35">
      <c r="A8" s="5" t="s">
        <v>99</v>
      </c>
      <c r="B8" s="12">
        <v>1</v>
      </c>
      <c r="C8" s="3" t="s">
        <v>168</v>
      </c>
      <c r="D8" s="166">
        <v>148.5</v>
      </c>
      <c r="E8" s="161">
        <v>205</v>
      </c>
    </row>
    <row r="9" spans="1:5" x14ac:dyDescent="0.35">
      <c r="A9" s="5" t="s">
        <v>100</v>
      </c>
      <c r="B9" s="12">
        <v>1</v>
      </c>
      <c r="C9" s="3" t="s">
        <v>164</v>
      </c>
      <c r="D9" s="166">
        <v>170.5</v>
      </c>
      <c r="E9" s="161">
        <v>270</v>
      </c>
    </row>
    <row r="10" spans="1:5" x14ac:dyDescent="0.35">
      <c r="A10" s="5" t="s">
        <v>101</v>
      </c>
      <c r="B10" s="12">
        <v>1</v>
      </c>
      <c r="C10" s="3" t="s">
        <v>170</v>
      </c>
      <c r="D10" s="166">
        <v>264</v>
      </c>
      <c r="E10" s="161">
        <v>365</v>
      </c>
    </row>
    <row r="11" spans="1:5" x14ac:dyDescent="0.35">
      <c r="A11" s="5" t="s">
        <v>102</v>
      </c>
      <c r="B11" s="12">
        <v>1</v>
      </c>
      <c r="C11" s="3" t="s">
        <v>167</v>
      </c>
      <c r="D11" s="182">
        <v>467.50000000000006</v>
      </c>
      <c r="E11" s="183">
        <v>470</v>
      </c>
    </row>
    <row r="12" spans="1:5" x14ac:dyDescent="0.35">
      <c r="A12" s="5" t="s">
        <v>103</v>
      </c>
      <c r="B12" s="12">
        <v>1</v>
      </c>
      <c r="C12" s="3" t="s">
        <v>171</v>
      </c>
      <c r="D12" s="166">
        <v>225</v>
      </c>
      <c r="E12" s="161">
        <v>500</v>
      </c>
    </row>
    <row r="13" spans="1:5" x14ac:dyDescent="0.35">
      <c r="A13" s="5" t="s">
        <v>104</v>
      </c>
      <c r="B13" s="6">
        <v>1</v>
      </c>
      <c r="C13" s="168" t="s">
        <v>163</v>
      </c>
      <c r="D13" s="166">
        <v>255</v>
      </c>
      <c r="E13" s="167">
        <v>565</v>
      </c>
    </row>
    <row r="14" spans="1:5" x14ac:dyDescent="0.35">
      <c r="A14" s="5" t="s">
        <v>105</v>
      </c>
      <c r="B14" s="12">
        <v>1</v>
      </c>
      <c r="C14" s="3" t="s">
        <v>166</v>
      </c>
      <c r="D14" s="166">
        <v>195</v>
      </c>
      <c r="E14" s="161">
        <v>585</v>
      </c>
    </row>
    <row r="15" spans="1:5" x14ac:dyDescent="0.35">
      <c r="A15" s="5" t="s">
        <v>106</v>
      </c>
      <c r="B15" s="12">
        <v>5</v>
      </c>
      <c r="C15" s="3" t="s">
        <v>165</v>
      </c>
      <c r="D15" s="182">
        <v>454.52000000000004</v>
      </c>
      <c r="E15" s="161">
        <v>796</v>
      </c>
    </row>
    <row r="16" spans="1:5" x14ac:dyDescent="0.35">
      <c r="A16" s="5" t="s">
        <v>107</v>
      </c>
      <c r="B16" s="12">
        <v>1</v>
      </c>
      <c r="C16" s="3" t="s">
        <v>172</v>
      </c>
      <c r="D16" s="166">
        <v>510</v>
      </c>
      <c r="E16" s="161">
        <v>915</v>
      </c>
    </row>
    <row r="17" spans="1:5" x14ac:dyDescent="0.35">
      <c r="A17" s="5" t="s">
        <v>108</v>
      </c>
      <c r="B17" s="12">
        <v>5</v>
      </c>
      <c r="C17" s="3" t="s">
        <v>165</v>
      </c>
      <c r="D17" s="166">
        <v>577.79999999999995</v>
      </c>
      <c r="E17" s="161">
        <v>1170</v>
      </c>
    </row>
    <row r="18" spans="1:5" ht="15" thickBot="1" x14ac:dyDescent="0.4">
      <c r="A18" s="5" t="s">
        <v>109</v>
      </c>
      <c r="B18" s="4">
        <v>1</v>
      </c>
      <c r="C18" s="135" t="s">
        <v>173</v>
      </c>
      <c r="D18" s="166">
        <v>1275</v>
      </c>
      <c r="E18" s="161">
        <v>1650</v>
      </c>
    </row>
    <row r="19" spans="1:5" ht="15" thickBot="1" x14ac:dyDescent="0.4">
      <c r="A19" s="177" t="s">
        <v>13</v>
      </c>
      <c r="B19" s="178">
        <v>20</v>
      </c>
      <c r="C19" s="140"/>
      <c r="D19" s="140"/>
      <c r="E19" s="162"/>
    </row>
    <row r="20" spans="1:5" x14ac:dyDescent="0.35">
      <c r="A20" s="154"/>
      <c r="B20" s="154"/>
      <c r="C20" s="155"/>
      <c r="D20" s="155"/>
      <c r="E20" s="155"/>
    </row>
    <row r="21" spans="1:5" x14ac:dyDescent="0.35">
      <c r="A21" s="163" t="s">
        <v>146</v>
      </c>
      <c r="B21" s="156"/>
      <c r="C21" s="157"/>
      <c r="D21" s="157"/>
      <c r="E21" s="157"/>
    </row>
    <row r="22" spans="1:5" x14ac:dyDescent="0.35">
      <c r="A22" s="158" t="s">
        <v>143</v>
      </c>
      <c r="B22" s="158"/>
      <c r="C22" s="157"/>
      <c r="D22" s="157"/>
      <c r="E22" s="157"/>
    </row>
    <row r="23" spans="1:5" x14ac:dyDescent="0.35">
      <c r="A23" s="159" t="s">
        <v>144</v>
      </c>
      <c r="B23" s="158"/>
      <c r="C23" s="157"/>
      <c r="D23" s="157"/>
      <c r="E23" s="157"/>
    </row>
    <row r="24" spans="1:5" x14ac:dyDescent="0.35">
      <c r="A24" s="160" t="s">
        <v>148</v>
      </c>
      <c r="B24" s="159"/>
      <c r="C24" s="157"/>
      <c r="D24" s="157"/>
      <c r="E24" s="157"/>
    </row>
    <row r="25" spans="1:5" x14ac:dyDescent="0.35">
      <c r="A25" s="158" t="s">
        <v>147</v>
      </c>
      <c r="B25" s="159"/>
      <c r="C25" s="157"/>
      <c r="D25" s="157"/>
      <c r="E25" s="157"/>
    </row>
    <row r="26" spans="1:5" x14ac:dyDescent="0.35">
      <c r="A26" s="197" t="s">
        <v>149</v>
      </c>
      <c r="B26" s="197"/>
      <c r="C26" s="197"/>
      <c r="D26" s="197"/>
      <c r="E26" s="197"/>
    </row>
    <row r="27" spans="1:5" x14ac:dyDescent="0.35">
      <c r="A27" s="197" t="s">
        <v>150</v>
      </c>
      <c r="B27" s="197"/>
      <c r="C27" s="197"/>
      <c r="D27" s="197"/>
      <c r="E27" s="197"/>
    </row>
  </sheetData>
  <sortState xmlns:xlrd2="http://schemas.microsoft.com/office/spreadsheetml/2017/richdata2" ref="B6:F31">
    <sortCondition ref="E6:E31"/>
  </sortState>
  <mergeCells count="7">
    <mergeCell ref="A26:E26"/>
    <mergeCell ref="A27:E27"/>
    <mergeCell ref="A1:D1"/>
    <mergeCell ref="A2:C2"/>
    <mergeCell ref="C5:C6"/>
    <mergeCell ref="A4:E4"/>
    <mergeCell ref="A5:A6"/>
  </mergeCells>
  <printOptions horizontalCentered="1"/>
  <pageMargins left="0.25" right="0.25" top="0.75" bottom="0.75" header="0.3" footer="0.3"/>
  <pageSetup orientation="portrait" r:id="rId1"/>
  <headerFooter>
    <oddFooter>&amp;LSEM Engineers&amp;R&amp;P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0"/>
  <sheetViews>
    <sheetView view="pageBreakPreview" zoomScaleNormal="115" zoomScaleSheetLayoutView="100" workbookViewId="0">
      <selection activeCell="A4" sqref="A4:D4"/>
    </sheetView>
  </sheetViews>
  <sheetFormatPr defaultColWidth="9.1796875" defaultRowHeight="14.5" x14ac:dyDescent="0.35"/>
  <cols>
    <col min="1" max="1" width="18.1796875" customWidth="1"/>
    <col min="2" max="2" width="12.81640625" customWidth="1"/>
    <col min="3" max="3" width="18.7265625" style="1" customWidth="1"/>
    <col min="4" max="4" width="17" style="1" customWidth="1"/>
  </cols>
  <sheetData>
    <row r="1" spans="1:4" ht="18" customHeight="1" x14ac:dyDescent="0.4">
      <c r="A1" s="188" t="s">
        <v>155</v>
      </c>
      <c r="B1" s="188"/>
      <c r="C1" s="188"/>
      <c r="D1" s="188"/>
    </row>
    <row r="2" spans="1:4" ht="15.5" x14ac:dyDescent="0.35">
      <c r="A2" s="189" t="s">
        <v>145</v>
      </c>
      <c r="B2" s="189"/>
      <c r="C2" s="189"/>
      <c r="D2" s="173" t="str">
        <f>'VAV (15th)'!E2</f>
        <v>REV#01</v>
      </c>
    </row>
    <row r="3" spans="1:4" ht="16" thickBot="1" x14ac:dyDescent="0.4">
      <c r="A3" s="170"/>
      <c r="B3" s="171"/>
      <c r="C3" s="169"/>
      <c r="D3" s="172" t="str">
        <f>'VAV (15th)'!E3</f>
        <v>Date: 11-05-2022</v>
      </c>
    </row>
    <row r="4" spans="1:4" ht="19" thickBot="1" x14ac:dyDescent="0.4">
      <c r="A4" s="201" t="s">
        <v>184</v>
      </c>
      <c r="B4" s="202"/>
      <c r="C4" s="202"/>
      <c r="D4" s="203"/>
    </row>
    <row r="5" spans="1:4" s="2" customFormat="1" ht="58.5" customHeight="1" thickBot="1" x14ac:dyDescent="0.4">
      <c r="A5" s="198" t="s">
        <v>0</v>
      </c>
      <c r="B5" s="179" t="s">
        <v>1</v>
      </c>
      <c r="C5" s="199" t="s">
        <v>5</v>
      </c>
      <c r="D5" s="179" t="s">
        <v>17</v>
      </c>
    </row>
    <row r="6" spans="1:4" ht="15" thickBot="1" x14ac:dyDescent="0.4">
      <c r="A6" s="198"/>
      <c r="B6" s="133" t="s">
        <v>6</v>
      </c>
      <c r="C6" s="200"/>
      <c r="D6" s="133" t="s">
        <v>2</v>
      </c>
    </row>
    <row r="7" spans="1:4" ht="18" customHeight="1" x14ac:dyDescent="0.35">
      <c r="A7" s="185" t="s">
        <v>151</v>
      </c>
      <c r="B7" s="4">
        <v>1</v>
      </c>
      <c r="C7" s="153" t="s">
        <v>158</v>
      </c>
      <c r="D7" s="186">
        <v>125</v>
      </c>
    </row>
    <row r="8" spans="1:4" ht="18" customHeight="1" x14ac:dyDescent="0.35">
      <c r="A8" s="185" t="s">
        <v>152</v>
      </c>
      <c r="B8" s="4">
        <v>1</v>
      </c>
      <c r="C8" s="135" t="s">
        <v>159</v>
      </c>
      <c r="D8" s="161">
        <v>160</v>
      </c>
    </row>
    <row r="9" spans="1:4" ht="18" customHeight="1" x14ac:dyDescent="0.35">
      <c r="A9" s="185" t="s">
        <v>153</v>
      </c>
      <c r="B9" s="6">
        <v>1</v>
      </c>
      <c r="C9" s="180" t="s">
        <v>156</v>
      </c>
      <c r="D9" s="181">
        <v>215</v>
      </c>
    </row>
    <row r="10" spans="1:4" ht="18" customHeight="1" x14ac:dyDescent="0.35">
      <c r="A10" s="185" t="s">
        <v>154</v>
      </c>
      <c r="B10" s="4">
        <v>1</v>
      </c>
      <c r="C10" s="135" t="s">
        <v>157</v>
      </c>
      <c r="D10" s="164">
        <v>405</v>
      </c>
    </row>
    <row r="11" spans="1:4" ht="18" customHeight="1" thickBot="1" x14ac:dyDescent="0.4">
      <c r="A11" s="185" t="s">
        <v>161</v>
      </c>
      <c r="B11" s="4">
        <v>1</v>
      </c>
      <c r="C11" s="135" t="s">
        <v>160</v>
      </c>
      <c r="D11" s="183">
        <v>600</v>
      </c>
    </row>
    <row r="12" spans="1:4" ht="18" customHeight="1" thickBot="1" x14ac:dyDescent="0.4">
      <c r="A12" s="177" t="s">
        <v>13</v>
      </c>
      <c r="B12" s="178">
        <v>5</v>
      </c>
      <c r="C12" s="152"/>
      <c r="D12" s="165"/>
    </row>
    <row r="13" spans="1:4" x14ac:dyDescent="0.35">
      <c r="A13" s="155"/>
      <c r="B13" s="155"/>
      <c r="C13" s="155"/>
      <c r="D13" s="155"/>
    </row>
    <row r="14" spans="1:4" x14ac:dyDescent="0.35">
      <c r="A14" s="163" t="s">
        <v>146</v>
      </c>
      <c r="B14" s="156"/>
      <c r="C14" s="157"/>
      <c r="D14" s="157"/>
    </row>
    <row r="15" spans="1:4" ht="17.149999999999999" customHeight="1" x14ac:dyDescent="0.35">
      <c r="A15" s="158" t="s">
        <v>143</v>
      </c>
      <c r="B15" s="158"/>
      <c r="C15" s="157"/>
      <c r="D15" s="157"/>
    </row>
    <row r="16" spans="1:4" ht="17.149999999999999" customHeight="1" x14ac:dyDescent="0.35">
      <c r="A16" s="159" t="s">
        <v>144</v>
      </c>
      <c r="B16" s="158"/>
      <c r="C16" s="157"/>
      <c r="D16" s="157"/>
    </row>
    <row r="17" spans="1:4" ht="17.149999999999999" customHeight="1" x14ac:dyDescent="0.35">
      <c r="A17" s="160" t="s">
        <v>148</v>
      </c>
      <c r="B17" s="159"/>
      <c r="C17" s="157"/>
      <c r="D17" s="157"/>
    </row>
    <row r="18" spans="1:4" ht="17.149999999999999" customHeight="1" x14ac:dyDescent="0.35">
      <c r="A18" s="158" t="s">
        <v>147</v>
      </c>
      <c r="B18" s="159"/>
      <c r="C18" s="157"/>
      <c r="D18" s="157"/>
    </row>
    <row r="19" spans="1:4" ht="30" customHeight="1" x14ac:dyDescent="0.35">
      <c r="A19" s="197" t="s">
        <v>149</v>
      </c>
      <c r="B19" s="197"/>
      <c r="C19" s="197"/>
      <c r="D19" s="197"/>
    </row>
    <row r="20" spans="1:4" ht="30" customHeight="1" x14ac:dyDescent="0.35">
      <c r="A20" s="197" t="s">
        <v>150</v>
      </c>
      <c r="B20" s="197"/>
      <c r="C20" s="197"/>
      <c r="D20" s="197"/>
    </row>
  </sheetData>
  <sortState xmlns:xlrd2="http://schemas.microsoft.com/office/spreadsheetml/2017/richdata2" ref="B7:D15">
    <sortCondition ref="D7:D15"/>
  </sortState>
  <mergeCells count="7">
    <mergeCell ref="A1:D1"/>
    <mergeCell ref="A20:D20"/>
    <mergeCell ref="A2:C2"/>
    <mergeCell ref="A19:D19"/>
    <mergeCell ref="A5:A6"/>
    <mergeCell ref="C5:C6"/>
    <mergeCell ref="A4:D4"/>
  </mergeCells>
  <printOptions horizontalCentered="1"/>
  <pageMargins left="0.25" right="0.25" top="0.75" bottom="0.75" header="0.3" footer="0.3"/>
  <pageSetup orientation="portrait" r:id="rId1"/>
  <headerFooter>
    <oddFooter>&amp;LSEM Engineers&amp;R&amp;P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3"/>
  <sheetViews>
    <sheetView view="pageBreakPreview" zoomScale="90" zoomScaleNormal="115" zoomScaleSheetLayoutView="90" workbookViewId="0">
      <selection activeCell="A4" sqref="A4:E4"/>
    </sheetView>
  </sheetViews>
  <sheetFormatPr defaultColWidth="9.1796875" defaultRowHeight="14.5" x14ac:dyDescent="0.35"/>
  <cols>
    <col min="1" max="1" width="18.1796875" customWidth="1"/>
    <col min="2" max="2" width="12.81640625" customWidth="1"/>
    <col min="3" max="3" width="33.1796875" style="1" customWidth="1"/>
    <col min="4" max="4" width="17" style="1" customWidth="1"/>
    <col min="5" max="5" width="18.453125" style="1" customWidth="1"/>
  </cols>
  <sheetData>
    <row r="1" spans="1:5" ht="18" x14ac:dyDescent="0.4">
      <c r="A1" s="188" t="s">
        <v>155</v>
      </c>
      <c r="B1" s="188"/>
      <c r="C1" s="188"/>
      <c r="D1" s="188"/>
      <c r="E1" s="169"/>
    </row>
    <row r="2" spans="1:5" ht="15.5" x14ac:dyDescent="0.35">
      <c r="A2" s="189" t="s">
        <v>145</v>
      </c>
      <c r="B2" s="189"/>
      <c r="C2" s="189"/>
      <c r="D2" s="13"/>
      <c r="E2" s="173" t="str">
        <f>'VAV (15th)'!E2</f>
        <v>REV#01</v>
      </c>
    </row>
    <row r="3" spans="1:5" ht="16" thickBot="1" x14ac:dyDescent="0.4">
      <c r="A3" s="170"/>
      <c r="B3" s="171"/>
      <c r="C3" s="169"/>
      <c r="D3" s="157"/>
      <c r="E3" s="172" t="str">
        <f>'VAV (15th)'!E3</f>
        <v>Date: 11-05-2022</v>
      </c>
    </row>
    <row r="4" spans="1:5" ht="19" thickBot="1" x14ac:dyDescent="0.5">
      <c r="A4" s="192" t="s">
        <v>183</v>
      </c>
      <c r="B4" s="193"/>
      <c r="C4" s="193"/>
      <c r="D4" s="193"/>
      <c r="E4" s="194"/>
    </row>
    <row r="5" spans="1:5" s="2" customFormat="1" ht="15" thickBot="1" x14ac:dyDescent="0.4">
      <c r="A5" s="195" t="s">
        <v>0</v>
      </c>
      <c r="B5" s="174" t="s">
        <v>1</v>
      </c>
      <c r="C5" s="190" t="s">
        <v>5</v>
      </c>
      <c r="D5" s="174" t="s">
        <v>7</v>
      </c>
      <c r="E5" s="174" t="s">
        <v>8</v>
      </c>
    </row>
    <row r="6" spans="1:5" s="2" customFormat="1" ht="15" thickBot="1" x14ac:dyDescent="0.4">
      <c r="A6" s="196"/>
      <c r="B6" s="175" t="s">
        <v>6</v>
      </c>
      <c r="C6" s="191"/>
      <c r="D6" s="174" t="s">
        <v>2</v>
      </c>
      <c r="E6" s="176" t="s">
        <v>2</v>
      </c>
    </row>
    <row r="7" spans="1:5" x14ac:dyDescent="0.35">
      <c r="A7" s="5" t="s">
        <v>98</v>
      </c>
      <c r="B7" s="12">
        <v>1</v>
      </c>
      <c r="C7" s="3" t="s">
        <v>179</v>
      </c>
      <c r="D7" s="166">
        <v>315</v>
      </c>
      <c r="E7" s="161">
        <v>365</v>
      </c>
    </row>
    <row r="8" spans="1:5" x14ac:dyDescent="0.35">
      <c r="A8" s="5" t="s">
        <v>99</v>
      </c>
      <c r="B8" s="12">
        <v>1</v>
      </c>
      <c r="C8" s="3" t="s">
        <v>180</v>
      </c>
      <c r="D8" s="166">
        <v>302.5</v>
      </c>
      <c r="E8" s="161">
        <v>410</v>
      </c>
    </row>
    <row r="9" spans="1:5" x14ac:dyDescent="0.35">
      <c r="A9" s="5" t="s">
        <v>100</v>
      </c>
      <c r="B9" s="12">
        <v>1</v>
      </c>
      <c r="C9" s="3" t="s">
        <v>176</v>
      </c>
      <c r="D9" s="182">
        <v>307.5</v>
      </c>
      <c r="E9" s="183">
        <v>550</v>
      </c>
    </row>
    <row r="10" spans="1:5" x14ac:dyDescent="0.35">
      <c r="A10" s="5" t="s">
        <v>101</v>
      </c>
      <c r="B10" s="12">
        <v>2</v>
      </c>
      <c r="C10" s="3" t="s">
        <v>181</v>
      </c>
      <c r="D10" s="166">
        <v>300</v>
      </c>
      <c r="E10" s="161">
        <v>575</v>
      </c>
    </row>
    <row r="11" spans="1:5" x14ac:dyDescent="0.35">
      <c r="A11" s="5" t="s">
        <v>102</v>
      </c>
      <c r="B11" s="6">
        <v>1</v>
      </c>
      <c r="C11" s="168" t="s">
        <v>177</v>
      </c>
      <c r="D11" s="166">
        <v>435</v>
      </c>
      <c r="E11" s="167">
        <v>1000</v>
      </c>
    </row>
    <row r="12" spans="1:5" x14ac:dyDescent="0.35">
      <c r="A12" s="5" t="s">
        <v>103</v>
      </c>
      <c r="B12" s="187">
        <v>1</v>
      </c>
      <c r="C12" s="3" t="s">
        <v>175</v>
      </c>
      <c r="D12" s="182">
        <v>450</v>
      </c>
      <c r="E12" s="183">
        <v>1235</v>
      </c>
    </row>
    <row r="13" spans="1:5" x14ac:dyDescent="0.35">
      <c r="A13" s="5" t="s">
        <v>104</v>
      </c>
      <c r="B13" s="12">
        <v>1</v>
      </c>
      <c r="C13" s="3" t="s">
        <v>178</v>
      </c>
      <c r="D13" s="166">
        <v>787.5</v>
      </c>
      <c r="E13" s="161">
        <v>1390</v>
      </c>
    </row>
    <row r="14" spans="1:5" ht="15" thickBot="1" x14ac:dyDescent="0.4">
      <c r="A14" s="5" t="s">
        <v>105</v>
      </c>
      <c r="B14" s="12">
        <v>1</v>
      </c>
      <c r="C14" s="3" t="s">
        <v>174</v>
      </c>
      <c r="D14" s="166">
        <v>1350</v>
      </c>
      <c r="E14" s="161">
        <v>1625</v>
      </c>
    </row>
    <row r="15" spans="1:5" ht="15" thickBot="1" x14ac:dyDescent="0.4">
      <c r="A15" s="177" t="s">
        <v>13</v>
      </c>
      <c r="B15" s="178">
        <v>9</v>
      </c>
      <c r="C15" s="140"/>
      <c r="D15" s="140"/>
      <c r="E15" s="162"/>
    </row>
    <row r="16" spans="1:5" x14ac:dyDescent="0.35">
      <c r="A16" s="154"/>
      <c r="B16" s="154"/>
      <c r="C16" s="155"/>
      <c r="D16" s="155"/>
      <c r="E16" s="155"/>
    </row>
    <row r="17" spans="1:5" x14ac:dyDescent="0.35">
      <c r="A17" s="163" t="s">
        <v>146</v>
      </c>
      <c r="B17" s="156"/>
      <c r="C17" s="157"/>
      <c r="D17" s="157"/>
      <c r="E17" s="157"/>
    </row>
    <row r="18" spans="1:5" x14ac:dyDescent="0.35">
      <c r="A18" s="158" t="s">
        <v>143</v>
      </c>
      <c r="B18" s="158"/>
      <c r="C18" s="157"/>
      <c r="D18" s="157"/>
      <c r="E18" s="157"/>
    </row>
    <row r="19" spans="1:5" x14ac:dyDescent="0.35">
      <c r="A19" s="159" t="s">
        <v>144</v>
      </c>
      <c r="B19" s="158"/>
      <c r="C19" s="157"/>
      <c r="D19" s="157"/>
      <c r="E19" s="157"/>
    </row>
    <row r="20" spans="1:5" x14ac:dyDescent="0.35">
      <c r="A20" s="160" t="s">
        <v>148</v>
      </c>
      <c r="B20" s="159"/>
      <c r="C20" s="157"/>
      <c r="D20" s="157"/>
      <c r="E20" s="157"/>
    </row>
    <row r="21" spans="1:5" x14ac:dyDescent="0.35">
      <c r="A21" s="158" t="s">
        <v>147</v>
      </c>
      <c r="B21" s="159"/>
      <c r="C21" s="157"/>
      <c r="D21" s="157"/>
      <c r="E21" s="157"/>
    </row>
    <row r="22" spans="1:5" x14ac:dyDescent="0.35">
      <c r="A22" s="197" t="s">
        <v>149</v>
      </c>
      <c r="B22" s="197"/>
      <c r="C22" s="197"/>
      <c r="D22" s="197"/>
      <c r="E22" s="197"/>
    </row>
    <row r="23" spans="1:5" x14ac:dyDescent="0.35">
      <c r="A23" s="197" t="s">
        <v>150</v>
      </c>
      <c r="B23" s="197"/>
      <c r="C23" s="197"/>
      <c r="D23" s="197"/>
      <c r="E23" s="197"/>
    </row>
  </sheetData>
  <mergeCells count="7">
    <mergeCell ref="A22:E22"/>
    <mergeCell ref="A23:E23"/>
    <mergeCell ref="A1:D1"/>
    <mergeCell ref="A2:C2"/>
    <mergeCell ref="A4:E4"/>
    <mergeCell ref="A5:A6"/>
    <mergeCell ref="C5:C6"/>
  </mergeCells>
  <printOptions horizontalCentered="1"/>
  <pageMargins left="0.25" right="0.25" top="0.75" bottom="0.75" header="0.3" footer="0.3"/>
  <pageSetup orientation="portrait" r:id="rId1"/>
  <headerFooter>
    <oddFooter>&amp;LSEM Engineers&amp;R&amp;P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7"/>
  <sheetViews>
    <sheetView view="pageBreakPreview" zoomScale="90" zoomScaleNormal="115" zoomScaleSheetLayoutView="90" workbookViewId="0">
      <selection activeCell="A4" sqref="A4:D4"/>
    </sheetView>
  </sheetViews>
  <sheetFormatPr defaultColWidth="9.1796875" defaultRowHeight="14.5" x14ac:dyDescent="0.35"/>
  <cols>
    <col min="1" max="1" width="18.1796875" customWidth="1"/>
    <col min="2" max="2" width="12.81640625" customWidth="1"/>
    <col min="3" max="3" width="18.7265625" style="1" customWidth="1"/>
    <col min="4" max="4" width="17" style="1" customWidth="1"/>
  </cols>
  <sheetData>
    <row r="1" spans="1:4" ht="18" customHeight="1" x14ac:dyDescent="0.4">
      <c r="A1" s="188" t="s">
        <v>155</v>
      </c>
      <c r="B1" s="188"/>
      <c r="C1" s="188"/>
      <c r="D1" s="188"/>
    </row>
    <row r="2" spans="1:4" ht="15.5" x14ac:dyDescent="0.35">
      <c r="A2" s="189" t="s">
        <v>145</v>
      </c>
      <c r="B2" s="189"/>
      <c r="C2" s="189"/>
      <c r="D2" s="173" t="str">
        <f>'VAV (15th)'!E2</f>
        <v>REV#01</v>
      </c>
    </row>
    <row r="3" spans="1:4" ht="16" thickBot="1" x14ac:dyDescent="0.4">
      <c r="A3" s="170"/>
      <c r="B3" s="171"/>
      <c r="C3" s="169"/>
      <c r="D3" s="172" t="str">
        <f>'VAV (15th)'!E3</f>
        <v>Date: 11-05-2022</v>
      </c>
    </row>
    <row r="4" spans="1:4" ht="19" thickBot="1" x14ac:dyDescent="0.4">
      <c r="A4" s="201" t="s">
        <v>185</v>
      </c>
      <c r="B4" s="202"/>
      <c r="C4" s="202"/>
      <c r="D4" s="203"/>
    </row>
    <row r="5" spans="1:4" s="2" customFormat="1" ht="58.5" customHeight="1" thickBot="1" x14ac:dyDescent="0.4">
      <c r="A5" s="198" t="s">
        <v>0</v>
      </c>
      <c r="B5" s="179" t="s">
        <v>1</v>
      </c>
      <c r="C5" s="199" t="s">
        <v>5</v>
      </c>
      <c r="D5" s="179" t="s">
        <v>17</v>
      </c>
    </row>
    <row r="6" spans="1:4" ht="15" thickBot="1" x14ac:dyDescent="0.4">
      <c r="A6" s="198"/>
      <c r="B6" s="133" t="s">
        <v>6</v>
      </c>
      <c r="C6" s="200"/>
      <c r="D6" s="133" t="s">
        <v>2</v>
      </c>
    </row>
    <row r="7" spans="1:4" ht="18" customHeight="1" x14ac:dyDescent="0.35">
      <c r="A7" s="185" t="s">
        <v>151</v>
      </c>
      <c r="B7" s="184">
        <v>2</v>
      </c>
      <c r="C7" s="135" t="s">
        <v>160</v>
      </c>
      <c r="D7" s="161">
        <v>170</v>
      </c>
    </row>
    <row r="8" spans="1:4" ht="18" customHeight="1" thickBot="1" x14ac:dyDescent="0.4">
      <c r="A8" s="185" t="s">
        <v>152</v>
      </c>
      <c r="B8" s="4">
        <v>1</v>
      </c>
      <c r="C8" s="153" t="s">
        <v>162</v>
      </c>
      <c r="D8" s="164">
        <v>1090</v>
      </c>
    </row>
    <row r="9" spans="1:4" ht="18" customHeight="1" thickBot="1" x14ac:dyDescent="0.4">
      <c r="A9" s="177" t="s">
        <v>13</v>
      </c>
      <c r="B9" s="178">
        <v>3</v>
      </c>
      <c r="C9" s="152"/>
      <c r="D9" s="165"/>
    </row>
    <row r="10" spans="1:4" x14ac:dyDescent="0.35">
      <c r="A10" s="155"/>
      <c r="B10" s="155"/>
      <c r="C10" s="155"/>
      <c r="D10" s="155"/>
    </row>
    <row r="11" spans="1:4" x14ac:dyDescent="0.35">
      <c r="A11" s="163" t="s">
        <v>146</v>
      </c>
      <c r="B11" s="156"/>
      <c r="C11" s="157"/>
      <c r="D11" s="157"/>
    </row>
    <row r="12" spans="1:4" ht="17.149999999999999" customHeight="1" x14ac:dyDescent="0.35">
      <c r="A12" s="158" t="s">
        <v>143</v>
      </c>
      <c r="B12" s="158"/>
      <c r="C12" s="157"/>
      <c r="D12" s="157"/>
    </row>
    <row r="13" spans="1:4" ht="17.149999999999999" customHeight="1" x14ac:dyDescent="0.35">
      <c r="A13" s="159" t="s">
        <v>144</v>
      </c>
      <c r="B13" s="158"/>
      <c r="C13" s="157"/>
      <c r="D13" s="157"/>
    </row>
    <row r="14" spans="1:4" ht="17.149999999999999" customHeight="1" x14ac:dyDescent="0.35">
      <c r="A14" s="160" t="s">
        <v>148</v>
      </c>
      <c r="B14" s="159"/>
      <c r="C14" s="157"/>
      <c r="D14" s="157"/>
    </row>
    <row r="15" spans="1:4" ht="17.149999999999999" customHeight="1" x14ac:dyDescent="0.35">
      <c r="A15" s="158" t="s">
        <v>147</v>
      </c>
      <c r="B15" s="159"/>
      <c r="C15" s="157"/>
      <c r="D15" s="157"/>
    </row>
    <row r="16" spans="1:4" ht="30" customHeight="1" x14ac:dyDescent="0.35">
      <c r="A16" s="197" t="s">
        <v>149</v>
      </c>
      <c r="B16" s="197"/>
      <c r="C16" s="197"/>
      <c r="D16" s="197"/>
    </row>
    <row r="17" spans="1:4" ht="30" customHeight="1" x14ac:dyDescent="0.35">
      <c r="A17" s="197" t="s">
        <v>150</v>
      </c>
      <c r="B17" s="197"/>
      <c r="C17" s="197"/>
      <c r="D17" s="197"/>
    </row>
  </sheetData>
  <mergeCells count="7">
    <mergeCell ref="A16:D16"/>
    <mergeCell ref="A17:D17"/>
    <mergeCell ref="A1:D1"/>
    <mergeCell ref="A2:C2"/>
    <mergeCell ref="A4:D4"/>
    <mergeCell ref="A5:A6"/>
    <mergeCell ref="C5:C6"/>
  </mergeCells>
  <printOptions horizontalCentered="1"/>
  <pageMargins left="0.25" right="0.25" top="0.75" bottom="0.75" header="0.3" footer="0.3"/>
  <pageSetup orientation="portrait" r:id="rId1"/>
  <headerFooter>
    <oddFooter>&amp;LSEM Engineers&amp;R&amp;P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S441"/>
  <sheetViews>
    <sheetView view="pageBreakPreview" topLeftCell="A36" zoomScale="80" zoomScaleNormal="80" zoomScaleSheetLayoutView="80" workbookViewId="0">
      <selection activeCell="C38" sqref="C38"/>
    </sheetView>
  </sheetViews>
  <sheetFormatPr defaultColWidth="9.1796875" defaultRowHeight="13" x14ac:dyDescent="0.3"/>
  <cols>
    <col min="1" max="1" width="6.7265625" style="16" customWidth="1"/>
    <col min="2" max="2" width="6.81640625" style="91" customWidth="1"/>
    <col min="3" max="3" width="22.81640625" style="91" customWidth="1"/>
    <col min="4" max="4" width="11.7265625" style="91" customWidth="1"/>
    <col min="5" max="5" width="13.7265625" style="91" customWidth="1"/>
    <col min="6" max="6" width="14.26953125" style="91" hidden="1" customWidth="1"/>
    <col min="7" max="7" width="11.1796875" style="92" hidden="1" customWidth="1"/>
    <col min="8" max="8" width="14.453125" style="92" hidden="1" customWidth="1"/>
    <col min="9" max="9" width="12.7265625" style="93" hidden="1" customWidth="1"/>
    <col min="10" max="10" width="12.7265625" style="92" hidden="1" customWidth="1"/>
    <col min="11" max="11" width="10.81640625" style="92" customWidth="1"/>
    <col min="12" max="13" width="8.453125" style="92" customWidth="1"/>
    <col min="14" max="14" width="10.7265625" style="92" customWidth="1"/>
    <col min="15" max="15" width="7.81640625" style="94" hidden="1" customWidth="1"/>
    <col min="16" max="16" width="8.453125" style="92" customWidth="1"/>
    <col min="17" max="16384" width="9.1796875" style="16"/>
  </cols>
  <sheetData>
    <row r="1" spans="1:16" ht="15" customHeight="1" x14ac:dyDescent="0.3">
      <c r="A1" s="204" t="s">
        <v>18</v>
      </c>
      <c r="B1" s="204"/>
      <c r="C1" s="204"/>
      <c r="D1" s="204"/>
      <c r="E1" s="13"/>
      <c r="F1" s="13"/>
      <c r="G1" s="13"/>
      <c r="H1" s="13"/>
      <c r="I1" s="13"/>
      <c r="J1" s="13"/>
      <c r="K1" s="13"/>
      <c r="L1" s="13"/>
      <c r="M1" s="13"/>
      <c r="N1" s="14"/>
      <c r="O1" s="15"/>
      <c r="P1" s="13"/>
    </row>
    <row r="2" spans="1:16" ht="15" customHeight="1" x14ac:dyDescent="0.3">
      <c r="A2" s="204" t="s">
        <v>19</v>
      </c>
      <c r="B2" s="204"/>
      <c r="C2" s="204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5"/>
      <c r="P2" s="13"/>
    </row>
    <row r="3" spans="1:16" ht="15.65" customHeight="1" x14ac:dyDescent="0.3">
      <c r="A3" s="204" t="s">
        <v>20</v>
      </c>
      <c r="B3" s="204"/>
      <c r="C3" s="204"/>
      <c r="D3" s="204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13"/>
    </row>
    <row r="4" spans="1:16" ht="15" customHeight="1" thickBot="1" x14ac:dyDescent="0.35">
      <c r="A4" s="205" t="s">
        <v>21</v>
      </c>
      <c r="B4" s="205"/>
      <c r="C4" s="205"/>
      <c r="D4" s="205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3"/>
    </row>
    <row r="5" spans="1:16" ht="72.75" customHeight="1" thickBot="1" x14ac:dyDescent="0.35">
      <c r="A5" s="17" t="s">
        <v>22</v>
      </c>
      <c r="B5" s="18" t="s">
        <v>23</v>
      </c>
      <c r="C5" s="18" t="s">
        <v>24</v>
      </c>
      <c r="D5" s="19" t="s">
        <v>25</v>
      </c>
      <c r="E5" s="20" t="s">
        <v>26</v>
      </c>
      <c r="F5" s="20" t="s">
        <v>27</v>
      </c>
      <c r="G5" s="21" t="s">
        <v>28</v>
      </c>
      <c r="H5" s="21" t="s">
        <v>29</v>
      </c>
      <c r="I5" s="22" t="s">
        <v>30</v>
      </c>
      <c r="J5" s="21" t="s">
        <v>31</v>
      </c>
      <c r="K5" s="21" t="s">
        <v>32</v>
      </c>
      <c r="L5" s="21" t="s">
        <v>33</v>
      </c>
      <c r="M5" s="23"/>
      <c r="N5" s="23" t="s">
        <v>34</v>
      </c>
      <c r="O5" s="24" t="s">
        <v>35</v>
      </c>
      <c r="P5" s="23"/>
    </row>
    <row r="6" spans="1:16" ht="13.15" customHeight="1" x14ac:dyDescent="0.35">
      <c r="A6" s="206" t="s">
        <v>36</v>
      </c>
      <c r="B6" s="209" t="s">
        <v>37</v>
      </c>
      <c r="C6" s="25" t="s">
        <v>38</v>
      </c>
      <c r="D6" s="26">
        <v>468</v>
      </c>
      <c r="E6" s="27">
        <v>2</v>
      </c>
      <c r="F6" s="27">
        <v>18.399999999999999</v>
      </c>
      <c r="G6" s="28">
        <f>D6/E6</f>
        <v>234</v>
      </c>
      <c r="H6" s="29">
        <f>12000*E6</f>
        <v>24000</v>
      </c>
      <c r="I6" s="30">
        <v>0.88400000000000001</v>
      </c>
      <c r="J6" s="29">
        <f>I6*H6</f>
        <v>21216</v>
      </c>
      <c r="K6" s="31">
        <v>445</v>
      </c>
      <c r="L6" s="31">
        <v>20</v>
      </c>
      <c r="M6" s="100" t="s">
        <v>103</v>
      </c>
      <c r="N6" s="28">
        <f>K6-L6</f>
        <v>425</v>
      </c>
      <c r="O6" s="32">
        <f>K6/D6</f>
        <v>0.95085470085470081</v>
      </c>
      <c r="P6" s="100" t="s">
        <v>102</v>
      </c>
    </row>
    <row r="7" spans="1:16" ht="13.15" customHeight="1" x14ac:dyDescent="0.35">
      <c r="A7" s="207"/>
      <c r="B7" s="209"/>
      <c r="C7" s="25" t="s">
        <v>39</v>
      </c>
      <c r="D7" s="26">
        <v>830</v>
      </c>
      <c r="E7" s="27">
        <v>5</v>
      </c>
      <c r="F7" s="27">
        <v>17.7</v>
      </c>
      <c r="G7" s="28">
        <v>166</v>
      </c>
      <c r="H7" s="29">
        <v>60000</v>
      </c>
      <c r="I7" s="30">
        <v>0.57699999999999996</v>
      </c>
      <c r="J7" s="29">
        <v>34620</v>
      </c>
      <c r="K7" s="31">
        <v>1135</v>
      </c>
      <c r="L7" s="31">
        <v>590</v>
      </c>
      <c r="M7" s="100" t="s">
        <v>115</v>
      </c>
      <c r="N7" s="28">
        <f>K7-L7</f>
        <v>545</v>
      </c>
      <c r="O7" s="32">
        <v>1.3674698795180722</v>
      </c>
      <c r="P7" s="100" t="s">
        <v>105</v>
      </c>
    </row>
    <row r="8" spans="1:16" ht="13.15" customHeight="1" x14ac:dyDescent="0.35">
      <c r="A8" s="207"/>
      <c r="B8" s="209"/>
      <c r="C8" s="25" t="s">
        <v>40</v>
      </c>
      <c r="D8" s="26">
        <v>830</v>
      </c>
      <c r="E8" s="27">
        <v>5</v>
      </c>
      <c r="F8" s="27">
        <v>17.7</v>
      </c>
      <c r="G8" s="31">
        <v>166</v>
      </c>
      <c r="H8" s="26">
        <v>60000</v>
      </c>
      <c r="I8" s="26">
        <v>0.57699999999999996</v>
      </c>
      <c r="J8" s="26">
        <v>34620</v>
      </c>
      <c r="K8" s="26">
        <v>1135</v>
      </c>
      <c r="L8" s="26">
        <v>590</v>
      </c>
      <c r="M8" s="100" t="s">
        <v>115</v>
      </c>
      <c r="N8" s="28">
        <f t="shared" ref="N8:N32" si="0">K8-L8</f>
        <v>545</v>
      </c>
      <c r="O8" s="33">
        <v>1.3674698795180722</v>
      </c>
      <c r="P8" s="100" t="s">
        <v>105</v>
      </c>
    </row>
    <row r="9" spans="1:16" ht="13.15" customHeight="1" x14ac:dyDescent="0.35">
      <c r="A9" s="207"/>
      <c r="B9" s="209"/>
      <c r="C9" s="25" t="s">
        <v>41</v>
      </c>
      <c r="D9" s="26">
        <v>475</v>
      </c>
      <c r="E9" s="26">
        <v>2.8</v>
      </c>
      <c r="F9" s="27">
        <v>7.5</v>
      </c>
      <c r="G9" s="28">
        <v>169.64285714285717</v>
      </c>
      <c r="H9" s="29">
        <v>33600</v>
      </c>
      <c r="I9" s="30">
        <v>0.57799999999999996</v>
      </c>
      <c r="J9" s="28">
        <v>19420.8</v>
      </c>
      <c r="K9" s="100">
        <v>612</v>
      </c>
      <c r="L9" s="101">
        <v>329</v>
      </c>
      <c r="M9" s="100" t="s">
        <v>107</v>
      </c>
      <c r="N9" s="28">
        <f t="shared" si="0"/>
        <v>283</v>
      </c>
      <c r="O9" s="32">
        <v>1.2884210526315789</v>
      </c>
      <c r="P9" s="100" t="s">
        <v>99</v>
      </c>
    </row>
    <row r="10" spans="1:16" ht="13.15" customHeight="1" x14ac:dyDescent="0.35">
      <c r="A10" s="207"/>
      <c r="B10" s="209"/>
      <c r="C10" s="25" t="s">
        <v>42</v>
      </c>
      <c r="D10" s="26">
        <v>475</v>
      </c>
      <c r="E10" s="26">
        <v>2.8</v>
      </c>
      <c r="F10" s="27">
        <v>7.5</v>
      </c>
      <c r="G10" s="31">
        <v>169.64285714285717</v>
      </c>
      <c r="H10" s="26">
        <v>33600</v>
      </c>
      <c r="I10" s="26">
        <v>0.57799999999999996</v>
      </c>
      <c r="J10" s="31">
        <v>19420.8</v>
      </c>
      <c r="K10" s="103">
        <v>612</v>
      </c>
      <c r="L10" s="103">
        <v>329</v>
      </c>
      <c r="M10" s="100" t="s">
        <v>107</v>
      </c>
      <c r="N10" s="28">
        <f t="shared" si="0"/>
        <v>283</v>
      </c>
      <c r="O10" s="33">
        <v>1.2884210526315789</v>
      </c>
      <c r="P10" s="100" t="s">
        <v>99</v>
      </c>
    </row>
    <row r="11" spans="1:16" ht="13.15" customHeight="1" x14ac:dyDescent="0.35">
      <c r="A11" s="207"/>
      <c r="B11" s="209"/>
      <c r="C11" s="25" t="s">
        <v>43</v>
      </c>
      <c r="D11" s="26">
        <v>475</v>
      </c>
      <c r="E11" s="26">
        <v>2.8</v>
      </c>
      <c r="F11" s="27">
        <v>7.5</v>
      </c>
      <c r="G11" s="31">
        <v>169.64285714285717</v>
      </c>
      <c r="H11" s="26">
        <v>33600</v>
      </c>
      <c r="I11" s="26">
        <v>0.57799999999999996</v>
      </c>
      <c r="J11" s="31">
        <v>19420.8</v>
      </c>
      <c r="K11" s="103">
        <v>612</v>
      </c>
      <c r="L11" s="103">
        <v>329</v>
      </c>
      <c r="M11" s="100" t="s">
        <v>107</v>
      </c>
      <c r="N11" s="28">
        <f t="shared" si="0"/>
        <v>283</v>
      </c>
      <c r="O11" s="33">
        <v>1.2884210526315789</v>
      </c>
      <c r="P11" s="100" t="s">
        <v>99</v>
      </c>
    </row>
    <row r="12" spans="1:16" ht="13.15" customHeight="1" x14ac:dyDescent="0.35">
      <c r="A12" s="207"/>
      <c r="B12" s="209"/>
      <c r="C12" s="25" t="s">
        <v>44</v>
      </c>
      <c r="D12" s="26">
        <v>475</v>
      </c>
      <c r="E12" s="26">
        <v>2.8</v>
      </c>
      <c r="F12" s="27">
        <v>7.5</v>
      </c>
      <c r="G12" s="31">
        <v>169.64285714285717</v>
      </c>
      <c r="H12" s="26">
        <v>33600</v>
      </c>
      <c r="I12" s="26">
        <v>0.57799999999999996</v>
      </c>
      <c r="J12" s="31">
        <v>19420.8</v>
      </c>
      <c r="K12" s="103">
        <v>612</v>
      </c>
      <c r="L12" s="103">
        <v>329</v>
      </c>
      <c r="M12" s="100" t="s">
        <v>107</v>
      </c>
      <c r="N12" s="28">
        <f t="shared" si="0"/>
        <v>283</v>
      </c>
      <c r="O12" s="33">
        <v>1.2884210526315789</v>
      </c>
      <c r="P12" s="100" t="s">
        <v>99</v>
      </c>
    </row>
    <row r="13" spans="1:16" ht="13.15" customHeight="1" x14ac:dyDescent="0.35">
      <c r="A13" s="207"/>
      <c r="B13" s="209"/>
      <c r="C13" s="25" t="s">
        <v>45</v>
      </c>
      <c r="D13" s="26">
        <v>200</v>
      </c>
      <c r="E13" s="26">
        <v>1.1000000000000001</v>
      </c>
      <c r="F13" s="27">
        <v>11.2</v>
      </c>
      <c r="G13" s="28">
        <v>181.81818181818181</v>
      </c>
      <c r="H13" s="29">
        <v>13200.000000000002</v>
      </c>
      <c r="I13" s="30">
        <v>0.78600000000000003</v>
      </c>
      <c r="J13" s="28">
        <v>10375.200000000003</v>
      </c>
      <c r="K13" s="100">
        <v>450</v>
      </c>
      <c r="L13" s="101">
        <v>85</v>
      </c>
      <c r="M13" s="100" t="s">
        <v>103</v>
      </c>
      <c r="N13" s="28">
        <f t="shared" si="0"/>
        <v>365</v>
      </c>
      <c r="O13" s="32">
        <v>2.25</v>
      </c>
      <c r="P13" s="126" t="s">
        <v>101</v>
      </c>
    </row>
    <row r="14" spans="1:16" ht="13.15" customHeight="1" x14ac:dyDescent="0.35">
      <c r="A14" s="207"/>
      <c r="B14" s="209"/>
      <c r="C14" s="25" t="s">
        <v>46</v>
      </c>
      <c r="D14" s="26">
        <v>200</v>
      </c>
      <c r="E14" s="26">
        <v>1.1000000000000001</v>
      </c>
      <c r="F14" s="27">
        <v>11.2</v>
      </c>
      <c r="G14" s="31">
        <v>181.81818181818181</v>
      </c>
      <c r="H14" s="26">
        <v>13200.000000000002</v>
      </c>
      <c r="I14" s="26">
        <v>0.78600000000000003</v>
      </c>
      <c r="J14" s="31">
        <v>10375.200000000003</v>
      </c>
      <c r="K14" s="103">
        <v>450</v>
      </c>
      <c r="L14" s="103">
        <v>85</v>
      </c>
      <c r="M14" s="100" t="s">
        <v>103</v>
      </c>
      <c r="N14" s="28">
        <f t="shared" si="0"/>
        <v>365</v>
      </c>
      <c r="O14" s="33">
        <v>2.25</v>
      </c>
      <c r="P14" s="126" t="s">
        <v>101</v>
      </c>
    </row>
    <row r="15" spans="1:16" ht="13.15" customHeight="1" thickBot="1" x14ac:dyDescent="0.4">
      <c r="A15" s="207"/>
      <c r="B15" s="209"/>
      <c r="C15" s="25" t="s">
        <v>47</v>
      </c>
      <c r="D15" s="26">
        <v>200</v>
      </c>
      <c r="E15" s="26">
        <v>1.1000000000000001</v>
      </c>
      <c r="F15" s="27">
        <v>11.2</v>
      </c>
      <c r="G15" s="31">
        <v>181.81818181818181</v>
      </c>
      <c r="H15" s="26">
        <v>13200.000000000002</v>
      </c>
      <c r="I15" s="26">
        <v>0.78600000000000003</v>
      </c>
      <c r="J15" s="31">
        <v>10375.200000000003</v>
      </c>
      <c r="K15" s="103">
        <v>450</v>
      </c>
      <c r="L15" s="103">
        <v>85</v>
      </c>
      <c r="M15" s="100" t="s">
        <v>103</v>
      </c>
      <c r="N15" s="28">
        <f t="shared" si="0"/>
        <v>365</v>
      </c>
      <c r="O15" s="33">
        <v>2.25</v>
      </c>
      <c r="P15" s="126" t="s">
        <v>101</v>
      </c>
    </row>
    <row r="16" spans="1:16" ht="13.15" hidden="1" customHeight="1" thickBot="1" x14ac:dyDescent="0.4">
      <c r="A16" s="207"/>
      <c r="B16" s="209"/>
      <c r="C16" s="35" t="s">
        <v>48</v>
      </c>
      <c r="D16" s="36">
        <v>1850</v>
      </c>
      <c r="E16" s="37">
        <f>D16/G16</f>
        <v>5.2826834862385317</v>
      </c>
      <c r="F16" s="37" t="s">
        <v>49</v>
      </c>
      <c r="G16" s="36">
        <f>'[2]LOAD SUMMARY'!F11</f>
        <v>350.20080321285144</v>
      </c>
      <c r="H16" s="36">
        <f>E16*12000</f>
        <v>63392.201834862382</v>
      </c>
      <c r="I16" s="38">
        <f>'[2]LOAD SUMMARY'!H11</f>
        <v>0.83699999999999997</v>
      </c>
      <c r="J16" s="36">
        <f>H16*I16</f>
        <v>53059.272935779809</v>
      </c>
      <c r="K16" s="36">
        <f>O16*D16</f>
        <v>2253.0963302752293</v>
      </c>
      <c r="L16" s="36">
        <f>'[2]LOAD SUMMARY'!$O$11*D16</f>
        <v>403.09633027522938</v>
      </c>
      <c r="M16" s="124"/>
      <c r="N16" s="28">
        <f t="shared" si="0"/>
        <v>1850</v>
      </c>
      <c r="O16" s="39">
        <f>'[2]LOAD SUMMARY'!M11</f>
        <v>1.2178899082568808</v>
      </c>
      <c r="P16" s="124"/>
    </row>
    <row r="17" spans="1:17" ht="13.15" customHeight="1" thickBot="1" x14ac:dyDescent="0.4">
      <c r="A17" s="207"/>
      <c r="B17" s="210"/>
      <c r="C17" s="40" t="s">
        <v>13</v>
      </c>
      <c r="D17" s="41">
        <f>SUM(D6:D16)</f>
        <v>6478</v>
      </c>
      <c r="E17" s="41">
        <f>SUM(E6:E16)</f>
        <v>31.78268348623854</v>
      </c>
      <c r="F17" s="42">
        <f>SUM(F6:F16)</f>
        <v>117.4</v>
      </c>
      <c r="G17" s="41">
        <f>D17/E17</f>
        <v>203.82168179112011</v>
      </c>
      <c r="H17" s="43">
        <f>SUM(H6:H16)</f>
        <v>381392.20183486235</v>
      </c>
      <c r="I17" s="44"/>
      <c r="J17" s="43">
        <f>SUM(J6:J16)</f>
        <v>252324.07293577981</v>
      </c>
      <c r="K17" s="43">
        <f>SUM(K6:K16)</f>
        <v>8766.0963302752298</v>
      </c>
      <c r="L17" s="43">
        <f>SUM(L6:L16)</f>
        <v>3174.0963302752293</v>
      </c>
      <c r="M17" s="43"/>
      <c r="N17" s="43">
        <f>SUM(N6:N16)</f>
        <v>5592</v>
      </c>
      <c r="O17" s="45">
        <f>K17/D17</f>
        <v>1.3532103010613199</v>
      </c>
      <c r="P17" s="43"/>
    </row>
    <row r="18" spans="1:17" ht="13.15" hidden="1" customHeight="1" x14ac:dyDescent="0.35">
      <c r="A18" s="207"/>
      <c r="B18" s="211" t="s">
        <v>50</v>
      </c>
      <c r="C18" s="46" t="s">
        <v>48</v>
      </c>
      <c r="D18" s="47">
        <v>1570</v>
      </c>
      <c r="E18" s="48">
        <f>D18/G18</f>
        <v>4.4831422018348617</v>
      </c>
      <c r="F18" s="49" t="s">
        <v>49</v>
      </c>
      <c r="G18" s="47">
        <f>'[2]LOAD SUMMARY'!F11</f>
        <v>350.20080321285144</v>
      </c>
      <c r="H18" s="47">
        <f>E18*12000</f>
        <v>53797.706422018338</v>
      </c>
      <c r="I18" s="50">
        <f>I16</f>
        <v>0.83699999999999997</v>
      </c>
      <c r="J18" s="47">
        <f>H18*I18</f>
        <v>45028.680275229344</v>
      </c>
      <c r="K18" s="47">
        <f>O18*D18</f>
        <v>1912.0871559633028</v>
      </c>
      <c r="L18" s="36">
        <f>'[2]LOAD SUMMARY'!$O$11*D18</f>
        <v>342.08715596330273</v>
      </c>
      <c r="M18" s="124"/>
      <c r="N18" s="28">
        <f t="shared" si="0"/>
        <v>1570</v>
      </c>
      <c r="O18" s="51">
        <f>O16</f>
        <v>1.2178899082568808</v>
      </c>
      <c r="P18" s="124"/>
    </row>
    <row r="19" spans="1:17" ht="13.15" customHeight="1" x14ac:dyDescent="0.35">
      <c r="A19" s="207"/>
      <c r="B19" s="209"/>
      <c r="C19" s="25" t="s">
        <v>51</v>
      </c>
      <c r="D19" s="26">
        <v>1175</v>
      </c>
      <c r="E19" s="26">
        <v>4</v>
      </c>
      <c r="F19" s="27">
        <v>19.8</v>
      </c>
      <c r="G19" s="28">
        <f>D19/E19</f>
        <v>293.75</v>
      </c>
      <c r="H19" s="29">
        <f>12000*E19</f>
        <v>48000</v>
      </c>
      <c r="I19" s="30">
        <v>0.67800000000000005</v>
      </c>
      <c r="J19" s="29">
        <f>I19*H19</f>
        <v>32544.000000000004</v>
      </c>
      <c r="K19" s="31">
        <v>1250</v>
      </c>
      <c r="L19" s="31">
        <v>470</v>
      </c>
      <c r="M19" s="100" t="s">
        <v>116</v>
      </c>
      <c r="N19" s="28">
        <f t="shared" si="0"/>
        <v>780</v>
      </c>
      <c r="O19" s="32">
        <f>K19/D19</f>
        <v>1.0638297872340425</v>
      </c>
      <c r="P19" s="100" t="s">
        <v>110</v>
      </c>
    </row>
    <row r="20" spans="1:17" ht="13.15" customHeight="1" x14ac:dyDescent="0.35">
      <c r="A20" s="207"/>
      <c r="B20" s="209"/>
      <c r="C20" s="25" t="s">
        <v>52</v>
      </c>
      <c r="D20" s="26">
        <v>852</v>
      </c>
      <c r="E20" s="27">
        <v>6.1162957645369698</v>
      </c>
      <c r="F20" s="27">
        <v>23.6</v>
      </c>
      <c r="G20" s="31">
        <v>139.30000000000001</v>
      </c>
      <c r="H20" s="29">
        <v>73395.549174443644</v>
      </c>
      <c r="I20" s="30">
        <v>0.64200000000000002</v>
      </c>
      <c r="J20" s="31">
        <v>47119.942569992818</v>
      </c>
      <c r="K20" s="101">
        <v>1540</v>
      </c>
      <c r="L20" s="101">
        <v>590</v>
      </c>
      <c r="M20" s="100" t="s">
        <v>119</v>
      </c>
      <c r="N20" s="28">
        <f t="shared" si="0"/>
        <v>950</v>
      </c>
      <c r="O20" s="104">
        <v>1.81</v>
      </c>
      <c r="P20" s="100" t="s">
        <v>112</v>
      </c>
      <c r="Q20" s="105"/>
    </row>
    <row r="21" spans="1:17" ht="13.15" customHeight="1" x14ac:dyDescent="0.35">
      <c r="A21" s="207"/>
      <c r="B21" s="209"/>
      <c r="C21" s="25" t="s">
        <v>53</v>
      </c>
      <c r="D21" s="26">
        <v>910</v>
      </c>
      <c r="E21" s="27">
        <v>6.532663316582914</v>
      </c>
      <c r="F21" s="27">
        <v>23.6</v>
      </c>
      <c r="G21" s="31">
        <v>139.30000000000001</v>
      </c>
      <c r="H21" s="29">
        <v>78391.959798994969</v>
      </c>
      <c r="I21" s="30">
        <v>0.64200000000000002</v>
      </c>
      <c r="J21" s="31">
        <v>50327.638190954771</v>
      </c>
      <c r="K21" s="101">
        <v>1647.1000000000001</v>
      </c>
      <c r="L21" s="101">
        <v>627.9</v>
      </c>
      <c r="M21" s="100" t="s">
        <v>120</v>
      </c>
      <c r="N21" s="28">
        <f t="shared" si="0"/>
        <v>1019.2000000000002</v>
      </c>
      <c r="O21" s="104">
        <v>1.81</v>
      </c>
      <c r="P21" s="100" t="s">
        <v>112</v>
      </c>
      <c r="Q21" s="105"/>
    </row>
    <row r="22" spans="1:17" ht="13.15" customHeight="1" x14ac:dyDescent="0.35">
      <c r="A22" s="207"/>
      <c r="B22" s="209"/>
      <c r="C22" s="25" t="s">
        <v>54</v>
      </c>
      <c r="D22" s="26">
        <v>910</v>
      </c>
      <c r="E22" s="27">
        <v>6.532663316582914</v>
      </c>
      <c r="F22" s="27">
        <v>23.6</v>
      </c>
      <c r="G22" s="31">
        <v>139.30000000000001</v>
      </c>
      <c r="H22" s="29">
        <v>78391.959798994969</v>
      </c>
      <c r="I22" s="30">
        <v>0.64200000000000002</v>
      </c>
      <c r="J22" s="31">
        <v>50327.638190954771</v>
      </c>
      <c r="K22" s="101">
        <v>1647.1000000000001</v>
      </c>
      <c r="L22" s="101">
        <v>627.9</v>
      </c>
      <c r="M22" s="100" t="s">
        <v>120</v>
      </c>
      <c r="N22" s="28">
        <f t="shared" si="0"/>
        <v>1019.2000000000002</v>
      </c>
      <c r="O22" s="104">
        <v>1.81</v>
      </c>
      <c r="P22" s="100" t="s">
        <v>112</v>
      </c>
      <c r="Q22" s="105"/>
    </row>
    <row r="23" spans="1:17" ht="13.15" customHeight="1" x14ac:dyDescent="0.35">
      <c r="A23" s="207"/>
      <c r="B23" s="209"/>
      <c r="C23" s="25" t="s">
        <v>55</v>
      </c>
      <c r="D23" s="26">
        <v>475</v>
      </c>
      <c r="E23" s="26">
        <v>2.8</v>
      </c>
      <c r="F23" s="27">
        <v>7.5</v>
      </c>
      <c r="G23" s="31">
        <v>169.64285714285717</v>
      </c>
      <c r="H23" s="26">
        <v>33600</v>
      </c>
      <c r="I23" s="26">
        <v>0.57799999999999996</v>
      </c>
      <c r="J23" s="31">
        <v>19420.8</v>
      </c>
      <c r="K23" s="103">
        <v>612</v>
      </c>
      <c r="L23" s="103">
        <v>329</v>
      </c>
      <c r="M23" s="100" t="s">
        <v>107</v>
      </c>
      <c r="N23" s="28">
        <f t="shared" si="0"/>
        <v>283</v>
      </c>
      <c r="O23" s="104">
        <v>1.2884210526315789</v>
      </c>
      <c r="P23" s="100" t="s">
        <v>99</v>
      </c>
      <c r="Q23" s="105"/>
    </row>
    <row r="24" spans="1:17" ht="13.15" customHeight="1" thickBot="1" x14ac:dyDescent="0.4">
      <c r="A24" s="207"/>
      <c r="B24" s="209"/>
      <c r="C24" s="25" t="s">
        <v>56</v>
      </c>
      <c r="D24" s="26">
        <v>200</v>
      </c>
      <c r="E24" s="26">
        <v>1.1000000000000001</v>
      </c>
      <c r="F24" s="26">
        <v>11.2</v>
      </c>
      <c r="G24" s="31">
        <v>181.81818181818181</v>
      </c>
      <c r="H24" s="26">
        <v>13200.000000000002</v>
      </c>
      <c r="I24" s="26">
        <v>0.78600000000000003</v>
      </c>
      <c r="J24" s="31">
        <v>10375.200000000003</v>
      </c>
      <c r="K24" s="103">
        <v>450</v>
      </c>
      <c r="L24" s="103">
        <v>85</v>
      </c>
      <c r="M24" s="100" t="s">
        <v>103</v>
      </c>
      <c r="N24" s="28">
        <f t="shared" si="0"/>
        <v>365</v>
      </c>
      <c r="O24" s="104">
        <v>2.25</v>
      </c>
      <c r="P24" s="126" t="s">
        <v>101</v>
      </c>
      <c r="Q24" s="105"/>
    </row>
    <row r="25" spans="1:17" ht="13.15" customHeight="1" thickBot="1" x14ac:dyDescent="0.4">
      <c r="A25" s="207"/>
      <c r="B25" s="210"/>
      <c r="C25" s="40" t="s">
        <v>13</v>
      </c>
      <c r="D25" s="41">
        <f>SUM(D18:D24)</f>
        <v>6092</v>
      </c>
      <c r="E25" s="41">
        <f>SUM(E18:E24)</f>
        <v>31.564764599537664</v>
      </c>
      <c r="F25" s="41">
        <f>SUM(F18:F24)</f>
        <v>109.3</v>
      </c>
      <c r="G25" s="41">
        <f>D25/E25</f>
        <v>193.00001369530983</v>
      </c>
      <c r="H25" s="41">
        <f>SUM(H18:H24)</f>
        <v>378777.17519445193</v>
      </c>
      <c r="I25" s="44"/>
      <c r="J25" s="41">
        <f>SUM(J18:J24)</f>
        <v>255143.89922713171</v>
      </c>
      <c r="K25" s="41">
        <f>SUM(K18:K24)</f>
        <v>9058.287155963304</v>
      </c>
      <c r="L25" s="41">
        <f>SUM(L18:L24)</f>
        <v>3071.887155963303</v>
      </c>
      <c r="M25" s="41"/>
      <c r="N25" s="41">
        <f>SUM(N18:N24)</f>
        <v>5986.4</v>
      </c>
      <c r="O25" s="45">
        <f>K25/D25</f>
        <v>1.486915160204088</v>
      </c>
      <c r="P25" s="41"/>
    </row>
    <row r="26" spans="1:17" ht="13.15" hidden="1" customHeight="1" x14ac:dyDescent="0.35">
      <c r="A26" s="207"/>
      <c r="B26" s="211" t="s">
        <v>57</v>
      </c>
      <c r="C26" s="46" t="s">
        <v>48</v>
      </c>
      <c r="D26" s="47">
        <v>800</v>
      </c>
      <c r="E26" s="48">
        <f>D26/G26</f>
        <v>2.2844036697247705</v>
      </c>
      <c r="F26" s="49" t="s">
        <v>49</v>
      </c>
      <c r="G26" s="36">
        <f>'[2]LOAD SUMMARY'!F11</f>
        <v>350.20080321285144</v>
      </c>
      <c r="H26" s="47">
        <f>E26*12000</f>
        <v>27412.844036697246</v>
      </c>
      <c r="I26" s="50">
        <f>I18</f>
        <v>0.83699999999999997</v>
      </c>
      <c r="J26" s="47">
        <f>H26*I26</f>
        <v>22944.550458715596</v>
      </c>
      <c r="K26" s="47">
        <f>D26*O26</f>
        <v>974.3119266055046</v>
      </c>
      <c r="L26" s="36">
        <f>'[2]LOAD SUMMARY'!$O$11*D26</f>
        <v>174.3119266055046</v>
      </c>
      <c r="M26" s="124"/>
      <c r="N26" s="28">
        <f t="shared" si="0"/>
        <v>800</v>
      </c>
      <c r="O26" s="51">
        <f>O18</f>
        <v>1.2178899082568808</v>
      </c>
      <c r="P26" s="124"/>
    </row>
    <row r="27" spans="1:17" ht="13.15" customHeight="1" x14ac:dyDescent="0.35">
      <c r="A27" s="207"/>
      <c r="B27" s="209"/>
      <c r="C27" s="52" t="s">
        <v>58</v>
      </c>
      <c r="D27" s="34">
        <v>735</v>
      </c>
      <c r="E27" s="53">
        <v>5.2763819095477382</v>
      </c>
      <c r="F27" s="34">
        <v>23.6</v>
      </c>
      <c r="G27" s="34">
        <v>139.30000000000001</v>
      </c>
      <c r="H27" s="34">
        <v>63316.582914572857</v>
      </c>
      <c r="I27" s="54">
        <v>0.64200000000000002</v>
      </c>
      <c r="J27" s="34">
        <v>40649.246231155776</v>
      </c>
      <c r="K27" s="34">
        <v>1330.3500000000001</v>
      </c>
      <c r="L27" s="34">
        <v>507.15</v>
      </c>
      <c r="M27" s="100" t="s">
        <v>117</v>
      </c>
      <c r="N27" s="28">
        <f t="shared" si="0"/>
        <v>823.20000000000016</v>
      </c>
      <c r="O27" s="55">
        <v>1.81</v>
      </c>
      <c r="P27" s="100" t="s">
        <v>110</v>
      </c>
    </row>
    <row r="28" spans="1:17" ht="13.15" customHeight="1" x14ac:dyDescent="0.35">
      <c r="A28" s="207"/>
      <c r="B28" s="209"/>
      <c r="C28" s="25" t="s">
        <v>59</v>
      </c>
      <c r="D28" s="26">
        <v>788</v>
      </c>
      <c r="E28" s="27">
        <v>5.6568557071069625</v>
      </c>
      <c r="F28" s="26">
        <v>23.6</v>
      </c>
      <c r="G28" s="26">
        <v>139.30000000000001</v>
      </c>
      <c r="H28" s="31">
        <v>67882.268485283552</v>
      </c>
      <c r="I28" s="30">
        <v>0.64200000000000002</v>
      </c>
      <c r="J28" s="31">
        <v>43580.416367552039</v>
      </c>
      <c r="K28" s="31">
        <v>1426.28</v>
      </c>
      <c r="L28" s="31">
        <v>543.71999999999991</v>
      </c>
      <c r="M28" s="100" t="s">
        <v>118</v>
      </c>
      <c r="N28" s="28">
        <f t="shared" si="0"/>
        <v>882.56000000000006</v>
      </c>
      <c r="O28" s="56">
        <v>1.81</v>
      </c>
      <c r="P28" s="100" t="s">
        <v>111</v>
      </c>
    </row>
    <row r="29" spans="1:17" ht="13.15" customHeight="1" x14ac:dyDescent="0.35">
      <c r="A29" s="207"/>
      <c r="B29" s="209"/>
      <c r="C29" s="25" t="s">
        <v>60</v>
      </c>
      <c r="D29" s="26">
        <v>1235</v>
      </c>
      <c r="E29" s="26">
        <v>6.3</v>
      </c>
      <c r="F29" s="27">
        <v>37.700000000000003</v>
      </c>
      <c r="G29" s="28">
        <f>D29/E29</f>
        <v>196.03174603174602</v>
      </c>
      <c r="H29" s="29">
        <f>12000*E29</f>
        <v>75600</v>
      </c>
      <c r="I29" s="57">
        <v>0.61399999999999999</v>
      </c>
      <c r="J29" s="29">
        <f>I29*H29</f>
        <v>46418.400000000001</v>
      </c>
      <c r="K29" s="101">
        <v>1800</v>
      </c>
      <c r="L29" s="106">
        <v>450</v>
      </c>
      <c r="M29" s="100" t="s">
        <v>121</v>
      </c>
      <c r="N29" s="28">
        <f t="shared" si="0"/>
        <v>1350</v>
      </c>
      <c r="O29" s="32">
        <f>K29/D29</f>
        <v>1.4574898785425101</v>
      </c>
      <c r="P29" s="100" t="s">
        <v>117</v>
      </c>
    </row>
    <row r="30" spans="1:17" ht="13.15" customHeight="1" x14ac:dyDescent="0.35">
      <c r="A30" s="207"/>
      <c r="B30" s="209"/>
      <c r="C30" s="25" t="s">
        <v>61</v>
      </c>
      <c r="D30" s="26">
        <v>1235</v>
      </c>
      <c r="E30" s="26">
        <v>5.6</v>
      </c>
      <c r="F30" s="27">
        <v>17.899999999999999</v>
      </c>
      <c r="G30" s="28">
        <f>D30/E30</f>
        <v>220.53571428571431</v>
      </c>
      <c r="H30" s="29">
        <f>12000*E30</f>
        <v>67200</v>
      </c>
      <c r="I30" s="30">
        <v>0.57999999999999996</v>
      </c>
      <c r="J30" s="29">
        <f>I30*H30</f>
        <v>38976</v>
      </c>
      <c r="K30" s="101">
        <v>1260</v>
      </c>
      <c r="L30" s="101">
        <v>675</v>
      </c>
      <c r="M30" s="100" t="s">
        <v>116</v>
      </c>
      <c r="N30" s="28">
        <f t="shared" si="0"/>
        <v>585</v>
      </c>
      <c r="O30" s="32">
        <f>K30/D30</f>
        <v>1.0202429149797572</v>
      </c>
      <c r="P30" s="100" t="s">
        <v>106</v>
      </c>
    </row>
    <row r="31" spans="1:17" ht="13.15" customHeight="1" x14ac:dyDescent="0.35">
      <c r="A31" s="207"/>
      <c r="B31" s="209"/>
      <c r="C31" s="25" t="s">
        <v>62</v>
      </c>
      <c r="D31" s="26">
        <v>170</v>
      </c>
      <c r="E31" s="26">
        <v>0.8</v>
      </c>
      <c r="F31" s="26">
        <v>8.8000000000000007</v>
      </c>
      <c r="G31" s="26">
        <v>212.5</v>
      </c>
      <c r="H31" s="26">
        <v>9600</v>
      </c>
      <c r="I31" s="30">
        <v>0.871</v>
      </c>
      <c r="J31" s="26">
        <v>8361.6</v>
      </c>
      <c r="K31" s="103">
        <v>370</v>
      </c>
      <c r="L31" s="103">
        <v>30</v>
      </c>
      <c r="M31" s="126" t="s">
        <v>101</v>
      </c>
      <c r="N31" s="28">
        <f t="shared" si="0"/>
        <v>340</v>
      </c>
      <c r="O31" s="33">
        <v>2.1764705882352939</v>
      </c>
      <c r="P31" s="5" t="s">
        <v>100</v>
      </c>
    </row>
    <row r="32" spans="1:17" ht="13.15" customHeight="1" x14ac:dyDescent="0.35">
      <c r="A32" s="207"/>
      <c r="B32" s="209"/>
      <c r="C32" s="25" t="s">
        <v>63</v>
      </c>
      <c r="D32" s="26">
        <v>170</v>
      </c>
      <c r="E32" s="27">
        <v>0.9</v>
      </c>
      <c r="F32" s="27">
        <v>9.6</v>
      </c>
      <c r="G32" s="28">
        <f>D32/E32</f>
        <v>188.88888888888889</v>
      </c>
      <c r="H32" s="29">
        <f>12000*E32</f>
        <v>10800</v>
      </c>
      <c r="I32" s="30">
        <v>0.86</v>
      </c>
      <c r="J32" s="29">
        <f>I32*H32</f>
        <v>9288</v>
      </c>
      <c r="K32" s="101">
        <v>400</v>
      </c>
      <c r="L32" s="101">
        <v>35</v>
      </c>
      <c r="M32" s="126" t="s">
        <v>101</v>
      </c>
      <c r="N32" s="28">
        <f t="shared" si="0"/>
        <v>365</v>
      </c>
      <c r="O32" s="32">
        <f>K32/D32</f>
        <v>2.3529411764705883</v>
      </c>
      <c r="P32" s="126" t="s">
        <v>101</v>
      </c>
    </row>
    <row r="33" spans="1:21" ht="13.15" customHeight="1" x14ac:dyDescent="0.35">
      <c r="A33" s="207"/>
      <c r="B33" s="209"/>
      <c r="C33" s="25" t="s">
        <v>64</v>
      </c>
      <c r="D33" s="26">
        <v>627</v>
      </c>
      <c r="E33" s="27">
        <v>3.7771084337349397</v>
      </c>
      <c r="F33" s="26">
        <v>17.7</v>
      </c>
      <c r="G33" s="31">
        <v>166</v>
      </c>
      <c r="H33" s="31">
        <v>45325.301204819276</v>
      </c>
      <c r="I33" s="26">
        <v>0.57699999999999996</v>
      </c>
      <c r="J33" s="31">
        <v>26152.69879518072</v>
      </c>
      <c r="K33" s="101">
        <v>808.83</v>
      </c>
      <c r="L33" s="101">
        <v>601.91999999999996</v>
      </c>
      <c r="M33" s="100" t="s">
        <v>110</v>
      </c>
      <c r="N33" s="101">
        <v>545</v>
      </c>
      <c r="O33" s="33">
        <v>1.29</v>
      </c>
      <c r="P33" s="100" t="s">
        <v>105</v>
      </c>
    </row>
    <row r="34" spans="1:21" ht="13.15" customHeight="1" x14ac:dyDescent="0.35">
      <c r="A34" s="207"/>
      <c r="B34" s="209"/>
      <c r="C34" s="52" t="s">
        <v>65</v>
      </c>
      <c r="D34" s="59">
        <v>145</v>
      </c>
      <c r="E34" s="59">
        <v>1.2</v>
      </c>
      <c r="F34" s="53">
        <v>6</v>
      </c>
      <c r="G34" s="28">
        <f>D34/E34</f>
        <v>120.83333333333334</v>
      </c>
      <c r="H34" s="29">
        <f>12000*E34</f>
        <v>14400</v>
      </c>
      <c r="I34" s="54">
        <v>0.92400000000000004</v>
      </c>
      <c r="J34" s="29">
        <f>I34*H34</f>
        <v>13305.6</v>
      </c>
      <c r="K34" s="100">
        <v>540</v>
      </c>
      <c r="L34" s="100">
        <v>25</v>
      </c>
      <c r="M34" s="100" t="s">
        <v>105</v>
      </c>
      <c r="N34" s="102">
        <f>K34-L34</f>
        <v>515</v>
      </c>
      <c r="O34" s="32">
        <f>K34/D34</f>
        <v>3.7241379310344827</v>
      </c>
      <c r="P34" s="100" t="s">
        <v>104</v>
      </c>
    </row>
    <row r="35" spans="1:21" ht="13.15" customHeight="1" x14ac:dyDescent="0.35">
      <c r="A35" s="207"/>
      <c r="B35" s="209"/>
      <c r="C35" s="25" t="s">
        <v>66</v>
      </c>
      <c r="D35" s="26">
        <v>145</v>
      </c>
      <c r="E35" s="26">
        <v>0.7</v>
      </c>
      <c r="F35" s="27">
        <v>8.1</v>
      </c>
      <c r="G35" s="28">
        <f>D35/E35</f>
        <v>207.14285714285717</v>
      </c>
      <c r="H35" s="29">
        <f>12000*E35</f>
        <v>8400</v>
      </c>
      <c r="I35" s="30">
        <v>0.86899999999999999</v>
      </c>
      <c r="J35" s="29">
        <f>I35*H35</f>
        <v>7299.6</v>
      </c>
      <c r="K35" s="101">
        <v>330</v>
      </c>
      <c r="L35" s="101">
        <v>25</v>
      </c>
      <c r="M35" s="5" t="s">
        <v>100</v>
      </c>
      <c r="N35" s="102">
        <f>K35-L35</f>
        <v>305</v>
      </c>
      <c r="O35" s="32">
        <f>K35/D35</f>
        <v>2.2758620689655173</v>
      </c>
      <c r="P35" s="100" t="s">
        <v>99</v>
      </c>
    </row>
    <row r="36" spans="1:21" ht="13.15" customHeight="1" thickBot="1" x14ac:dyDescent="0.4">
      <c r="A36" s="207"/>
      <c r="B36" s="209"/>
      <c r="C36" s="25" t="s">
        <v>67</v>
      </c>
      <c r="D36" s="26">
        <f>D35</f>
        <v>145</v>
      </c>
      <c r="E36" s="26">
        <f t="shared" ref="E36:O36" si="1">E35</f>
        <v>0.7</v>
      </c>
      <c r="F36" s="27">
        <f t="shared" si="1"/>
        <v>8.1</v>
      </c>
      <c r="G36" s="31">
        <f t="shared" si="1"/>
        <v>207.14285714285717</v>
      </c>
      <c r="H36" s="26">
        <f t="shared" si="1"/>
        <v>8400</v>
      </c>
      <c r="I36" s="26">
        <f t="shared" si="1"/>
        <v>0.86899999999999999</v>
      </c>
      <c r="J36" s="31">
        <f t="shared" si="1"/>
        <v>7299.6</v>
      </c>
      <c r="K36" s="103">
        <f t="shared" si="1"/>
        <v>330</v>
      </c>
      <c r="L36" s="103">
        <f t="shared" si="1"/>
        <v>25</v>
      </c>
      <c r="M36" s="5" t="s">
        <v>100</v>
      </c>
      <c r="N36" s="102">
        <f>K36-L36</f>
        <v>305</v>
      </c>
      <c r="O36" s="33">
        <f t="shared" si="1"/>
        <v>2.2758620689655173</v>
      </c>
      <c r="P36" s="100" t="s">
        <v>99</v>
      </c>
    </row>
    <row r="37" spans="1:21" ht="13.15" customHeight="1" thickBot="1" x14ac:dyDescent="0.4">
      <c r="A37" s="207"/>
      <c r="B37" s="210"/>
      <c r="C37" s="60" t="s">
        <v>68</v>
      </c>
      <c r="D37" s="41">
        <f>SUM(D26:D36)</f>
        <v>6195</v>
      </c>
      <c r="E37" s="41">
        <f>SUM(E26:E36)</f>
        <v>33.194749720114416</v>
      </c>
      <c r="F37" s="41">
        <f>SUM(F26:F36)</f>
        <v>161.1</v>
      </c>
      <c r="G37" s="43">
        <f>D37/E37</f>
        <v>186.62589874103281</v>
      </c>
      <c r="H37" s="41">
        <f>SUM(H26:H36)</f>
        <v>398336.99664137297</v>
      </c>
      <c r="I37" s="44"/>
      <c r="J37" s="41">
        <f>SUM(J26:J36)</f>
        <v>264275.71185260412</v>
      </c>
      <c r="K37" s="41">
        <f>SUM(K26:K36)</f>
        <v>9569.7719266055046</v>
      </c>
      <c r="L37" s="41">
        <f>SUM(L26:L36)</f>
        <v>3092.1019266055046</v>
      </c>
      <c r="M37" s="41"/>
      <c r="N37" s="41">
        <f>SUM(N26:N36)</f>
        <v>6815.76</v>
      </c>
      <c r="O37" s="45">
        <f>K37/D37</f>
        <v>1.5447573731405173</v>
      </c>
      <c r="P37" s="41"/>
      <c r="U37" s="58"/>
    </row>
    <row r="38" spans="1:21" ht="13.15" customHeight="1" x14ac:dyDescent="0.35">
      <c r="A38" s="207"/>
      <c r="B38" s="211" t="s">
        <v>69</v>
      </c>
      <c r="C38" s="46" t="s">
        <v>48</v>
      </c>
      <c r="D38" s="47">
        <v>4500</v>
      </c>
      <c r="E38" s="48">
        <f>D38/G38</f>
        <v>12.849770642201834</v>
      </c>
      <c r="F38" s="49" t="s">
        <v>49</v>
      </c>
      <c r="G38" s="36">
        <f>'[2]LOAD SUMMARY'!F11</f>
        <v>350.20080321285144</v>
      </c>
      <c r="H38" s="47">
        <f>E38*12000</f>
        <v>154197.247706422</v>
      </c>
      <c r="I38" s="50">
        <f>I26</f>
        <v>0.83699999999999997</v>
      </c>
      <c r="J38" s="47">
        <f>I38*H38</f>
        <v>129063.09633027521</v>
      </c>
      <c r="K38" s="47">
        <f>O38*D38</f>
        <v>5480.5045871559632</v>
      </c>
      <c r="L38" s="36">
        <f>'[2]LOAD SUMMARY'!$O$11*D38</f>
        <v>980.50458715596335</v>
      </c>
      <c r="M38" s="124"/>
      <c r="N38" s="47">
        <f>K38-L38</f>
        <v>4500</v>
      </c>
      <c r="O38" s="51">
        <f>O26</f>
        <v>1.2178899082568808</v>
      </c>
      <c r="P38" s="124"/>
    </row>
    <row r="39" spans="1:21" ht="13.15" customHeight="1" x14ac:dyDescent="0.35">
      <c r="A39" s="207"/>
      <c r="B39" s="209"/>
      <c r="C39" s="25" t="s">
        <v>70</v>
      </c>
      <c r="D39" s="26">
        <v>1130</v>
      </c>
      <c r="E39" s="26">
        <v>8.6</v>
      </c>
      <c r="F39" s="27">
        <v>38.6</v>
      </c>
      <c r="G39" s="28">
        <f>D39/E39</f>
        <v>131.3953488372093</v>
      </c>
      <c r="H39" s="29">
        <f>12000*E39</f>
        <v>103200</v>
      </c>
      <c r="I39" s="30">
        <v>0.70399999999999996</v>
      </c>
      <c r="J39" s="29">
        <f>I39*H39</f>
        <v>72652.800000000003</v>
      </c>
      <c r="K39" s="101">
        <v>2580</v>
      </c>
      <c r="L39" s="101">
        <v>670</v>
      </c>
      <c r="M39" s="100" t="s">
        <v>126</v>
      </c>
      <c r="N39" s="102">
        <f>K39-L39</f>
        <v>1910</v>
      </c>
      <c r="O39" s="32">
        <f>K39/D39</f>
        <v>2.2831858407079646</v>
      </c>
      <c r="P39" s="100" t="s">
        <v>122</v>
      </c>
    </row>
    <row r="40" spans="1:21" ht="13.15" customHeight="1" x14ac:dyDescent="0.35">
      <c r="A40" s="207"/>
      <c r="B40" s="209"/>
      <c r="C40" s="25" t="s">
        <v>71</v>
      </c>
      <c r="D40" s="26">
        <v>320</v>
      </c>
      <c r="E40" s="27">
        <v>1.6</v>
      </c>
      <c r="F40" s="27">
        <v>7.1</v>
      </c>
      <c r="G40" s="28">
        <f>D40/E40</f>
        <v>200</v>
      </c>
      <c r="H40" s="29">
        <f>12000*E40</f>
        <v>19200</v>
      </c>
      <c r="I40" s="30">
        <v>0.753</v>
      </c>
      <c r="J40" s="29">
        <f>I40*H40</f>
        <v>14457.6</v>
      </c>
      <c r="K40" s="101">
        <v>530</v>
      </c>
      <c r="L40" s="101">
        <v>90</v>
      </c>
      <c r="M40" s="100" t="s">
        <v>105</v>
      </c>
      <c r="N40" s="102">
        <f>K40-L40</f>
        <v>440</v>
      </c>
      <c r="O40" s="32">
        <f>K40/D40</f>
        <v>1.65625</v>
      </c>
      <c r="P40" s="100" t="s">
        <v>103</v>
      </c>
    </row>
    <row r="41" spans="1:21" ht="13.15" customHeight="1" x14ac:dyDescent="0.35">
      <c r="A41" s="207"/>
      <c r="B41" s="209"/>
      <c r="C41" s="25" t="str">
        <f>'[2]LOAD SUMMARY'!B6</f>
        <v>Anatomy Museum</v>
      </c>
      <c r="D41" s="26">
        <f>'[2]LOAD SUMMARY'!C6</f>
        <v>595</v>
      </c>
      <c r="E41" s="26">
        <f>'[2]LOAD SUMMARY'!D6</f>
        <v>3.5</v>
      </c>
      <c r="F41" s="26">
        <f>'[2]LOAD SUMMARY'!E6</f>
        <v>17</v>
      </c>
      <c r="G41" s="31">
        <f>'[2]LOAD SUMMARY'!F6</f>
        <v>170</v>
      </c>
      <c r="H41" s="26">
        <f>'[2]LOAD SUMMARY'!G6</f>
        <v>42000</v>
      </c>
      <c r="I41" s="26">
        <f>'[2]LOAD SUMMARY'!H6</f>
        <v>0.76900000000000002</v>
      </c>
      <c r="J41" s="31">
        <f>'[2]LOAD SUMMARY'!I6</f>
        <v>32298</v>
      </c>
      <c r="K41" s="26">
        <f>'[2]LOAD SUMMARY'!J6</f>
        <v>1270</v>
      </c>
      <c r="L41" s="26">
        <f>'[2]LOAD SUMMARY'!K6</f>
        <v>215</v>
      </c>
      <c r="M41" s="100" t="s">
        <v>116</v>
      </c>
      <c r="N41" s="102">
        <f>K41-L41</f>
        <v>1055</v>
      </c>
      <c r="O41" s="33">
        <f>'[2]LOAD SUMMARY'!M6</f>
        <v>2.134453781512605</v>
      </c>
      <c r="P41" s="100" t="s">
        <v>113</v>
      </c>
    </row>
    <row r="42" spans="1:21" ht="13.15" customHeight="1" thickBot="1" x14ac:dyDescent="0.4">
      <c r="A42" s="207"/>
      <c r="B42" s="209"/>
      <c r="C42" s="25" t="s">
        <v>72</v>
      </c>
      <c r="D42" s="26">
        <v>96</v>
      </c>
      <c r="E42" s="26">
        <v>0.4</v>
      </c>
      <c r="F42" s="27">
        <v>4</v>
      </c>
      <c r="G42" s="28">
        <f>D42/E42</f>
        <v>240</v>
      </c>
      <c r="H42" s="29">
        <f>12000*E42</f>
        <v>4800</v>
      </c>
      <c r="I42" s="30">
        <v>0.84299999999999997</v>
      </c>
      <c r="J42" s="29">
        <f>I42*H42</f>
        <v>4046.3999999999996</v>
      </c>
      <c r="K42" s="31">
        <v>180</v>
      </c>
      <c r="L42" s="31">
        <v>15</v>
      </c>
      <c r="M42" s="34"/>
      <c r="N42" s="102">
        <f>K42-L42</f>
        <v>165</v>
      </c>
      <c r="O42" s="32">
        <f>K42/D42</f>
        <v>1.875</v>
      </c>
      <c r="P42" s="34"/>
    </row>
    <row r="43" spans="1:21" ht="13.15" customHeight="1" thickBot="1" x14ac:dyDescent="0.4">
      <c r="A43" s="208"/>
      <c r="B43" s="210"/>
      <c r="C43" s="61" t="s">
        <v>68</v>
      </c>
      <c r="D43" s="62">
        <f>SUM(D38:D42)</f>
        <v>6641</v>
      </c>
      <c r="E43" s="62">
        <f>SUM(E38:E42)</f>
        <v>26.949770642201834</v>
      </c>
      <c r="F43" s="62">
        <f>SUM(F38:F42)</f>
        <v>66.7</v>
      </c>
      <c r="G43" s="63">
        <f>D43/E43</f>
        <v>246.42139215836463</v>
      </c>
      <c r="H43" s="62">
        <f>SUM(H38:H42)</f>
        <v>323397.247706422</v>
      </c>
      <c r="I43" s="64"/>
      <c r="J43" s="62">
        <f>SUM(J38:J42)</f>
        <v>252517.89633027522</v>
      </c>
      <c r="K43" s="62">
        <f>SUM(K38:K42)</f>
        <v>10040.504587155963</v>
      </c>
      <c r="L43" s="62">
        <f>SUM(L38:L42)</f>
        <v>1970.5045871559632</v>
      </c>
      <c r="M43" s="62"/>
      <c r="N43" s="62">
        <f>SUM(N38:N42)</f>
        <v>8070</v>
      </c>
      <c r="O43" s="65">
        <f>K43/D43</f>
        <v>1.5118964895581934</v>
      </c>
      <c r="P43" s="62"/>
    </row>
    <row r="44" spans="1:21" ht="13.15" customHeight="1" x14ac:dyDescent="0.35">
      <c r="A44" s="212" t="s">
        <v>73</v>
      </c>
      <c r="B44" s="211" t="s">
        <v>37</v>
      </c>
      <c r="C44" s="46" t="s">
        <v>74</v>
      </c>
      <c r="D44" s="49">
        <v>294</v>
      </c>
      <c r="E44" s="107">
        <v>1.1000000000000001</v>
      </c>
      <c r="F44" s="108">
        <v>4.7</v>
      </c>
      <c r="G44" s="109">
        <v>267.27272727272725</v>
      </c>
      <c r="H44" s="109">
        <v>13200.000000000002</v>
      </c>
      <c r="I44" s="110">
        <v>0.66700000000000004</v>
      </c>
      <c r="J44" s="109">
        <v>8804.4000000000015</v>
      </c>
      <c r="K44" s="111">
        <v>300</v>
      </c>
      <c r="L44" s="111">
        <v>130</v>
      </c>
      <c r="M44" s="100" t="s">
        <v>99</v>
      </c>
      <c r="N44" s="102">
        <f t="shared" ref="N44:N51" si="2">K44-L44</f>
        <v>170</v>
      </c>
      <c r="O44" s="67">
        <v>1.0204081632653061</v>
      </c>
      <c r="P44" s="100" t="s">
        <v>98</v>
      </c>
    </row>
    <row r="45" spans="1:21" ht="13.15" customHeight="1" x14ac:dyDescent="0.35">
      <c r="A45" s="213"/>
      <c r="B45" s="209"/>
      <c r="C45" s="25" t="s">
        <v>75</v>
      </c>
      <c r="D45" s="59">
        <v>510</v>
      </c>
      <c r="E45" s="112">
        <v>2</v>
      </c>
      <c r="F45" s="113">
        <v>18.2</v>
      </c>
      <c r="G45" s="114">
        <v>255</v>
      </c>
      <c r="H45" s="114">
        <v>24000</v>
      </c>
      <c r="I45" s="115">
        <v>0.84099999999999997</v>
      </c>
      <c r="J45" s="114">
        <v>20184</v>
      </c>
      <c r="K45" s="100">
        <v>820</v>
      </c>
      <c r="L45" s="100">
        <v>140</v>
      </c>
      <c r="M45" s="100" t="s">
        <v>110</v>
      </c>
      <c r="N45" s="102">
        <f t="shared" si="2"/>
        <v>680</v>
      </c>
      <c r="O45" s="68">
        <v>1.607843137254902</v>
      </c>
      <c r="P45" s="100" t="s">
        <v>108</v>
      </c>
    </row>
    <row r="46" spans="1:21" ht="13.15" customHeight="1" x14ac:dyDescent="0.35">
      <c r="A46" s="213"/>
      <c r="B46" s="209"/>
      <c r="C46" s="25" t="s">
        <v>71</v>
      </c>
      <c r="D46" s="26">
        <v>615</v>
      </c>
      <c r="E46" s="103">
        <v>2.5</v>
      </c>
      <c r="F46" s="116">
        <v>11.3</v>
      </c>
      <c r="G46" s="114">
        <v>246</v>
      </c>
      <c r="H46" s="114">
        <v>30000</v>
      </c>
      <c r="I46" s="117">
        <v>0.65800000000000003</v>
      </c>
      <c r="J46" s="114">
        <v>19740</v>
      </c>
      <c r="K46" s="101">
        <v>700</v>
      </c>
      <c r="L46" s="101">
        <v>190</v>
      </c>
      <c r="M46" s="100" t="s">
        <v>108</v>
      </c>
      <c r="N46" s="102">
        <f t="shared" si="2"/>
        <v>510</v>
      </c>
      <c r="O46" s="68">
        <v>1.1382113821138211</v>
      </c>
      <c r="P46" s="100" t="s">
        <v>104</v>
      </c>
      <c r="T46" s="58"/>
    </row>
    <row r="47" spans="1:21" ht="13.15" customHeight="1" x14ac:dyDescent="0.35">
      <c r="A47" s="213"/>
      <c r="B47" s="209"/>
      <c r="C47" s="25" t="s">
        <v>76</v>
      </c>
      <c r="D47" s="26">
        <v>966</v>
      </c>
      <c r="E47" s="103">
        <v>4.5999999999999996</v>
      </c>
      <c r="F47" s="116">
        <v>25.2</v>
      </c>
      <c r="G47" s="114">
        <v>210.00000000000003</v>
      </c>
      <c r="H47" s="114">
        <v>55199.999999999993</v>
      </c>
      <c r="I47" s="117">
        <v>0.66500000000000004</v>
      </c>
      <c r="J47" s="114">
        <v>36708</v>
      </c>
      <c r="K47" s="101">
        <v>1320</v>
      </c>
      <c r="L47" s="101">
        <v>425</v>
      </c>
      <c r="M47" s="100" t="s">
        <v>117</v>
      </c>
      <c r="N47" s="102">
        <f t="shared" si="2"/>
        <v>895</v>
      </c>
      <c r="O47" s="68">
        <v>1.3664596273291925</v>
      </c>
      <c r="P47" s="100" t="s">
        <v>111</v>
      </c>
    </row>
    <row r="48" spans="1:21" ht="13.15" customHeight="1" x14ac:dyDescent="0.35">
      <c r="A48" s="213"/>
      <c r="B48" s="209"/>
      <c r="C48" s="25" t="s">
        <v>77</v>
      </c>
      <c r="D48" s="57">
        <v>966</v>
      </c>
      <c r="E48" s="106">
        <v>4.5999999999999996</v>
      </c>
      <c r="F48" s="118">
        <v>25.2</v>
      </c>
      <c r="G48" s="114">
        <v>210.00000000000003</v>
      </c>
      <c r="H48" s="106">
        <v>55199.999999999993</v>
      </c>
      <c r="I48" s="106">
        <v>0.66500000000000004</v>
      </c>
      <c r="J48" s="114">
        <v>36708</v>
      </c>
      <c r="K48" s="106">
        <v>1320</v>
      </c>
      <c r="L48" s="106">
        <v>425</v>
      </c>
      <c r="M48" s="100" t="s">
        <v>117</v>
      </c>
      <c r="N48" s="102">
        <f t="shared" si="2"/>
        <v>895</v>
      </c>
      <c r="O48" s="68">
        <v>1.3664596273291925</v>
      </c>
      <c r="P48" s="100" t="s">
        <v>111</v>
      </c>
    </row>
    <row r="49" spans="1:51" ht="13.15" customHeight="1" x14ac:dyDescent="0.35">
      <c r="A49" s="213"/>
      <c r="B49" s="209"/>
      <c r="C49" s="25" t="s">
        <v>78</v>
      </c>
      <c r="D49" s="57">
        <v>1110</v>
      </c>
      <c r="E49" s="118">
        <v>5.2857142857142847</v>
      </c>
      <c r="F49" s="106">
        <v>25.2</v>
      </c>
      <c r="G49" s="114">
        <v>210.00000000000003</v>
      </c>
      <c r="H49" s="114">
        <v>63428.571428571413</v>
      </c>
      <c r="I49" s="106">
        <v>0.66500000000000004</v>
      </c>
      <c r="J49" s="106">
        <v>47322</v>
      </c>
      <c r="K49" s="114">
        <v>1516.7701863354037</v>
      </c>
      <c r="L49" s="114">
        <v>488.4</v>
      </c>
      <c r="M49" s="100" t="s">
        <v>119</v>
      </c>
      <c r="N49" s="102">
        <f t="shared" si="2"/>
        <v>1028.3701863354036</v>
      </c>
      <c r="O49" s="70">
        <v>1.3664596273291925</v>
      </c>
      <c r="P49" s="100" t="s">
        <v>112</v>
      </c>
    </row>
    <row r="50" spans="1:51" ht="13.15" customHeight="1" thickBot="1" x14ac:dyDescent="0.4">
      <c r="A50" s="213"/>
      <c r="B50" s="209"/>
      <c r="C50" s="25" t="s">
        <v>79</v>
      </c>
      <c r="D50" s="26">
        <v>260</v>
      </c>
      <c r="E50" s="116">
        <v>1.3</v>
      </c>
      <c r="F50" s="103">
        <v>12.2</v>
      </c>
      <c r="G50" s="103">
        <v>200</v>
      </c>
      <c r="H50" s="103">
        <v>15600</v>
      </c>
      <c r="I50" s="103">
        <v>0.69399999999999995</v>
      </c>
      <c r="J50" s="103">
        <v>10826.4</v>
      </c>
      <c r="K50" s="103">
        <v>480</v>
      </c>
      <c r="L50" s="103">
        <v>55</v>
      </c>
      <c r="M50" s="100" t="s">
        <v>104</v>
      </c>
      <c r="N50" s="102">
        <f t="shared" si="2"/>
        <v>425</v>
      </c>
      <c r="O50" s="33">
        <v>1.8461538461538463</v>
      </c>
      <c r="P50" s="34" t="s">
        <v>102</v>
      </c>
    </row>
    <row r="51" spans="1:51" ht="13.15" hidden="1" customHeight="1" thickBot="1" x14ac:dyDescent="0.4">
      <c r="A51" s="213"/>
      <c r="B51" s="209"/>
      <c r="C51" s="71" t="s">
        <v>48</v>
      </c>
      <c r="D51" s="72">
        <f>D16</f>
        <v>1850</v>
      </c>
      <c r="E51" s="119">
        <f>D51/G51</f>
        <v>5.494839449541284</v>
      </c>
      <c r="F51" s="120" t="str">
        <f>F16</f>
        <v>-</v>
      </c>
      <c r="G51" s="120">
        <f>'[2]LOAD SUMMARY'!F49</f>
        <v>336.67953667953668</v>
      </c>
      <c r="H51" s="120">
        <f>H16</f>
        <v>63392.201834862382</v>
      </c>
      <c r="I51" s="121">
        <f>I16</f>
        <v>0.83699999999999997</v>
      </c>
      <c r="J51" s="120">
        <f>J16</f>
        <v>53059.272935779809</v>
      </c>
      <c r="K51" s="120">
        <f>O51*D51</f>
        <v>2323.1077981651379</v>
      </c>
      <c r="L51" s="122">
        <f>'[2]LOAD SUMMARY'!$O$11*D51</f>
        <v>403.09633027522938</v>
      </c>
      <c r="M51" s="125"/>
      <c r="N51" s="102">
        <f t="shared" si="2"/>
        <v>1920.0114678899085</v>
      </c>
      <c r="O51" s="75">
        <f>'[2]LOAD SUMMARY'!M49</f>
        <v>1.2557339449541285</v>
      </c>
      <c r="P51" s="125"/>
    </row>
    <row r="52" spans="1:51" ht="13.15" customHeight="1" thickBot="1" x14ac:dyDescent="0.4">
      <c r="A52" s="213"/>
      <c r="B52" s="210"/>
      <c r="C52" s="60" t="s">
        <v>68</v>
      </c>
      <c r="D52" s="41">
        <f>SUM(D44:D51)</f>
        <v>6571</v>
      </c>
      <c r="E52" s="41">
        <f>SUM(E44:E51)</f>
        <v>26.880553735255567</v>
      </c>
      <c r="F52" s="41">
        <f>SUM(F44:F51)</f>
        <v>122.00000000000001</v>
      </c>
      <c r="G52" s="43">
        <f>D52/E52</f>
        <v>244.45180946483677</v>
      </c>
      <c r="H52" s="41">
        <f>SUM(H44:H51)</f>
        <v>320020.77326343383</v>
      </c>
      <c r="I52" s="44"/>
      <c r="J52" s="41">
        <f>SUM(J44:J51)</f>
        <v>233352.07293577981</v>
      </c>
      <c r="K52" s="41">
        <f>SUM(K44:K51)</f>
        <v>8779.8779845005411</v>
      </c>
      <c r="L52" s="41">
        <f>SUM(L44:L51)</f>
        <v>2256.4963302752294</v>
      </c>
      <c r="M52" s="41"/>
      <c r="N52" s="41">
        <f>SUM(N44:N51)</f>
        <v>6523.3816542253116</v>
      </c>
      <c r="O52" s="45">
        <f>K52/D52</f>
        <v>1.3361555295237468</v>
      </c>
      <c r="P52" s="41"/>
    </row>
    <row r="53" spans="1:51" ht="13.15" customHeight="1" x14ac:dyDescent="0.35">
      <c r="A53" s="213"/>
      <c r="B53" s="211" t="s">
        <v>50</v>
      </c>
      <c r="C53" s="46" t="s">
        <v>80</v>
      </c>
      <c r="D53" s="49">
        <v>1040</v>
      </c>
      <c r="E53" s="48">
        <v>5.5</v>
      </c>
      <c r="F53" s="48">
        <v>25.1</v>
      </c>
      <c r="G53" s="66">
        <v>189.09090909090909</v>
      </c>
      <c r="H53" s="66">
        <v>66000</v>
      </c>
      <c r="I53" s="50">
        <v>0.71699999999999997</v>
      </c>
      <c r="J53" s="66">
        <v>47322</v>
      </c>
      <c r="K53" s="47">
        <v>1520</v>
      </c>
      <c r="L53" s="47">
        <v>430</v>
      </c>
      <c r="M53" s="100" t="s">
        <v>119</v>
      </c>
      <c r="N53" s="102">
        <f t="shared" ref="N53:N58" si="3">K53-L53</f>
        <v>1090</v>
      </c>
      <c r="O53" s="67">
        <v>1.4615384615384615</v>
      </c>
      <c r="P53" s="100" t="s">
        <v>114</v>
      </c>
    </row>
    <row r="54" spans="1:51" ht="13.15" customHeight="1" x14ac:dyDescent="0.35">
      <c r="A54" s="213"/>
      <c r="B54" s="209"/>
      <c r="C54" s="25" t="s">
        <v>81</v>
      </c>
      <c r="D54" s="57">
        <v>1040</v>
      </c>
      <c r="E54" s="69">
        <v>5.5</v>
      </c>
      <c r="F54" s="69">
        <v>25.1</v>
      </c>
      <c r="G54" s="29">
        <v>189.09090909090909</v>
      </c>
      <c r="H54" s="29">
        <v>66000</v>
      </c>
      <c r="I54" s="76">
        <v>0.71699999999999997</v>
      </c>
      <c r="J54" s="29">
        <v>47322</v>
      </c>
      <c r="K54" s="29">
        <v>1520</v>
      </c>
      <c r="L54" s="29">
        <v>430</v>
      </c>
      <c r="M54" s="100" t="s">
        <v>119</v>
      </c>
      <c r="N54" s="102">
        <f t="shared" si="3"/>
        <v>1090</v>
      </c>
      <c r="O54" s="68">
        <v>1.4615384615384615</v>
      </c>
      <c r="P54" s="100" t="s">
        <v>114</v>
      </c>
    </row>
    <row r="55" spans="1:51" ht="13.15" customHeight="1" x14ac:dyDescent="0.35">
      <c r="A55" s="213"/>
      <c r="B55" s="209"/>
      <c r="C55" s="25" t="s">
        <v>82</v>
      </c>
      <c r="D55" s="57">
        <v>1040</v>
      </c>
      <c r="E55" s="69">
        <v>5.5</v>
      </c>
      <c r="F55" s="69">
        <v>25.1</v>
      </c>
      <c r="G55" s="29">
        <v>189.09090909090909</v>
      </c>
      <c r="H55" s="29">
        <v>66000</v>
      </c>
      <c r="I55" s="76">
        <v>0.71699999999999997</v>
      </c>
      <c r="J55" s="29">
        <v>47322</v>
      </c>
      <c r="K55" s="57">
        <v>1520</v>
      </c>
      <c r="L55" s="57">
        <v>430</v>
      </c>
      <c r="M55" s="100" t="s">
        <v>119</v>
      </c>
      <c r="N55" s="102">
        <f t="shared" si="3"/>
        <v>1090</v>
      </c>
      <c r="O55" s="68">
        <v>1.4615384615384615</v>
      </c>
      <c r="P55" s="100" t="s">
        <v>114</v>
      </c>
    </row>
    <row r="56" spans="1:51" ht="13.15" customHeight="1" x14ac:dyDescent="0.35">
      <c r="A56" s="213"/>
      <c r="B56" s="209"/>
      <c r="C56" s="25" t="s">
        <v>83</v>
      </c>
      <c r="D56" s="57">
        <v>1040</v>
      </c>
      <c r="E56" s="69">
        <v>5.5</v>
      </c>
      <c r="F56" s="69">
        <v>25.1</v>
      </c>
      <c r="G56" s="29">
        <v>189.09090909090909</v>
      </c>
      <c r="H56" s="57">
        <v>66000</v>
      </c>
      <c r="I56" s="57">
        <v>0.71699999999999997</v>
      </c>
      <c r="J56" s="29">
        <v>36708</v>
      </c>
      <c r="K56" s="57">
        <v>1520</v>
      </c>
      <c r="L56" s="57">
        <v>430</v>
      </c>
      <c r="M56" s="100" t="s">
        <v>119</v>
      </c>
      <c r="N56" s="102">
        <f t="shared" si="3"/>
        <v>1090</v>
      </c>
      <c r="O56" s="68">
        <v>1.4615384615384615</v>
      </c>
      <c r="P56" s="100" t="s">
        <v>114</v>
      </c>
    </row>
    <row r="57" spans="1:51" ht="13.15" customHeight="1" thickBot="1" x14ac:dyDescent="0.4">
      <c r="A57" s="213"/>
      <c r="B57" s="209"/>
      <c r="C57" s="25" t="s">
        <v>84</v>
      </c>
      <c r="D57" s="26">
        <v>260</v>
      </c>
      <c r="E57" s="27">
        <v>1.3</v>
      </c>
      <c r="F57" s="27">
        <v>12.2</v>
      </c>
      <c r="G57" s="29">
        <v>200</v>
      </c>
      <c r="H57" s="29">
        <v>15600</v>
      </c>
      <c r="I57" s="57">
        <v>0.69399999999999995</v>
      </c>
      <c r="J57" s="29">
        <v>10826.4</v>
      </c>
      <c r="K57" s="31">
        <v>480</v>
      </c>
      <c r="L57" s="31">
        <v>55</v>
      </c>
      <c r="M57" s="100" t="s">
        <v>104</v>
      </c>
      <c r="N57" s="102">
        <f t="shared" si="3"/>
        <v>425</v>
      </c>
      <c r="O57" s="68">
        <v>1.8461538461538463</v>
      </c>
      <c r="P57" s="34" t="s">
        <v>102</v>
      </c>
    </row>
    <row r="58" spans="1:51" ht="13.15" hidden="1" customHeight="1" thickBot="1" x14ac:dyDescent="0.4">
      <c r="A58" s="213"/>
      <c r="B58" s="209"/>
      <c r="C58" s="71" t="s">
        <v>48</v>
      </c>
      <c r="D58" s="72">
        <f>D18</f>
        <v>1570</v>
      </c>
      <c r="E58" s="73">
        <f>D58/G58</f>
        <v>4.6631880733944957</v>
      </c>
      <c r="F58" s="72" t="str">
        <f t="shared" ref="F58:K58" si="4">F18</f>
        <v>-</v>
      </c>
      <c r="G58" s="72">
        <f>G51</f>
        <v>336.67953667953668</v>
      </c>
      <c r="H58" s="72">
        <f t="shared" si="4"/>
        <v>53797.706422018338</v>
      </c>
      <c r="I58" s="74">
        <f t="shared" si="4"/>
        <v>0.83699999999999997</v>
      </c>
      <c r="J58" s="72">
        <f t="shared" si="4"/>
        <v>45028.680275229344</v>
      </c>
      <c r="K58" s="72">
        <f t="shared" si="4"/>
        <v>1912.0871559633028</v>
      </c>
      <c r="L58" s="36">
        <f>'[2]LOAD SUMMARY'!$O$11*D58</f>
        <v>342.08715596330273</v>
      </c>
      <c r="M58" s="124"/>
      <c r="N58" s="102">
        <f t="shared" si="3"/>
        <v>1570</v>
      </c>
      <c r="O58" s="75">
        <f>O51</f>
        <v>1.2557339449541285</v>
      </c>
      <c r="P58" s="124"/>
    </row>
    <row r="59" spans="1:51" ht="13.15" customHeight="1" thickBot="1" x14ac:dyDescent="0.4">
      <c r="A59" s="213"/>
      <c r="B59" s="210"/>
      <c r="C59" s="60" t="s">
        <v>68</v>
      </c>
      <c r="D59" s="41">
        <f>SUM(D53:D58)</f>
        <v>5990</v>
      </c>
      <c r="E59" s="41">
        <f>SUM(E53:E58)</f>
        <v>27.963188073394498</v>
      </c>
      <c r="F59" s="41">
        <f>SUM(F53:F58)</f>
        <v>112.60000000000001</v>
      </c>
      <c r="G59" s="43">
        <f>D59/E59</f>
        <v>214.2101960719983</v>
      </c>
      <c r="H59" s="41">
        <f>SUM(H53:H58)</f>
        <v>333397.70642201835</v>
      </c>
      <c r="I59" s="44"/>
      <c r="J59" s="41">
        <f>SUM(J53:J58)</f>
        <v>234529.08027522935</v>
      </c>
      <c r="K59" s="41">
        <f>SUM(K53:K58)</f>
        <v>8472.0871559633033</v>
      </c>
      <c r="L59" s="41">
        <f>SUM(L53:L58)</f>
        <v>2117.0871559633028</v>
      </c>
      <c r="M59" s="41"/>
      <c r="N59" s="41">
        <f>SUM(N53:N58)</f>
        <v>6355</v>
      </c>
      <c r="O59" s="45">
        <f>K59/D59</f>
        <v>1.4143718123477969</v>
      </c>
      <c r="P59" s="41"/>
    </row>
    <row r="60" spans="1:51" ht="13.15" customHeight="1" x14ac:dyDescent="0.35">
      <c r="A60" s="213"/>
      <c r="B60" s="211" t="s">
        <v>69</v>
      </c>
      <c r="C60" s="25" t="s">
        <v>85</v>
      </c>
      <c r="D60" s="26">
        <v>595</v>
      </c>
      <c r="E60" s="103">
        <v>4.2</v>
      </c>
      <c r="F60" s="116">
        <v>12.5</v>
      </c>
      <c r="G60" s="114">
        <v>141.66666666666666</v>
      </c>
      <c r="H60" s="114">
        <v>50400</v>
      </c>
      <c r="I60" s="117">
        <v>0.46</v>
      </c>
      <c r="J60" s="114">
        <v>23184</v>
      </c>
      <c r="K60" s="101">
        <v>770</v>
      </c>
      <c r="L60" s="101">
        <v>380</v>
      </c>
      <c r="M60" s="100" t="s">
        <v>109</v>
      </c>
      <c r="N60" s="102">
        <f t="shared" ref="N60:N66" si="5">K60-L60</f>
        <v>390</v>
      </c>
      <c r="O60" s="68">
        <v>1.2941176470588236</v>
      </c>
      <c r="P60" s="126" t="s">
        <v>101</v>
      </c>
    </row>
    <row r="61" spans="1:51" ht="13.15" customHeight="1" x14ac:dyDescent="0.35">
      <c r="A61" s="213"/>
      <c r="B61" s="209"/>
      <c r="C61" s="25" t="s">
        <v>86</v>
      </c>
      <c r="D61" s="26">
        <v>1470</v>
      </c>
      <c r="E61" s="103">
        <v>6</v>
      </c>
      <c r="F61" s="116">
        <v>29.7</v>
      </c>
      <c r="G61" s="114">
        <v>245</v>
      </c>
      <c r="H61" s="114">
        <v>72000</v>
      </c>
      <c r="I61" s="106">
        <v>0.69599999999999995</v>
      </c>
      <c r="J61" s="114">
        <v>50112</v>
      </c>
      <c r="K61" s="101">
        <v>1985</v>
      </c>
      <c r="L61" s="101">
        <v>630</v>
      </c>
      <c r="M61" s="100" t="s">
        <v>123</v>
      </c>
      <c r="N61" s="102">
        <f t="shared" si="5"/>
        <v>1355</v>
      </c>
      <c r="O61" s="68">
        <v>1.3503401360544218</v>
      </c>
      <c r="P61" s="100" t="s">
        <v>117</v>
      </c>
    </row>
    <row r="62" spans="1:51" ht="13.15" customHeight="1" x14ac:dyDescent="0.35">
      <c r="A62" s="213"/>
      <c r="B62" s="209"/>
      <c r="C62" s="25" t="s">
        <v>87</v>
      </c>
      <c r="D62" s="26">
        <v>665</v>
      </c>
      <c r="E62" s="26">
        <v>3.6</v>
      </c>
      <c r="F62" s="27">
        <v>26.2</v>
      </c>
      <c r="G62" s="29">
        <v>184.72222222222223</v>
      </c>
      <c r="H62" s="29">
        <v>43200</v>
      </c>
      <c r="I62" s="57">
        <v>0.78200000000000003</v>
      </c>
      <c r="J62" s="29">
        <v>33782.400000000001</v>
      </c>
      <c r="K62" s="31">
        <v>1330</v>
      </c>
      <c r="L62" s="31">
        <v>290</v>
      </c>
      <c r="M62" s="100" t="s">
        <v>117</v>
      </c>
      <c r="N62" s="102">
        <f t="shared" si="5"/>
        <v>1040</v>
      </c>
      <c r="O62" s="68">
        <v>2</v>
      </c>
      <c r="P62" s="100" t="s">
        <v>113</v>
      </c>
    </row>
    <row r="63" spans="1:51" ht="13.15" customHeight="1" thickBot="1" x14ac:dyDescent="0.4">
      <c r="A63" s="213"/>
      <c r="B63" s="209"/>
      <c r="C63" s="25" t="s">
        <v>88</v>
      </c>
      <c r="D63" s="26">
        <v>1235</v>
      </c>
      <c r="E63" s="26">
        <v>6</v>
      </c>
      <c r="F63" s="27">
        <v>35.1</v>
      </c>
      <c r="G63" s="29">
        <v>205.83333333333334</v>
      </c>
      <c r="H63" s="29">
        <v>72000</v>
      </c>
      <c r="I63" s="57">
        <v>0.81799999999999995</v>
      </c>
      <c r="J63" s="29">
        <v>58895.999999999993</v>
      </c>
      <c r="K63" s="31">
        <v>2445</v>
      </c>
      <c r="L63" s="31">
        <v>315</v>
      </c>
      <c r="M63" s="100" t="s">
        <v>126</v>
      </c>
      <c r="N63" s="102">
        <f t="shared" si="5"/>
        <v>2130</v>
      </c>
      <c r="O63" s="68">
        <v>1.9797570850202428</v>
      </c>
      <c r="P63" s="100" t="s">
        <v>124</v>
      </c>
    </row>
    <row r="64" spans="1:51" ht="13.15" customHeight="1" thickBot="1" x14ac:dyDescent="0.4">
      <c r="A64" s="213"/>
      <c r="B64" s="209"/>
      <c r="C64" s="25" t="s">
        <v>89</v>
      </c>
      <c r="D64" s="26">
        <v>300</v>
      </c>
      <c r="E64" s="26">
        <v>1.7</v>
      </c>
      <c r="F64" s="27">
        <v>9.5</v>
      </c>
      <c r="G64" s="29">
        <v>176.47058823529412</v>
      </c>
      <c r="H64" s="29">
        <v>20400</v>
      </c>
      <c r="I64" s="30">
        <v>0.78700000000000003</v>
      </c>
      <c r="J64" s="29">
        <v>16054.800000000001</v>
      </c>
      <c r="K64" s="31">
        <v>600</v>
      </c>
      <c r="L64" s="31">
        <v>130</v>
      </c>
      <c r="M64" s="100" t="s">
        <v>107</v>
      </c>
      <c r="N64" s="102">
        <f t="shared" si="5"/>
        <v>470</v>
      </c>
      <c r="O64" s="68">
        <v>2</v>
      </c>
      <c r="P64" s="100" t="s">
        <v>103</v>
      </c>
      <c r="Z64" s="52"/>
      <c r="AA64" s="59"/>
      <c r="AB64" s="59"/>
      <c r="AC64" s="53"/>
      <c r="AD64" s="28"/>
      <c r="AE64" s="28"/>
      <c r="AF64" s="54"/>
      <c r="AG64" s="28"/>
      <c r="AH64" s="34"/>
      <c r="AI64" s="34"/>
      <c r="AJ64" s="28"/>
      <c r="AK64" s="32"/>
      <c r="AM64" s="77"/>
      <c r="AN64" s="60"/>
      <c r="AO64" s="78"/>
      <c r="AP64" s="43"/>
      <c r="AQ64" s="43"/>
      <c r="AR64" s="43"/>
      <c r="AS64" s="43"/>
      <c r="AT64" s="79"/>
      <c r="AU64" s="43"/>
      <c r="AV64" s="43"/>
      <c r="AW64" s="80"/>
      <c r="AX64" s="81"/>
      <c r="AY64" s="45"/>
    </row>
    <row r="65" spans="1:71" s="83" customFormat="1" ht="13.15" customHeight="1" thickBot="1" x14ac:dyDescent="0.4">
      <c r="A65" s="213"/>
      <c r="B65" s="209"/>
      <c r="C65" s="25" t="s">
        <v>63</v>
      </c>
      <c r="D65" s="26">
        <v>170</v>
      </c>
      <c r="E65" s="26">
        <v>1.1000000000000001</v>
      </c>
      <c r="F65" s="27">
        <v>9.6</v>
      </c>
      <c r="G65" s="29">
        <v>154.54545454545453</v>
      </c>
      <c r="H65" s="29">
        <v>13200.000000000002</v>
      </c>
      <c r="I65" s="30">
        <v>0.80100000000000005</v>
      </c>
      <c r="J65" s="29">
        <v>10573.200000000003</v>
      </c>
      <c r="K65" s="31">
        <v>465</v>
      </c>
      <c r="L65" s="31">
        <v>40</v>
      </c>
      <c r="M65" s="100" t="s">
        <v>103</v>
      </c>
      <c r="N65" s="102">
        <f t="shared" si="5"/>
        <v>425</v>
      </c>
      <c r="O65" s="68">
        <v>2.7352941176470589</v>
      </c>
      <c r="P65" s="34" t="s">
        <v>102</v>
      </c>
      <c r="Q65" s="82"/>
      <c r="R65" s="82"/>
      <c r="S65" s="82"/>
      <c r="T65" s="82"/>
      <c r="U65" s="82"/>
      <c r="V65" s="82"/>
      <c r="W65" s="82"/>
      <c r="X65" s="82"/>
      <c r="Y65" s="82"/>
      <c r="Z65" s="25"/>
      <c r="AA65" s="59"/>
      <c r="AB65" s="59"/>
      <c r="AC65" s="53"/>
      <c r="AD65" s="29"/>
      <c r="AE65" s="29"/>
      <c r="AF65" s="54"/>
      <c r="AG65" s="29"/>
      <c r="AH65" s="34"/>
      <c r="AI65" s="34"/>
      <c r="AJ65" s="29"/>
      <c r="AK65" s="68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</row>
    <row r="66" spans="1:71" ht="13.4" hidden="1" customHeight="1" thickBot="1" x14ac:dyDescent="0.4">
      <c r="A66" s="213"/>
      <c r="B66" s="209"/>
      <c r="C66" s="71" t="s">
        <v>48</v>
      </c>
      <c r="D66" s="34">
        <v>800</v>
      </c>
      <c r="E66" s="84">
        <f>D66/G66</f>
        <v>2.3761467889908259</v>
      </c>
      <c r="F66" s="85" t="s">
        <v>49</v>
      </c>
      <c r="G66" s="86">
        <f>G51</f>
        <v>336.67953667953668</v>
      </c>
      <c r="H66" s="86">
        <f>E66*12000</f>
        <v>28513.761467889912</v>
      </c>
      <c r="I66" s="87">
        <f>I54</f>
        <v>0.71699999999999997</v>
      </c>
      <c r="J66" s="86">
        <f>I66*H66</f>
        <v>20444.366972477066</v>
      </c>
      <c r="K66" s="86">
        <f>O66*D66</f>
        <v>1004.5871559633028</v>
      </c>
      <c r="L66" s="36">
        <f>'[2]LOAD SUMMARY'!$O$11*D66</f>
        <v>174.3119266055046</v>
      </c>
      <c r="M66" s="124"/>
      <c r="N66" s="102">
        <f t="shared" si="5"/>
        <v>830.27522935779825</v>
      </c>
      <c r="O66" s="88">
        <f>O58</f>
        <v>1.2557339449541285</v>
      </c>
      <c r="P66" s="124"/>
      <c r="Z66" s="25"/>
      <c r="AA66" s="26"/>
      <c r="AB66" s="26"/>
      <c r="AC66" s="27"/>
      <c r="AD66" s="29"/>
      <c r="AE66" s="29"/>
      <c r="AF66" s="30"/>
      <c r="AG66" s="29"/>
      <c r="AH66" s="31"/>
      <c r="AI66" s="31"/>
      <c r="AJ66" s="29"/>
      <c r="AK66" s="68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</row>
    <row r="67" spans="1:71" ht="13.15" customHeight="1" thickBot="1" x14ac:dyDescent="0.4">
      <c r="A67" s="213"/>
      <c r="B67" s="210"/>
      <c r="C67" s="60" t="s">
        <v>68</v>
      </c>
      <c r="D67" s="41">
        <f>SUM(D60:D66)</f>
        <v>5235</v>
      </c>
      <c r="E67" s="41">
        <f>SUM(E60:E66)</f>
        <v>24.976146788990825</v>
      </c>
      <c r="F67" s="41">
        <f>SUM(F60:F66)</f>
        <v>122.6</v>
      </c>
      <c r="G67" s="43">
        <f>D67/E67</f>
        <v>209.59998530708199</v>
      </c>
      <c r="H67" s="41">
        <f>SUM(H60:H66)</f>
        <v>299713.76146788988</v>
      </c>
      <c r="I67" s="44"/>
      <c r="J67" s="41">
        <f>SUM(J60:J66)</f>
        <v>213046.76697247705</v>
      </c>
      <c r="K67" s="41">
        <f>SUM(K60:K66)</f>
        <v>8599.5871559633033</v>
      </c>
      <c r="L67" s="41">
        <f>SUM(L60:L66)</f>
        <v>1959.3119266055046</v>
      </c>
      <c r="M67" s="41"/>
      <c r="N67" s="41">
        <f>SUM(N60:N66)</f>
        <v>6640.2752293577978</v>
      </c>
      <c r="O67" s="45">
        <f>K67/D67</f>
        <v>1.6427100584457122</v>
      </c>
      <c r="P67" s="41"/>
      <c r="Z67" s="25"/>
      <c r="AA67" s="26"/>
      <c r="AB67" s="26"/>
      <c r="AC67" s="27"/>
      <c r="AD67" s="29"/>
      <c r="AE67" s="29"/>
      <c r="AF67" s="30"/>
      <c r="AG67" s="29"/>
      <c r="AH67" s="31"/>
      <c r="AI67" s="31"/>
      <c r="AJ67" s="29"/>
      <c r="AK67" s="68"/>
    </row>
    <row r="68" spans="1:71" ht="13.15" customHeight="1" x14ac:dyDescent="0.35">
      <c r="A68" s="213"/>
      <c r="B68" s="211" t="s">
        <v>57</v>
      </c>
      <c r="C68" s="46" t="s">
        <v>90</v>
      </c>
      <c r="D68" s="49">
        <v>385</v>
      </c>
      <c r="E68" s="48">
        <v>1.9</v>
      </c>
      <c r="F68" s="48">
        <v>13.4</v>
      </c>
      <c r="G68" s="66">
        <v>202.63157894736844</v>
      </c>
      <c r="H68" s="66">
        <v>22800</v>
      </c>
      <c r="I68" s="89">
        <v>0.76800000000000002</v>
      </c>
      <c r="J68" s="66">
        <v>17510.400000000001</v>
      </c>
      <c r="K68" s="47">
        <v>760</v>
      </c>
      <c r="L68" s="47">
        <v>65</v>
      </c>
      <c r="M68" s="100" t="s">
        <v>109</v>
      </c>
      <c r="N68" s="102">
        <f>K68-L68</f>
        <v>695</v>
      </c>
      <c r="O68" s="67">
        <v>1.974025974025974</v>
      </c>
      <c r="P68" s="100" t="s">
        <v>108</v>
      </c>
      <c r="Z68" s="25"/>
      <c r="AA68" s="26"/>
      <c r="AB68" s="26"/>
      <c r="AC68" s="27"/>
      <c r="AD68" s="29"/>
      <c r="AE68" s="29"/>
      <c r="AF68" s="30"/>
      <c r="AG68" s="29"/>
      <c r="AH68" s="31"/>
      <c r="AI68" s="31"/>
      <c r="AJ68" s="29"/>
      <c r="AK68" s="68"/>
    </row>
    <row r="69" spans="1:71" ht="13.15" customHeight="1" x14ac:dyDescent="0.35">
      <c r="A69" s="213"/>
      <c r="B69" s="209"/>
      <c r="C69" s="25" t="s">
        <v>91</v>
      </c>
      <c r="D69" s="26">
        <v>360</v>
      </c>
      <c r="E69" s="27">
        <v>1.9</v>
      </c>
      <c r="F69" s="27">
        <v>13.4</v>
      </c>
      <c r="G69" s="31">
        <v>202.63157894736844</v>
      </c>
      <c r="H69" s="26">
        <v>22800</v>
      </c>
      <c r="I69" s="26">
        <v>0.76800000000000002</v>
      </c>
      <c r="J69" s="26">
        <v>17510.400000000001</v>
      </c>
      <c r="K69" s="31">
        <v>760</v>
      </c>
      <c r="L69" s="31">
        <v>57.6</v>
      </c>
      <c r="M69" s="100" t="s">
        <v>109</v>
      </c>
      <c r="N69" s="102">
        <v>695</v>
      </c>
      <c r="O69" s="33">
        <v>1.974025974025974</v>
      </c>
      <c r="P69" s="100" t="s">
        <v>108</v>
      </c>
      <c r="Z69" s="25"/>
      <c r="AA69" s="57"/>
      <c r="AB69" s="57"/>
      <c r="AC69" s="69"/>
      <c r="AD69" s="29"/>
      <c r="AE69" s="57"/>
      <c r="AF69" s="57"/>
      <c r="AG69" s="29"/>
      <c r="AH69" s="57"/>
      <c r="AI69" s="57"/>
      <c r="AJ69" s="29"/>
      <c r="AK69" s="68"/>
    </row>
    <row r="70" spans="1:71" ht="13.15" customHeight="1" x14ac:dyDescent="0.35">
      <c r="A70" s="213"/>
      <c r="B70" s="209"/>
      <c r="C70" s="25" t="s">
        <v>92</v>
      </c>
      <c r="D70" s="26">
        <v>920</v>
      </c>
      <c r="E70" s="26">
        <v>9.1999999999999993</v>
      </c>
      <c r="F70" s="27">
        <v>32.299999999999997</v>
      </c>
      <c r="G70" s="29">
        <v>100.00000000000001</v>
      </c>
      <c r="H70" s="29">
        <v>110399.99999999999</v>
      </c>
      <c r="I70" s="30">
        <v>0.72</v>
      </c>
      <c r="J70" s="29">
        <v>79487.999999999985</v>
      </c>
      <c r="K70" s="31">
        <v>2200</v>
      </c>
      <c r="L70" s="31">
        <v>530</v>
      </c>
      <c r="M70" s="100" t="s">
        <v>125</v>
      </c>
      <c r="N70" s="102">
        <f>K70-L70</f>
        <v>1670</v>
      </c>
      <c r="O70" s="68">
        <v>2.3913043478260869</v>
      </c>
      <c r="P70" s="100" t="s">
        <v>120</v>
      </c>
      <c r="Z70" s="25"/>
      <c r="AA70" s="26"/>
      <c r="AB70" s="27"/>
      <c r="AC70" s="27"/>
      <c r="AD70" s="29"/>
      <c r="AE70" s="29"/>
      <c r="AF70" s="30"/>
      <c r="AG70" s="29"/>
      <c r="AH70" s="31"/>
      <c r="AI70" s="31"/>
      <c r="AJ70" s="29"/>
      <c r="AK70" s="68"/>
    </row>
    <row r="71" spans="1:71" ht="13.15" hidden="1" customHeight="1" x14ac:dyDescent="0.35">
      <c r="A71" s="213"/>
      <c r="B71" s="209"/>
      <c r="C71" s="25" t="s">
        <v>72</v>
      </c>
      <c r="D71" s="26">
        <v>85</v>
      </c>
      <c r="E71" s="26">
        <v>0.5</v>
      </c>
      <c r="F71" s="26">
        <v>1.1000000000000001</v>
      </c>
      <c r="G71" s="31">
        <v>170</v>
      </c>
      <c r="H71" s="26">
        <v>6000</v>
      </c>
      <c r="I71" s="26">
        <v>0.69299999999999995</v>
      </c>
      <c r="J71" s="31">
        <v>4158</v>
      </c>
      <c r="K71" s="26">
        <v>150</v>
      </c>
      <c r="L71" s="26">
        <v>30</v>
      </c>
      <c r="M71" s="59"/>
      <c r="N71" s="102">
        <f>K71-L71</f>
        <v>120</v>
      </c>
      <c r="O71" s="90">
        <v>1.7647058823529411</v>
      </c>
      <c r="P71" s="59"/>
      <c r="Z71" s="25"/>
      <c r="AA71" s="26"/>
      <c r="AB71" s="27"/>
      <c r="AC71" s="27"/>
      <c r="AD71" s="29"/>
      <c r="AE71" s="29"/>
      <c r="AF71" s="30"/>
      <c r="AG71" s="29"/>
      <c r="AH71" s="31"/>
      <c r="AI71" s="31"/>
      <c r="AJ71" s="29"/>
      <c r="AK71" s="68"/>
    </row>
    <row r="72" spans="1:71" ht="13.15" customHeight="1" x14ac:dyDescent="0.35">
      <c r="A72" s="213"/>
      <c r="B72" s="209"/>
      <c r="C72" s="25" t="s">
        <v>62</v>
      </c>
      <c r="D72" s="26">
        <v>85</v>
      </c>
      <c r="E72" s="26">
        <v>0.7</v>
      </c>
      <c r="F72" s="27">
        <v>8.1999999999999993</v>
      </c>
      <c r="G72" s="29">
        <v>121.42857142857143</v>
      </c>
      <c r="H72" s="29">
        <v>8400</v>
      </c>
      <c r="I72" s="30">
        <v>0.8</v>
      </c>
      <c r="J72" s="29">
        <v>6720</v>
      </c>
      <c r="K72" s="101">
        <v>315</v>
      </c>
      <c r="L72" s="101">
        <v>30</v>
      </c>
      <c r="M72" s="5" t="s">
        <v>99</v>
      </c>
      <c r="N72" s="102">
        <f>K72-L72</f>
        <v>285</v>
      </c>
      <c r="O72" s="123">
        <v>3.7058823529411766</v>
      </c>
      <c r="P72" s="100" t="s">
        <v>99</v>
      </c>
      <c r="Q72" s="105"/>
      <c r="Z72" s="25"/>
      <c r="AA72" s="57"/>
      <c r="AB72" s="69"/>
      <c r="AC72" s="69"/>
      <c r="AD72" s="29"/>
      <c r="AE72" s="29"/>
      <c r="AF72" s="76"/>
      <c r="AG72" s="29"/>
      <c r="AH72" s="29"/>
      <c r="AI72" s="29"/>
      <c r="AJ72" s="29"/>
      <c r="AK72" s="68"/>
    </row>
    <row r="73" spans="1:71" ht="13.15" customHeight="1" thickBot="1" x14ac:dyDescent="0.4">
      <c r="A73" s="213"/>
      <c r="B73" s="209"/>
      <c r="C73" s="25" t="s">
        <v>93</v>
      </c>
      <c r="D73" s="26">
        <v>360</v>
      </c>
      <c r="E73" s="27">
        <v>1.9</v>
      </c>
      <c r="F73" s="26">
        <v>13.4</v>
      </c>
      <c r="G73" s="31">
        <v>202.63157894736844</v>
      </c>
      <c r="H73" s="26">
        <v>22800</v>
      </c>
      <c r="I73" s="26">
        <v>0.76800000000000002</v>
      </c>
      <c r="J73" s="26">
        <v>17510.400000000001</v>
      </c>
      <c r="K73" s="26">
        <v>760</v>
      </c>
      <c r="L73" s="26">
        <v>65</v>
      </c>
      <c r="M73" s="100" t="s">
        <v>109</v>
      </c>
      <c r="N73" s="102">
        <f>K73-L73</f>
        <v>695</v>
      </c>
      <c r="O73" s="33">
        <v>1.974025974025974</v>
      </c>
      <c r="P73" s="100" t="s">
        <v>108</v>
      </c>
      <c r="Z73" s="25"/>
      <c r="AA73" s="57"/>
      <c r="AB73" s="69"/>
      <c r="AC73" s="69"/>
      <c r="AD73" s="29"/>
      <c r="AE73" s="29"/>
      <c r="AF73" s="76"/>
      <c r="AG73" s="29"/>
      <c r="AH73" s="57"/>
      <c r="AI73" s="57"/>
      <c r="AJ73" s="29"/>
      <c r="AK73" s="68"/>
    </row>
    <row r="74" spans="1:71" ht="13.15" hidden="1" customHeight="1" thickBot="1" x14ac:dyDescent="0.4">
      <c r="A74" s="213"/>
      <c r="B74" s="209"/>
      <c r="C74" s="71" t="s">
        <v>48</v>
      </c>
      <c r="D74" s="72">
        <f>D38</f>
        <v>4500</v>
      </c>
      <c r="E74" s="72">
        <f>D74/G74</f>
        <v>13.365825688073395</v>
      </c>
      <c r="F74" s="72" t="str">
        <f>F38</f>
        <v>-</v>
      </c>
      <c r="G74" s="72">
        <f>G51</f>
        <v>336.67953667953668</v>
      </c>
      <c r="H74" s="72">
        <f>H38</f>
        <v>154197.247706422</v>
      </c>
      <c r="I74" s="74">
        <f>I38</f>
        <v>0.83699999999999997</v>
      </c>
      <c r="J74" s="72">
        <f>J38</f>
        <v>129063.09633027521</v>
      </c>
      <c r="K74" s="72">
        <f>O74*D74</f>
        <v>5650.8027522935781</v>
      </c>
      <c r="L74" s="36">
        <f>'[2]LOAD SUMMARY'!$O$11*D74</f>
        <v>980.50458715596335</v>
      </c>
      <c r="M74" s="124"/>
      <c r="N74" s="102">
        <f>K74-L74</f>
        <v>4670.2981651376149</v>
      </c>
      <c r="O74" s="75">
        <f>O51</f>
        <v>1.2557339449541285</v>
      </c>
      <c r="P74" s="124"/>
      <c r="Z74" s="25"/>
      <c r="AA74" s="57"/>
      <c r="AB74" s="69"/>
      <c r="AC74" s="69"/>
      <c r="AD74" s="29"/>
      <c r="AE74" s="57"/>
      <c r="AF74" s="57"/>
      <c r="AG74" s="57"/>
      <c r="AH74" s="57"/>
      <c r="AI74" s="57"/>
      <c r="AJ74" s="57"/>
      <c r="AK74" s="68"/>
    </row>
    <row r="75" spans="1:71" ht="13.15" customHeight="1" thickBot="1" x14ac:dyDescent="0.4">
      <c r="A75" s="214"/>
      <c r="B75" s="210"/>
      <c r="C75" s="60" t="s">
        <v>68</v>
      </c>
      <c r="D75" s="41">
        <f>SUM(D68:D74)</f>
        <v>6695</v>
      </c>
      <c r="E75" s="41">
        <f>SUM(E68:E74)</f>
        <v>29.465825688073394</v>
      </c>
      <c r="F75" s="41">
        <f>SUM(F68:F74)</f>
        <v>81.8</v>
      </c>
      <c r="G75" s="41">
        <f>D75/E75</f>
        <v>227.21236699332923</v>
      </c>
      <c r="H75" s="41">
        <f>SUM(H68:H74)</f>
        <v>347397.247706422</v>
      </c>
      <c r="I75" s="44"/>
      <c r="J75" s="41">
        <f>SUM(J68:J74)</f>
        <v>271960.29633027519</v>
      </c>
      <c r="K75" s="41">
        <f>SUM(K68:K74)</f>
        <v>10595.802752293577</v>
      </c>
      <c r="L75" s="41">
        <f>SUM(L68:L74)</f>
        <v>1758.1045871559634</v>
      </c>
      <c r="M75" s="41"/>
      <c r="N75" s="41">
        <f>SUM(N68:N74)</f>
        <v>8830.298165137614</v>
      </c>
      <c r="O75" s="45">
        <f>K75/D75</f>
        <v>1.5826441750998621</v>
      </c>
      <c r="P75" s="41"/>
      <c r="Z75" s="25"/>
      <c r="AA75" s="57"/>
      <c r="AB75" s="29"/>
      <c r="AC75" s="27"/>
      <c r="AD75" s="29"/>
      <c r="AE75" s="29"/>
      <c r="AF75" s="76"/>
      <c r="AG75" s="29"/>
      <c r="AH75" s="29"/>
      <c r="AI75" s="29"/>
      <c r="AJ75" s="29"/>
      <c r="AK75" s="68"/>
    </row>
    <row r="76" spans="1:71" ht="14.65" customHeight="1" x14ac:dyDescent="0.3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R76" s="5"/>
      <c r="S76" s="12"/>
      <c r="T76" s="7"/>
      <c r="U76" s="7"/>
    </row>
    <row r="77" spans="1:71" ht="14.65" customHeight="1" x14ac:dyDescent="0.3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R77" s="5"/>
      <c r="S77" s="12"/>
      <c r="T77" s="9"/>
      <c r="U77" s="3"/>
    </row>
    <row r="78" spans="1:71" ht="14.65" customHeight="1" x14ac:dyDescent="0.3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R78" s="5"/>
      <c r="S78" s="12"/>
      <c r="T78" s="9"/>
      <c r="U78" s="3"/>
    </row>
    <row r="79" spans="1:71" ht="14.65" customHeight="1" x14ac:dyDescent="0.35">
      <c r="B79" s="16"/>
      <c r="C79" s="16"/>
      <c r="D79" s="16"/>
      <c r="E79" s="96"/>
      <c r="F79" s="16"/>
      <c r="G79" s="16"/>
      <c r="H79" s="16"/>
      <c r="I79" s="16"/>
      <c r="J79" s="16"/>
      <c r="K79" s="16" t="s">
        <v>94</v>
      </c>
      <c r="L79" s="16"/>
      <c r="M79" s="16"/>
      <c r="N79" s="16"/>
      <c r="O79" s="16"/>
      <c r="P79" s="16"/>
      <c r="R79" s="5"/>
      <c r="S79" s="12"/>
      <c r="T79" s="9"/>
      <c r="U79" s="3"/>
    </row>
    <row r="80" spans="1:71" ht="14.65" customHeight="1" x14ac:dyDescent="0.35">
      <c r="B80" s="16"/>
      <c r="C80" s="16"/>
      <c r="D80" s="16"/>
      <c r="E80" s="95"/>
      <c r="F80" s="16"/>
      <c r="G80" s="16"/>
      <c r="H80" s="16"/>
      <c r="I80" s="16"/>
      <c r="J80" s="16"/>
      <c r="K80" s="16" t="s">
        <v>95</v>
      </c>
      <c r="L80" s="16"/>
      <c r="M80" s="16"/>
      <c r="N80" s="16"/>
      <c r="O80" s="16"/>
      <c r="P80" s="16"/>
      <c r="R80" s="5"/>
      <c r="S80" s="12"/>
      <c r="T80" s="9"/>
      <c r="U80" s="3"/>
    </row>
    <row r="81" spans="2:21" ht="14.65" customHeight="1" x14ac:dyDescent="0.35">
      <c r="B81" s="16"/>
      <c r="C81" s="16"/>
      <c r="D81" s="16"/>
      <c r="E81" s="97"/>
      <c r="F81" s="16"/>
      <c r="G81" s="16"/>
      <c r="H81" s="16"/>
      <c r="I81" s="16"/>
      <c r="J81" s="16"/>
      <c r="K81" s="92" t="s">
        <v>96</v>
      </c>
      <c r="L81" s="16"/>
      <c r="M81" s="16"/>
      <c r="N81" s="16"/>
      <c r="O81" s="16"/>
      <c r="P81" s="16"/>
      <c r="R81" s="5"/>
      <c r="S81" s="12"/>
      <c r="T81" s="3"/>
      <c r="U81" s="3"/>
    </row>
    <row r="82" spans="2:21" ht="14.65" customHeight="1" x14ac:dyDescent="0.35">
      <c r="B82" s="16"/>
      <c r="C82" s="16"/>
      <c r="D82" s="16"/>
      <c r="E82" s="98"/>
      <c r="F82" s="16"/>
      <c r="G82" s="16"/>
      <c r="H82" s="16"/>
      <c r="I82" s="16"/>
      <c r="J82" s="16"/>
      <c r="K82" s="16" t="s">
        <v>97</v>
      </c>
      <c r="L82" s="16"/>
      <c r="M82" s="16"/>
      <c r="N82" s="16"/>
      <c r="O82" s="16"/>
      <c r="P82" s="16"/>
      <c r="R82" s="5"/>
      <c r="S82" s="12"/>
      <c r="T82" s="7"/>
      <c r="U82" s="7"/>
    </row>
    <row r="83" spans="2:21" ht="14.65" customHeight="1" x14ac:dyDescent="0.3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R83" s="5"/>
      <c r="S83" s="12"/>
      <c r="T83" s="9"/>
      <c r="U83" s="3"/>
    </row>
    <row r="84" spans="2:21" ht="14.65" customHeight="1" x14ac:dyDescent="0.3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R84" s="5"/>
      <c r="S84" s="12"/>
      <c r="T84" s="9"/>
      <c r="U84" s="3"/>
    </row>
    <row r="85" spans="2:21" ht="14.65" customHeight="1" x14ac:dyDescent="0.3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R85" s="5"/>
      <c r="S85" s="12"/>
      <c r="T85" s="9"/>
      <c r="U85" s="3"/>
    </row>
    <row r="86" spans="2:21" ht="14.65" customHeight="1" x14ac:dyDescent="0.3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R86" s="5"/>
      <c r="S86" s="12"/>
      <c r="T86" s="9"/>
      <c r="U86" s="3"/>
    </row>
    <row r="87" spans="2:21" ht="14.65" customHeight="1" x14ac:dyDescent="0.35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R87" s="5"/>
      <c r="S87" s="12"/>
      <c r="T87" s="9"/>
      <c r="U87" s="3"/>
    </row>
    <row r="88" spans="2:21" ht="14.65" customHeight="1" x14ac:dyDescent="0.35">
      <c r="B88" s="16"/>
      <c r="C88" s="16"/>
      <c r="D88" s="16"/>
      <c r="E88" s="16"/>
      <c r="F88" s="16"/>
      <c r="G88" s="16"/>
      <c r="H88" s="16"/>
      <c r="I88" s="16"/>
      <c r="J88" s="16"/>
      <c r="K88" s="16">
        <v>2200</v>
      </c>
      <c r="L88" s="16"/>
      <c r="M88" s="16"/>
      <c r="N88" s="16"/>
      <c r="O88" s="16"/>
      <c r="P88" s="16"/>
      <c r="R88" s="5"/>
      <c r="S88" s="12"/>
      <c r="T88" s="9"/>
      <c r="U88" s="3"/>
    </row>
    <row r="89" spans="2:21" ht="14.65" customHeight="1" x14ac:dyDescent="0.35">
      <c r="B89" s="16"/>
      <c r="C89" s="16"/>
      <c r="D89" s="16"/>
      <c r="E89" s="99"/>
      <c r="F89" s="16"/>
      <c r="G89" s="16"/>
      <c r="H89" s="16"/>
      <c r="I89" s="16"/>
      <c r="J89" s="16"/>
      <c r="K89" s="16">
        <v>2580</v>
      </c>
      <c r="L89" s="16"/>
      <c r="M89" s="16"/>
      <c r="N89" s="16"/>
      <c r="O89" s="16"/>
      <c r="P89" s="16"/>
      <c r="R89" s="5"/>
      <c r="S89" s="12"/>
      <c r="T89" s="9"/>
      <c r="U89" s="3"/>
    </row>
    <row r="90" spans="2:21" ht="14.65" customHeight="1" x14ac:dyDescent="0.3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R90" s="5"/>
      <c r="S90" s="12"/>
      <c r="T90" s="9"/>
      <c r="U90" s="3"/>
    </row>
    <row r="91" spans="2:21" ht="14.65" customHeight="1" x14ac:dyDescent="0.35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R91" s="5"/>
      <c r="S91" s="12"/>
      <c r="T91" s="3"/>
      <c r="U91" s="3"/>
    </row>
    <row r="92" spans="2:21" ht="14.65" customHeight="1" x14ac:dyDescent="0.35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R92" s="5"/>
      <c r="S92" s="12"/>
      <c r="T92" s="7"/>
      <c r="U92" s="7"/>
    </row>
    <row r="93" spans="2:21" ht="14.65" customHeight="1" x14ac:dyDescent="0.35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R93" s="5"/>
      <c r="S93" s="12"/>
      <c r="T93" s="9"/>
      <c r="U93" s="3"/>
    </row>
    <row r="94" spans="2:21" ht="14.65" customHeight="1" x14ac:dyDescent="0.35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R94" s="5"/>
      <c r="S94" s="12"/>
      <c r="T94" s="9"/>
      <c r="U94" s="3"/>
    </row>
    <row r="95" spans="2:21" ht="14.65" customHeight="1" x14ac:dyDescent="0.3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R95" s="5"/>
      <c r="S95" s="12"/>
      <c r="T95" s="9"/>
      <c r="U95" s="3"/>
    </row>
    <row r="96" spans="2:21" ht="14.65" customHeight="1" x14ac:dyDescent="0.35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R96" s="5"/>
      <c r="S96" s="12"/>
      <c r="T96" s="9"/>
      <c r="U96" s="3"/>
    </row>
    <row r="97" spans="2:21" ht="14.65" customHeight="1" x14ac:dyDescent="0.35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R97" s="5"/>
      <c r="S97" s="12"/>
      <c r="T97" s="9"/>
      <c r="U97" s="3"/>
    </row>
    <row r="98" spans="2:21" ht="14.65" customHeight="1" x14ac:dyDescent="0.35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R98" s="5"/>
      <c r="S98" s="12"/>
      <c r="T98" s="3"/>
      <c r="U98" s="3"/>
    </row>
    <row r="99" spans="2:21" ht="14.65" customHeight="1" x14ac:dyDescent="0.3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R99" s="5"/>
      <c r="S99" s="12"/>
      <c r="T99" s="3"/>
      <c r="U99" s="3"/>
    </row>
    <row r="100" spans="2:21" ht="14.65" customHeight="1" x14ac:dyDescent="0.3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R100" s="5"/>
      <c r="S100" s="12"/>
      <c r="T100" s="3"/>
      <c r="U100" s="3"/>
    </row>
    <row r="101" spans="2:21" ht="14.65" customHeight="1" x14ac:dyDescent="0.35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R101" s="5"/>
      <c r="S101" s="12"/>
      <c r="T101" s="3"/>
      <c r="U101" s="3"/>
    </row>
    <row r="102" spans="2:21" ht="14.65" customHeight="1" x14ac:dyDescent="0.35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R102" s="5"/>
      <c r="S102" s="12"/>
      <c r="T102" s="3"/>
      <c r="U102" s="3"/>
    </row>
    <row r="103" spans="2:21" ht="14.65" customHeigh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R103" s="5"/>
      <c r="S103" s="12"/>
      <c r="T103" s="9"/>
      <c r="U103" s="3"/>
    </row>
    <row r="104" spans="2:21" ht="14.65" customHeight="1" x14ac:dyDescent="0.35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R104" s="5"/>
      <c r="S104" s="12"/>
      <c r="T104" s="3"/>
      <c r="U104" s="3"/>
    </row>
    <row r="105" spans="2:21" ht="14.65" customHeight="1" x14ac:dyDescent="0.35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R105" s="5"/>
      <c r="S105" s="12"/>
      <c r="T105" s="9"/>
      <c r="U105" s="3"/>
    </row>
    <row r="106" spans="2:21" ht="14.65" customHeight="1" x14ac:dyDescent="0.3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R106" s="5"/>
      <c r="S106" s="12"/>
      <c r="T106" s="3"/>
      <c r="U106" s="3"/>
    </row>
    <row r="107" spans="2:21" ht="14.65" customHeight="1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2:21" ht="14.65" customHeight="1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2:21" ht="14.65" customHeight="1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2:21" ht="14.65" customHeight="1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2:21" ht="14.65" customHeight="1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2:21" ht="14.65" customHeight="1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="16" customFormat="1" ht="14.65" customHeight="1" x14ac:dyDescent="0.3"/>
    <row r="114" s="16" customFormat="1" ht="14.65" customHeight="1" x14ac:dyDescent="0.3"/>
    <row r="115" s="16" customFormat="1" ht="14.65" customHeight="1" x14ac:dyDescent="0.3"/>
    <row r="116" s="16" customFormat="1" ht="14.65" customHeight="1" x14ac:dyDescent="0.3"/>
    <row r="117" s="16" customFormat="1" ht="14.65" customHeight="1" x14ac:dyDescent="0.3"/>
    <row r="118" s="16" customFormat="1" ht="14.65" customHeight="1" x14ac:dyDescent="0.3"/>
    <row r="119" s="16" customFormat="1" ht="14.65" customHeight="1" x14ac:dyDescent="0.3"/>
    <row r="120" s="16" customFormat="1" ht="14.65" customHeight="1" x14ac:dyDescent="0.3"/>
    <row r="121" s="16" customFormat="1" ht="14.65" customHeight="1" x14ac:dyDescent="0.3"/>
    <row r="122" s="16" customFormat="1" ht="14.65" customHeight="1" x14ac:dyDescent="0.3"/>
    <row r="123" s="16" customFormat="1" ht="14.65" customHeight="1" x14ac:dyDescent="0.3"/>
    <row r="124" s="16" customFormat="1" ht="14.65" customHeight="1" x14ac:dyDescent="0.3"/>
    <row r="125" s="16" customFormat="1" ht="14.65" customHeight="1" x14ac:dyDescent="0.3"/>
    <row r="126" s="16" customFormat="1" ht="14.65" customHeight="1" x14ac:dyDescent="0.3"/>
    <row r="127" s="16" customFormat="1" ht="14.65" customHeight="1" x14ac:dyDescent="0.3"/>
    <row r="128" s="16" customFormat="1" ht="14.65" customHeight="1" x14ac:dyDescent="0.3"/>
    <row r="129" s="16" customFormat="1" ht="14.65" customHeight="1" x14ac:dyDescent="0.3"/>
    <row r="130" s="16" customFormat="1" ht="14.65" customHeight="1" x14ac:dyDescent="0.3"/>
    <row r="131" s="16" customFormat="1" ht="14.65" customHeight="1" x14ac:dyDescent="0.3"/>
    <row r="132" s="16" customFormat="1" ht="14.65" customHeight="1" x14ac:dyDescent="0.3"/>
    <row r="133" s="16" customFormat="1" ht="14.65" customHeight="1" x14ac:dyDescent="0.3"/>
    <row r="134" s="16" customFormat="1" ht="14.65" customHeight="1" x14ac:dyDescent="0.3"/>
    <row r="135" s="16" customFormat="1" ht="14.65" customHeight="1" x14ac:dyDescent="0.3"/>
    <row r="136" s="16" customFormat="1" ht="14.65" customHeight="1" x14ac:dyDescent="0.3"/>
    <row r="137" s="16" customFormat="1" ht="14.65" customHeight="1" x14ac:dyDescent="0.3"/>
    <row r="138" s="16" customFormat="1" ht="14.65" customHeight="1" x14ac:dyDescent="0.3"/>
    <row r="139" s="16" customFormat="1" ht="14.65" customHeight="1" x14ac:dyDescent="0.3"/>
    <row r="140" s="16" customFormat="1" ht="14.65" customHeight="1" x14ac:dyDescent="0.3"/>
    <row r="141" s="16" customFormat="1" ht="14.65" customHeight="1" x14ac:dyDescent="0.3"/>
    <row r="142" s="16" customFormat="1" ht="14.65" customHeight="1" x14ac:dyDescent="0.3"/>
    <row r="143" s="16" customFormat="1" ht="14.65" customHeight="1" x14ac:dyDescent="0.3"/>
    <row r="144" s="16" customFormat="1" ht="14.65" customHeight="1" x14ac:dyDescent="0.3"/>
    <row r="145" s="16" customFormat="1" ht="14.65" customHeight="1" x14ac:dyDescent="0.3"/>
    <row r="146" s="16" customFormat="1" ht="14.65" customHeight="1" x14ac:dyDescent="0.3"/>
    <row r="147" s="16" customFormat="1" ht="14.65" customHeight="1" x14ac:dyDescent="0.3"/>
    <row r="148" s="16" customFormat="1" ht="14.65" customHeight="1" x14ac:dyDescent="0.3"/>
    <row r="149" s="16" customFormat="1" ht="14.65" customHeight="1" x14ac:dyDescent="0.3"/>
    <row r="150" s="16" customFormat="1" ht="14.65" customHeight="1" x14ac:dyDescent="0.3"/>
    <row r="151" s="16" customFormat="1" ht="14.65" customHeight="1" x14ac:dyDescent="0.3"/>
    <row r="152" s="16" customFormat="1" ht="14.65" customHeight="1" x14ac:dyDescent="0.3"/>
    <row r="153" s="16" customFormat="1" ht="14.65" customHeight="1" x14ac:dyDescent="0.3"/>
    <row r="154" s="16" customFormat="1" ht="14.65" customHeight="1" x14ac:dyDescent="0.3"/>
    <row r="155" s="16" customFormat="1" ht="14.65" customHeight="1" x14ac:dyDescent="0.3"/>
    <row r="156" s="16" customFormat="1" ht="14.65" customHeight="1" x14ac:dyDescent="0.3"/>
    <row r="157" s="16" customFormat="1" ht="14.65" customHeight="1" x14ac:dyDescent="0.3"/>
    <row r="158" s="16" customFormat="1" ht="14.65" customHeight="1" x14ac:dyDescent="0.3"/>
    <row r="159" s="16" customFormat="1" ht="14.65" customHeight="1" x14ac:dyDescent="0.3"/>
    <row r="160" s="16" customFormat="1" ht="14.65" customHeight="1" x14ac:dyDescent="0.3"/>
    <row r="161" s="16" customFormat="1" ht="14.65" customHeight="1" x14ac:dyDescent="0.3"/>
    <row r="162" s="16" customFormat="1" ht="14.65" customHeight="1" x14ac:dyDescent="0.3"/>
    <row r="163" s="16" customFormat="1" ht="14.65" customHeight="1" x14ac:dyDescent="0.3"/>
    <row r="164" s="16" customFormat="1" ht="14.65" customHeight="1" x14ac:dyDescent="0.3"/>
    <row r="165" s="16" customFormat="1" ht="14.65" customHeight="1" x14ac:dyDescent="0.3"/>
    <row r="166" s="16" customFormat="1" ht="14.65" customHeight="1" x14ac:dyDescent="0.3"/>
    <row r="167" s="16" customFormat="1" ht="14.65" customHeight="1" x14ac:dyDescent="0.3"/>
    <row r="168" s="16" customFormat="1" ht="14.65" customHeight="1" x14ac:dyDescent="0.3"/>
    <row r="169" s="16" customFormat="1" ht="14.65" customHeight="1" x14ac:dyDescent="0.3"/>
    <row r="170" s="16" customFormat="1" ht="14.65" customHeight="1" x14ac:dyDescent="0.3"/>
    <row r="171" s="16" customFormat="1" ht="14.65" customHeight="1" x14ac:dyDescent="0.3"/>
    <row r="172" s="16" customFormat="1" ht="14.65" customHeight="1" x14ac:dyDescent="0.3"/>
    <row r="173" s="16" customFormat="1" ht="14.65" customHeight="1" x14ac:dyDescent="0.3"/>
    <row r="174" s="16" customFormat="1" ht="14.65" customHeight="1" x14ac:dyDescent="0.3"/>
    <row r="175" s="16" customFormat="1" ht="14.65" customHeight="1" x14ac:dyDescent="0.3"/>
    <row r="176" s="16" customFormat="1" ht="14.65" customHeight="1" x14ac:dyDescent="0.3"/>
    <row r="177" s="16" customFormat="1" ht="14.65" customHeight="1" x14ac:dyDescent="0.3"/>
    <row r="178" s="16" customFormat="1" ht="14.65" customHeight="1" x14ac:dyDescent="0.3"/>
    <row r="179" s="16" customFormat="1" ht="14.65" customHeight="1" x14ac:dyDescent="0.3"/>
    <row r="180" s="16" customFormat="1" ht="14.65" customHeight="1" x14ac:dyDescent="0.3"/>
    <row r="181" s="16" customFormat="1" ht="14.65" customHeight="1" x14ac:dyDescent="0.3"/>
    <row r="182" s="16" customFormat="1" ht="14.65" customHeight="1" x14ac:dyDescent="0.3"/>
    <row r="183" s="16" customFormat="1" ht="14.65" customHeight="1" x14ac:dyDescent="0.3"/>
    <row r="184" s="16" customFormat="1" ht="14.65" customHeight="1" x14ac:dyDescent="0.3"/>
    <row r="185" s="16" customFormat="1" ht="14.65" customHeight="1" x14ac:dyDescent="0.3"/>
    <row r="186" s="16" customFormat="1" ht="14.65" customHeight="1" x14ac:dyDescent="0.3"/>
    <row r="187" s="16" customFormat="1" ht="14.65" customHeight="1" x14ac:dyDescent="0.3"/>
    <row r="188" s="16" customFormat="1" ht="14.65" customHeight="1" x14ac:dyDescent="0.3"/>
    <row r="189" s="16" customFormat="1" ht="14.65" customHeight="1" x14ac:dyDescent="0.3"/>
    <row r="190" s="16" customFormat="1" ht="14.65" customHeight="1" x14ac:dyDescent="0.3"/>
    <row r="191" s="16" customFormat="1" ht="14.65" customHeight="1" x14ac:dyDescent="0.3"/>
    <row r="192" s="16" customFormat="1" ht="14.65" customHeight="1" x14ac:dyDescent="0.3"/>
    <row r="193" spans="2:30" ht="14.65" customHeight="1" x14ac:dyDescent="0.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2:30" ht="14.65" customHeight="1" x14ac:dyDescent="0.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2:30" ht="14.65" customHeight="1" x14ac:dyDescent="0.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2:30" ht="14.65" customHeight="1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2:30" ht="14.65" customHeight="1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2:30" ht="14.65" customHeight="1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2:30" ht="14.65" customHeight="1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2:30" ht="14.65" customHeight="1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2:30" ht="14.65" customHeight="1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2:30" ht="14.65" customHeight="1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2:30" ht="14.65" customHeight="1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2:30" ht="14.65" customHeight="1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2:30" ht="14.65" customHeight="1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2:30" ht="14.65" customHeight="1" x14ac:dyDescent="0.3"/>
    <row r="207" spans="2:30" ht="14.65" customHeight="1" x14ac:dyDescent="0.3"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</row>
    <row r="208" spans="2:30" s="82" customFormat="1" ht="14.65" customHeight="1" x14ac:dyDescent="0.3">
      <c r="B208" s="91"/>
      <c r="C208" s="91"/>
      <c r="D208" s="91"/>
      <c r="E208" s="91"/>
      <c r="F208" s="91"/>
      <c r="G208" s="92"/>
      <c r="H208" s="92"/>
      <c r="I208" s="93"/>
      <c r="J208" s="92"/>
      <c r="K208" s="92"/>
      <c r="L208" s="92"/>
      <c r="M208" s="92"/>
      <c r="N208" s="92"/>
      <c r="O208" s="94"/>
      <c r="P208" s="92"/>
    </row>
    <row r="209" spans="2:16" s="82" customFormat="1" ht="14.5" customHeight="1" x14ac:dyDescent="0.3">
      <c r="B209" s="91"/>
      <c r="C209" s="91"/>
      <c r="D209" s="91"/>
      <c r="E209" s="91"/>
      <c r="F209" s="91"/>
      <c r="G209" s="92"/>
      <c r="H209" s="92"/>
      <c r="I209" s="93"/>
      <c r="J209" s="92"/>
      <c r="K209" s="92"/>
      <c r="L209" s="92"/>
      <c r="M209" s="92"/>
      <c r="N209" s="92"/>
      <c r="O209" s="94"/>
      <c r="P209" s="92"/>
    </row>
    <row r="210" spans="2:16" s="82" customFormat="1" ht="14.65" customHeight="1" x14ac:dyDescent="0.3">
      <c r="B210" s="91"/>
      <c r="C210" s="91"/>
      <c r="D210" s="91"/>
      <c r="E210" s="91"/>
      <c r="F210" s="91"/>
      <c r="G210" s="92"/>
      <c r="H210" s="92"/>
      <c r="I210" s="93"/>
      <c r="J210" s="92"/>
      <c r="K210" s="92"/>
      <c r="L210" s="92"/>
      <c r="M210" s="92"/>
      <c r="N210" s="92"/>
      <c r="O210" s="94"/>
      <c r="P210" s="92"/>
    </row>
    <row r="211" spans="2:16" s="82" customFormat="1" ht="14.65" customHeight="1" x14ac:dyDescent="0.3">
      <c r="B211" s="91"/>
      <c r="C211" s="91"/>
      <c r="D211" s="91"/>
      <c r="E211" s="91"/>
      <c r="F211" s="91"/>
      <c r="G211" s="92"/>
      <c r="H211" s="92"/>
      <c r="I211" s="93"/>
      <c r="J211" s="92"/>
      <c r="K211" s="92"/>
      <c r="L211" s="92"/>
      <c r="M211" s="92"/>
      <c r="N211" s="92"/>
      <c r="O211" s="94"/>
      <c r="P211" s="92"/>
    </row>
    <row r="212" spans="2:16" s="82" customFormat="1" ht="14.65" customHeight="1" x14ac:dyDescent="0.3">
      <c r="B212" s="91"/>
      <c r="C212" s="91"/>
      <c r="D212" s="91"/>
      <c r="E212" s="91"/>
      <c r="F212" s="91"/>
      <c r="G212" s="92"/>
      <c r="H212" s="92"/>
      <c r="I212" s="93"/>
      <c r="J212" s="92"/>
      <c r="K212" s="92"/>
      <c r="L212" s="92"/>
      <c r="M212" s="92"/>
      <c r="N212" s="92"/>
      <c r="O212" s="94"/>
      <c r="P212" s="92"/>
    </row>
    <row r="213" spans="2:16" s="82" customFormat="1" ht="14.65" customHeight="1" x14ac:dyDescent="0.3">
      <c r="B213" s="91"/>
      <c r="C213" s="91"/>
      <c r="D213" s="91"/>
      <c r="E213" s="91"/>
      <c r="F213" s="91"/>
      <c r="G213" s="92"/>
      <c r="H213" s="92"/>
      <c r="I213" s="93"/>
      <c r="J213" s="92"/>
      <c r="K213" s="92"/>
      <c r="L213" s="92"/>
      <c r="M213" s="92"/>
      <c r="N213" s="92"/>
      <c r="O213" s="94"/>
      <c r="P213" s="92"/>
    </row>
    <row r="214" spans="2:16" s="82" customFormat="1" ht="14.65" customHeight="1" x14ac:dyDescent="0.3">
      <c r="B214" s="91"/>
      <c r="C214" s="91"/>
      <c r="D214" s="91"/>
      <c r="E214" s="91"/>
      <c r="F214" s="91"/>
      <c r="G214" s="92"/>
      <c r="H214" s="92"/>
      <c r="I214" s="93"/>
      <c r="J214" s="92"/>
      <c r="K214" s="92"/>
      <c r="L214" s="92"/>
      <c r="M214" s="92"/>
      <c r="N214" s="92"/>
      <c r="O214" s="94"/>
      <c r="P214" s="92"/>
    </row>
    <row r="215" spans="2:16" s="82" customFormat="1" ht="14.65" customHeight="1" x14ac:dyDescent="0.3">
      <c r="B215" s="91"/>
      <c r="C215" s="91"/>
      <c r="D215" s="91"/>
      <c r="E215" s="91"/>
      <c r="F215" s="91"/>
      <c r="G215" s="92"/>
      <c r="H215" s="92"/>
      <c r="I215" s="93"/>
      <c r="J215" s="92"/>
      <c r="K215" s="92"/>
      <c r="L215" s="92"/>
      <c r="M215" s="92"/>
      <c r="N215" s="92"/>
      <c r="O215" s="94"/>
      <c r="P215" s="92"/>
    </row>
    <row r="216" spans="2:16" s="82" customFormat="1" ht="14.65" customHeight="1" x14ac:dyDescent="0.3">
      <c r="B216" s="91"/>
      <c r="C216" s="91"/>
      <c r="D216" s="91"/>
      <c r="E216" s="91"/>
      <c r="F216" s="91"/>
      <c r="G216" s="92"/>
      <c r="H216" s="92"/>
      <c r="I216" s="93"/>
      <c r="J216" s="92"/>
      <c r="K216" s="92"/>
      <c r="L216" s="92"/>
      <c r="M216" s="92"/>
      <c r="N216" s="92"/>
      <c r="O216" s="94"/>
      <c r="P216" s="92"/>
    </row>
    <row r="217" spans="2:16" s="82" customFormat="1" ht="14.65" customHeight="1" x14ac:dyDescent="0.3">
      <c r="B217" s="91"/>
      <c r="C217" s="91"/>
      <c r="D217" s="91"/>
      <c r="E217" s="91"/>
      <c r="F217" s="91"/>
      <c r="G217" s="92"/>
      <c r="H217" s="92"/>
      <c r="I217" s="93"/>
      <c r="J217" s="92"/>
      <c r="K217" s="92"/>
      <c r="L217" s="92"/>
      <c r="M217" s="92"/>
      <c r="N217" s="92"/>
      <c r="O217" s="94"/>
      <c r="P217" s="92"/>
    </row>
    <row r="218" spans="2:16" s="82" customFormat="1" ht="14.65" customHeight="1" x14ac:dyDescent="0.3">
      <c r="B218" s="91"/>
      <c r="C218" s="91"/>
      <c r="D218" s="91"/>
      <c r="E218" s="91"/>
      <c r="F218" s="91"/>
      <c r="G218" s="92"/>
      <c r="H218" s="92"/>
      <c r="I218" s="93"/>
      <c r="J218" s="92"/>
      <c r="K218" s="92"/>
      <c r="L218" s="92"/>
      <c r="M218" s="92"/>
      <c r="N218" s="92"/>
      <c r="O218" s="94"/>
      <c r="P218" s="92"/>
    </row>
    <row r="219" spans="2:16" s="82" customFormat="1" ht="14.65" customHeight="1" x14ac:dyDescent="0.3">
      <c r="B219" s="91"/>
      <c r="C219" s="91"/>
      <c r="D219" s="91"/>
      <c r="E219" s="91"/>
      <c r="F219" s="91"/>
      <c r="G219" s="92"/>
      <c r="H219" s="92"/>
      <c r="I219" s="93"/>
      <c r="J219" s="92"/>
      <c r="K219" s="92"/>
      <c r="L219" s="92"/>
      <c r="M219" s="92"/>
      <c r="N219" s="92"/>
      <c r="O219" s="94"/>
      <c r="P219" s="92"/>
    </row>
    <row r="220" spans="2:16" s="82" customFormat="1" ht="14.65" customHeight="1" x14ac:dyDescent="0.3">
      <c r="B220" s="91"/>
      <c r="C220" s="91"/>
      <c r="D220" s="91"/>
      <c r="E220" s="91"/>
      <c r="F220" s="91"/>
      <c r="G220" s="92"/>
      <c r="H220" s="92"/>
      <c r="I220" s="93"/>
      <c r="J220" s="92"/>
      <c r="K220" s="92"/>
      <c r="L220" s="92"/>
      <c r="M220" s="92"/>
      <c r="N220" s="92"/>
      <c r="O220" s="94"/>
      <c r="P220" s="92"/>
    </row>
    <row r="221" spans="2:16" s="82" customFormat="1" ht="14.65" customHeight="1" x14ac:dyDescent="0.3">
      <c r="B221" s="91"/>
      <c r="C221" s="91"/>
      <c r="D221" s="91"/>
      <c r="E221" s="91"/>
      <c r="F221" s="91"/>
      <c r="G221" s="92"/>
      <c r="H221" s="92"/>
      <c r="I221" s="93"/>
      <c r="J221" s="92"/>
      <c r="K221" s="92"/>
      <c r="L221" s="92"/>
      <c r="M221" s="92"/>
      <c r="N221" s="92"/>
      <c r="O221" s="94"/>
      <c r="P221" s="92"/>
    </row>
    <row r="222" spans="2:16" s="82" customFormat="1" ht="14.65" customHeight="1" x14ac:dyDescent="0.3">
      <c r="B222" s="91"/>
      <c r="C222" s="91"/>
      <c r="D222" s="91"/>
      <c r="E222" s="91"/>
      <c r="F222" s="91"/>
      <c r="G222" s="92"/>
      <c r="H222" s="92"/>
      <c r="I222" s="93"/>
      <c r="J222" s="92"/>
      <c r="K222" s="92"/>
      <c r="L222" s="92"/>
      <c r="M222" s="92"/>
      <c r="N222" s="92"/>
      <c r="O222" s="94"/>
      <c r="P222" s="92"/>
    </row>
    <row r="223" spans="2:16" s="82" customFormat="1" ht="14.65" customHeight="1" x14ac:dyDescent="0.3">
      <c r="B223" s="91"/>
      <c r="C223" s="91"/>
      <c r="D223" s="91"/>
      <c r="E223" s="91"/>
      <c r="F223" s="91"/>
      <c r="G223" s="92"/>
      <c r="H223" s="92"/>
      <c r="I223" s="93"/>
      <c r="J223" s="92"/>
      <c r="K223" s="92"/>
      <c r="L223" s="92"/>
      <c r="M223" s="92"/>
      <c r="N223" s="92"/>
      <c r="O223" s="94"/>
      <c r="P223" s="92"/>
    </row>
    <row r="224" spans="2:16" s="82" customFormat="1" ht="14.65" customHeight="1" x14ac:dyDescent="0.3">
      <c r="B224" s="91"/>
      <c r="C224" s="91"/>
      <c r="D224" s="91"/>
      <c r="E224" s="91"/>
      <c r="F224" s="91"/>
      <c r="G224" s="92"/>
      <c r="H224" s="92"/>
      <c r="I224" s="93"/>
      <c r="J224" s="92"/>
      <c r="K224" s="92"/>
      <c r="L224" s="92"/>
      <c r="M224" s="92"/>
      <c r="N224" s="92"/>
      <c r="O224" s="94"/>
      <c r="P224" s="92"/>
    </row>
    <row r="225" spans="2:16" s="82" customFormat="1" ht="14.65" customHeight="1" x14ac:dyDescent="0.3">
      <c r="B225" s="91"/>
      <c r="C225" s="91"/>
      <c r="D225" s="91"/>
      <c r="E225" s="91"/>
      <c r="F225" s="91"/>
      <c r="G225" s="92"/>
      <c r="H225" s="92"/>
      <c r="I225" s="93"/>
      <c r="J225" s="92"/>
      <c r="K225" s="92"/>
      <c r="L225" s="92"/>
      <c r="M225" s="92"/>
      <c r="N225" s="92"/>
      <c r="O225" s="94"/>
      <c r="P225" s="92"/>
    </row>
    <row r="226" spans="2:16" s="82" customFormat="1" ht="14.65" customHeight="1" x14ac:dyDescent="0.3">
      <c r="B226" s="91"/>
      <c r="C226" s="91"/>
      <c r="D226" s="91"/>
      <c r="E226" s="91"/>
      <c r="F226" s="91"/>
      <c r="G226" s="92"/>
      <c r="H226" s="92"/>
      <c r="I226" s="93"/>
      <c r="J226" s="92"/>
      <c r="K226" s="92"/>
      <c r="L226" s="92"/>
      <c r="M226" s="92"/>
      <c r="N226" s="92"/>
      <c r="O226" s="94"/>
      <c r="P226" s="92"/>
    </row>
    <row r="227" spans="2:16" s="82" customFormat="1" ht="14.65" customHeight="1" x14ac:dyDescent="0.3">
      <c r="B227" s="91"/>
      <c r="C227" s="91"/>
      <c r="D227" s="91"/>
      <c r="E227" s="91"/>
      <c r="F227" s="91"/>
      <c r="G227" s="92"/>
      <c r="H227" s="92"/>
      <c r="I227" s="93"/>
      <c r="J227" s="92"/>
      <c r="K227" s="92"/>
      <c r="L227" s="92"/>
      <c r="M227" s="92"/>
      <c r="N227" s="92"/>
      <c r="O227" s="94"/>
      <c r="P227" s="92"/>
    </row>
    <row r="228" spans="2:16" s="82" customFormat="1" ht="14.65" customHeight="1" x14ac:dyDescent="0.3">
      <c r="B228" s="91"/>
      <c r="C228" s="91"/>
      <c r="D228" s="91"/>
      <c r="E228" s="91"/>
      <c r="F228" s="91"/>
      <c r="G228" s="92"/>
      <c r="H228" s="92"/>
      <c r="I228" s="93"/>
      <c r="J228" s="92"/>
      <c r="K228" s="92"/>
      <c r="L228" s="92"/>
      <c r="M228" s="92"/>
      <c r="N228" s="92"/>
      <c r="O228" s="94"/>
      <c r="P228" s="92"/>
    </row>
    <row r="229" spans="2:16" s="82" customFormat="1" ht="14.65" customHeight="1" x14ac:dyDescent="0.3">
      <c r="B229" s="91"/>
      <c r="C229" s="91"/>
      <c r="D229" s="91"/>
      <c r="E229" s="91"/>
      <c r="F229" s="91"/>
      <c r="G229" s="92"/>
      <c r="H229" s="92"/>
      <c r="I229" s="93"/>
      <c r="J229" s="92"/>
      <c r="K229" s="92"/>
      <c r="L229" s="92"/>
      <c r="M229" s="92"/>
      <c r="N229" s="92"/>
      <c r="O229" s="94"/>
      <c r="P229" s="92"/>
    </row>
    <row r="230" spans="2:16" s="82" customFormat="1" ht="14.65" customHeight="1" x14ac:dyDescent="0.3">
      <c r="B230" s="91"/>
      <c r="C230" s="91"/>
      <c r="D230" s="91"/>
      <c r="E230" s="91"/>
      <c r="F230" s="91"/>
      <c r="G230" s="92"/>
      <c r="H230" s="92"/>
      <c r="I230" s="93"/>
      <c r="J230" s="92"/>
      <c r="K230" s="92"/>
      <c r="L230" s="92"/>
      <c r="M230" s="92"/>
      <c r="N230" s="92"/>
      <c r="O230" s="94"/>
      <c r="P230" s="92"/>
    </row>
    <row r="231" spans="2:16" s="82" customFormat="1" ht="14.65" customHeight="1" x14ac:dyDescent="0.3">
      <c r="B231" s="91"/>
      <c r="C231" s="91"/>
      <c r="D231" s="91"/>
      <c r="E231" s="91"/>
      <c r="F231" s="91"/>
      <c r="G231" s="92"/>
      <c r="H231" s="92"/>
      <c r="I231" s="93"/>
      <c r="J231" s="92"/>
      <c r="K231" s="92"/>
      <c r="L231" s="92"/>
      <c r="M231" s="92"/>
      <c r="N231" s="92"/>
      <c r="O231" s="94"/>
      <c r="P231" s="92"/>
    </row>
    <row r="232" spans="2:16" s="82" customFormat="1" ht="14.65" customHeight="1" x14ac:dyDescent="0.3">
      <c r="B232" s="91"/>
      <c r="C232" s="91"/>
      <c r="D232" s="91"/>
      <c r="E232" s="91"/>
      <c r="F232" s="91"/>
      <c r="G232" s="92"/>
      <c r="H232" s="92"/>
      <c r="I232" s="93"/>
      <c r="J232" s="92"/>
      <c r="K232" s="92"/>
      <c r="L232" s="92"/>
      <c r="M232" s="92"/>
      <c r="N232" s="92"/>
      <c r="O232" s="94"/>
      <c r="P232" s="92"/>
    </row>
    <row r="233" spans="2:16" s="82" customFormat="1" ht="14.65" customHeight="1" x14ac:dyDescent="0.3">
      <c r="B233" s="91"/>
      <c r="C233" s="91"/>
      <c r="D233" s="91"/>
      <c r="E233" s="91"/>
      <c r="F233" s="91"/>
      <c r="G233" s="92"/>
      <c r="H233" s="92"/>
      <c r="I233" s="93"/>
      <c r="J233" s="92"/>
      <c r="K233" s="92"/>
      <c r="L233" s="92"/>
      <c r="M233" s="92"/>
      <c r="N233" s="92"/>
      <c r="O233" s="94"/>
      <c r="P233" s="92"/>
    </row>
    <row r="234" spans="2:16" s="82" customFormat="1" ht="14.65" customHeight="1" x14ac:dyDescent="0.3">
      <c r="B234" s="91"/>
      <c r="C234" s="91"/>
      <c r="D234" s="91"/>
      <c r="E234" s="91"/>
      <c r="F234" s="91"/>
      <c r="G234" s="92"/>
      <c r="H234" s="92"/>
      <c r="I234" s="93"/>
      <c r="J234" s="92"/>
      <c r="K234" s="92"/>
      <c r="L234" s="92"/>
      <c r="M234" s="92"/>
      <c r="N234" s="92"/>
      <c r="O234" s="94"/>
      <c r="P234" s="92"/>
    </row>
    <row r="235" spans="2:16" s="82" customFormat="1" ht="14.65" customHeight="1" x14ac:dyDescent="0.3">
      <c r="B235" s="91"/>
      <c r="C235" s="91"/>
      <c r="D235" s="91"/>
      <c r="E235" s="91"/>
      <c r="F235" s="91"/>
      <c r="G235" s="92"/>
      <c r="H235" s="92"/>
      <c r="I235" s="93"/>
      <c r="J235" s="92"/>
      <c r="K235" s="92"/>
      <c r="L235" s="92"/>
      <c r="M235" s="92"/>
      <c r="N235" s="92"/>
      <c r="O235" s="94"/>
      <c r="P235" s="92"/>
    </row>
    <row r="236" spans="2:16" s="82" customFormat="1" ht="14.65" customHeight="1" x14ac:dyDescent="0.3">
      <c r="B236" s="91"/>
      <c r="C236" s="91"/>
      <c r="D236" s="91"/>
      <c r="E236" s="91"/>
      <c r="F236" s="91"/>
      <c r="G236" s="92"/>
      <c r="H236" s="92"/>
      <c r="I236" s="93"/>
      <c r="J236" s="92"/>
      <c r="K236" s="92"/>
      <c r="L236" s="92"/>
      <c r="M236" s="92"/>
      <c r="N236" s="92"/>
      <c r="O236" s="94"/>
      <c r="P236" s="92"/>
    </row>
    <row r="237" spans="2:16" s="82" customFormat="1" ht="14.65" customHeight="1" x14ac:dyDescent="0.3">
      <c r="B237" s="91"/>
      <c r="C237" s="91"/>
      <c r="D237" s="91"/>
      <c r="E237" s="91"/>
      <c r="F237" s="91"/>
      <c r="G237" s="92"/>
      <c r="H237" s="92"/>
      <c r="I237" s="93"/>
      <c r="J237" s="92"/>
      <c r="K237" s="92"/>
      <c r="L237" s="92"/>
      <c r="M237" s="92"/>
      <c r="N237" s="92"/>
      <c r="O237" s="94"/>
      <c r="P237" s="92"/>
    </row>
    <row r="238" spans="2:16" s="82" customFormat="1" ht="14.65" customHeight="1" x14ac:dyDescent="0.3">
      <c r="B238" s="91"/>
      <c r="C238" s="91"/>
      <c r="D238" s="91"/>
      <c r="E238" s="91"/>
      <c r="F238" s="91"/>
      <c r="G238" s="92"/>
      <c r="H238" s="92"/>
      <c r="I238" s="93"/>
      <c r="J238" s="92"/>
      <c r="K238" s="92"/>
      <c r="L238" s="92"/>
      <c r="M238" s="92"/>
      <c r="N238" s="92"/>
      <c r="O238" s="94"/>
      <c r="P238" s="92"/>
    </row>
    <row r="239" spans="2:16" s="82" customFormat="1" ht="14.65" customHeight="1" x14ac:dyDescent="0.3">
      <c r="B239" s="91"/>
      <c r="C239" s="91"/>
      <c r="D239" s="91"/>
      <c r="E239" s="91"/>
      <c r="F239" s="91"/>
      <c r="G239" s="92"/>
      <c r="H239" s="92"/>
      <c r="I239" s="93"/>
      <c r="J239" s="92"/>
      <c r="K239" s="92"/>
      <c r="L239" s="92"/>
      <c r="M239" s="92"/>
      <c r="N239" s="92"/>
      <c r="O239" s="94"/>
      <c r="P239" s="92"/>
    </row>
    <row r="240" spans="2:16" s="82" customFormat="1" ht="14.65" customHeight="1" x14ac:dyDescent="0.3">
      <c r="B240" s="91"/>
      <c r="C240" s="91"/>
      <c r="D240" s="91"/>
      <c r="E240" s="91"/>
      <c r="F240" s="91"/>
      <c r="G240" s="92"/>
      <c r="H240" s="92"/>
      <c r="I240" s="93"/>
      <c r="J240" s="92"/>
      <c r="K240" s="92"/>
      <c r="L240" s="92"/>
      <c r="M240" s="92"/>
      <c r="N240" s="92"/>
      <c r="O240" s="94"/>
      <c r="P240" s="92"/>
    </row>
    <row r="241" spans="2:16" s="82" customFormat="1" ht="14.65" customHeight="1" x14ac:dyDescent="0.3">
      <c r="B241" s="91"/>
      <c r="C241" s="91"/>
      <c r="D241" s="91"/>
      <c r="E241" s="91"/>
      <c r="F241" s="91"/>
      <c r="G241" s="92"/>
      <c r="H241" s="92"/>
      <c r="I241" s="93"/>
      <c r="J241" s="92"/>
      <c r="K241" s="92"/>
      <c r="L241" s="92"/>
      <c r="M241" s="92"/>
      <c r="N241" s="92"/>
      <c r="O241" s="94"/>
      <c r="P241" s="92"/>
    </row>
    <row r="242" spans="2:16" s="82" customFormat="1" ht="14.65" customHeight="1" x14ac:dyDescent="0.3">
      <c r="B242" s="91"/>
      <c r="C242" s="91"/>
      <c r="D242" s="91"/>
      <c r="E242" s="91"/>
      <c r="F242" s="91"/>
      <c r="G242" s="92"/>
      <c r="H242" s="92"/>
      <c r="I242" s="93"/>
      <c r="J242" s="92"/>
      <c r="K242" s="92"/>
      <c r="L242" s="92"/>
      <c r="M242" s="92"/>
      <c r="N242" s="92"/>
      <c r="O242" s="94"/>
      <c r="P242" s="92"/>
    </row>
    <row r="243" spans="2:16" s="82" customFormat="1" ht="14.65" customHeight="1" x14ac:dyDescent="0.3">
      <c r="B243" s="91"/>
      <c r="C243" s="91"/>
      <c r="D243" s="91"/>
      <c r="E243" s="91"/>
      <c r="F243" s="91"/>
      <c r="G243" s="92"/>
      <c r="H243" s="92"/>
      <c r="I243" s="93"/>
      <c r="J243" s="92"/>
      <c r="K243" s="92"/>
      <c r="L243" s="92"/>
      <c r="M243" s="92"/>
      <c r="N243" s="92"/>
      <c r="O243" s="94"/>
      <c r="P243" s="92"/>
    </row>
    <row r="244" spans="2:16" s="82" customFormat="1" ht="14.65" customHeight="1" x14ac:dyDescent="0.3">
      <c r="B244" s="91"/>
      <c r="C244" s="91"/>
      <c r="D244" s="91"/>
      <c r="E244" s="91"/>
      <c r="F244" s="91"/>
      <c r="G244" s="92"/>
      <c r="H244" s="92"/>
      <c r="I244" s="93"/>
      <c r="J244" s="92"/>
      <c r="K244" s="92"/>
      <c r="L244" s="92"/>
      <c r="M244" s="92"/>
      <c r="N244" s="92"/>
      <c r="O244" s="94"/>
      <c r="P244" s="92"/>
    </row>
    <row r="245" spans="2:16" s="82" customFormat="1" ht="14.65" customHeight="1" x14ac:dyDescent="0.3">
      <c r="B245" s="91"/>
      <c r="C245" s="91"/>
      <c r="D245" s="91"/>
      <c r="E245" s="91"/>
      <c r="F245" s="91"/>
      <c r="G245" s="92"/>
      <c r="H245" s="92"/>
      <c r="I245" s="93"/>
      <c r="J245" s="92"/>
      <c r="K245" s="92"/>
      <c r="L245" s="92"/>
      <c r="M245" s="92"/>
      <c r="N245" s="92"/>
      <c r="O245" s="94"/>
      <c r="P245" s="92"/>
    </row>
    <row r="246" spans="2:16" s="82" customFormat="1" ht="14.65" customHeight="1" x14ac:dyDescent="0.3">
      <c r="B246" s="91"/>
      <c r="C246" s="91"/>
      <c r="D246" s="91"/>
      <c r="E246" s="91"/>
      <c r="F246" s="91"/>
      <c r="G246" s="92"/>
      <c r="H246" s="92"/>
      <c r="I246" s="93"/>
      <c r="J246" s="92"/>
      <c r="K246" s="92"/>
      <c r="L246" s="92"/>
      <c r="M246" s="92"/>
      <c r="N246" s="92"/>
      <c r="O246" s="94"/>
      <c r="P246" s="92"/>
    </row>
    <row r="247" spans="2:16" s="82" customFormat="1" ht="14.65" customHeight="1" x14ac:dyDescent="0.3">
      <c r="B247" s="91"/>
      <c r="C247" s="91"/>
      <c r="D247" s="91"/>
      <c r="E247" s="91"/>
      <c r="F247" s="91"/>
      <c r="G247" s="92"/>
      <c r="H247" s="92"/>
      <c r="I247" s="93"/>
      <c r="J247" s="92"/>
      <c r="K247" s="92"/>
      <c r="L247" s="92"/>
      <c r="M247" s="92"/>
      <c r="N247" s="92"/>
      <c r="O247" s="94"/>
      <c r="P247" s="92"/>
    </row>
    <row r="248" spans="2:16" s="82" customFormat="1" ht="14.65" customHeight="1" x14ac:dyDescent="0.3">
      <c r="B248" s="91"/>
      <c r="C248" s="91"/>
      <c r="D248" s="91"/>
      <c r="E248" s="91"/>
      <c r="F248" s="91"/>
      <c r="G248" s="92"/>
      <c r="H248" s="92"/>
      <c r="I248" s="93"/>
      <c r="J248" s="92"/>
      <c r="K248" s="92"/>
      <c r="L248" s="92"/>
      <c r="M248" s="92"/>
      <c r="N248" s="92"/>
      <c r="O248" s="94"/>
      <c r="P248" s="92"/>
    </row>
    <row r="249" spans="2:16" s="82" customFormat="1" ht="14.65" customHeight="1" x14ac:dyDescent="0.3">
      <c r="B249" s="91"/>
      <c r="C249" s="91"/>
      <c r="D249" s="91"/>
      <c r="E249" s="91"/>
      <c r="F249" s="91"/>
      <c r="G249" s="92"/>
      <c r="H249" s="92"/>
      <c r="I249" s="93"/>
      <c r="J249" s="92"/>
      <c r="K249" s="92"/>
      <c r="L249" s="92"/>
      <c r="M249" s="92"/>
      <c r="N249" s="92"/>
      <c r="O249" s="94"/>
      <c r="P249" s="92"/>
    </row>
    <row r="250" spans="2:16" s="82" customFormat="1" ht="14.65" customHeight="1" x14ac:dyDescent="0.3">
      <c r="B250" s="91"/>
      <c r="C250" s="91"/>
      <c r="D250" s="91"/>
      <c r="E250" s="91"/>
      <c r="F250" s="91"/>
      <c r="G250" s="92"/>
      <c r="H250" s="92"/>
      <c r="I250" s="93"/>
      <c r="J250" s="92"/>
      <c r="K250" s="92"/>
      <c r="L250" s="92"/>
      <c r="M250" s="92"/>
      <c r="N250" s="92"/>
      <c r="O250" s="94"/>
      <c r="P250" s="92"/>
    </row>
    <row r="251" spans="2:16" s="82" customFormat="1" ht="14.65" customHeight="1" x14ac:dyDescent="0.3">
      <c r="B251" s="91"/>
      <c r="C251" s="91"/>
      <c r="D251" s="91"/>
      <c r="E251" s="91"/>
      <c r="F251" s="91"/>
      <c r="G251" s="92"/>
      <c r="H251" s="92"/>
      <c r="I251" s="93"/>
      <c r="J251" s="92"/>
      <c r="K251" s="92"/>
      <c r="L251" s="92"/>
      <c r="M251" s="92"/>
      <c r="N251" s="92"/>
      <c r="O251" s="94"/>
      <c r="P251" s="92"/>
    </row>
    <row r="252" spans="2:16" s="82" customFormat="1" ht="14.65" customHeight="1" x14ac:dyDescent="0.3">
      <c r="B252" s="91"/>
      <c r="C252" s="91"/>
      <c r="D252" s="91"/>
      <c r="E252" s="91"/>
      <c r="F252" s="91"/>
      <c r="G252" s="92"/>
      <c r="H252" s="92"/>
      <c r="I252" s="93"/>
      <c r="J252" s="92"/>
      <c r="K252" s="92"/>
      <c r="L252" s="92"/>
      <c r="M252" s="92"/>
      <c r="N252" s="92"/>
      <c r="O252" s="94"/>
      <c r="P252" s="92"/>
    </row>
    <row r="253" spans="2:16" s="82" customFormat="1" ht="14.65" customHeight="1" x14ac:dyDescent="0.3">
      <c r="B253" s="91"/>
      <c r="C253" s="91"/>
      <c r="D253" s="91"/>
      <c r="E253" s="91"/>
      <c r="F253" s="91"/>
      <c r="G253" s="92"/>
      <c r="H253" s="92"/>
      <c r="I253" s="93"/>
      <c r="J253" s="92"/>
      <c r="K253" s="92"/>
      <c r="L253" s="92"/>
      <c r="M253" s="92"/>
      <c r="N253" s="92"/>
      <c r="O253" s="94"/>
      <c r="P253" s="92"/>
    </row>
    <row r="254" spans="2:16" s="82" customFormat="1" ht="14.65" customHeight="1" x14ac:dyDescent="0.3">
      <c r="B254" s="91"/>
      <c r="C254" s="91"/>
      <c r="D254" s="91"/>
      <c r="E254" s="91"/>
      <c r="F254" s="91"/>
      <c r="G254" s="92"/>
      <c r="H254" s="92"/>
      <c r="I254" s="93"/>
      <c r="J254" s="92"/>
      <c r="K254" s="92"/>
      <c r="L254" s="92"/>
      <c r="M254" s="92"/>
      <c r="N254" s="92"/>
      <c r="O254" s="94"/>
      <c r="P254" s="92"/>
    </row>
    <row r="255" spans="2:16" s="82" customFormat="1" ht="14.65" customHeight="1" x14ac:dyDescent="0.3">
      <c r="B255" s="91"/>
      <c r="C255" s="91"/>
      <c r="D255" s="91"/>
      <c r="E255" s="91"/>
      <c r="F255" s="91"/>
      <c r="G255" s="92"/>
      <c r="H255" s="92"/>
      <c r="I255" s="93"/>
      <c r="J255" s="92"/>
      <c r="K255" s="92"/>
      <c r="L255" s="92"/>
      <c r="M255" s="92"/>
      <c r="N255" s="92"/>
      <c r="O255" s="94"/>
      <c r="P255" s="92"/>
    </row>
    <row r="256" spans="2:16" s="82" customFormat="1" ht="14.65" customHeight="1" x14ac:dyDescent="0.3">
      <c r="B256" s="91"/>
      <c r="C256" s="91"/>
      <c r="D256" s="91"/>
      <c r="E256" s="91"/>
      <c r="F256" s="91"/>
      <c r="G256" s="92"/>
      <c r="H256" s="92"/>
      <c r="I256" s="93"/>
      <c r="J256" s="92"/>
      <c r="K256" s="92"/>
      <c r="L256" s="92"/>
      <c r="M256" s="92"/>
      <c r="N256" s="92"/>
      <c r="O256" s="94"/>
      <c r="P256" s="92"/>
    </row>
    <row r="257" spans="2:35" s="82" customFormat="1" ht="14.65" customHeight="1" x14ac:dyDescent="0.3">
      <c r="B257" s="91"/>
      <c r="C257" s="91"/>
      <c r="D257" s="91"/>
      <c r="E257" s="91"/>
      <c r="F257" s="91"/>
      <c r="G257" s="92"/>
      <c r="H257" s="92"/>
      <c r="I257" s="93"/>
      <c r="J257" s="92"/>
      <c r="K257" s="92"/>
      <c r="L257" s="92"/>
      <c r="M257" s="92"/>
      <c r="N257" s="92"/>
      <c r="O257" s="94"/>
      <c r="P257" s="92"/>
    </row>
    <row r="258" spans="2:35" s="82" customFormat="1" ht="14.65" customHeight="1" x14ac:dyDescent="0.3">
      <c r="B258" s="91"/>
      <c r="C258" s="91"/>
      <c r="D258" s="91"/>
      <c r="E258" s="91"/>
      <c r="F258" s="91"/>
      <c r="G258" s="92"/>
      <c r="H258" s="92"/>
      <c r="I258" s="93"/>
      <c r="J258" s="92"/>
      <c r="K258" s="92"/>
      <c r="L258" s="92"/>
      <c r="M258" s="92"/>
      <c r="N258" s="92"/>
      <c r="O258" s="94"/>
      <c r="P258" s="92"/>
    </row>
    <row r="259" spans="2:35" s="82" customFormat="1" ht="14.65" customHeight="1" x14ac:dyDescent="0.3">
      <c r="B259" s="91"/>
      <c r="C259" s="91"/>
      <c r="D259" s="91"/>
      <c r="E259" s="91"/>
      <c r="F259" s="91"/>
      <c r="G259" s="92"/>
      <c r="H259" s="92"/>
      <c r="I259" s="93"/>
      <c r="J259" s="92"/>
      <c r="K259" s="92"/>
      <c r="L259" s="92"/>
      <c r="M259" s="92"/>
      <c r="N259" s="92"/>
      <c r="O259" s="94"/>
      <c r="P259" s="92"/>
    </row>
    <row r="260" spans="2:35" s="82" customFormat="1" ht="14.65" customHeight="1" x14ac:dyDescent="0.3">
      <c r="B260" s="91"/>
      <c r="C260" s="91"/>
      <c r="D260" s="91"/>
      <c r="E260" s="91"/>
      <c r="F260" s="91"/>
      <c r="G260" s="92"/>
      <c r="H260" s="92"/>
      <c r="I260" s="93"/>
      <c r="J260" s="92"/>
      <c r="K260" s="92"/>
      <c r="L260" s="92"/>
      <c r="M260" s="92"/>
      <c r="N260" s="92"/>
      <c r="O260" s="94"/>
      <c r="P260" s="92"/>
    </row>
    <row r="261" spans="2:35" s="82" customFormat="1" ht="14.65" customHeight="1" x14ac:dyDescent="0.3">
      <c r="B261" s="91"/>
      <c r="C261" s="91"/>
      <c r="D261" s="91"/>
      <c r="E261" s="91"/>
      <c r="F261" s="91"/>
      <c r="G261" s="92"/>
      <c r="H261" s="92"/>
      <c r="I261" s="93"/>
      <c r="J261" s="92"/>
      <c r="K261" s="92"/>
      <c r="L261" s="92"/>
      <c r="M261" s="92"/>
      <c r="N261" s="92"/>
      <c r="O261" s="94"/>
      <c r="P261" s="92"/>
    </row>
    <row r="262" spans="2:35" s="82" customFormat="1" ht="14.65" customHeight="1" x14ac:dyDescent="0.3">
      <c r="B262" s="91"/>
      <c r="C262" s="91"/>
      <c r="D262" s="91"/>
      <c r="E262" s="91"/>
      <c r="F262" s="91"/>
      <c r="G262" s="92"/>
      <c r="H262" s="92"/>
      <c r="I262" s="93"/>
      <c r="J262" s="92"/>
      <c r="K262" s="92"/>
      <c r="L262" s="92"/>
      <c r="M262" s="92"/>
      <c r="N262" s="92"/>
      <c r="O262" s="94"/>
      <c r="P262" s="92"/>
    </row>
    <row r="263" spans="2:35" s="82" customFormat="1" ht="14.65" customHeight="1" x14ac:dyDescent="0.3">
      <c r="B263" s="91"/>
      <c r="C263" s="91"/>
      <c r="D263" s="91"/>
      <c r="E263" s="91"/>
      <c r="F263" s="91"/>
      <c r="G263" s="92"/>
      <c r="H263" s="92"/>
      <c r="I263" s="93"/>
      <c r="J263" s="92"/>
      <c r="K263" s="92"/>
      <c r="L263" s="92"/>
      <c r="M263" s="92"/>
      <c r="N263" s="92"/>
      <c r="O263" s="94"/>
      <c r="P263" s="92"/>
    </row>
    <row r="264" spans="2:35" s="82" customFormat="1" ht="14.65" customHeight="1" x14ac:dyDescent="0.3">
      <c r="B264" s="91"/>
      <c r="C264" s="91"/>
      <c r="D264" s="91"/>
      <c r="E264" s="91"/>
      <c r="F264" s="91"/>
      <c r="G264" s="92"/>
      <c r="H264" s="92"/>
      <c r="I264" s="93"/>
      <c r="J264" s="92"/>
      <c r="K264" s="92"/>
      <c r="L264" s="92"/>
      <c r="M264" s="92"/>
      <c r="N264" s="92"/>
      <c r="O264" s="94"/>
      <c r="P264" s="92"/>
    </row>
    <row r="265" spans="2:35" s="82" customFormat="1" ht="14.65" customHeight="1" x14ac:dyDescent="0.3">
      <c r="B265" s="91"/>
      <c r="C265" s="91"/>
      <c r="D265" s="91"/>
      <c r="E265" s="91"/>
      <c r="F265" s="91"/>
      <c r="G265" s="92"/>
      <c r="H265" s="92"/>
      <c r="I265" s="93"/>
      <c r="J265" s="92"/>
      <c r="K265" s="92"/>
      <c r="L265" s="92"/>
      <c r="M265" s="92"/>
      <c r="N265" s="92"/>
      <c r="O265" s="94"/>
      <c r="P265" s="92"/>
    </row>
    <row r="266" spans="2:35" s="82" customFormat="1" ht="14.65" customHeight="1" x14ac:dyDescent="0.3">
      <c r="B266" s="91"/>
      <c r="C266" s="91"/>
      <c r="D266" s="91"/>
      <c r="E266" s="91"/>
      <c r="F266" s="91"/>
      <c r="G266" s="92"/>
      <c r="H266" s="92"/>
      <c r="I266" s="93"/>
      <c r="J266" s="92"/>
      <c r="K266" s="92"/>
      <c r="L266" s="92"/>
      <c r="M266" s="92"/>
      <c r="N266" s="92"/>
      <c r="O266" s="94"/>
      <c r="P266" s="92"/>
    </row>
    <row r="267" spans="2:35" s="82" customFormat="1" ht="14.65" customHeight="1" x14ac:dyDescent="0.3">
      <c r="B267" s="91"/>
      <c r="C267" s="91"/>
      <c r="D267" s="91"/>
      <c r="E267" s="91"/>
      <c r="F267" s="91"/>
      <c r="G267" s="92"/>
      <c r="H267" s="92"/>
      <c r="I267" s="93"/>
      <c r="J267" s="92"/>
      <c r="K267" s="92"/>
      <c r="L267" s="92"/>
      <c r="M267" s="92"/>
      <c r="N267" s="92"/>
      <c r="O267" s="94"/>
      <c r="P267" s="9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2:35" s="91" customFormat="1" ht="14.5" customHeight="1" x14ac:dyDescent="0.3">
      <c r="G268" s="92"/>
      <c r="H268" s="92"/>
      <c r="I268" s="93"/>
      <c r="J268" s="92"/>
      <c r="K268" s="92"/>
      <c r="L268" s="92"/>
      <c r="M268" s="92"/>
      <c r="N268" s="92"/>
      <c r="O268" s="94"/>
      <c r="P268" s="9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2:35" s="91" customFormat="1" ht="14.65" customHeight="1" x14ac:dyDescent="0.3">
      <c r="G269" s="92"/>
      <c r="H269" s="92"/>
      <c r="I269" s="93"/>
      <c r="J269" s="92"/>
      <c r="K269" s="92"/>
      <c r="L269" s="92"/>
      <c r="M269" s="92"/>
      <c r="N269" s="92"/>
      <c r="O269" s="94"/>
      <c r="P269" s="9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spans="2:35" s="91" customFormat="1" ht="14.65" customHeight="1" x14ac:dyDescent="0.3">
      <c r="G270" s="92"/>
      <c r="H270" s="92"/>
      <c r="I270" s="93"/>
      <c r="J270" s="92"/>
      <c r="K270" s="92"/>
      <c r="L270" s="92"/>
      <c r="M270" s="92"/>
      <c r="N270" s="92"/>
      <c r="O270" s="94"/>
      <c r="P270" s="9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2:35" s="91" customFormat="1" ht="14.65" customHeight="1" x14ac:dyDescent="0.3">
      <c r="G271" s="92"/>
      <c r="H271" s="92"/>
      <c r="I271" s="93"/>
      <c r="J271" s="92"/>
      <c r="K271" s="92"/>
      <c r="L271" s="92"/>
      <c r="M271" s="92"/>
      <c r="N271" s="92"/>
      <c r="O271" s="94"/>
      <c r="P271" s="9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</row>
    <row r="272" spans="2:35" s="91" customFormat="1" ht="14.65" customHeight="1" x14ac:dyDescent="0.3">
      <c r="G272" s="92"/>
      <c r="H272" s="92"/>
      <c r="I272" s="93"/>
      <c r="J272" s="92"/>
      <c r="K272" s="92"/>
      <c r="L272" s="92"/>
      <c r="M272" s="92"/>
      <c r="N272" s="92"/>
      <c r="O272" s="94"/>
      <c r="P272" s="9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2:35" s="91" customFormat="1" ht="14.65" customHeight="1" x14ac:dyDescent="0.3">
      <c r="G273" s="92"/>
      <c r="H273" s="92"/>
      <c r="I273" s="93"/>
      <c r="J273" s="92"/>
      <c r="K273" s="92"/>
      <c r="L273" s="92"/>
      <c r="M273" s="92"/>
      <c r="N273" s="92"/>
      <c r="O273" s="94"/>
      <c r="P273" s="9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</row>
    <row r="274" spans="2:35" s="91" customFormat="1" ht="14.65" customHeight="1" x14ac:dyDescent="0.3">
      <c r="G274" s="92"/>
      <c r="H274" s="92"/>
      <c r="I274" s="93"/>
      <c r="J274" s="92"/>
      <c r="K274" s="92"/>
      <c r="L274" s="92"/>
      <c r="M274" s="92"/>
      <c r="N274" s="92"/>
      <c r="O274" s="94"/>
      <c r="P274" s="9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2:35" s="91" customFormat="1" ht="14.65" customHeight="1" x14ac:dyDescent="0.3">
      <c r="G275" s="92"/>
      <c r="H275" s="92"/>
      <c r="I275" s="93"/>
      <c r="J275" s="92"/>
      <c r="K275" s="92"/>
      <c r="L275" s="92"/>
      <c r="M275" s="92"/>
      <c r="N275" s="92"/>
      <c r="O275" s="94"/>
      <c r="P275" s="9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</row>
    <row r="276" spans="2:35" s="91" customFormat="1" ht="14.65" customHeight="1" x14ac:dyDescent="0.3">
      <c r="B276" s="16"/>
      <c r="G276" s="92"/>
      <c r="H276" s="92"/>
      <c r="I276" s="93"/>
      <c r="J276" s="92"/>
      <c r="K276" s="92"/>
      <c r="L276" s="92"/>
      <c r="M276" s="92"/>
      <c r="N276" s="92"/>
      <c r="O276" s="94"/>
      <c r="P276" s="9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2:35" s="91" customFormat="1" ht="14.65" customHeight="1" x14ac:dyDescent="0.3">
      <c r="B277" s="16"/>
      <c r="G277" s="92"/>
      <c r="H277" s="92"/>
      <c r="I277" s="93"/>
      <c r="J277" s="92"/>
      <c r="K277" s="92"/>
      <c r="L277" s="92"/>
      <c r="M277" s="92"/>
      <c r="N277" s="92"/>
      <c r="O277" s="94"/>
      <c r="P277" s="9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</row>
    <row r="278" spans="2:35" s="91" customFormat="1" ht="14.65" customHeight="1" x14ac:dyDescent="0.3">
      <c r="B278" s="16"/>
      <c r="G278" s="92"/>
      <c r="H278" s="92"/>
      <c r="I278" s="93"/>
      <c r="J278" s="92"/>
      <c r="K278" s="92"/>
      <c r="L278" s="92"/>
      <c r="M278" s="92"/>
      <c r="N278" s="92"/>
      <c r="O278" s="94"/>
      <c r="P278" s="9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2:35" s="91" customFormat="1" ht="14.65" customHeight="1" x14ac:dyDescent="0.3">
      <c r="B279" s="16"/>
      <c r="G279" s="92"/>
      <c r="H279" s="92"/>
      <c r="I279" s="93"/>
      <c r="J279" s="92"/>
      <c r="K279" s="92"/>
      <c r="L279" s="92"/>
      <c r="M279" s="92"/>
      <c r="N279" s="92"/>
      <c r="O279" s="94"/>
      <c r="P279" s="9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</row>
    <row r="280" spans="2:35" s="91" customFormat="1" ht="14.65" customHeight="1" x14ac:dyDescent="0.3">
      <c r="B280" s="16"/>
      <c r="G280" s="92"/>
      <c r="H280" s="92"/>
      <c r="I280" s="93"/>
      <c r="J280" s="92"/>
      <c r="K280" s="92"/>
      <c r="L280" s="92"/>
      <c r="M280" s="92"/>
      <c r="N280" s="92"/>
      <c r="O280" s="94"/>
      <c r="P280" s="9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2:35" s="91" customFormat="1" ht="14.65" customHeight="1" x14ac:dyDescent="0.3">
      <c r="B281" s="16"/>
      <c r="G281" s="92"/>
      <c r="H281" s="92"/>
      <c r="I281" s="93"/>
      <c r="J281" s="92"/>
      <c r="K281" s="92"/>
      <c r="L281" s="92"/>
      <c r="M281" s="92"/>
      <c r="N281" s="92"/>
      <c r="O281" s="94"/>
      <c r="P281" s="9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</row>
    <row r="282" spans="2:35" s="91" customFormat="1" ht="14.65" customHeight="1" x14ac:dyDescent="0.3">
      <c r="B282" s="16"/>
      <c r="G282" s="92"/>
      <c r="H282" s="92"/>
      <c r="I282" s="93"/>
      <c r="J282" s="92"/>
      <c r="K282" s="92"/>
      <c r="L282" s="92"/>
      <c r="M282" s="92"/>
      <c r="N282" s="92"/>
      <c r="O282" s="94"/>
      <c r="P282" s="9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2:35" s="91" customFormat="1" ht="14.65" customHeight="1" x14ac:dyDescent="0.3">
      <c r="B283" s="16"/>
      <c r="G283" s="92"/>
      <c r="H283" s="92"/>
      <c r="I283" s="93"/>
      <c r="J283" s="92"/>
      <c r="K283" s="92"/>
      <c r="L283" s="92"/>
      <c r="M283" s="92"/>
      <c r="N283" s="92"/>
      <c r="O283" s="94"/>
      <c r="P283" s="9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</row>
    <row r="284" spans="2:35" ht="14.65" customHeight="1" x14ac:dyDescent="0.3">
      <c r="B284" s="16"/>
    </row>
    <row r="285" spans="2:35" ht="14.65" customHeight="1" x14ac:dyDescent="0.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2:35" ht="14.65" customHeight="1" x14ac:dyDescent="0.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2:35" ht="14.65" customHeight="1" x14ac:dyDescent="0.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2:35" ht="14.65" customHeight="1" x14ac:dyDescent="0.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2:30" ht="14.65" customHeight="1" x14ac:dyDescent="0.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2:30" ht="14.65" customHeight="1" x14ac:dyDescent="0.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2:30" ht="14.65" customHeight="1" x14ac:dyDescent="0.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2:30" ht="14.65" customHeight="1" x14ac:dyDescent="0.3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2:30" ht="14.65" customHeight="1" x14ac:dyDescent="0.3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2:30" ht="14.65" customHeight="1" x14ac:dyDescent="0.3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</row>
    <row r="295" spans="2:30" s="82" customFormat="1" ht="14.65" customHeight="1" x14ac:dyDescent="0.3">
      <c r="B295" s="91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2:30" s="82" customFormat="1" ht="14.5" customHeight="1" x14ac:dyDescent="0.3">
      <c r="B296" s="91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2:30" s="82" customFormat="1" ht="14.65" customHeight="1" x14ac:dyDescent="0.3">
      <c r="B297" s="91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2:30" s="82" customFormat="1" ht="14.65" customHeight="1" x14ac:dyDescent="0.3">
      <c r="B298" s="91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2:30" s="82" customFormat="1" ht="14.65" customHeight="1" x14ac:dyDescent="0.3">
      <c r="B299" s="91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2:30" s="82" customFormat="1" ht="14.65" customHeight="1" x14ac:dyDescent="0.3">
      <c r="B300" s="91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2:30" s="82" customFormat="1" ht="14.65" customHeight="1" x14ac:dyDescent="0.3">
      <c r="B301" s="91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2:30" s="82" customFormat="1" ht="14.65" customHeight="1" x14ac:dyDescent="0.3">
      <c r="B302" s="91"/>
      <c r="C302" s="91"/>
      <c r="D302" s="91"/>
      <c r="E302" s="91"/>
      <c r="F302" s="91"/>
      <c r="G302" s="92"/>
      <c r="H302" s="92"/>
      <c r="I302" s="93"/>
      <c r="J302" s="92"/>
      <c r="K302" s="92"/>
      <c r="L302" s="92"/>
      <c r="M302" s="92"/>
      <c r="N302" s="92"/>
      <c r="O302" s="94"/>
      <c r="P302" s="92"/>
    </row>
    <row r="303" spans="2:30" s="82" customFormat="1" ht="14.65" customHeight="1" x14ac:dyDescent="0.3">
      <c r="B303" s="91"/>
      <c r="C303" s="91"/>
      <c r="D303" s="91"/>
      <c r="E303" s="91"/>
      <c r="F303" s="91"/>
      <c r="G303" s="92"/>
      <c r="H303" s="92"/>
      <c r="I303" s="93"/>
      <c r="J303" s="92"/>
      <c r="K303" s="92"/>
      <c r="L303" s="92"/>
      <c r="M303" s="92"/>
      <c r="N303" s="92"/>
      <c r="O303" s="94"/>
      <c r="P303" s="92"/>
    </row>
    <row r="304" spans="2:30" s="82" customFormat="1" ht="14.65" customHeight="1" x14ac:dyDescent="0.3">
      <c r="B304" s="91"/>
      <c r="C304" s="91"/>
      <c r="D304" s="91"/>
      <c r="E304" s="91"/>
      <c r="F304" s="91"/>
      <c r="G304" s="92"/>
      <c r="H304" s="92"/>
      <c r="I304" s="93"/>
      <c r="J304" s="92"/>
      <c r="K304" s="92"/>
      <c r="L304" s="92"/>
      <c r="M304" s="92"/>
      <c r="N304" s="92"/>
      <c r="O304" s="94"/>
      <c r="P304" s="92"/>
    </row>
    <row r="305" spans="2:16" s="82" customFormat="1" ht="14.65" customHeight="1" x14ac:dyDescent="0.3">
      <c r="B305" s="91"/>
      <c r="C305" s="91"/>
      <c r="D305" s="91"/>
      <c r="E305" s="91"/>
      <c r="F305" s="91"/>
      <c r="G305" s="92"/>
      <c r="H305" s="92"/>
      <c r="I305" s="93"/>
      <c r="J305" s="92"/>
      <c r="K305" s="92"/>
      <c r="L305" s="92"/>
      <c r="M305" s="92"/>
      <c r="N305" s="92"/>
      <c r="O305" s="94"/>
      <c r="P305" s="92"/>
    </row>
    <row r="306" spans="2:16" s="82" customFormat="1" ht="14.65" customHeight="1" x14ac:dyDescent="0.3">
      <c r="B306" s="91"/>
      <c r="C306" s="91"/>
      <c r="D306" s="91"/>
      <c r="E306" s="91"/>
      <c r="F306" s="91"/>
      <c r="G306" s="92"/>
      <c r="H306" s="92"/>
      <c r="I306" s="93"/>
      <c r="J306" s="92"/>
      <c r="K306" s="92"/>
      <c r="L306" s="92"/>
      <c r="M306" s="92"/>
      <c r="N306" s="92"/>
      <c r="O306" s="94"/>
      <c r="P306" s="92"/>
    </row>
    <row r="307" spans="2:16" s="82" customFormat="1" ht="14.65" customHeight="1" x14ac:dyDescent="0.3">
      <c r="B307" s="91"/>
      <c r="C307" s="91"/>
      <c r="D307" s="91"/>
      <c r="E307" s="91"/>
      <c r="F307" s="91"/>
      <c r="G307" s="92"/>
      <c r="H307" s="92"/>
      <c r="I307" s="93"/>
      <c r="J307" s="92"/>
      <c r="K307" s="92"/>
      <c r="L307" s="92"/>
      <c r="M307" s="92"/>
      <c r="N307" s="92"/>
      <c r="O307" s="94"/>
      <c r="P307" s="92"/>
    </row>
    <row r="308" spans="2:16" s="82" customFormat="1" ht="14.65" customHeight="1" x14ac:dyDescent="0.3">
      <c r="B308" s="91"/>
      <c r="C308" s="91"/>
      <c r="D308" s="91"/>
      <c r="E308" s="91"/>
      <c r="F308" s="91"/>
      <c r="G308" s="92"/>
      <c r="H308" s="92"/>
      <c r="I308" s="93"/>
      <c r="J308" s="92"/>
      <c r="K308" s="92"/>
      <c r="L308" s="92"/>
      <c r="M308" s="92"/>
      <c r="N308" s="92"/>
      <c r="O308" s="94"/>
      <c r="P308" s="92"/>
    </row>
    <row r="309" spans="2:16" s="82" customFormat="1" ht="14.65" customHeight="1" x14ac:dyDescent="0.3">
      <c r="B309" s="91"/>
      <c r="C309" s="91"/>
      <c r="D309" s="91"/>
      <c r="E309" s="91"/>
      <c r="F309" s="91"/>
      <c r="G309" s="92"/>
      <c r="H309" s="92"/>
      <c r="I309" s="93"/>
      <c r="J309" s="92"/>
      <c r="K309" s="92"/>
      <c r="L309" s="92"/>
      <c r="M309" s="92"/>
      <c r="N309" s="92"/>
      <c r="O309" s="94"/>
      <c r="P309" s="92"/>
    </row>
    <row r="310" spans="2:16" s="82" customFormat="1" ht="14.65" customHeight="1" x14ac:dyDescent="0.3">
      <c r="B310" s="91"/>
      <c r="C310" s="91"/>
      <c r="D310" s="91"/>
      <c r="E310" s="91"/>
      <c r="F310" s="91"/>
      <c r="G310" s="92"/>
      <c r="H310" s="92"/>
      <c r="I310" s="93"/>
      <c r="J310" s="92"/>
      <c r="K310" s="92"/>
      <c r="L310" s="92"/>
      <c r="M310" s="92"/>
      <c r="N310" s="92"/>
      <c r="O310" s="94"/>
      <c r="P310" s="92"/>
    </row>
    <row r="311" spans="2:16" s="82" customFormat="1" ht="14.65" customHeight="1" x14ac:dyDescent="0.3">
      <c r="B311" s="91"/>
      <c r="C311" s="91"/>
      <c r="D311" s="91"/>
      <c r="E311" s="91"/>
      <c r="F311" s="91"/>
      <c r="G311" s="92"/>
      <c r="H311" s="92"/>
      <c r="I311" s="93"/>
      <c r="J311" s="92"/>
      <c r="K311" s="92"/>
      <c r="L311" s="92"/>
      <c r="M311" s="92"/>
      <c r="N311" s="92"/>
      <c r="O311" s="94"/>
      <c r="P311" s="92"/>
    </row>
    <row r="312" spans="2:16" s="82" customFormat="1" ht="14.65" customHeight="1" x14ac:dyDescent="0.3">
      <c r="B312" s="91"/>
      <c r="C312" s="91"/>
      <c r="D312" s="91"/>
      <c r="E312" s="91"/>
      <c r="F312" s="91"/>
      <c r="G312" s="92"/>
      <c r="H312" s="92"/>
      <c r="I312" s="93"/>
      <c r="J312" s="92"/>
      <c r="K312" s="92"/>
      <c r="L312" s="92"/>
      <c r="M312" s="92"/>
      <c r="N312" s="92"/>
      <c r="O312" s="94"/>
      <c r="P312" s="92"/>
    </row>
    <row r="313" spans="2:16" s="82" customFormat="1" ht="14.65" customHeight="1" x14ac:dyDescent="0.3">
      <c r="B313" s="91"/>
      <c r="C313" s="91"/>
      <c r="D313" s="91"/>
      <c r="E313" s="91"/>
      <c r="F313" s="91"/>
      <c r="G313" s="92"/>
      <c r="H313" s="92"/>
      <c r="I313" s="93"/>
      <c r="J313" s="92"/>
      <c r="K313" s="92"/>
      <c r="L313" s="92"/>
      <c r="M313" s="92"/>
      <c r="N313" s="92"/>
      <c r="O313" s="94"/>
      <c r="P313" s="92"/>
    </row>
    <row r="314" spans="2:16" s="82" customFormat="1" ht="14.65" customHeight="1" x14ac:dyDescent="0.3">
      <c r="B314" s="91"/>
      <c r="C314" s="91"/>
      <c r="D314" s="91"/>
      <c r="E314" s="91"/>
      <c r="F314" s="91"/>
      <c r="G314" s="92"/>
      <c r="H314" s="92"/>
      <c r="I314" s="93"/>
      <c r="J314" s="92"/>
      <c r="K314" s="92"/>
      <c r="L314" s="92"/>
      <c r="M314" s="92"/>
      <c r="N314" s="92"/>
      <c r="O314" s="94"/>
      <c r="P314" s="92"/>
    </row>
    <row r="315" spans="2:16" s="82" customFormat="1" ht="14.65" customHeight="1" x14ac:dyDescent="0.3">
      <c r="B315" s="91"/>
      <c r="C315" s="91"/>
      <c r="D315" s="91"/>
      <c r="E315" s="91"/>
      <c r="F315" s="91"/>
      <c r="G315" s="92"/>
      <c r="H315" s="92"/>
      <c r="I315" s="93"/>
      <c r="J315" s="92"/>
      <c r="K315" s="92"/>
      <c r="L315" s="92"/>
      <c r="M315" s="92"/>
      <c r="N315" s="92"/>
      <c r="O315" s="94"/>
      <c r="P315" s="92"/>
    </row>
    <row r="316" spans="2:16" s="82" customFormat="1" ht="14.65" customHeight="1" x14ac:dyDescent="0.3">
      <c r="B316" s="91"/>
      <c r="C316" s="91"/>
      <c r="D316" s="91"/>
      <c r="E316" s="91"/>
      <c r="F316" s="91"/>
      <c r="G316" s="92"/>
      <c r="H316" s="92"/>
      <c r="I316" s="93"/>
      <c r="J316" s="92"/>
      <c r="K316" s="92"/>
      <c r="L316" s="92"/>
      <c r="M316" s="92"/>
      <c r="N316" s="92"/>
      <c r="O316" s="94"/>
      <c r="P316" s="92"/>
    </row>
    <row r="317" spans="2:16" s="82" customFormat="1" ht="14.65" customHeight="1" x14ac:dyDescent="0.3">
      <c r="B317" s="91"/>
      <c r="C317" s="91"/>
      <c r="D317" s="91"/>
      <c r="E317" s="91"/>
      <c r="F317" s="91"/>
      <c r="G317" s="92"/>
      <c r="H317" s="92"/>
      <c r="I317" s="93"/>
      <c r="J317" s="92"/>
      <c r="K317" s="92"/>
      <c r="L317" s="92"/>
      <c r="M317" s="92"/>
      <c r="N317" s="92"/>
      <c r="O317" s="94"/>
      <c r="P317" s="92"/>
    </row>
    <row r="318" spans="2:16" s="82" customFormat="1" ht="14.65" customHeight="1" x14ac:dyDescent="0.3">
      <c r="B318" s="91"/>
      <c r="C318" s="91"/>
      <c r="D318" s="91"/>
      <c r="E318" s="91"/>
      <c r="F318" s="91"/>
      <c r="G318" s="92"/>
      <c r="H318" s="92"/>
      <c r="I318" s="93"/>
      <c r="J318" s="92"/>
      <c r="K318" s="92"/>
      <c r="L318" s="92"/>
      <c r="M318" s="92"/>
      <c r="N318" s="92"/>
      <c r="O318" s="94"/>
      <c r="P318" s="92"/>
    </row>
    <row r="319" spans="2:16" s="82" customFormat="1" ht="14.65" customHeight="1" x14ac:dyDescent="0.3">
      <c r="B319" s="91"/>
      <c r="C319" s="91"/>
      <c r="D319" s="91"/>
      <c r="E319" s="91"/>
      <c r="F319" s="91"/>
      <c r="G319" s="92"/>
      <c r="H319" s="92"/>
      <c r="I319" s="93"/>
      <c r="J319" s="92"/>
      <c r="K319" s="92"/>
      <c r="L319" s="92"/>
      <c r="M319" s="92"/>
      <c r="N319" s="92"/>
      <c r="O319" s="94"/>
      <c r="P319" s="92"/>
    </row>
    <row r="320" spans="2:16" s="82" customFormat="1" ht="14.65" customHeight="1" x14ac:dyDescent="0.3">
      <c r="B320" s="91"/>
      <c r="C320" s="91"/>
      <c r="D320" s="91"/>
      <c r="E320" s="91"/>
      <c r="F320" s="91"/>
      <c r="G320" s="92"/>
      <c r="H320" s="92"/>
      <c r="I320" s="93"/>
      <c r="J320" s="92"/>
      <c r="K320" s="92"/>
      <c r="L320" s="92"/>
      <c r="M320" s="92"/>
      <c r="N320" s="92"/>
      <c r="O320" s="94"/>
      <c r="P320" s="92"/>
    </row>
    <row r="321" spans="2:16" s="82" customFormat="1" ht="14.65" customHeight="1" x14ac:dyDescent="0.3">
      <c r="B321" s="91"/>
      <c r="C321" s="91"/>
      <c r="D321" s="91"/>
      <c r="E321" s="91"/>
      <c r="F321" s="91"/>
      <c r="G321" s="92"/>
      <c r="H321" s="92"/>
      <c r="I321" s="93"/>
      <c r="J321" s="92"/>
      <c r="K321" s="92"/>
      <c r="L321" s="92"/>
      <c r="M321" s="92"/>
      <c r="N321" s="92"/>
      <c r="O321" s="94"/>
      <c r="P321" s="92"/>
    </row>
    <row r="322" spans="2:16" s="82" customFormat="1" ht="14.65" customHeight="1" x14ac:dyDescent="0.3">
      <c r="B322" s="91"/>
      <c r="C322" s="91"/>
      <c r="D322" s="91"/>
      <c r="E322" s="91"/>
      <c r="F322" s="91"/>
      <c r="G322" s="92"/>
      <c r="H322" s="92"/>
      <c r="I322" s="93"/>
      <c r="J322" s="92"/>
      <c r="K322" s="92"/>
      <c r="L322" s="92"/>
      <c r="M322" s="92"/>
      <c r="N322" s="92"/>
      <c r="O322" s="94"/>
      <c r="P322" s="92"/>
    </row>
    <row r="323" spans="2:16" s="82" customFormat="1" ht="14.65" customHeight="1" x14ac:dyDescent="0.3">
      <c r="B323" s="91"/>
      <c r="C323" s="91"/>
      <c r="D323" s="91"/>
      <c r="E323" s="91"/>
      <c r="F323" s="91"/>
      <c r="G323" s="92"/>
      <c r="H323" s="92"/>
      <c r="I323" s="93"/>
      <c r="J323" s="92"/>
      <c r="K323" s="92"/>
      <c r="L323" s="92"/>
      <c r="M323" s="92"/>
      <c r="N323" s="92"/>
      <c r="O323" s="94"/>
      <c r="P323" s="92"/>
    </row>
    <row r="324" spans="2:16" s="82" customFormat="1" ht="14.65" customHeight="1" x14ac:dyDescent="0.3">
      <c r="B324" s="91"/>
      <c r="C324" s="91"/>
      <c r="D324" s="91"/>
      <c r="E324" s="91"/>
      <c r="F324" s="91"/>
      <c r="G324" s="92"/>
      <c r="H324" s="92"/>
      <c r="I324" s="93"/>
      <c r="J324" s="92"/>
      <c r="K324" s="92"/>
      <c r="L324" s="92"/>
      <c r="M324" s="92"/>
      <c r="N324" s="92"/>
      <c r="O324" s="94"/>
      <c r="P324" s="92"/>
    </row>
    <row r="325" spans="2:16" s="82" customFormat="1" ht="14.65" customHeight="1" x14ac:dyDescent="0.3">
      <c r="B325" s="91"/>
      <c r="C325" s="91"/>
      <c r="D325" s="91"/>
      <c r="E325" s="91"/>
      <c r="F325" s="91"/>
      <c r="G325" s="92"/>
      <c r="H325" s="92"/>
      <c r="I325" s="93"/>
      <c r="J325" s="92"/>
      <c r="K325" s="92"/>
      <c r="L325" s="92"/>
      <c r="M325" s="92"/>
      <c r="N325" s="92"/>
      <c r="O325" s="94"/>
      <c r="P325" s="92"/>
    </row>
    <row r="326" spans="2:16" s="82" customFormat="1" ht="14.65" customHeight="1" x14ac:dyDescent="0.3">
      <c r="B326" s="91"/>
      <c r="C326" s="91"/>
      <c r="D326" s="91"/>
      <c r="E326" s="91"/>
      <c r="F326" s="91"/>
      <c r="G326" s="92"/>
      <c r="H326" s="92"/>
      <c r="I326" s="93"/>
      <c r="J326" s="92"/>
      <c r="K326" s="92"/>
      <c r="L326" s="92"/>
      <c r="M326" s="92"/>
      <c r="N326" s="92"/>
      <c r="O326" s="94"/>
      <c r="P326" s="92"/>
    </row>
    <row r="327" spans="2:16" s="82" customFormat="1" ht="14.65" customHeight="1" x14ac:dyDescent="0.3">
      <c r="B327" s="91"/>
      <c r="C327" s="91"/>
      <c r="D327" s="91"/>
      <c r="E327" s="91"/>
      <c r="F327" s="91"/>
      <c r="G327" s="92"/>
      <c r="H327" s="92"/>
      <c r="I327" s="93"/>
      <c r="J327" s="92"/>
      <c r="K327" s="92"/>
      <c r="L327" s="92"/>
      <c r="M327" s="92"/>
      <c r="N327" s="92"/>
      <c r="O327" s="94"/>
      <c r="P327" s="92"/>
    </row>
    <row r="328" spans="2:16" s="82" customFormat="1" ht="14.65" customHeight="1" x14ac:dyDescent="0.3">
      <c r="B328" s="91"/>
      <c r="C328" s="91"/>
      <c r="D328" s="91"/>
      <c r="E328" s="91"/>
      <c r="F328" s="91"/>
      <c r="G328" s="92"/>
      <c r="H328" s="92"/>
      <c r="I328" s="93"/>
      <c r="J328" s="92"/>
      <c r="K328" s="92"/>
      <c r="L328" s="92"/>
      <c r="M328" s="92"/>
      <c r="N328" s="92"/>
      <c r="O328" s="94"/>
      <c r="P328" s="92"/>
    </row>
    <row r="329" spans="2:16" s="82" customFormat="1" ht="14.65" customHeight="1" x14ac:dyDescent="0.3">
      <c r="B329" s="91"/>
      <c r="C329" s="91"/>
      <c r="D329" s="91"/>
      <c r="E329" s="91"/>
      <c r="F329" s="91"/>
      <c r="G329" s="92"/>
      <c r="H329" s="92"/>
      <c r="I329" s="93"/>
      <c r="J329" s="92"/>
      <c r="K329" s="92"/>
      <c r="L329" s="92"/>
      <c r="M329" s="92"/>
      <c r="N329" s="92"/>
      <c r="O329" s="94"/>
      <c r="P329" s="92"/>
    </row>
    <row r="330" spans="2:16" s="82" customFormat="1" ht="14.65" customHeight="1" x14ac:dyDescent="0.3">
      <c r="B330" s="91"/>
      <c r="C330" s="91"/>
      <c r="D330" s="91"/>
      <c r="E330" s="91"/>
      <c r="F330" s="91"/>
      <c r="G330" s="92"/>
      <c r="H330" s="92"/>
      <c r="I330" s="93"/>
      <c r="J330" s="92"/>
      <c r="K330" s="92"/>
      <c r="L330" s="92"/>
      <c r="M330" s="92"/>
      <c r="N330" s="92"/>
      <c r="O330" s="94"/>
      <c r="P330" s="92"/>
    </row>
    <row r="331" spans="2:16" s="82" customFormat="1" ht="14.65" customHeight="1" x14ac:dyDescent="0.3">
      <c r="B331" s="91"/>
      <c r="C331" s="91"/>
      <c r="D331" s="91"/>
      <c r="E331" s="91"/>
      <c r="F331" s="91"/>
      <c r="G331" s="92"/>
      <c r="H331" s="92"/>
      <c r="I331" s="93"/>
      <c r="J331" s="92"/>
      <c r="K331" s="92"/>
      <c r="L331" s="92"/>
      <c r="M331" s="92"/>
      <c r="N331" s="92"/>
      <c r="O331" s="94"/>
      <c r="P331" s="92"/>
    </row>
    <row r="332" spans="2:16" s="82" customFormat="1" ht="14.65" customHeight="1" x14ac:dyDescent="0.3">
      <c r="B332" s="91"/>
      <c r="C332" s="91"/>
      <c r="D332" s="91"/>
      <c r="E332" s="91"/>
      <c r="F332" s="91"/>
      <c r="G332" s="92"/>
      <c r="H332" s="92"/>
      <c r="I332" s="93"/>
      <c r="J332" s="92"/>
      <c r="K332" s="92"/>
      <c r="L332" s="92"/>
      <c r="M332" s="92"/>
      <c r="N332" s="92"/>
      <c r="O332" s="94"/>
      <c r="P332" s="92"/>
    </row>
    <row r="333" spans="2:16" s="82" customFormat="1" ht="14.65" customHeight="1" x14ac:dyDescent="0.3">
      <c r="B333" s="91"/>
      <c r="C333" s="91"/>
      <c r="D333" s="91"/>
      <c r="E333" s="91"/>
      <c r="F333" s="91"/>
      <c r="G333" s="92"/>
      <c r="H333" s="92"/>
      <c r="I333" s="93"/>
      <c r="J333" s="92"/>
      <c r="K333" s="92"/>
      <c r="L333" s="92"/>
      <c r="M333" s="92"/>
      <c r="N333" s="92"/>
      <c r="O333" s="94"/>
      <c r="P333" s="92"/>
    </row>
    <row r="334" spans="2:16" s="82" customFormat="1" ht="14.65" customHeight="1" x14ac:dyDescent="0.3">
      <c r="B334" s="91"/>
      <c r="C334" s="91"/>
      <c r="D334" s="91"/>
      <c r="E334" s="91"/>
      <c r="F334" s="91"/>
      <c r="G334" s="92"/>
      <c r="H334" s="92"/>
      <c r="I334" s="93"/>
      <c r="J334" s="92"/>
      <c r="K334" s="92"/>
      <c r="L334" s="92"/>
      <c r="M334" s="92"/>
      <c r="N334" s="92"/>
      <c r="O334" s="94"/>
      <c r="P334" s="92"/>
    </row>
    <row r="335" spans="2:16" s="82" customFormat="1" ht="14.65" customHeight="1" x14ac:dyDescent="0.3">
      <c r="B335" s="91"/>
      <c r="C335" s="91"/>
      <c r="D335" s="91"/>
      <c r="E335" s="91"/>
      <c r="F335" s="91"/>
      <c r="G335" s="92"/>
      <c r="H335" s="92"/>
      <c r="I335" s="93"/>
      <c r="J335" s="92"/>
      <c r="K335" s="92"/>
      <c r="L335" s="92"/>
      <c r="M335" s="92"/>
      <c r="N335" s="92"/>
      <c r="O335" s="94"/>
      <c r="P335" s="92"/>
    </row>
    <row r="336" spans="2:16" s="82" customFormat="1" ht="14.65" customHeight="1" x14ac:dyDescent="0.3">
      <c r="B336" s="91"/>
      <c r="C336" s="91"/>
      <c r="D336" s="91"/>
      <c r="E336" s="91"/>
      <c r="F336" s="91"/>
      <c r="G336" s="92"/>
      <c r="H336" s="92"/>
      <c r="I336" s="93"/>
      <c r="J336" s="92"/>
      <c r="K336" s="92"/>
      <c r="L336" s="92"/>
      <c r="M336" s="92"/>
      <c r="N336" s="92"/>
      <c r="O336" s="94"/>
      <c r="P336" s="92"/>
    </row>
    <row r="337" spans="2:16" s="82" customFormat="1" ht="14.65" customHeight="1" x14ac:dyDescent="0.3">
      <c r="B337" s="91"/>
      <c r="C337" s="91"/>
      <c r="D337" s="91"/>
      <c r="E337" s="91"/>
      <c r="F337" s="91"/>
      <c r="G337" s="92"/>
      <c r="H337" s="92"/>
      <c r="I337" s="93"/>
      <c r="J337" s="92"/>
      <c r="K337" s="92"/>
      <c r="L337" s="92"/>
      <c r="M337" s="92"/>
      <c r="N337" s="92"/>
      <c r="O337" s="94"/>
      <c r="P337" s="92"/>
    </row>
    <row r="338" spans="2:16" s="82" customFormat="1" ht="14.65" customHeight="1" x14ac:dyDescent="0.3">
      <c r="B338" s="91"/>
      <c r="C338" s="91"/>
      <c r="D338" s="91"/>
      <c r="E338" s="91"/>
      <c r="F338" s="91"/>
      <c r="G338" s="92"/>
      <c r="H338" s="92"/>
      <c r="I338" s="93"/>
      <c r="J338" s="92"/>
      <c r="K338" s="92"/>
      <c r="L338" s="92"/>
      <c r="M338" s="92"/>
      <c r="N338" s="92"/>
      <c r="O338" s="94"/>
      <c r="P338" s="92"/>
    </row>
    <row r="339" spans="2:16" s="82" customFormat="1" ht="14.65" customHeight="1" x14ac:dyDescent="0.3">
      <c r="B339" s="91"/>
      <c r="C339" s="91"/>
      <c r="D339" s="91"/>
      <c r="E339" s="91"/>
      <c r="F339" s="91"/>
      <c r="G339" s="92"/>
      <c r="H339" s="92"/>
      <c r="I339" s="93"/>
      <c r="J339" s="92"/>
      <c r="K339" s="92"/>
      <c r="L339" s="92"/>
      <c r="M339" s="92"/>
      <c r="N339" s="92"/>
      <c r="O339" s="94"/>
      <c r="P339" s="92"/>
    </row>
    <row r="340" spans="2:16" s="82" customFormat="1" ht="14.65" customHeight="1" x14ac:dyDescent="0.3">
      <c r="B340" s="91"/>
      <c r="C340" s="91"/>
      <c r="D340" s="91"/>
      <c r="E340" s="91"/>
      <c r="F340" s="91"/>
      <c r="G340" s="92"/>
      <c r="H340" s="92"/>
      <c r="I340" s="93"/>
      <c r="J340" s="92"/>
      <c r="K340" s="92"/>
      <c r="L340" s="92"/>
      <c r="M340" s="92"/>
      <c r="N340" s="92"/>
      <c r="O340" s="94"/>
      <c r="P340" s="92"/>
    </row>
    <row r="341" spans="2:16" s="82" customFormat="1" ht="14.65" customHeight="1" x14ac:dyDescent="0.3">
      <c r="B341" s="91"/>
      <c r="C341" s="91"/>
      <c r="D341" s="91"/>
      <c r="E341" s="91"/>
      <c r="F341" s="91"/>
      <c r="G341" s="92"/>
      <c r="H341" s="92"/>
      <c r="I341" s="93"/>
      <c r="J341" s="92"/>
      <c r="K341" s="92"/>
      <c r="L341" s="92"/>
      <c r="M341" s="92"/>
      <c r="N341" s="92"/>
      <c r="O341" s="94"/>
      <c r="P341" s="92"/>
    </row>
    <row r="342" spans="2:16" s="82" customFormat="1" ht="14.65" customHeight="1" x14ac:dyDescent="0.3">
      <c r="B342" s="91"/>
      <c r="C342" s="91"/>
      <c r="D342" s="91"/>
      <c r="E342" s="91"/>
      <c r="F342" s="91"/>
      <c r="G342" s="92"/>
      <c r="H342" s="92"/>
      <c r="I342" s="93"/>
      <c r="J342" s="92"/>
      <c r="K342" s="92"/>
      <c r="L342" s="92"/>
      <c r="M342" s="92"/>
      <c r="N342" s="92"/>
      <c r="O342" s="94"/>
      <c r="P342" s="92"/>
    </row>
    <row r="343" spans="2:16" s="82" customFormat="1" ht="14.65" customHeight="1" x14ac:dyDescent="0.3">
      <c r="B343" s="91"/>
      <c r="C343" s="91"/>
      <c r="D343" s="91"/>
      <c r="E343" s="91"/>
      <c r="F343" s="91"/>
      <c r="G343" s="92"/>
      <c r="H343" s="92"/>
      <c r="I343" s="93"/>
      <c r="J343" s="92"/>
      <c r="K343" s="92"/>
      <c r="L343" s="92"/>
      <c r="M343" s="92"/>
      <c r="N343" s="92"/>
      <c r="O343" s="94"/>
      <c r="P343" s="92"/>
    </row>
    <row r="344" spans="2:16" s="82" customFormat="1" ht="14.65" customHeight="1" x14ac:dyDescent="0.3">
      <c r="B344" s="91"/>
      <c r="C344" s="91"/>
      <c r="D344" s="91"/>
      <c r="E344" s="91"/>
      <c r="F344" s="91"/>
      <c r="G344" s="92"/>
      <c r="H344" s="92"/>
      <c r="I344" s="93"/>
      <c r="J344" s="92"/>
      <c r="K344" s="92"/>
      <c r="L344" s="92"/>
      <c r="M344" s="92"/>
      <c r="N344" s="92"/>
      <c r="O344" s="94"/>
      <c r="P344" s="92"/>
    </row>
    <row r="345" spans="2:16" s="82" customFormat="1" ht="14.65" customHeight="1" x14ac:dyDescent="0.3">
      <c r="B345" s="91"/>
      <c r="C345" s="91"/>
      <c r="D345" s="91"/>
      <c r="E345" s="91"/>
      <c r="F345" s="91"/>
      <c r="G345" s="92"/>
      <c r="H345" s="92"/>
      <c r="I345" s="93"/>
      <c r="J345" s="92"/>
      <c r="K345" s="92"/>
      <c r="L345" s="92"/>
      <c r="M345" s="92"/>
      <c r="N345" s="92"/>
      <c r="O345" s="94"/>
      <c r="P345" s="92"/>
    </row>
    <row r="346" spans="2:16" s="82" customFormat="1" ht="14.65" customHeight="1" x14ac:dyDescent="0.3">
      <c r="B346" s="91"/>
      <c r="C346" s="91"/>
      <c r="D346" s="91"/>
      <c r="E346" s="91"/>
      <c r="F346" s="91"/>
      <c r="G346" s="92"/>
      <c r="H346" s="92"/>
      <c r="I346" s="93"/>
      <c r="J346" s="92"/>
      <c r="K346" s="92"/>
      <c r="L346" s="92"/>
      <c r="M346" s="92"/>
      <c r="N346" s="92"/>
      <c r="O346" s="94"/>
      <c r="P346" s="92"/>
    </row>
    <row r="347" spans="2:16" s="82" customFormat="1" ht="14.65" customHeight="1" x14ac:dyDescent="0.3">
      <c r="B347" s="91"/>
      <c r="C347" s="91"/>
      <c r="D347" s="91"/>
      <c r="E347" s="91"/>
      <c r="F347" s="91"/>
      <c r="G347" s="92"/>
      <c r="H347" s="92"/>
      <c r="I347" s="93"/>
      <c r="J347" s="92"/>
      <c r="K347" s="92"/>
      <c r="L347" s="92"/>
      <c r="M347" s="92"/>
      <c r="N347" s="92"/>
      <c r="O347" s="94"/>
      <c r="P347" s="92"/>
    </row>
    <row r="348" spans="2:16" s="82" customFormat="1" ht="14.65" customHeight="1" x14ac:dyDescent="0.3">
      <c r="B348" s="91"/>
      <c r="C348" s="91"/>
      <c r="D348" s="91"/>
      <c r="E348" s="91"/>
      <c r="F348" s="91"/>
      <c r="G348" s="92"/>
      <c r="H348" s="92"/>
      <c r="I348" s="93"/>
      <c r="J348" s="92"/>
      <c r="K348" s="92"/>
      <c r="L348" s="92"/>
      <c r="M348" s="92"/>
      <c r="N348" s="92"/>
      <c r="O348" s="94"/>
      <c r="P348" s="92"/>
    </row>
    <row r="349" spans="2:16" s="82" customFormat="1" ht="14.65" customHeight="1" x14ac:dyDescent="0.3">
      <c r="B349" s="91"/>
      <c r="C349" s="91"/>
      <c r="D349" s="91"/>
      <c r="E349" s="91"/>
      <c r="F349" s="91"/>
      <c r="G349" s="92"/>
      <c r="H349" s="92"/>
      <c r="I349" s="93"/>
      <c r="J349" s="92"/>
      <c r="K349" s="92"/>
      <c r="L349" s="92"/>
      <c r="M349" s="92"/>
      <c r="N349" s="92"/>
      <c r="O349" s="94"/>
      <c r="P349" s="92"/>
    </row>
    <row r="350" spans="2:16" s="82" customFormat="1" ht="14.65" customHeight="1" x14ac:dyDescent="0.3">
      <c r="B350" s="91"/>
      <c r="C350" s="91"/>
      <c r="D350" s="91"/>
      <c r="E350" s="91"/>
      <c r="F350" s="91"/>
      <c r="G350" s="92"/>
      <c r="H350" s="92"/>
      <c r="I350" s="93"/>
      <c r="J350" s="92"/>
      <c r="K350" s="92"/>
      <c r="L350" s="92"/>
      <c r="M350" s="92"/>
      <c r="N350" s="92"/>
      <c r="O350" s="94"/>
      <c r="P350" s="92"/>
    </row>
    <row r="351" spans="2:16" s="82" customFormat="1" ht="14.65" customHeight="1" x14ac:dyDescent="0.3">
      <c r="B351" s="91"/>
      <c r="C351" s="91"/>
      <c r="D351" s="91"/>
      <c r="E351" s="91"/>
      <c r="F351" s="91"/>
      <c r="G351" s="92"/>
      <c r="H351" s="92"/>
      <c r="I351" s="93"/>
      <c r="J351" s="92"/>
      <c r="K351" s="92"/>
      <c r="L351" s="92"/>
      <c r="M351" s="92"/>
      <c r="N351" s="92"/>
      <c r="O351" s="94"/>
      <c r="P351" s="92"/>
    </row>
    <row r="352" spans="2:16" s="82" customFormat="1" ht="14.65" customHeight="1" x14ac:dyDescent="0.3">
      <c r="B352" s="91"/>
      <c r="C352" s="91"/>
      <c r="D352" s="91"/>
      <c r="E352" s="91"/>
      <c r="F352" s="91"/>
      <c r="G352" s="92"/>
      <c r="H352" s="92"/>
      <c r="I352" s="93"/>
      <c r="J352" s="92"/>
      <c r="K352" s="92"/>
      <c r="L352" s="92"/>
      <c r="M352" s="92"/>
      <c r="N352" s="92"/>
      <c r="O352" s="94"/>
      <c r="P352" s="92"/>
    </row>
    <row r="353" spans="2:16" s="82" customFormat="1" ht="14.65" customHeight="1" x14ac:dyDescent="0.3">
      <c r="B353" s="91"/>
      <c r="C353" s="91"/>
      <c r="D353" s="91"/>
      <c r="E353" s="91"/>
      <c r="F353" s="91"/>
      <c r="G353" s="92"/>
      <c r="H353" s="92"/>
      <c r="I353" s="93"/>
      <c r="J353" s="92"/>
      <c r="K353" s="92"/>
      <c r="L353" s="92"/>
      <c r="M353" s="92"/>
      <c r="N353" s="92"/>
      <c r="O353" s="94"/>
      <c r="P353" s="92"/>
    </row>
    <row r="354" spans="2:16" s="82" customFormat="1" ht="14.65" customHeight="1" x14ac:dyDescent="0.3">
      <c r="B354" s="91"/>
      <c r="C354" s="91"/>
      <c r="D354" s="91"/>
      <c r="E354" s="91"/>
      <c r="F354" s="91"/>
      <c r="G354" s="92"/>
      <c r="H354" s="92"/>
      <c r="I354" s="93"/>
      <c r="J354" s="92"/>
      <c r="K354" s="92"/>
      <c r="L354" s="92"/>
      <c r="M354" s="92"/>
      <c r="N354" s="92"/>
      <c r="O354" s="94"/>
      <c r="P354" s="92"/>
    </row>
    <row r="355" spans="2:16" s="82" customFormat="1" ht="14.5" customHeight="1" x14ac:dyDescent="0.3">
      <c r="B355" s="91"/>
      <c r="C355" s="91"/>
      <c r="D355" s="91"/>
      <c r="E355" s="91"/>
      <c r="F355" s="91"/>
      <c r="G355" s="92"/>
      <c r="H355" s="92"/>
      <c r="I355" s="93"/>
      <c r="J355" s="92"/>
      <c r="K355" s="92"/>
      <c r="L355" s="92"/>
      <c r="M355" s="92"/>
      <c r="N355" s="92"/>
      <c r="O355" s="94"/>
      <c r="P355" s="92"/>
    </row>
    <row r="356" spans="2:16" s="82" customFormat="1" ht="14.65" customHeight="1" x14ac:dyDescent="0.3">
      <c r="B356" s="91"/>
      <c r="C356" s="91"/>
      <c r="D356" s="91"/>
      <c r="E356" s="91"/>
      <c r="F356" s="91"/>
      <c r="G356" s="92"/>
      <c r="H356" s="92"/>
      <c r="I356" s="93"/>
      <c r="J356" s="92"/>
      <c r="K356" s="92"/>
      <c r="L356" s="92"/>
      <c r="M356" s="92"/>
      <c r="N356" s="92"/>
      <c r="O356" s="94"/>
      <c r="P356" s="92"/>
    </row>
    <row r="357" spans="2:16" s="82" customFormat="1" ht="14.65" customHeight="1" x14ac:dyDescent="0.3">
      <c r="B357" s="91"/>
      <c r="C357" s="91"/>
      <c r="D357" s="91"/>
      <c r="E357" s="91"/>
      <c r="F357" s="91"/>
      <c r="G357" s="92"/>
      <c r="H357" s="92"/>
      <c r="I357" s="93"/>
      <c r="J357" s="92"/>
      <c r="K357" s="92"/>
      <c r="L357" s="92"/>
      <c r="M357" s="92"/>
      <c r="N357" s="92"/>
      <c r="O357" s="94"/>
      <c r="P357" s="92"/>
    </row>
    <row r="358" spans="2:16" s="82" customFormat="1" ht="14.65" customHeight="1" x14ac:dyDescent="0.3">
      <c r="B358" s="91"/>
      <c r="C358" s="91"/>
      <c r="D358" s="91"/>
      <c r="E358" s="91"/>
      <c r="F358" s="91"/>
      <c r="G358" s="92"/>
      <c r="H358" s="92"/>
      <c r="I358" s="93"/>
      <c r="J358" s="92"/>
      <c r="K358" s="92"/>
      <c r="L358" s="92"/>
      <c r="M358" s="92"/>
      <c r="N358" s="92"/>
      <c r="O358" s="94"/>
      <c r="P358" s="92"/>
    </row>
    <row r="359" spans="2:16" s="82" customFormat="1" ht="14.65" customHeight="1" x14ac:dyDescent="0.3">
      <c r="B359" s="91"/>
      <c r="C359" s="91"/>
      <c r="D359" s="91"/>
      <c r="E359" s="91"/>
      <c r="F359" s="91"/>
      <c r="G359" s="92"/>
      <c r="H359" s="92"/>
      <c r="I359" s="93"/>
      <c r="J359" s="92"/>
      <c r="K359" s="92"/>
      <c r="L359" s="92"/>
      <c r="M359" s="92"/>
      <c r="N359" s="92"/>
      <c r="O359" s="94"/>
      <c r="P359" s="92"/>
    </row>
    <row r="360" spans="2:16" s="82" customFormat="1" ht="14.65" customHeight="1" x14ac:dyDescent="0.3">
      <c r="B360" s="91"/>
      <c r="C360" s="91"/>
      <c r="D360" s="91"/>
      <c r="E360" s="91"/>
      <c r="F360" s="91"/>
      <c r="G360" s="92"/>
      <c r="H360" s="92"/>
      <c r="I360" s="93"/>
      <c r="J360" s="92"/>
      <c r="K360" s="92"/>
      <c r="L360" s="92"/>
      <c r="M360" s="92"/>
      <c r="N360" s="92"/>
      <c r="O360" s="94"/>
      <c r="P360" s="92"/>
    </row>
    <row r="361" spans="2:16" s="82" customFormat="1" ht="14.65" customHeight="1" x14ac:dyDescent="0.3">
      <c r="B361" s="91"/>
      <c r="C361" s="91"/>
      <c r="D361" s="91"/>
      <c r="E361" s="91"/>
      <c r="F361" s="91"/>
      <c r="G361" s="92"/>
      <c r="H361" s="92"/>
      <c r="I361" s="93"/>
      <c r="J361" s="92"/>
      <c r="K361" s="92"/>
      <c r="L361" s="92"/>
      <c r="M361" s="92"/>
      <c r="N361" s="92"/>
      <c r="O361" s="94"/>
      <c r="P361" s="92"/>
    </row>
    <row r="362" spans="2:16" s="82" customFormat="1" ht="14.65" customHeight="1" x14ac:dyDescent="0.3">
      <c r="B362" s="91"/>
      <c r="C362" s="91"/>
      <c r="D362" s="91"/>
      <c r="E362" s="91"/>
      <c r="F362" s="91"/>
      <c r="G362" s="92"/>
      <c r="H362" s="92"/>
      <c r="I362" s="93"/>
      <c r="J362" s="92"/>
      <c r="K362" s="92"/>
      <c r="L362" s="92"/>
      <c r="M362" s="92"/>
      <c r="N362" s="92"/>
      <c r="O362" s="94"/>
      <c r="P362" s="92"/>
    </row>
    <row r="363" spans="2:16" s="82" customFormat="1" ht="14.65" customHeight="1" x14ac:dyDescent="0.3">
      <c r="B363" s="91"/>
      <c r="C363" s="91"/>
      <c r="D363" s="91"/>
      <c r="E363" s="91"/>
      <c r="F363" s="91"/>
      <c r="G363" s="92"/>
      <c r="H363" s="92"/>
      <c r="I363" s="93"/>
      <c r="J363" s="92"/>
      <c r="K363" s="92"/>
      <c r="L363" s="92"/>
      <c r="M363" s="92"/>
      <c r="N363" s="92"/>
      <c r="O363" s="94"/>
      <c r="P363" s="92"/>
    </row>
    <row r="364" spans="2:16" s="82" customFormat="1" ht="14.65" customHeight="1" x14ac:dyDescent="0.3">
      <c r="B364" s="91"/>
      <c r="C364" s="91"/>
      <c r="D364" s="91"/>
      <c r="E364" s="91"/>
      <c r="F364" s="91"/>
      <c r="G364" s="92"/>
      <c r="H364" s="92"/>
      <c r="I364" s="93"/>
      <c r="J364" s="92"/>
      <c r="K364" s="92"/>
      <c r="L364" s="92"/>
      <c r="M364" s="92"/>
      <c r="N364" s="92"/>
      <c r="O364" s="94"/>
      <c r="P364" s="92"/>
    </row>
    <row r="365" spans="2:16" s="82" customFormat="1" ht="14.65" customHeight="1" x14ac:dyDescent="0.3">
      <c r="B365" s="91"/>
      <c r="C365" s="91"/>
      <c r="D365" s="91"/>
      <c r="E365" s="91"/>
      <c r="F365" s="91"/>
      <c r="G365" s="92"/>
      <c r="H365" s="92"/>
      <c r="I365" s="93"/>
      <c r="J365" s="92"/>
      <c r="K365" s="92"/>
      <c r="L365" s="92"/>
      <c r="M365" s="92"/>
      <c r="N365" s="92"/>
      <c r="O365" s="94"/>
      <c r="P365" s="92"/>
    </row>
    <row r="366" spans="2:16" s="82" customFormat="1" ht="14.65" customHeight="1" x14ac:dyDescent="0.3">
      <c r="B366" s="91"/>
      <c r="C366" s="91"/>
      <c r="D366" s="91"/>
      <c r="E366" s="91"/>
      <c r="F366" s="91"/>
      <c r="G366" s="92"/>
      <c r="H366" s="92"/>
      <c r="I366" s="93"/>
      <c r="J366" s="92"/>
      <c r="K366" s="92"/>
      <c r="L366" s="92"/>
      <c r="M366" s="92"/>
      <c r="N366" s="92"/>
      <c r="O366" s="94"/>
      <c r="P366" s="92"/>
    </row>
    <row r="367" spans="2:16" s="82" customFormat="1" ht="14.65" customHeight="1" x14ac:dyDescent="0.3">
      <c r="B367" s="91"/>
      <c r="C367" s="91"/>
      <c r="D367" s="91"/>
      <c r="E367" s="91"/>
      <c r="F367" s="91"/>
      <c r="G367" s="92"/>
      <c r="H367" s="92"/>
      <c r="I367" s="93"/>
      <c r="J367" s="92"/>
      <c r="K367" s="92"/>
      <c r="L367" s="92"/>
      <c r="M367" s="92"/>
      <c r="N367" s="92"/>
      <c r="O367" s="94"/>
      <c r="P367" s="92"/>
    </row>
    <row r="368" spans="2:16" s="82" customFormat="1" ht="14.65" customHeight="1" x14ac:dyDescent="0.3">
      <c r="B368" s="91"/>
      <c r="C368" s="91"/>
      <c r="D368" s="91"/>
      <c r="E368" s="91"/>
      <c r="F368" s="91"/>
      <c r="G368" s="92"/>
      <c r="H368" s="92"/>
      <c r="I368" s="93"/>
      <c r="J368" s="92"/>
      <c r="K368" s="92"/>
      <c r="L368" s="92"/>
      <c r="M368" s="92"/>
      <c r="N368" s="92"/>
      <c r="O368" s="94"/>
      <c r="P368" s="92"/>
    </row>
    <row r="369" spans="2:16" s="82" customFormat="1" ht="14.65" customHeight="1" x14ac:dyDescent="0.3">
      <c r="B369" s="91"/>
      <c r="C369" s="91"/>
      <c r="D369" s="91"/>
      <c r="E369" s="91"/>
      <c r="F369" s="91"/>
      <c r="G369" s="92"/>
      <c r="H369" s="92"/>
      <c r="I369" s="93"/>
      <c r="J369" s="92"/>
      <c r="K369" s="92"/>
      <c r="L369" s="92"/>
      <c r="M369" s="92"/>
      <c r="N369" s="92"/>
      <c r="O369" s="94"/>
      <c r="P369" s="92"/>
    </row>
    <row r="370" spans="2:16" s="82" customFormat="1" ht="14.65" customHeight="1" x14ac:dyDescent="0.3">
      <c r="B370" s="91"/>
      <c r="C370" s="91"/>
      <c r="D370" s="91"/>
      <c r="E370" s="91"/>
      <c r="F370" s="91"/>
      <c r="G370" s="92"/>
      <c r="H370" s="92"/>
      <c r="I370" s="93"/>
      <c r="J370" s="92"/>
      <c r="K370" s="92"/>
      <c r="L370" s="92"/>
      <c r="M370" s="92"/>
      <c r="N370" s="92"/>
      <c r="O370" s="94"/>
      <c r="P370" s="92"/>
    </row>
    <row r="371" spans="2:16" s="82" customFormat="1" ht="14.65" customHeight="1" x14ac:dyDescent="0.3">
      <c r="B371" s="91"/>
      <c r="C371" s="91"/>
      <c r="D371" s="91"/>
      <c r="E371" s="91"/>
      <c r="F371" s="91"/>
      <c r="G371" s="92"/>
      <c r="H371" s="92"/>
      <c r="I371" s="93"/>
      <c r="J371" s="92"/>
      <c r="K371" s="92"/>
      <c r="L371" s="92"/>
      <c r="M371" s="92"/>
      <c r="N371" s="92"/>
      <c r="O371" s="94"/>
      <c r="P371" s="92"/>
    </row>
    <row r="372" spans="2:16" s="82" customFormat="1" ht="14.65" customHeight="1" x14ac:dyDescent="0.3">
      <c r="B372" s="91"/>
      <c r="C372" s="91"/>
      <c r="D372" s="91"/>
      <c r="E372" s="91"/>
      <c r="F372" s="91"/>
      <c r="G372" s="92"/>
      <c r="H372" s="92"/>
      <c r="I372" s="93"/>
      <c r="J372" s="92"/>
      <c r="K372" s="92"/>
      <c r="L372" s="92"/>
      <c r="M372" s="92"/>
      <c r="N372" s="92"/>
      <c r="O372" s="94"/>
      <c r="P372" s="92"/>
    </row>
    <row r="373" spans="2:16" s="82" customFormat="1" ht="14.65" customHeight="1" x14ac:dyDescent="0.3">
      <c r="B373" s="91"/>
      <c r="C373" s="91"/>
      <c r="D373" s="91"/>
      <c r="E373" s="91"/>
      <c r="F373" s="91"/>
      <c r="G373" s="92"/>
      <c r="H373" s="92"/>
      <c r="I373" s="93"/>
      <c r="J373" s="92"/>
      <c r="K373" s="92"/>
      <c r="L373" s="92"/>
      <c r="M373" s="92"/>
      <c r="N373" s="92"/>
      <c r="O373" s="94"/>
      <c r="P373" s="92"/>
    </row>
    <row r="374" spans="2:16" s="82" customFormat="1" ht="14.65" customHeight="1" x14ac:dyDescent="0.3">
      <c r="B374" s="91"/>
      <c r="C374" s="91"/>
      <c r="D374" s="91"/>
      <c r="E374" s="91"/>
      <c r="F374" s="91"/>
      <c r="G374" s="92"/>
      <c r="H374" s="92"/>
      <c r="I374" s="93"/>
      <c r="J374" s="92"/>
      <c r="K374" s="92"/>
      <c r="L374" s="92"/>
      <c r="M374" s="92"/>
      <c r="N374" s="92"/>
      <c r="O374" s="94"/>
      <c r="P374" s="92"/>
    </row>
    <row r="375" spans="2:16" s="82" customFormat="1" ht="14.65" customHeight="1" x14ac:dyDescent="0.3">
      <c r="B375" s="91"/>
      <c r="C375" s="91"/>
      <c r="D375" s="91"/>
      <c r="E375" s="91"/>
      <c r="F375" s="91"/>
      <c r="G375" s="92"/>
      <c r="H375" s="92"/>
      <c r="I375" s="93"/>
      <c r="J375" s="92"/>
      <c r="K375" s="92"/>
      <c r="L375" s="92"/>
      <c r="M375" s="92"/>
      <c r="N375" s="92"/>
      <c r="O375" s="94"/>
      <c r="P375" s="92"/>
    </row>
    <row r="376" spans="2:16" s="82" customFormat="1" x14ac:dyDescent="0.3">
      <c r="B376" s="91"/>
      <c r="C376" s="91"/>
      <c r="D376" s="91"/>
      <c r="E376" s="91"/>
      <c r="F376" s="91"/>
      <c r="G376" s="92"/>
      <c r="H376" s="92"/>
      <c r="I376" s="93"/>
      <c r="J376" s="92"/>
      <c r="K376" s="92"/>
      <c r="L376" s="92"/>
      <c r="M376" s="92"/>
      <c r="N376" s="92"/>
      <c r="O376" s="94"/>
      <c r="P376" s="92"/>
    </row>
    <row r="377" spans="2:16" s="82" customFormat="1" ht="14.65" customHeight="1" x14ac:dyDescent="0.3">
      <c r="B377" s="91"/>
      <c r="C377" s="91"/>
      <c r="D377" s="91"/>
      <c r="E377" s="91"/>
      <c r="F377" s="91"/>
      <c r="G377" s="92"/>
      <c r="H377" s="92"/>
      <c r="I377" s="93"/>
      <c r="J377" s="92"/>
      <c r="K377" s="92"/>
      <c r="L377" s="92"/>
      <c r="M377" s="92"/>
      <c r="N377" s="92"/>
      <c r="O377" s="94"/>
      <c r="P377" s="92"/>
    </row>
    <row r="378" spans="2:16" s="82" customFormat="1" ht="14.65" customHeight="1" x14ac:dyDescent="0.3">
      <c r="B378" s="91"/>
      <c r="C378" s="91"/>
      <c r="D378" s="91"/>
      <c r="E378" s="91"/>
      <c r="F378" s="91"/>
      <c r="G378" s="92"/>
      <c r="H378" s="92"/>
      <c r="I378" s="93"/>
      <c r="J378" s="92"/>
      <c r="K378" s="92"/>
      <c r="L378" s="92"/>
      <c r="M378" s="92"/>
      <c r="N378" s="92"/>
      <c r="O378" s="94"/>
      <c r="P378" s="92"/>
    </row>
    <row r="379" spans="2:16" s="82" customFormat="1" ht="14.65" customHeight="1" x14ac:dyDescent="0.3">
      <c r="B379" s="91"/>
      <c r="C379" s="91"/>
      <c r="D379" s="91"/>
      <c r="E379" s="91"/>
      <c r="F379" s="91"/>
      <c r="G379" s="92"/>
      <c r="H379" s="92"/>
      <c r="I379" s="93"/>
      <c r="J379" s="92"/>
      <c r="K379" s="92"/>
      <c r="L379" s="92"/>
      <c r="M379" s="92"/>
      <c r="N379" s="92"/>
      <c r="O379" s="94"/>
      <c r="P379" s="92"/>
    </row>
    <row r="380" spans="2:16" s="82" customFormat="1" ht="42" customHeight="1" x14ac:dyDescent="0.3">
      <c r="B380" s="91"/>
      <c r="C380" s="91"/>
      <c r="D380" s="91"/>
      <c r="E380" s="91"/>
      <c r="F380" s="91"/>
      <c r="G380" s="92"/>
      <c r="H380" s="92"/>
      <c r="I380" s="93"/>
      <c r="J380" s="92"/>
      <c r="K380" s="92"/>
      <c r="L380" s="92"/>
      <c r="M380" s="92"/>
      <c r="N380" s="92"/>
      <c r="O380" s="94"/>
      <c r="P380" s="92"/>
    </row>
    <row r="381" spans="2:16" s="82" customFormat="1" ht="40.9" customHeight="1" x14ac:dyDescent="0.3">
      <c r="B381" s="91"/>
      <c r="C381" s="91"/>
      <c r="D381" s="91"/>
      <c r="E381" s="91"/>
      <c r="F381" s="91"/>
      <c r="G381" s="92"/>
      <c r="H381" s="92"/>
      <c r="I381" s="93"/>
      <c r="J381" s="92"/>
      <c r="K381" s="92"/>
      <c r="L381" s="92"/>
      <c r="M381" s="92"/>
      <c r="N381" s="92"/>
      <c r="O381" s="94"/>
      <c r="P381" s="92"/>
    </row>
    <row r="382" spans="2:16" s="82" customFormat="1" x14ac:dyDescent="0.3">
      <c r="B382" s="91"/>
      <c r="C382" s="91"/>
      <c r="D382" s="91"/>
      <c r="E382" s="91"/>
      <c r="F382" s="91"/>
      <c r="G382" s="92"/>
      <c r="H382" s="92"/>
      <c r="I382" s="93"/>
      <c r="J382" s="92"/>
      <c r="K382" s="92"/>
      <c r="L382" s="92"/>
      <c r="M382" s="92"/>
      <c r="N382" s="92"/>
      <c r="O382" s="94"/>
      <c r="P382" s="92"/>
    </row>
    <row r="383" spans="2:16" s="82" customFormat="1" x14ac:dyDescent="0.3">
      <c r="B383" s="91"/>
      <c r="C383" s="91"/>
      <c r="D383" s="91"/>
      <c r="E383" s="91"/>
      <c r="F383" s="91"/>
      <c r="G383" s="92"/>
      <c r="H383" s="92"/>
      <c r="I383" s="93"/>
      <c r="J383" s="92"/>
      <c r="K383" s="92"/>
      <c r="L383" s="92"/>
      <c r="M383" s="92"/>
      <c r="N383" s="92"/>
      <c r="O383" s="94"/>
      <c r="P383" s="92"/>
    </row>
    <row r="384" spans="2:16" s="82" customFormat="1" x14ac:dyDescent="0.3">
      <c r="B384" s="91"/>
      <c r="C384" s="91"/>
      <c r="D384" s="91"/>
      <c r="E384" s="91"/>
      <c r="F384" s="91"/>
      <c r="G384" s="92"/>
      <c r="H384" s="92"/>
      <c r="I384" s="93"/>
      <c r="J384" s="92"/>
      <c r="K384" s="92"/>
      <c r="L384" s="92"/>
      <c r="M384" s="92"/>
      <c r="N384" s="92"/>
      <c r="O384" s="94"/>
      <c r="P384" s="92"/>
    </row>
    <row r="385" spans="2:16" s="82" customFormat="1" x14ac:dyDescent="0.3">
      <c r="B385" s="91"/>
      <c r="C385" s="91"/>
      <c r="D385" s="91"/>
      <c r="E385" s="91"/>
      <c r="F385" s="91"/>
      <c r="G385" s="92"/>
      <c r="H385" s="92"/>
      <c r="I385" s="93"/>
      <c r="J385" s="92"/>
      <c r="K385" s="92"/>
      <c r="L385" s="92"/>
      <c r="M385" s="92"/>
      <c r="N385" s="92"/>
      <c r="O385" s="94"/>
      <c r="P385" s="92"/>
    </row>
    <row r="386" spans="2:16" s="82" customFormat="1" x14ac:dyDescent="0.3">
      <c r="B386" s="91"/>
      <c r="C386" s="91"/>
      <c r="D386" s="91"/>
      <c r="E386" s="91"/>
      <c r="F386" s="91"/>
      <c r="G386" s="92"/>
      <c r="H386" s="92"/>
      <c r="I386" s="93"/>
      <c r="J386" s="92"/>
      <c r="K386" s="92"/>
      <c r="L386" s="92"/>
      <c r="M386" s="92"/>
      <c r="N386" s="92"/>
      <c r="O386" s="94"/>
      <c r="P386" s="92"/>
    </row>
    <row r="387" spans="2:16" s="82" customFormat="1" x14ac:dyDescent="0.3">
      <c r="B387" s="91"/>
      <c r="C387" s="91"/>
      <c r="D387" s="91"/>
      <c r="E387" s="91"/>
      <c r="F387" s="91"/>
      <c r="G387" s="92"/>
      <c r="H387" s="92"/>
      <c r="I387" s="93"/>
      <c r="J387" s="92"/>
      <c r="K387" s="92"/>
      <c r="L387" s="92"/>
      <c r="M387" s="92"/>
      <c r="N387" s="92"/>
      <c r="O387" s="94"/>
      <c r="P387" s="92"/>
    </row>
    <row r="388" spans="2:16" s="82" customFormat="1" x14ac:dyDescent="0.3">
      <c r="B388" s="91"/>
      <c r="C388" s="91"/>
      <c r="D388" s="91"/>
      <c r="E388" s="91"/>
      <c r="F388" s="91"/>
      <c r="G388" s="92"/>
      <c r="H388" s="92"/>
      <c r="I388" s="93"/>
      <c r="J388" s="92"/>
      <c r="K388" s="92"/>
      <c r="L388" s="92"/>
      <c r="M388" s="92"/>
      <c r="N388" s="92"/>
      <c r="O388" s="94"/>
      <c r="P388" s="92"/>
    </row>
    <row r="389" spans="2:16" s="82" customFormat="1" x14ac:dyDescent="0.3">
      <c r="B389" s="91"/>
      <c r="C389" s="91"/>
      <c r="D389" s="91"/>
      <c r="E389" s="91"/>
      <c r="F389" s="91"/>
      <c r="G389" s="92"/>
      <c r="H389" s="92"/>
      <c r="I389" s="93"/>
      <c r="J389" s="92"/>
      <c r="K389" s="92"/>
      <c r="L389" s="92"/>
      <c r="M389" s="92"/>
      <c r="N389" s="92"/>
      <c r="O389" s="94"/>
      <c r="P389" s="92"/>
    </row>
    <row r="390" spans="2:16" s="82" customFormat="1" x14ac:dyDescent="0.3">
      <c r="B390" s="91"/>
      <c r="C390" s="91"/>
      <c r="D390" s="91"/>
      <c r="E390" s="91"/>
      <c r="F390" s="91"/>
      <c r="G390" s="92"/>
      <c r="H390" s="92"/>
      <c r="I390" s="93"/>
      <c r="J390" s="92"/>
      <c r="K390" s="92"/>
      <c r="L390" s="92"/>
      <c r="M390" s="92"/>
      <c r="N390" s="92"/>
      <c r="O390" s="94"/>
      <c r="P390" s="92"/>
    </row>
    <row r="391" spans="2:16" s="82" customFormat="1" x14ac:dyDescent="0.3">
      <c r="B391" s="91"/>
      <c r="C391" s="91"/>
      <c r="D391" s="91"/>
      <c r="E391" s="91"/>
      <c r="F391" s="91"/>
      <c r="G391" s="92"/>
      <c r="H391" s="92"/>
      <c r="I391" s="93"/>
      <c r="J391" s="92"/>
      <c r="K391" s="92"/>
      <c r="L391" s="92"/>
      <c r="M391" s="92"/>
      <c r="N391" s="92"/>
      <c r="O391" s="94"/>
      <c r="P391" s="92"/>
    </row>
    <row r="392" spans="2:16" s="82" customFormat="1" x14ac:dyDescent="0.3">
      <c r="B392" s="91"/>
      <c r="C392" s="91"/>
      <c r="D392" s="91"/>
      <c r="E392" s="91"/>
      <c r="F392" s="91"/>
      <c r="G392" s="92"/>
      <c r="H392" s="92"/>
      <c r="I392" s="93"/>
      <c r="J392" s="92"/>
      <c r="K392" s="92"/>
      <c r="L392" s="92"/>
      <c r="M392" s="92"/>
      <c r="N392" s="92"/>
      <c r="O392" s="94"/>
      <c r="P392" s="92"/>
    </row>
    <row r="393" spans="2:16" s="82" customFormat="1" x14ac:dyDescent="0.3">
      <c r="B393" s="91"/>
      <c r="C393" s="91"/>
      <c r="D393" s="91"/>
      <c r="E393" s="91"/>
      <c r="F393" s="91"/>
      <c r="G393" s="92"/>
      <c r="H393" s="92"/>
      <c r="I393" s="93"/>
      <c r="J393" s="92"/>
      <c r="K393" s="92"/>
      <c r="L393" s="92"/>
      <c r="M393" s="92"/>
      <c r="N393" s="92"/>
      <c r="O393" s="94"/>
      <c r="P393" s="92"/>
    </row>
    <row r="394" spans="2:16" s="82" customFormat="1" x14ac:dyDescent="0.3">
      <c r="B394" s="91"/>
      <c r="C394" s="91"/>
      <c r="D394" s="91"/>
      <c r="E394" s="91"/>
      <c r="F394" s="91"/>
      <c r="G394" s="92"/>
      <c r="H394" s="92"/>
      <c r="I394" s="93"/>
      <c r="J394" s="92"/>
      <c r="K394" s="92"/>
      <c r="L394" s="92"/>
      <c r="M394" s="92"/>
      <c r="N394" s="92"/>
      <c r="O394" s="94"/>
      <c r="P394" s="92"/>
    </row>
    <row r="395" spans="2:16" s="82" customFormat="1" x14ac:dyDescent="0.3">
      <c r="B395" s="91"/>
      <c r="C395" s="91"/>
      <c r="D395" s="91"/>
      <c r="E395" s="91"/>
      <c r="F395" s="91"/>
      <c r="G395" s="92"/>
      <c r="H395" s="92"/>
      <c r="I395" s="93"/>
      <c r="J395" s="92"/>
      <c r="K395" s="92"/>
      <c r="L395" s="92"/>
      <c r="M395" s="92"/>
      <c r="N395" s="92"/>
      <c r="O395" s="94"/>
      <c r="P395" s="92"/>
    </row>
    <row r="396" spans="2:16" s="82" customFormat="1" x14ac:dyDescent="0.3">
      <c r="B396" s="91"/>
      <c r="C396" s="91"/>
      <c r="D396" s="91"/>
      <c r="E396" s="91"/>
      <c r="F396" s="91"/>
      <c r="G396" s="92"/>
      <c r="H396" s="92"/>
      <c r="I396" s="93"/>
      <c r="J396" s="92"/>
      <c r="K396" s="92"/>
      <c r="L396" s="92"/>
      <c r="M396" s="92"/>
      <c r="N396" s="92"/>
      <c r="O396" s="94"/>
      <c r="P396" s="92"/>
    </row>
    <row r="397" spans="2:16" s="82" customFormat="1" x14ac:dyDescent="0.3">
      <c r="B397" s="91"/>
      <c r="C397" s="91"/>
      <c r="D397" s="91"/>
      <c r="E397" s="91"/>
      <c r="F397" s="91"/>
      <c r="G397" s="92"/>
      <c r="H397" s="92"/>
      <c r="I397" s="93"/>
      <c r="J397" s="92"/>
      <c r="K397" s="92"/>
      <c r="L397" s="92"/>
      <c r="M397" s="92"/>
      <c r="N397" s="92"/>
      <c r="O397" s="94"/>
      <c r="P397" s="92"/>
    </row>
    <row r="398" spans="2:16" s="82" customFormat="1" x14ac:dyDescent="0.3">
      <c r="B398" s="91"/>
      <c r="C398" s="91"/>
      <c r="D398" s="91"/>
      <c r="E398" s="91"/>
      <c r="F398" s="91"/>
      <c r="G398" s="92"/>
      <c r="H398" s="92"/>
      <c r="I398" s="93"/>
      <c r="J398" s="92"/>
      <c r="K398" s="92"/>
      <c r="L398" s="92"/>
      <c r="M398" s="92"/>
      <c r="N398" s="92"/>
      <c r="O398" s="94"/>
      <c r="P398" s="92"/>
    </row>
    <row r="399" spans="2:16" s="82" customFormat="1" x14ac:dyDescent="0.3">
      <c r="B399" s="91"/>
      <c r="C399" s="91"/>
      <c r="D399" s="91"/>
      <c r="E399" s="91"/>
      <c r="F399" s="91"/>
      <c r="G399" s="92"/>
      <c r="H399" s="92"/>
      <c r="I399" s="93"/>
      <c r="J399" s="92"/>
      <c r="K399" s="92"/>
      <c r="L399" s="92"/>
      <c r="M399" s="92"/>
      <c r="N399" s="92"/>
      <c r="O399" s="94"/>
      <c r="P399" s="92"/>
    </row>
    <row r="400" spans="2:16" s="82" customFormat="1" x14ac:dyDescent="0.3">
      <c r="B400" s="91"/>
      <c r="C400" s="91"/>
      <c r="D400" s="91"/>
      <c r="E400" s="91"/>
      <c r="F400" s="91"/>
      <c r="G400" s="92"/>
      <c r="H400" s="92"/>
      <c r="I400" s="93"/>
      <c r="J400" s="92"/>
      <c r="K400" s="92"/>
      <c r="L400" s="92"/>
      <c r="M400" s="92"/>
      <c r="N400" s="92"/>
      <c r="O400" s="94"/>
      <c r="P400" s="92"/>
    </row>
    <row r="401" spans="2:30" s="82" customFormat="1" x14ac:dyDescent="0.3">
      <c r="B401" s="91"/>
      <c r="C401" s="91"/>
      <c r="D401" s="91"/>
      <c r="E401" s="91"/>
      <c r="F401" s="91"/>
      <c r="G401" s="92"/>
      <c r="H401" s="92"/>
      <c r="I401" s="93"/>
      <c r="J401" s="92"/>
      <c r="K401" s="92"/>
      <c r="L401" s="92"/>
      <c r="M401" s="92"/>
      <c r="N401" s="92"/>
      <c r="O401" s="94"/>
      <c r="P401" s="92"/>
    </row>
    <row r="402" spans="2:30" s="82" customFormat="1" x14ac:dyDescent="0.3">
      <c r="B402" s="91"/>
      <c r="C402" s="91"/>
      <c r="D402" s="91"/>
      <c r="E402" s="91"/>
      <c r="F402" s="91"/>
      <c r="G402" s="92"/>
      <c r="H402" s="92"/>
      <c r="I402" s="93"/>
      <c r="J402" s="92"/>
      <c r="K402" s="92"/>
      <c r="L402" s="92"/>
      <c r="M402" s="92"/>
      <c r="N402" s="92"/>
      <c r="O402" s="94"/>
      <c r="P402" s="92"/>
    </row>
    <row r="403" spans="2:30" s="82" customFormat="1" x14ac:dyDescent="0.3">
      <c r="B403" s="91"/>
      <c r="C403" s="91"/>
      <c r="D403" s="91"/>
      <c r="E403" s="91"/>
      <c r="F403" s="91"/>
      <c r="G403" s="92"/>
      <c r="H403" s="92"/>
      <c r="I403" s="93"/>
      <c r="J403" s="92"/>
      <c r="K403" s="92"/>
      <c r="L403" s="92"/>
      <c r="M403" s="92"/>
      <c r="N403" s="92"/>
      <c r="O403" s="94"/>
      <c r="P403" s="92"/>
    </row>
    <row r="404" spans="2:30" s="82" customFormat="1" x14ac:dyDescent="0.3">
      <c r="B404" s="91"/>
      <c r="C404" s="91"/>
      <c r="D404" s="91"/>
      <c r="E404" s="91"/>
      <c r="F404" s="91"/>
      <c r="G404" s="92"/>
      <c r="H404" s="92"/>
      <c r="I404" s="93"/>
      <c r="J404" s="92"/>
      <c r="K404" s="92"/>
      <c r="L404" s="92"/>
      <c r="M404" s="92"/>
      <c r="N404" s="92"/>
      <c r="O404" s="94"/>
      <c r="P404" s="92"/>
    </row>
    <row r="405" spans="2:30" s="82" customFormat="1" x14ac:dyDescent="0.3">
      <c r="B405" s="91"/>
      <c r="C405" s="91"/>
      <c r="D405" s="91"/>
      <c r="E405" s="91"/>
      <c r="F405" s="91"/>
      <c r="G405" s="92"/>
      <c r="H405" s="92"/>
      <c r="I405" s="93"/>
      <c r="J405" s="92"/>
      <c r="K405" s="92"/>
      <c r="L405" s="92"/>
      <c r="M405" s="92"/>
      <c r="N405" s="92"/>
      <c r="O405" s="94"/>
      <c r="P405" s="92"/>
    </row>
    <row r="406" spans="2:30" s="82" customFormat="1" x14ac:dyDescent="0.3">
      <c r="B406" s="91"/>
      <c r="C406" s="91"/>
      <c r="D406" s="91"/>
      <c r="E406" s="91"/>
      <c r="F406" s="91"/>
      <c r="G406" s="92"/>
      <c r="H406" s="92"/>
      <c r="I406" s="93"/>
      <c r="J406" s="92"/>
      <c r="K406" s="92"/>
      <c r="L406" s="92"/>
      <c r="M406" s="92"/>
      <c r="N406" s="92"/>
      <c r="O406" s="94"/>
      <c r="P406" s="92"/>
    </row>
    <row r="407" spans="2:30" s="82" customFormat="1" x14ac:dyDescent="0.3">
      <c r="B407" s="91"/>
      <c r="C407" s="91"/>
      <c r="D407" s="91"/>
      <c r="E407" s="91"/>
      <c r="F407" s="91"/>
      <c r="G407" s="92"/>
      <c r="H407" s="92"/>
      <c r="I407" s="93"/>
      <c r="J407" s="92"/>
      <c r="K407" s="92"/>
      <c r="L407" s="92"/>
      <c r="M407" s="92"/>
      <c r="N407" s="92"/>
      <c r="O407" s="94"/>
      <c r="P407" s="92"/>
    </row>
    <row r="408" spans="2:30" s="82" customFormat="1" x14ac:dyDescent="0.3">
      <c r="B408" s="91"/>
      <c r="C408" s="91"/>
      <c r="D408" s="91"/>
      <c r="E408" s="91"/>
      <c r="F408" s="91"/>
      <c r="G408" s="92"/>
      <c r="H408" s="92"/>
      <c r="I408" s="93"/>
      <c r="J408" s="92"/>
      <c r="K408" s="92"/>
      <c r="L408" s="92"/>
      <c r="M408" s="92"/>
      <c r="N408" s="92"/>
      <c r="O408" s="94"/>
      <c r="P408" s="92"/>
    </row>
    <row r="409" spans="2:30" s="82" customFormat="1" x14ac:dyDescent="0.3">
      <c r="B409" s="91"/>
      <c r="C409" s="91"/>
      <c r="D409" s="91"/>
      <c r="E409" s="91"/>
      <c r="F409" s="91"/>
      <c r="G409" s="92"/>
      <c r="H409" s="92"/>
      <c r="I409" s="93"/>
      <c r="J409" s="92"/>
      <c r="K409" s="92"/>
      <c r="L409" s="92"/>
      <c r="M409" s="92"/>
      <c r="N409" s="92"/>
      <c r="O409" s="94"/>
      <c r="P409" s="92"/>
    </row>
    <row r="410" spans="2:30" s="82" customFormat="1" x14ac:dyDescent="0.3">
      <c r="B410" s="91"/>
      <c r="C410" s="91"/>
      <c r="D410" s="91"/>
      <c r="E410" s="91"/>
      <c r="F410" s="91"/>
      <c r="G410" s="92"/>
      <c r="H410" s="92"/>
      <c r="I410" s="93"/>
      <c r="J410" s="92"/>
      <c r="K410" s="92"/>
      <c r="L410" s="92"/>
      <c r="M410" s="92"/>
      <c r="N410" s="92"/>
      <c r="O410" s="94"/>
      <c r="P410" s="92"/>
    </row>
    <row r="411" spans="2:30" s="82" customFormat="1" x14ac:dyDescent="0.3">
      <c r="B411" s="91"/>
      <c r="C411" s="91"/>
      <c r="D411" s="91"/>
      <c r="E411" s="91"/>
      <c r="F411" s="91"/>
      <c r="G411" s="92"/>
      <c r="H411" s="92"/>
      <c r="I411" s="93"/>
      <c r="J411" s="92"/>
      <c r="K411" s="92"/>
      <c r="L411" s="92"/>
      <c r="M411" s="92"/>
      <c r="N411" s="92"/>
      <c r="O411" s="94"/>
      <c r="P411" s="92"/>
    </row>
    <row r="412" spans="2:30" s="82" customFormat="1" x14ac:dyDescent="0.3">
      <c r="B412" s="91"/>
      <c r="C412" s="91"/>
      <c r="D412" s="91"/>
      <c r="E412" s="91"/>
      <c r="F412" s="91"/>
      <c r="G412" s="92"/>
      <c r="H412" s="92"/>
      <c r="I412" s="93"/>
      <c r="J412" s="92"/>
      <c r="K412" s="92"/>
      <c r="L412" s="92"/>
      <c r="M412" s="92"/>
      <c r="N412" s="92"/>
      <c r="O412" s="94"/>
      <c r="P412" s="92"/>
    </row>
    <row r="413" spans="2:30" s="82" customFormat="1" x14ac:dyDescent="0.3">
      <c r="B413" s="91"/>
      <c r="C413" s="91"/>
      <c r="D413" s="91"/>
      <c r="E413" s="91"/>
      <c r="F413" s="91"/>
      <c r="G413" s="92"/>
      <c r="H413" s="92"/>
      <c r="I413" s="93"/>
      <c r="J413" s="92"/>
      <c r="K413" s="92"/>
      <c r="L413" s="92"/>
      <c r="M413" s="92"/>
      <c r="N413" s="92"/>
      <c r="O413" s="94"/>
      <c r="P413" s="92"/>
    </row>
    <row r="414" spans="2:30" s="82" customFormat="1" x14ac:dyDescent="0.3">
      <c r="B414" s="91"/>
      <c r="C414" s="91"/>
      <c r="D414" s="91"/>
      <c r="E414" s="91"/>
      <c r="F414" s="91"/>
      <c r="G414" s="92"/>
      <c r="H414" s="92"/>
      <c r="I414" s="93"/>
      <c r="J414" s="92"/>
      <c r="K414" s="92"/>
      <c r="L414" s="92"/>
      <c r="M414" s="92"/>
      <c r="N414" s="92"/>
      <c r="O414" s="94"/>
      <c r="P414" s="92"/>
    </row>
    <row r="415" spans="2:30" s="82" customFormat="1" x14ac:dyDescent="0.3">
      <c r="B415" s="91"/>
      <c r="C415" s="91"/>
      <c r="D415" s="91"/>
      <c r="E415" s="91"/>
      <c r="F415" s="91"/>
      <c r="G415" s="92"/>
      <c r="H415" s="92"/>
      <c r="I415" s="93"/>
      <c r="J415" s="92"/>
      <c r="K415" s="92"/>
      <c r="L415" s="92"/>
      <c r="M415" s="92"/>
      <c r="N415" s="92"/>
      <c r="O415" s="94"/>
      <c r="P415" s="9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20" spans="2:16" x14ac:dyDescent="0.3">
      <c r="B420" s="16"/>
    </row>
    <row r="421" spans="2:16" x14ac:dyDescent="0.3">
      <c r="B421" s="16"/>
    </row>
    <row r="422" spans="2:16" x14ac:dyDescent="0.3">
      <c r="B422" s="16"/>
    </row>
    <row r="423" spans="2:16" x14ac:dyDescent="0.3">
      <c r="B423" s="16"/>
    </row>
    <row r="424" spans="2:16" x14ac:dyDescent="0.3">
      <c r="B424" s="16"/>
    </row>
    <row r="425" spans="2:16" x14ac:dyDescent="0.3">
      <c r="B425" s="16"/>
    </row>
    <row r="426" spans="2:16" x14ac:dyDescent="0.3">
      <c r="B426" s="16"/>
    </row>
    <row r="427" spans="2:16" x14ac:dyDescent="0.3">
      <c r="B427" s="16"/>
    </row>
    <row r="428" spans="2:16" x14ac:dyDescent="0.3">
      <c r="B428" s="16"/>
    </row>
    <row r="429" spans="2:16" x14ac:dyDescent="0.3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2:16" x14ac:dyDescent="0.3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2:16" x14ac:dyDescent="0.3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2:16" x14ac:dyDescent="0.3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3:16" x14ac:dyDescent="0.3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3:16" x14ac:dyDescent="0.3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3:16" x14ac:dyDescent="0.3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3:16" x14ac:dyDescent="0.3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3:16" x14ac:dyDescent="0.3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3:16" x14ac:dyDescent="0.3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3:16" x14ac:dyDescent="0.3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3:16" x14ac:dyDescent="0.3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3:16" x14ac:dyDescent="0.3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</sheetData>
  <mergeCells count="14">
    <mergeCell ref="A44:A75"/>
    <mergeCell ref="B44:B52"/>
    <mergeCell ref="B53:B59"/>
    <mergeCell ref="B60:B67"/>
    <mergeCell ref="B68:B75"/>
    <mergeCell ref="A1:D1"/>
    <mergeCell ref="A2:C2"/>
    <mergeCell ref="A3:D3"/>
    <mergeCell ref="A4:D4"/>
    <mergeCell ref="A6:A43"/>
    <mergeCell ref="B6:B17"/>
    <mergeCell ref="B18:B25"/>
    <mergeCell ref="B26:B37"/>
    <mergeCell ref="B38:B43"/>
  </mergeCells>
  <printOptions horizontalCentered="1"/>
  <pageMargins left="0" right="0" top="0.7" bottom="0" header="0" footer="0"/>
  <pageSetup paperSize="9" scale="84" orientation="portrait" r:id="rId1"/>
  <rowBreaks count="1" manualBreakCount="1">
    <brk id="102" min="1" max="1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view="pageBreakPreview" zoomScale="90" zoomScaleSheetLayoutView="90" workbookViewId="0">
      <selection activeCell="A27" sqref="A27"/>
    </sheetView>
  </sheetViews>
  <sheetFormatPr defaultRowHeight="14.5" x14ac:dyDescent="0.35"/>
  <cols>
    <col min="1" max="1" width="29.54296875" customWidth="1"/>
    <col min="2" max="2" width="8.81640625" style="1"/>
    <col min="3" max="3" width="26" style="1" hidden="1" customWidth="1"/>
    <col min="4" max="4" width="13.81640625" style="1" customWidth="1"/>
    <col min="5" max="5" width="17.26953125" style="1" customWidth="1"/>
    <col min="6" max="7" width="13.81640625" style="1" customWidth="1"/>
  </cols>
  <sheetData>
    <row r="1" spans="1:9" x14ac:dyDescent="0.35">
      <c r="A1" s="217" t="s">
        <v>127</v>
      </c>
      <c r="B1" s="217"/>
      <c r="C1" s="217"/>
      <c r="D1" s="217"/>
      <c r="E1" s="144"/>
      <c r="F1" s="144"/>
      <c r="G1" s="144"/>
      <c r="H1" s="129"/>
    </row>
    <row r="2" spans="1:9" x14ac:dyDescent="0.35">
      <c r="A2" s="217" t="s">
        <v>128</v>
      </c>
      <c r="B2" s="217"/>
      <c r="C2" s="217"/>
      <c r="D2" s="145"/>
      <c r="E2" s="145"/>
      <c r="F2" s="145"/>
      <c r="G2" s="145"/>
      <c r="H2" s="129"/>
    </row>
    <row r="3" spans="1:9" ht="15" thickBot="1" x14ac:dyDescent="0.4">
      <c r="A3" s="129"/>
      <c r="B3" s="131"/>
      <c r="C3" s="131"/>
      <c r="D3" s="132"/>
      <c r="E3" s="132"/>
      <c r="F3" s="132"/>
      <c r="G3" s="132"/>
      <c r="H3" s="146" t="s">
        <v>129</v>
      </c>
    </row>
    <row r="4" spans="1:9" ht="15" thickBot="1" x14ac:dyDescent="0.4">
      <c r="A4" s="218" t="s">
        <v>136</v>
      </c>
      <c r="B4" s="219"/>
      <c r="C4" s="219"/>
      <c r="D4" s="219"/>
      <c r="E4" s="219"/>
      <c r="F4" s="219"/>
      <c r="G4" s="219"/>
      <c r="H4" s="220"/>
      <c r="I4" s="143"/>
    </row>
    <row r="5" spans="1:9" s="2" customFormat="1" ht="58.5" customHeight="1" thickBot="1" x14ac:dyDescent="0.4">
      <c r="A5" s="198" t="s">
        <v>0</v>
      </c>
      <c r="B5" s="142" t="s">
        <v>1</v>
      </c>
      <c r="C5" s="221" t="s">
        <v>5</v>
      </c>
      <c r="D5" s="142" t="s">
        <v>17</v>
      </c>
      <c r="E5" s="199" t="s">
        <v>134</v>
      </c>
      <c r="F5" s="142" t="s">
        <v>130</v>
      </c>
      <c r="G5" s="142" t="s">
        <v>132</v>
      </c>
      <c r="H5" s="142" t="s">
        <v>4</v>
      </c>
    </row>
    <row r="6" spans="1:9" ht="15" thickBot="1" x14ac:dyDescent="0.4">
      <c r="A6" s="198"/>
      <c r="B6" s="133" t="s">
        <v>6</v>
      </c>
      <c r="C6" s="221"/>
      <c r="D6" s="133" t="s">
        <v>2</v>
      </c>
      <c r="E6" s="200"/>
      <c r="F6" s="133" t="s">
        <v>131</v>
      </c>
      <c r="G6" s="133" t="s">
        <v>131</v>
      </c>
      <c r="H6" s="133" t="s">
        <v>3</v>
      </c>
    </row>
    <row r="7" spans="1:9" x14ac:dyDescent="0.35">
      <c r="A7" s="127" t="s">
        <v>137</v>
      </c>
      <c r="B7" s="128">
        <v>1</v>
      </c>
      <c r="C7" s="134" t="s">
        <v>9</v>
      </c>
      <c r="D7" s="134">
        <v>275</v>
      </c>
      <c r="E7" s="147" t="s">
        <v>135</v>
      </c>
      <c r="F7" s="148">
        <v>0.1</v>
      </c>
      <c r="G7" s="149">
        <f t="shared" ref="G7:G12" si="0">B7*F7</f>
        <v>0.1</v>
      </c>
      <c r="H7" s="215">
        <v>35</v>
      </c>
    </row>
    <row r="8" spans="1:9" x14ac:dyDescent="0.35">
      <c r="A8" s="5" t="s">
        <v>138</v>
      </c>
      <c r="B8" s="4">
        <v>1</v>
      </c>
      <c r="C8" s="135" t="s">
        <v>10</v>
      </c>
      <c r="D8" s="136">
        <v>530</v>
      </c>
      <c r="E8" s="147" t="s">
        <v>135</v>
      </c>
      <c r="F8" s="150">
        <v>0.1</v>
      </c>
      <c r="G8" s="149">
        <f t="shared" si="0"/>
        <v>0.1</v>
      </c>
      <c r="H8" s="216"/>
    </row>
    <row r="9" spans="1:9" x14ac:dyDescent="0.35">
      <c r="A9" s="5" t="s">
        <v>139</v>
      </c>
      <c r="B9" s="4">
        <v>1</v>
      </c>
      <c r="C9" s="135" t="s">
        <v>12</v>
      </c>
      <c r="D9" s="136">
        <v>760</v>
      </c>
      <c r="E9" s="147" t="s">
        <v>135</v>
      </c>
      <c r="F9" s="151">
        <v>0.15</v>
      </c>
      <c r="G9" s="149">
        <f t="shared" si="0"/>
        <v>0.15</v>
      </c>
      <c r="H9" s="216"/>
    </row>
    <row r="10" spans="1:9" x14ac:dyDescent="0.35">
      <c r="A10" s="5" t="s">
        <v>140</v>
      </c>
      <c r="B10" s="6">
        <v>1</v>
      </c>
      <c r="C10" s="137" t="s">
        <v>9</v>
      </c>
      <c r="D10" s="137">
        <v>1030</v>
      </c>
      <c r="E10" s="147" t="s">
        <v>135</v>
      </c>
      <c r="F10" s="151">
        <v>0.15</v>
      </c>
      <c r="G10" s="149">
        <f t="shared" si="0"/>
        <v>0.15</v>
      </c>
      <c r="H10" s="216"/>
    </row>
    <row r="11" spans="1:9" x14ac:dyDescent="0.35">
      <c r="A11" s="5" t="s">
        <v>141</v>
      </c>
      <c r="B11" s="4">
        <v>2</v>
      </c>
      <c r="C11" s="135" t="s">
        <v>10</v>
      </c>
      <c r="D11" s="136">
        <v>1350</v>
      </c>
      <c r="E11" s="147" t="s">
        <v>135</v>
      </c>
      <c r="F11" s="151">
        <v>0.15</v>
      </c>
      <c r="G11" s="149">
        <f t="shared" si="0"/>
        <v>0.3</v>
      </c>
      <c r="H11" s="216"/>
    </row>
    <row r="12" spans="1:9" ht="15" thickBot="1" x14ac:dyDescent="0.4">
      <c r="A12" s="5" t="s">
        <v>142</v>
      </c>
      <c r="B12" s="4">
        <v>1</v>
      </c>
      <c r="C12" s="135" t="s">
        <v>11</v>
      </c>
      <c r="D12" s="136">
        <v>1690</v>
      </c>
      <c r="E12" s="147" t="s">
        <v>135</v>
      </c>
      <c r="F12" s="151">
        <v>0.15</v>
      </c>
      <c r="G12" s="149">
        <f t="shared" si="0"/>
        <v>0.15</v>
      </c>
      <c r="H12" s="216"/>
    </row>
    <row r="13" spans="1:9" ht="15" thickBot="1" x14ac:dyDescent="0.4">
      <c r="A13" s="138" t="s">
        <v>13</v>
      </c>
      <c r="B13" s="139">
        <f>SUM(B7:B12)</f>
        <v>7</v>
      </c>
      <c r="C13" s="140"/>
      <c r="D13" s="140"/>
      <c r="E13" s="140"/>
      <c r="F13" s="140"/>
      <c r="G13" s="139">
        <f>SUM(G7:G12)</f>
        <v>0.95000000000000007</v>
      </c>
      <c r="H13" s="141"/>
    </row>
    <row r="14" spans="1:9" x14ac:dyDescent="0.35">
      <c r="A14" s="10" t="s">
        <v>14</v>
      </c>
      <c r="B14" s="132"/>
      <c r="C14" s="132"/>
      <c r="D14" s="132"/>
      <c r="E14" s="132"/>
      <c r="F14" s="132"/>
      <c r="G14" s="132"/>
      <c r="H14" s="130"/>
    </row>
    <row r="15" spans="1:9" x14ac:dyDescent="0.35">
      <c r="A15" s="8" t="s">
        <v>15</v>
      </c>
      <c r="B15" s="132"/>
      <c r="C15" s="132"/>
      <c r="D15" s="132"/>
      <c r="E15" s="132"/>
      <c r="F15" s="132"/>
      <c r="G15" s="132"/>
      <c r="H15" s="130"/>
    </row>
    <row r="16" spans="1:9" x14ac:dyDescent="0.35">
      <c r="A16" s="11" t="s">
        <v>16</v>
      </c>
      <c r="B16" s="132"/>
      <c r="C16" s="132"/>
      <c r="D16" s="132"/>
      <c r="E16" s="132"/>
      <c r="F16" s="132"/>
      <c r="G16" s="132"/>
      <c r="H16" s="130"/>
    </row>
    <row r="17" spans="1:8" x14ac:dyDescent="0.35">
      <c r="A17" s="8" t="s">
        <v>133</v>
      </c>
      <c r="B17" s="8"/>
      <c r="C17" s="8"/>
      <c r="D17" s="8"/>
      <c r="E17" s="8"/>
      <c r="F17" s="8"/>
      <c r="G17" s="8"/>
      <c r="H17" s="8"/>
    </row>
  </sheetData>
  <mergeCells count="7">
    <mergeCell ref="H7:H12"/>
    <mergeCell ref="A1:D1"/>
    <mergeCell ref="A2:C2"/>
    <mergeCell ref="A4:H4"/>
    <mergeCell ref="A5:A6"/>
    <mergeCell ref="C5:C6"/>
    <mergeCell ref="E5:E6"/>
  </mergeCells>
  <printOptions horizontalCentered="1"/>
  <pageMargins left="0.7" right="0.7" top="0.75" bottom="0.75" header="0.3" footer="0.3"/>
  <pageSetup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db23c72c-e112-43fc-8a02-148203d9c3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4" ma:contentTypeDescription="Create a new document." ma:contentTypeScope="" ma:versionID="afe13be8ad4276a6b184077569fe9fe8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4851b53392c636d8800abd587ba5cd39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203F44-6F04-42A0-91CC-B236D27E4155}">
  <ds:schemaRefs>
    <ds:schemaRef ds:uri="http://schemas.microsoft.com/office/2006/metadata/properties"/>
    <ds:schemaRef ds:uri="http://schemas.microsoft.com/office/infopath/2007/PartnerControls"/>
    <ds:schemaRef ds:uri="db23c72c-e112-43fc-8a02-148203d9c31c"/>
  </ds:schemaRefs>
</ds:datastoreItem>
</file>

<file path=customXml/itemProps2.xml><?xml version="1.0" encoding="utf-8"?>
<ds:datastoreItem xmlns:ds="http://schemas.openxmlformats.org/officeDocument/2006/customXml" ds:itemID="{EC142A36-F46B-4ED6-A352-1C3E3EEBA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BFB3E-A5AC-4B66-BDE6-8BC77A01B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VAV (15th)</vt:lpstr>
      <vt:lpstr>CAV (15th)</vt:lpstr>
      <vt:lpstr>VAV (16th) </vt:lpstr>
      <vt:lpstr>CAV (16th)</vt:lpstr>
      <vt:lpstr>AHU Sheet</vt:lpstr>
      <vt:lpstr>Summit Bank(CAV)</vt:lpstr>
      <vt:lpstr>'AHU Sheet'!Print_Area</vt:lpstr>
      <vt:lpstr>'CAV (15th)'!Print_Area</vt:lpstr>
      <vt:lpstr>'CAV (16th)'!Print_Area</vt:lpstr>
      <vt:lpstr>'Summit Bank(CAV)'!Print_Area</vt:lpstr>
      <vt:lpstr>'VAV (15th)'!Print_Area</vt:lpstr>
      <vt:lpstr>'VAV (16th)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Zain Makhdumi</cp:lastModifiedBy>
  <cp:lastPrinted>2022-04-06T11:10:47Z</cp:lastPrinted>
  <dcterms:created xsi:type="dcterms:W3CDTF">2014-05-06T11:45:17Z</dcterms:created>
  <dcterms:modified xsi:type="dcterms:W3CDTF">2022-05-11T10:32:31Z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0x010100368BEF076A962A43B6F9D3AD7FB3FB6F</vt:lpwstr>
  </property>
</Properties>
</file>