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H:\Xls\Sent BOQ\Deutsche Bank\Complete package Doc (Deutsche Bank)\"/>
    </mc:Choice>
  </mc:AlternateContent>
  <bookViews>
    <workbookView xWindow="-105" yWindow="-105" windowWidth="19425" windowHeight="10425" tabRatio="870" activeTab="5"/>
  </bookViews>
  <sheets>
    <sheet name="HVAC 15" sheetId="14" r:id="rId1"/>
    <sheet name="HVAC 16" sheetId="15" r:id="rId2"/>
    <sheet name="Plumbing 15" sheetId="16" r:id="rId3"/>
    <sheet name="Plumbing 16" sheetId="17" r:id="rId4"/>
    <sheet name="Fire 15" sheetId="18" r:id="rId5"/>
    <sheet name="Fire 16" sheetId="19" r:id="rId6"/>
    <sheet name="BLANK BOQ" sheetId="11" state="hidden" r:id="rId7"/>
  </sheets>
  <definedNames>
    <definedName name="_xlnm.Print_Area" localSheetId="4">'Fire 15'!$A$1:$N$48</definedName>
    <definedName name="_xlnm.Print_Area" localSheetId="5">'Fire 16'!$A$1:$N$42</definedName>
    <definedName name="_xlnm.Print_Area" localSheetId="0">'HVAC 15'!$A$1:$N$135</definedName>
    <definedName name="_xlnm.Print_Area" localSheetId="1">'HVAC 16'!$A$1:$N$138</definedName>
    <definedName name="_xlnm.Print_Area" localSheetId="2">'Plumbing 15'!$A$1:$N$94</definedName>
    <definedName name="_xlnm.Print_Area" localSheetId="3">'Plumbing 16'!$A$1:$N$93</definedName>
    <definedName name="_xlnm.Print_Titles" localSheetId="6">'BLANK BOQ'!$1:$6</definedName>
    <definedName name="_xlnm.Print_Titles" localSheetId="4">'Fire 15'!$1:$6</definedName>
    <definedName name="_xlnm.Print_Titles" localSheetId="5">'Fire 16'!$1:$6</definedName>
    <definedName name="_xlnm.Print_Titles" localSheetId="0">'HVAC 15'!$1:$5</definedName>
    <definedName name="_xlnm.Print_Titles" localSheetId="1">'HVAC 16'!$1:$6</definedName>
    <definedName name="_xlnm.Print_Titles" localSheetId="2">'Plumbing 15'!$1:$6</definedName>
    <definedName name="_xlnm.Print_Titles" localSheetId="3">'Plumbing 16'!$1:$6</definedName>
  </definedNames>
  <calcPr calcId="152511"/>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3" i="18" l="1"/>
  <c r="L33" i="18" s="1"/>
  <c r="K32" i="18"/>
  <c r="L32" i="18" s="1"/>
  <c r="I33" i="18"/>
  <c r="I32" i="18"/>
  <c r="P33" i="18"/>
  <c r="L16" i="15"/>
  <c r="K16" i="15"/>
  <c r="I16" i="15"/>
  <c r="L15" i="14" l="1"/>
  <c r="K15" i="14"/>
  <c r="I15" i="14"/>
  <c r="O15" i="14"/>
  <c r="L89" i="17" l="1"/>
  <c r="K89" i="17"/>
  <c r="I89" i="17"/>
  <c r="K87" i="17"/>
  <c r="L87" i="17" s="1"/>
  <c r="I87" i="17"/>
  <c r="K84" i="17"/>
  <c r="L84" i="17" s="1"/>
  <c r="I84" i="17"/>
  <c r="L79" i="17"/>
  <c r="K79" i="17"/>
  <c r="I79" i="17"/>
  <c r="K73" i="17"/>
  <c r="I73" i="17"/>
  <c r="K69" i="17"/>
  <c r="L69" i="17" s="1"/>
  <c r="I69" i="17"/>
  <c r="K65" i="17"/>
  <c r="L65" i="17" s="1"/>
  <c r="I65" i="17"/>
  <c r="L64" i="17"/>
  <c r="K64" i="17"/>
  <c r="I64" i="17"/>
  <c r="L60" i="17"/>
  <c r="K60" i="17"/>
  <c r="I60" i="17"/>
  <c r="K59" i="17"/>
  <c r="L59" i="17" s="1"/>
  <c r="I59" i="17"/>
  <c r="K58" i="17"/>
  <c r="L58" i="17" s="1"/>
  <c r="I58" i="17"/>
  <c r="K57" i="17"/>
  <c r="L57" i="17" s="1"/>
  <c r="I57" i="17"/>
  <c r="K53" i="17"/>
  <c r="L53" i="17" s="1"/>
  <c r="I53" i="17"/>
  <c r="K52" i="17"/>
  <c r="L52" i="17" s="1"/>
  <c r="I52" i="17"/>
  <c r="K51" i="17"/>
  <c r="L51" i="17" s="1"/>
  <c r="I51" i="17"/>
  <c r="L50" i="17"/>
  <c r="K50" i="17"/>
  <c r="I50" i="17"/>
  <c r="K46" i="17"/>
  <c r="L46" i="17" s="1"/>
  <c r="I46" i="17"/>
  <c r="K45" i="17"/>
  <c r="I45" i="17"/>
  <c r="L45" i="17" s="1"/>
  <c r="K44" i="17"/>
  <c r="L44" i="17" s="1"/>
  <c r="I44" i="17"/>
  <c r="L43" i="17"/>
  <c r="K43" i="17"/>
  <c r="I43" i="17"/>
  <c r="K42" i="17"/>
  <c r="L42" i="17" s="1"/>
  <c r="I42" i="17"/>
  <c r="K41" i="17"/>
  <c r="I41" i="17"/>
  <c r="L41" i="17" s="1"/>
  <c r="K35" i="17"/>
  <c r="L35" i="17" s="1"/>
  <c r="I35" i="17"/>
  <c r="K34" i="17"/>
  <c r="L34" i="17" s="1"/>
  <c r="I34" i="17"/>
  <c r="K33" i="17"/>
  <c r="L33" i="17" s="1"/>
  <c r="I33" i="17"/>
  <c r="L32" i="17"/>
  <c r="K32" i="17"/>
  <c r="I32" i="17"/>
  <c r="K31" i="17"/>
  <c r="L31" i="17" s="1"/>
  <c r="I31" i="17"/>
  <c r="K27" i="17"/>
  <c r="L27" i="17" s="1"/>
  <c r="I27" i="17"/>
  <c r="K23" i="17"/>
  <c r="L23" i="17" s="1"/>
  <c r="I23" i="17"/>
  <c r="L19" i="17"/>
  <c r="K19" i="17"/>
  <c r="I19" i="17"/>
  <c r="K15" i="17"/>
  <c r="L15" i="17" s="1"/>
  <c r="I15" i="17"/>
  <c r="K11" i="17"/>
  <c r="L11" i="17" s="1"/>
  <c r="I11" i="17"/>
  <c r="L138" i="15"/>
  <c r="K138" i="15"/>
  <c r="I138" i="15"/>
  <c r="K135" i="15"/>
  <c r="L135" i="15" s="1"/>
  <c r="I135" i="15"/>
  <c r="K132" i="15"/>
  <c r="I132" i="15"/>
  <c r="L132" i="15" s="1"/>
  <c r="K129" i="15"/>
  <c r="L129" i="15" s="1"/>
  <c r="I129" i="15"/>
  <c r="P124" i="15"/>
  <c r="P123" i="15"/>
  <c r="P122" i="15"/>
  <c r="P121" i="15"/>
  <c r="P120" i="15"/>
  <c r="P119" i="15"/>
  <c r="P118" i="15"/>
  <c r="K114" i="15"/>
  <c r="L114" i="15" s="1"/>
  <c r="I114" i="15"/>
  <c r="K110" i="15"/>
  <c r="L110" i="15" s="1"/>
  <c r="I110" i="15"/>
  <c r="K102" i="15"/>
  <c r="L102" i="15" s="1"/>
  <c r="I102" i="15"/>
  <c r="L104" i="15"/>
  <c r="K104" i="15"/>
  <c r="I104" i="15"/>
  <c r="K103" i="15"/>
  <c r="L103" i="15" s="1"/>
  <c r="I103" i="15"/>
  <c r="P90" i="15"/>
  <c r="P91" i="15"/>
  <c r="P92" i="15"/>
  <c r="P93" i="15"/>
  <c r="P94" i="15"/>
  <c r="P95" i="15"/>
  <c r="P96" i="15"/>
  <c r="P97" i="15"/>
  <c r="P98" i="15"/>
  <c r="P99" i="15"/>
  <c r="P89" i="15"/>
  <c r="P88" i="15"/>
  <c r="K85" i="15"/>
  <c r="L85" i="15" s="1"/>
  <c r="I85" i="15"/>
  <c r="L82" i="15"/>
  <c r="K82" i="15"/>
  <c r="I82" i="15"/>
  <c r="K80" i="15"/>
  <c r="L80" i="15" s="1"/>
  <c r="I80" i="15"/>
  <c r="K75" i="15"/>
  <c r="L75" i="15" s="1"/>
  <c r="I75" i="15"/>
  <c r="K72" i="15"/>
  <c r="L72" i="15" s="1"/>
  <c r="I72" i="15"/>
  <c r="K69" i="15"/>
  <c r="L69" i="15" s="1"/>
  <c r="I69" i="15"/>
  <c r="L61" i="15"/>
  <c r="K61" i="15"/>
  <c r="I61" i="15"/>
  <c r="K60" i="15"/>
  <c r="L60" i="15" s="1"/>
  <c r="I60" i="15"/>
  <c r="P47" i="15"/>
  <c r="P46" i="15"/>
  <c r="L73" i="17" l="1"/>
  <c r="L40" i="15" l="1"/>
  <c r="K40" i="15"/>
  <c r="I40" i="15"/>
  <c r="K38" i="15"/>
  <c r="L38" i="15" s="1"/>
  <c r="I38" i="15"/>
  <c r="K36" i="15"/>
  <c r="L36" i="15" s="1"/>
  <c r="I36" i="15"/>
  <c r="K33" i="15"/>
  <c r="L33" i="15" s="1"/>
  <c r="I33" i="15"/>
  <c r="L30" i="15"/>
  <c r="K30" i="15"/>
  <c r="I30" i="15"/>
  <c r="K27" i="15"/>
  <c r="L27" i="15" s="1"/>
  <c r="I27" i="15"/>
  <c r="P16" i="18" l="1"/>
  <c r="P15" i="18"/>
  <c r="P14" i="18"/>
  <c r="P13" i="18"/>
  <c r="P12" i="18"/>
  <c r="P11" i="18"/>
  <c r="K88" i="16"/>
  <c r="L88" i="16" s="1"/>
  <c r="K85" i="16"/>
  <c r="L85" i="16" s="1"/>
  <c r="L80" i="16"/>
  <c r="K80" i="16"/>
  <c r="K74" i="16"/>
  <c r="L74" i="16" s="1"/>
  <c r="K70" i="16"/>
  <c r="L70" i="16" s="1"/>
  <c r="K66" i="16"/>
  <c r="K65" i="16"/>
  <c r="K64" i="16"/>
  <c r="L64" i="16" s="1"/>
  <c r="K60" i="16"/>
  <c r="L60" i="16" s="1"/>
  <c r="K59" i="16"/>
  <c r="L59" i="16" s="1"/>
  <c r="K58" i="16"/>
  <c r="L58" i="16" s="1"/>
  <c r="K57" i="16"/>
  <c r="L57" i="16" s="1"/>
  <c r="K53" i="16"/>
  <c r="L53" i="16" s="1"/>
  <c r="K52" i="16"/>
  <c r="L52" i="16" s="1"/>
  <c r="K51" i="16"/>
  <c r="L51" i="16" s="1"/>
  <c r="K50" i="16"/>
  <c r="L50" i="16" s="1"/>
  <c r="L46" i="16"/>
  <c r="K46" i="16"/>
  <c r="L45" i="16"/>
  <c r="K45" i="16"/>
  <c r="L44" i="16"/>
  <c r="K44" i="16"/>
  <c r="L43" i="16"/>
  <c r="K43" i="16"/>
  <c r="L42" i="16"/>
  <c r="K42" i="16"/>
  <c r="L41" i="16"/>
  <c r="K41" i="16"/>
  <c r="K35" i="16"/>
  <c r="K34" i="16"/>
  <c r="K33" i="16"/>
  <c r="K32" i="16"/>
  <c r="K31" i="16"/>
  <c r="K27" i="16"/>
  <c r="K23" i="16"/>
  <c r="K19" i="16"/>
  <c r="K15" i="16"/>
  <c r="K11" i="16"/>
  <c r="L11" i="16" s="1"/>
  <c r="I88" i="16"/>
  <c r="I85" i="16"/>
  <c r="I80" i="16"/>
  <c r="I74" i="16"/>
  <c r="I70" i="16"/>
  <c r="I66" i="16"/>
  <c r="I65" i="16"/>
  <c r="I64" i="16"/>
  <c r="I60" i="16"/>
  <c r="I59" i="16"/>
  <c r="I58" i="16"/>
  <c r="I57" i="16"/>
  <c r="I53" i="16"/>
  <c r="I52" i="16"/>
  <c r="I51" i="16"/>
  <c r="I50" i="16"/>
  <c r="I46" i="16"/>
  <c r="I45" i="16"/>
  <c r="I44" i="16"/>
  <c r="I43" i="16"/>
  <c r="I42" i="16"/>
  <c r="I41" i="16"/>
  <c r="I35" i="16"/>
  <c r="I34" i="16"/>
  <c r="I33" i="16"/>
  <c r="I32" i="16"/>
  <c r="I31" i="16"/>
  <c r="I27" i="16"/>
  <c r="I23" i="16"/>
  <c r="I19" i="16"/>
  <c r="I15" i="16"/>
  <c r="I11" i="16"/>
  <c r="L66" i="16" l="1"/>
  <c r="L65" i="16"/>
  <c r="L35" i="16"/>
  <c r="L34" i="16"/>
  <c r="L33" i="16"/>
  <c r="L32" i="16"/>
  <c r="I90" i="16"/>
  <c r="L31" i="16"/>
  <c r="L27" i="16"/>
  <c r="L23" i="16"/>
  <c r="L19" i="16"/>
  <c r="L15" i="16"/>
  <c r="K90" i="16"/>
  <c r="L90" i="16" l="1"/>
  <c r="L124" i="15" l="1"/>
  <c r="K124" i="15"/>
  <c r="I124" i="15"/>
  <c r="K123" i="15"/>
  <c r="I123" i="15"/>
  <c r="K122" i="15"/>
  <c r="I122" i="15"/>
  <c r="K121" i="15"/>
  <c r="L121" i="15" s="1"/>
  <c r="I121" i="15"/>
  <c r="K120" i="15"/>
  <c r="I120" i="15"/>
  <c r="K119" i="15"/>
  <c r="L119" i="15" s="1"/>
  <c r="I119" i="15"/>
  <c r="K118" i="15"/>
  <c r="L118" i="15" s="1"/>
  <c r="I118" i="15"/>
  <c r="K106" i="15"/>
  <c r="I106" i="15"/>
  <c r="K105" i="15"/>
  <c r="I105" i="15"/>
  <c r="K99" i="15"/>
  <c r="I99" i="15"/>
  <c r="K98" i="15"/>
  <c r="I98" i="15"/>
  <c r="K95" i="15"/>
  <c r="I95" i="15"/>
  <c r="K94" i="15"/>
  <c r="I94" i="15"/>
  <c r="K93" i="15"/>
  <c r="I93" i="15"/>
  <c r="K92" i="15"/>
  <c r="I92" i="15"/>
  <c r="K89" i="15"/>
  <c r="I89" i="15"/>
  <c r="K88" i="15"/>
  <c r="I88" i="15"/>
  <c r="K81" i="15"/>
  <c r="L81" i="15" s="1"/>
  <c r="I81" i="15"/>
  <c r="K66" i="15"/>
  <c r="I66" i="15"/>
  <c r="K65" i="15"/>
  <c r="I65" i="15"/>
  <c r="K56" i="15"/>
  <c r="I56" i="15"/>
  <c r="K55" i="15"/>
  <c r="I55" i="15"/>
  <c r="K54" i="15"/>
  <c r="I54" i="15"/>
  <c r="K49" i="15"/>
  <c r="I49" i="15"/>
  <c r="K47" i="15"/>
  <c r="I47" i="15"/>
  <c r="K46" i="15"/>
  <c r="I46" i="15"/>
  <c r="K45" i="15"/>
  <c r="I45" i="15"/>
  <c r="K22" i="15"/>
  <c r="I22" i="15"/>
  <c r="L22" i="15" s="1"/>
  <c r="K21" i="15"/>
  <c r="I21" i="15"/>
  <c r="L21" i="15" s="1"/>
  <c r="K20" i="15"/>
  <c r="I20" i="15"/>
  <c r="K13" i="15"/>
  <c r="I13" i="15"/>
  <c r="K12" i="15"/>
  <c r="I12" i="15"/>
  <c r="K11" i="15"/>
  <c r="L11" i="15" s="1"/>
  <c r="I11" i="15"/>
  <c r="P107" i="14"/>
  <c r="K69" i="14"/>
  <c r="I69" i="14"/>
  <c r="I131" i="14"/>
  <c r="I128" i="14"/>
  <c r="I125" i="14"/>
  <c r="I120" i="14"/>
  <c r="I119" i="14"/>
  <c r="I118" i="14"/>
  <c r="I117" i="14"/>
  <c r="I116" i="14"/>
  <c r="I115" i="14"/>
  <c r="I114" i="14"/>
  <c r="I113" i="14"/>
  <c r="I112" i="14"/>
  <c r="I111" i="14"/>
  <c r="I107" i="14"/>
  <c r="I103" i="14"/>
  <c r="I99" i="14"/>
  <c r="I96" i="14"/>
  <c r="I95" i="14"/>
  <c r="I92" i="14"/>
  <c r="I91" i="14"/>
  <c r="I90" i="14"/>
  <c r="I89" i="14"/>
  <c r="I88" i="14"/>
  <c r="I87" i="14"/>
  <c r="I86" i="14"/>
  <c r="I85" i="14"/>
  <c r="I82" i="14"/>
  <c r="I81" i="14"/>
  <c r="I80" i="14"/>
  <c r="I77" i="14"/>
  <c r="I76" i="14"/>
  <c r="I75" i="14"/>
  <c r="I74" i="14"/>
  <c r="I66" i="14"/>
  <c r="I63" i="14"/>
  <c r="I60" i="14"/>
  <c r="I56" i="14"/>
  <c r="I55" i="14"/>
  <c r="I45" i="14"/>
  <c r="I43" i="14"/>
  <c r="I42" i="14"/>
  <c r="I37" i="14"/>
  <c r="I35" i="14"/>
  <c r="I33" i="14"/>
  <c r="I30" i="14"/>
  <c r="I27" i="14"/>
  <c r="I24" i="14"/>
  <c r="I19" i="14"/>
  <c r="K19" i="14"/>
  <c r="K131" i="14"/>
  <c r="K128" i="14"/>
  <c r="K125" i="14"/>
  <c r="K120" i="14"/>
  <c r="K119" i="14"/>
  <c r="K118" i="14"/>
  <c r="K117" i="14"/>
  <c r="K116" i="14"/>
  <c r="K115" i="14"/>
  <c r="K114" i="14"/>
  <c r="K113" i="14"/>
  <c r="K112" i="14"/>
  <c r="K111" i="14"/>
  <c r="K107" i="14"/>
  <c r="L107" i="14" s="1"/>
  <c r="K103" i="14"/>
  <c r="L103" i="14" s="1"/>
  <c r="K99" i="14"/>
  <c r="K96" i="14"/>
  <c r="K95" i="14"/>
  <c r="K92" i="14"/>
  <c r="K91" i="14"/>
  <c r="K90" i="14"/>
  <c r="L90" i="14" s="1"/>
  <c r="K89" i="14"/>
  <c r="K88" i="14"/>
  <c r="L88" i="14" s="1"/>
  <c r="K87" i="14"/>
  <c r="K86" i="14"/>
  <c r="L86" i="14" s="1"/>
  <c r="K85" i="14"/>
  <c r="K82" i="14"/>
  <c r="K81" i="14"/>
  <c r="K80" i="14"/>
  <c r="K77" i="14"/>
  <c r="K76" i="14"/>
  <c r="K75" i="14"/>
  <c r="K74" i="14"/>
  <c r="K66" i="14"/>
  <c r="K63" i="14"/>
  <c r="K60" i="14"/>
  <c r="K56" i="14"/>
  <c r="K55" i="14"/>
  <c r="K45" i="14"/>
  <c r="K43" i="14"/>
  <c r="K42" i="14"/>
  <c r="K37" i="14"/>
  <c r="K35" i="14"/>
  <c r="K33" i="14"/>
  <c r="K30" i="14"/>
  <c r="L30" i="14" s="1"/>
  <c r="K27" i="14"/>
  <c r="K24" i="14"/>
  <c r="K12" i="14"/>
  <c r="I12" i="14"/>
  <c r="K11" i="14"/>
  <c r="I11" i="14"/>
  <c r="K10" i="14"/>
  <c r="I10" i="14"/>
  <c r="P120" i="14"/>
  <c r="P119" i="14"/>
  <c r="P118" i="14"/>
  <c r="P117" i="14"/>
  <c r="P116" i="14"/>
  <c r="P115" i="14"/>
  <c r="P114" i="14"/>
  <c r="P113" i="14"/>
  <c r="P112" i="14"/>
  <c r="P111" i="14"/>
  <c r="P96" i="14"/>
  <c r="P95" i="14"/>
  <c r="P82" i="14"/>
  <c r="P81" i="14"/>
  <c r="P80" i="14"/>
  <c r="P75" i="14"/>
  <c r="P76" i="14"/>
  <c r="P77" i="14"/>
  <c r="P74" i="14"/>
  <c r="L120" i="15" l="1"/>
  <c r="L123" i="15"/>
  <c r="L122" i="15"/>
  <c r="L106" i="15"/>
  <c r="L105" i="15"/>
  <c r="L99" i="15"/>
  <c r="L98" i="15"/>
  <c r="L95" i="15"/>
  <c r="L94" i="15"/>
  <c r="L93" i="15"/>
  <c r="L92" i="15"/>
  <c r="L89" i="15"/>
  <c r="L88" i="15"/>
  <c r="L66" i="15"/>
  <c r="L55" i="15"/>
  <c r="L56" i="15"/>
  <c r="L54" i="15"/>
  <c r="L49" i="15"/>
  <c r="L47" i="15"/>
  <c r="L46" i="15"/>
  <c r="L45" i="15"/>
  <c r="L13" i="15"/>
  <c r="L65" i="15"/>
  <c r="L12" i="15"/>
  <c r="L20" i="15"/>
  <c r="L92" i="14"/>
  <c r="L10" i="14"/>
  <c r="L12" i="14"/>
  <c r="L33" i="14"/>
  <c r="L43" i="14"/>
  <c r="L112" i="14"/>
  <c r="L116" i="14"/>
  <c r="L120" i="14"/>
  <c r="L19" i="14"/>
  <c r="L69" i="14"/>
  <c r="L128" i="14"/>
  <c r="L91" i="14"/>
  <c r="L111" i="14"/>
  <c r="L115" i="14"/>
  <c r="L119" i="14"/>
  <c r="L35" i="14"/>
  <c r="L56" i="14"/>
  <c r="L96" i="14"/>
  <c r="L11" i="14"/>
  <c r="L27" i="14"/>
  <c r="L37" i="14"/>
  <c r="L75" i="14"/>
  <c r="L99" i="14"/>
  <c r="L113" i="14"/>
  <c r="L117" i="14"/>
  <c r="L45" i="14"/>
  <c r="L80" i="14"/>
  <c r="L131" i="14"/>
  <c r="L87" i="14"/>
  <c r="L114" i="14"/>
  <c r="L118" i="14"/>
  <c r="L125" i="14"/>
  <c r="L95" i="14"/>
  <c r="L85" i="14"/>
  <c r="L89" i="14"/>
  <c r="L81" i="14"/>
  <c r="L82" i="14"/>
  <c r="L77" i="14"/>
  <c r="L76" i="14"/>
  <c r="L74" i="14"/>
  <c r="L66" i="14"/>
  <c r="L63" i="14"/>
  <c r="L60" i="14"/>
  <c r="L55" i="14"/>
  <c r="L42" i="14"/>
  <c r="L24" i="14"/>
  <c r="K41" i="19"/>
  <c r="K39" i="19"/>
  <c r="L39" i="19" s="1"/>
  <c r="I39" i="19"/>
  <c r="K36" i="19"/>
  <c r="L36" i="19" s="1"/>
  <c r="I36" i="19"/>
  <c r="K33" i="19"/>
  <c r="L33" i="19" s="1"/>
  <c r="I33" i="19"/>
  <c r="L32" i="19"/>
  <c r="K32" i="19"/>
  <c r="I32" i="19"/>
  <c r="L27" i="19"/>
  <c r="K27" i="19"/>
  <c r="I27" i="19"/>
  <c r="K26" i="19"/>
  <c r="L26" i="19" s="1"/>
  <c r="I26" i="19"/>
  <c r="K25" i="19"/>
  <c r="L25" i="19" s="1"/>
  <c r="I25" i="19"/>
  <c r="K21" i="19"/>
  <c r="I21" i="19"/>
  <c r="K20" i="19"/>
  <c r="I20" i="19"/>
  <c r="L20" i="19" s="1"/>
  <c r="K16" i="19"/>
  <c r="L16" i="19" s="1"/>
  <c r="I16" i="19"/>
  <c r="K15" i="19"/>
  <c r="L15" i="19" s="1"/>
  <c r="I15" i="19"/>
  <c r="K14" i="19"/>
  <c r="L14" i="19" s="1"/>
  <c r="I14" i="19"/>
  <c r="L13" i="19"/>
  <c r="K13" i="19"/>
  <c r="I13" i="19"/>
  <c r="K12" i="19"/>
  <c r="L12" i="19" s="1"/>
  <c r="I12" i="19"/>
  <c r="K11" i="19"/>
  <c r="L11" i="19" s="1"/>
  <c r="I11" i="19"/>
  <c r="K47" i="18"/>
  <c r="K45" i="18"/>
  <c r="L45" i="18" s="1"/>
  <c r="I45" i="18"/>
  <c r="K42" i="18"/>
  <c r="L42" i="18" s="1"/>
  <c r="I42" i="18"/>
  <c r="K39" i="18"/>
  <c r="L39" i="18"/>
  <c r="L38" i="18"/>
  <c r="K38" i="18"/>
  <c r="I39" i="18"/>
  <c r="I38" i="18"/>
  <c r="K26" i="18"/>
  <c r="L26" i="18" s="1"/>
  <c r="K27" i="18"/>
  <c r="L27" i="18"/>
  <c r="K25" i="18"/>
  <c r="L25" i="18" s="1"/>
  <c r="I26" i="18"/>
  <c r="I27" i="18"/>
  <c r="I25" i="18"/>
  <c r="L21" i="18"/>
  <c r="K21" i="18"/>
  <c r="I21" i="18"/>
  <c r="K20" i="18"/>
  <c r="I20" i="18"/>
  <c r="K16" i="18"/>
  <c r="K15" i="18"/>
  <c r="K14" i="18"/>
  <c r="K13" i="18"/>
  <c r="K12" i="18"/>
  <c r="K11" i="18"/>
  <c r="I16" i="18"/>
  <c r="L16" i="18" s="1"/>
  <c r="I15" i="18"/>
  <c r="L15" i="18" s="1"/>
  <c r="I14" i="18"/>
  <c r="L14" i="18" s="1"/>
  <c r="I13" i="18"/>
  <c r="L13" i="18" s="1"/>
  <c r="I12" i="18"/>
  <c r="L12" i="18" s="1"/>
  <c r="I11" i="18"/>
  <c r="L11" i="18" s="1"/>
  <c r="L21" i="19" l="1"/>
  <c r="L41" i="19" s="1"/>
  <c r="I41" i="19"/>
  <c r="I47" i="18"/>
  <c r="L20" i="18"/>
  <c r="L47" i="18" s="1"/>
  <c r="B2" i="17" l="1"/>
  <c r="B1" i="17"/>
  <c r="E69" i="15"/>
  <c r="E56" i="15"/>
  <c r="E55" i="15"/>
  <c r="E54" i="15"/>
  <c r="B15" i="15"/>
  <c r="B18" i="15" s="1"/>
  <c r="B24" i="15" s="1"/>
  <c r="B42" i="15" s="1"/>
  <c r="B51" i="15" s="1"/>
  <c r="B58" i="15" s="1"/>
  <c r="B63" i="15" s="1"/>
  <c r="B68" i="15" s="1"/>
  <c r="B71" i="15" s="1"/>
  <c r="B74" i="15" s="1"/>
  <c r="B77" i="15" s="1"/>
  <c r="B108" i="15" s="1"/>
  <c r="B112" i="15" s="1"/>
  <c r="B116" i="15" s="1"/>
  <c r="B2" i="15"/>
  <c r="B1" i="15"/>
  <c r="E51" i="14"/>
  <c r="E50" i="14"/>
  <c r="B14" i="14"/>
  <c r="B17" i="14" s="1"/>
  <c r="B21" i="14" s="1"/>
  <c r="B39" i="14" s="1"/>
  <c r="B47" i="14" s="1"/>
  <c r="B53" i="14" s="1"/>
  <c r="B58" i="14" s="1"/>
  <c r="B62" i="14" s="1"/>
  <c r="B65" i="14" s="1"/>
  <c r="B68" i="14" s="1"/>
  <c r="B71" i="14" s="1"/>
  <c r="B101" i="14" s="1"/>
  <c r="B105" i="14" s="1"/>
  <c r="B109" i="14" s="1"/>
  <c r="K50" i="14" l="1"/>
  <c r="I50" i="14"/>
  <c r="K51" i="14"/>
  <c r="I51" i="14"/>
  <c r="L51" i="14" s="1"/>
  <c r="I134" i="14" l="1"/>
  <c r="K134" i="14"/>
  <c r="L50" i="14"/>
  <c r="L134" i="14" l="1"/>
</calcChain>
</file>

<file path=xl/sharedStrings.xml><?xml version="1.0" encoding="utf-8"?>
<sst xmlns="http://schemas.openxmlformats.org/spreadsheetml/2006/main" count="1587" uniqueCount="399">
  <si>
    <t>Description</t>
  </si>
  <si>
    <t>Unit</t>
  </si>
  <si>
    <t>Sft</t>
  </si>
  <si>
    <t>Qty</t>
  </si>
  <si>
    <t>Rate</t>
  </si>
  <si>
    <t>Amount</t>
  </si>
  <si>
    <t>No</t>
  </si>
  <si>
    <t>CARPET FLOOR</t>
  </si>
  <si>
    <t>PAINT</t>
  </si>
  <si>
    <t>FALSE CEILING</t>
  </si>
  <si>
    <t>JOINERY</t>
  </si>
  <si>
    <t>b</t>
  </si>
  <si>
    <t>a</t>
  </si>
  <si>
    <t>Floor</t>
  </si>
  <si>
    <t>Wall</t>
  </si>
  <si>
    <t xml:space="preserve">Floor </t>
  </si>
  <si>
    <t>Rft</t>
  </si>
  <si>
    <t>3RD FLOOR</t>
  </si>
  <si>
    <t>BLOCK MASONRY</t>
  </si>
  <si>
    <t>PLASTER</t>
  </si>
  <si>
    <t>ALUMINUM WINDOW</t>
  </si>
  <si>
    <t>VINYL FLOORING</t>
  </si>
  <si>
    <t>CORRIDOR TILES</t>
  </si>
  <si>
    <t>UNILEVER PAKISTAN LTD</t>
  </si>
  <si>
    <t>CIVIL WORK</t>
  </si>
  <si>
    <t>INTERIOR FINISHES WORK</t>
  </si>
  <si>
    <t>TOTAL COST OF CIVIL WORK</t>
  </si>
  <si>
    <t>TOTAL COST OF INTERIOR FINISHES WORK</t>
  </si>
  <si>
    <t>WOODEN PARTITION</t>
  </si>
  <si>
    <t>TOTAL COST OF PARTITION WALL &amp; DOORS</t>
  </si>
  <si>
    <t>PARTITION WALLS &amp; DOORS</t>
  </si>
  <si>
    <t>WOODEN DOOR IN PARTITION</t>
  </si>
  <si>
    <t>SUMMARY</t>
  </si>
  <si>
    <t xml:space="preserve">TOTAL COST </t>
  </si>
  <si>
    <t>Ser #</t>
  </si>
  <si>
    <t>(approved by the Architect) including racking out joints curing, etc.,</t>
  </si>
  <si>
    <t>complete as per specifications and relevant drawings</t>
  </si>
  <si>
    <t>chamfered shape edges or rounding off corners at junctions including</t>
  </si>
  <si>
    <t>walls, columns, beams, slabs, lintels, steps, etc., including making</t>
  </si>
  <si>
    <t>c</t>
  </si>
  <si>
    <t xml:space="preserve">Size 3'-0" X 7'-0" </t>
  </si>
  <si>
    <t xml:space="preserve">Size 2'-6" X 7'-0" </t>
  </si>
  <si>
    <t>IMPORTED PARTITION WALLS &amp; DOOR</t>
  </si>
  <si>
    <t>6 plus 6mm LAMINATED TEMPERED GLASS PARTITION</t>
  </si>
  <si>
    <t>10mm TEMPERED GLASS DOOR IN PARTITION</t>
  </si>
  <si>
    <t>Polished finish on Counter Tops</t>
  </si>
  <si>
    <t>ALUMINUM CEILING ( High-grade pre-coated aluminum alloy ) 0.5mm~1.0mm thinckness</t>
  </si>
  <si>
    <t>STEEL MESH CEILING IN VITALITY ZONE (Hexazonal MS frame rapped with steel mesh)</t>
  </si>
  <si>
    <t>mortar with 1:4:5 or 1:3:6 machine made block minimum 800 psi</t>
  </si>
  <si>
    <t>Providing MDF cladding on all exposed columns.</t>
  </si>
  <si>
    <t>METAL SCREEN</t>
  </si>
  <si>
    <t>Laser cut perforated ( High Strength Low Alloy HSLA steel ) corten metal sheet.</t>
  </si>
  <si>
    <t>CEMENT BOARD CEILING</t>
  </si>
  <si>
    <t>6" thick (External)</t>
  </si>
  <si>
    <t>4" thick (Internal)</t>
  </si>
  <si>
    <t xml:space="preserve"> 3" Thick brick cladding ( Lobby Feature Wall)</t>
  </si>
  <si>
    <t>Internal Walls</t>
  </si>
  <si>
    <t>External periphery walls</t>
  </si>
  <si>
    <t>DRY WALL PARTITION WALL</t>
  </si>
  <si>
    <t>Internal Ceiling</t>
  </si>
  <si>
    <t xml:space="preserve"> Internal Fair Faced Textured paint (includes walls and ceiling)</t>
  </si>
  <si>
    <t>Branding and Display (refer to attachment)</t>
  </si>
  <si>
    <t>Ceramic wall cladding (refer to attachment)</t>
  </si>
  <si>
    <t>No.</t>
  </si>
  <si>
    <t>1.5.1</t>
  </si>
  <si>
    <t>1.5.2</t>
  </si>
  <si>
    <t>1.5.3</t>
  </si>
  <si>
    <t>1.5.4</t>
  </si>
  <si>
    <t>Metal framing joinery work for the perforated partition and S.S pipes feature.</t>
  </si>
  <si>
    <t>RUBBER FLOORING</t>
  </si>
  <si>
    <t>FLOORING &amp; SPECIAL FINISHES</t>
  </si>
  <si>
    <t>1.5.5</t>
  </si>
  <si>
    <t>GRANITE STEPS</t>
  </si>
  <si>
    <t>ii</t>
  </si>
  <si>
    <t>iii</t>
  </si>
  <si>
    <t>Grouting. Water proof grouting  color to be specified by the Architect.</t>
  </si>
  <si>
    <t>iv</t>
  </si>
  <si>
    <t>MDF CLADDING (2" thick partal wood frame rapped around 1/2" thick one side MDF sheet).</t>
  </si>
  <si>
    <t>GLASS WALL PARTITION (Translucent Glass film)</t>
  </si>
  <si>
    <t>SPECIAL FINISHES</t>
  </si>
  <si>
    <t>PORCELAIN TILES IN OFFICE SPACES</t>
  </si>
  <si>
    <t>Flooring</t>
  </si>
  <si>
    <t>PORCELAIN TILES IN WET AREA TILES</t>
  </si>
  <si>
    <t>GRANITE COUNTER TOP</t>
  </si>
  <si>
    <t>Polish finish on Staircase Riser</t>
  </si>
  <si>
    <t>3" Flame torch finish on Staircase Tread 5'-0"</t>
  </si>
  <si>
    <t>Color and size as approved by the Architect.</t>
  </si>
  <si>
    <t>SKIRTING</t>
  </si>
  <si>
    <t xml:space="preserve"> PVC skirting of 2" thick in dark grey color.</t>
  </si>
  <si>
    <t>External Weathred shield</t>
  </si>
  <si>
    <t xml:space="preserve">Included in the laying of the Granite will be preparation of floor using cement  mix to achieve perfect alignment a required of the floor for the application of tiles. Rs. 800 / sqft </t>
  </si>
  <si>
    <t>(Gym Area) 8.2 MM Thickness (For spec find the attachment)</t>
  </si>
  <si>
    <t xml:space="preserve"> Cement concrete block masonry set in 1:4 cement</t>
  </si>
  <si>
    <t xml:space="preserve"> 3 coats, external weathered shield  by JOTUN, ICI, Nelson paint complete in all respects of approved quality and shade including rubbing, filling and primer coat.</t>
  </si>
  <si>
    <t xml:space="preserve">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 </t>
  </si>
  <si>
    <t>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t>
  </si>
  <si>
    <t>Porcelain tile of Fiandre Marmi MaximumTravertino size 5'x10' full body approved quality.Shade pattern set in 1:4 cement mortar including preparing proper base of 1:2:4 concrete mortar all as per specification and drawing complete in all respect. (Fiandre Product supplied by Benitoz or Equivalent; color &amp; size to be approved by the Architect, price will be Rs. 13000 / sqm)</t>
  </si>
  <si>
    <t>i</t>
  </si>
  <si>
    <t>100 mm MDF partition on 75 mm x 75mm partal wood framing @600 mm x 600mm c.c (approx),in ducco finish,treated with approved antitermite slagnum &amp; zahbia primer on both ends of MDF , shall ensure the sample to be approved before purchase of material. The approved sample shall always be at site as detailed in the General Condition of Contract.</t>
  </si>
  <si>
    <t>Low VOC acrylic emulsion by JOTUN  paint on walls of approved quality and shade including rubbing, filling and primer coat., complete in all respects.</t>
  </si>
  <si>
    <t xml:space="preserve">Granite counter top , including all beds and anchoring, finished as below: (with basin hole cutting and special finishes complete as per drawing ) The Granite will be installed on a GI frame with red oxide coating and the finished with black spray paint.  Rs. 800 / sqft </t>
  </si>
  <si>
    <t>Seamless vinyl flooring by Tarkett or equivalent. Thinkness 4.5mm. (50 mm x 50 mm tile) Inteface level set collection availabe from pak carpets or equivalent. SQFT Rs .265</t>
  </si>
  <si>
    <t>Green wall (refer to attachment) baseprice Rs. 2500 SQFT</t>
  </si>
  <si>
    <t xml:space="preserve"> Carpet as specified by Architect (For spec find the attachment) SQFT Rs. 325 </t>
  </si>
  <si>
    <t xml:space="preserve">1.5" thick solid core commercial ply veneer flush door shutters  (Formite 7195 - Baluchistan Laminates) SWG G.I 16 gauage door frames 2" x 7" so lignum painted 2"x5/8", approved quality of oxidized brass hinges, brass screw, tower bolts, imported locks top of the line quick set hydraulic door closer (brand-New Star Japanese) Wherever needed aluminum push plates on both sides door stopper and other hardware of brass including iron hold fasts, complete in all respects as per drawings and as directed by the  Architect. </t>
  </si>
  <si>
    <t>12 mm thick imported tempared glass fixed, Champaign color aluminium U- channel along with the wall at top and bottom and polishing of exposed edges,with 3M Electro cut 314 Brand frosted film complete in all respects and as directed by the Architect.</t>
  </si>
  <si>
    <t>EXTERNAL WINDOWS</t>
  </si>
  <si>
    <t>(Double-Glazed assembly with U-value of 1.4 W/Sqm.K in 6mm Low-E Exterior Glass + 12mm Air Gap (with or without Argon filling) + 6mm local clear Internal Glass)</t>
  </si>
  <si>
    <t xml:space="preserve">Aluminum Windows using imported section and high quality hardware; that must be airtight with minimum infiltration and exfiltration properties. The Aluminum section will be powder coated, color to be approved by Architect. </t>
  </si>
  <si>
    <t>Cement Board false ceiling at edges allaround the rooms and corridors to as make-up space to ensure metal pan ceilings are not cut and are used as full tiles. (Rs:110)</t>
  </si>
  <si>
    <t>Plaster 0.75" thick 1:4 cement plaster to internal</t>
  </si>
  <si>
    <t>curing, etc., complete as per specifications and relevant drawings.</t>
  </si>
  <si>
    <r>
      <t>Granite to be installed on the Steps using dry bond methodology . Dry bond to be used is</t>
    </r>
    <r>
      <rPr>
        <sz val="10"/>
        <color indexed="10"/>
        <rFont val="Arial"/>
        <family val="2"/>
      </rPr>
      <t xml:space="preserve"> </t>
    </r>
    <r>
      <rPr>
        <b/>
        <sz val="10"/>
        <color indexed="8"/>
        <rFont val="Arial"/>
        <family val="2"/>
      </rPr>
      <t xml:space="preserve">Ressichem T210 or Millwala's Tifix </t>
    </r>
  </si>
  <si>
    <r>
      <t xml:space="preserve">Imported Aluminum windows of </t>
    </r>
    <r>
      <rPr>
        <b/>
        <sz val="10"/>
        <color theme="1"/>
        <rFont val="Arial"/>
        <family val="2"/>
      </rPr>
      <t>W1</t>
    </r>
    <r>
      <rPr>
        <sz val="10"/>
        <color theme="1"/>
        <rFont val="Arial"/>
        <family val="2"/>
      </rPr>
      <t xml:space="preserve"> size 6'-0" x 4'-6" on front façade. </t>
    </r>
  </si>
  <si>
    <r>
      <t xml:space="preserve">Imported Aluminum windows of </t>
    </r>
    <r>
      <rPr>
        <b/>
        <sz val="10"/>
        <color theme="1"/>
        <rFont val="Arial"/>
        <family val="2"/>
      </rPr>
      <t>W2</t>
    </r>
    <r>
      <rPr>
        <sz val="10"/>
        <color theme="1"/>
        <rFont val="Arial"/>
        <family val="2"/>
      </rPr>
      <t xml:space="preserve"> size 14'-0" x 4'-6" on front façade (Board Room) . </t>
    </r>
  </si>
  <si>
    <t>d</t>
  </si>
  <si>
    <t>f</t>
  </si>
  <si>
    <t>Job</t>
  </si>
  <si>
    <t>e</t>
  </si>
  <si>
    <t>g</t>
  </si>
  <si>
    <t>h</t>
  </si>
  <si>
    <t>j</t>
  </si>
  <si>
    <t>Base Rate</t>
  </si>
  <si>
    <t>Model Make</t>
  </si>
  <si>
    <t>Sqm</t>
  </si>
  <si>
    <t>Total Supply Cost</t>
  </si>
  <si>
    <t>Total Labor Cost</t>
  </si>
  <si>
    <t xml:space="preserve">Supply Cost of Material (Unit) </t>
  </si>
  <si>
    <t>Labour/ Installation Cost (Unit)</t>
  </si>
  <si>
    <t>Total Cost (Supply + Labor)</t>
  </si>
  <si>
    <t>Material</t>
  </si>
  <si>
    <t>Labor/Installation</t>
  </si>
  <si>
    <t>Revision Number 00</t>
  </si>
  <si>
    <t>Remarks</t>
  </si>
  <si>
    <t>Deutsche Bank AG, Karachi Branch</t>
  </si>
  <si>
    <t>Karachi branch Relocation</t>
  </si>
  <si>
    <t>Deutsche Bank AG, Karachi branch</t>
  </si>
  <si>
    <t>Karachi Branch Relocation</t>
  </si>
  <si>
    <t>Appendix A2.3 -  BILL OF QUANTITIES - ACMV WORKS (15TH FLOOR)</t>
  </si>
  <si>
    <t>Labour / Installation Cost (Unit)</t>
  </si>
  <si>
    <t>ACMV WORKS</t>
  </si>
  <si>
    <t>VAV &amp; CAV BOXES</t>
  </si>
  <si>
    <t>Supply &amp; installation of  VAV / CAV Boxes as per mentioned in schedule with digital thermostat controller, pressure sensor, control wiring, including supply &amp; installation of flexible duct connection, power wiring upto 10' to 15' radius, lindapter support &amp; hangers etc, complete in all respects ready to operate as per schedule, drawings, specification, instruction of consultant.</t>
  </si>
  <si>
    <t>VAV Boxes</t>
  </si>
  <si>
    <t>Nos.</t>
  </si>
  <si>
    <t>CAV Boxes</t>
  </si>
  <si>
    <t xml:space="preserve">Control Wiring </t>
  </si>
  <si>
    <t>Lot</t>
  </si>
  <si>
    <t>WATER LEAK DETECTING SYSTEM WITH CONTROL PANEL</t>
  </si>
  <si>
    <t>Supply &amp; installation of water leak detecting ropes with control panel including fixing accessories, control &amp; power wiring, complete system (integrated with BMS) inside technology equipment room (TER), complete in all respects as per specifications, drawings and instructions of consultant.</t>
  </si>
  <si>
    <t>DUCTED FAN COIL UNITS</t>
  </si>
  <si>
    <t>Supply &amp; installation of ducted fan coil units of different capacities complete in all respects, ready to operate with supply and fixing of all accessories, including hanger steel base, vibration isolators, including interconnecting &amp; control wiring, power wiring upto 10' to 15' radius, with inlet &amp; outlet chilled water connections, drain connection, flexible rubber duct connection / connector,  lindapter hangers &amp; supports etc. complete in all respects ready to operate as per schedule, specification, drawings and as per instruction of consultant.</t>
  </si>
  <si>
    <t>DFCU-01</t>
  </si>
  <si>
    <t>VALVES &amp; ACCESSORIES</t>
  </si>
  <si>
    <t>Supply &amp; installation of valves &amp; accessories for DFCUs with fixing accessories,  lindapter supports, hangers, etc. complete in all respects as per specifications, drawings and as per instructions of consultant.</t>
  </si>
  <si>
    <t>Ball  Valve</t>
  </si>
  <si>
    <t>i.</t>
  </si>
  <si>
    <t>25mm dia</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</si>
  <si>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</si>
  <si>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</si>
  <si>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</si>
  <si>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</si>
  <si>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15' radius</t>
  </si>
  <si>
    <t>M.S PIPES</t>
  </si>
  <si>
    <t>Supply &amp; installation of SCH-40 M.S. (As per ASME &amp; API standard, heavy quality with standard SCH 40 wall thickness) pipes &amp; fitting for chilled &amp; cooling water circulation system complete with bends, tees, unions, sockets, specials, MS Pipe lindapter support, hangers &amp; anchors, M.S. angle, U channel, roller support, bolts, rods, clamps, concrete fasteners etc as required to complete in all respects ready to operate as per specification, drawings and as per instruction of consultant.</t>
  </si>
  <si>
    <t>Chilled Water</t>
  </si>
  <si>
    <t>Rm</t>
  </si>
  <si>
    <t>38mm dia</t>
  </si>
  <si>
    <t>Cooling Water</t>
  </si>
  <si>
    <t>PIPES INSULATION</t>
  </si>
  <si>
    <t>Supply &amp; installation of Pre Formed Polystyrene (Thermopore)  insulation (32 kg/m3 density) for chilled water pipes, bends, tees, unions, sockets, valves and on specials protected with Kraft paper, wrapped with 8oz canvas cloth than paint with anti fungus paint complete in all respects ready to operate as per specification, drawings and as per instruction of consultant.</t>
  </si>
  <si>
    <t>DRAIN PIPES</t>
  </si>
  <si>
    <t>Supply &amp; installation of uPVC make class D SCH-40 pipe with 10mm thick expanded rubber foam insulation, PVC tape wrapping for condensate drain including support hangers, excavation, cutting, chiseling and making good complete in all respects ready to operate as per specification, drawings and as per instruction of consultant.</t>
  </si>
  <si>
    <t>50mm dia</t>
  </si>
  <si>
    <t>FANS</t>
  </si>
  <si>
    <t>Supply &amp; installation of ventilation fans including flexible duct connection / connector, lindapter support &amp; hangers, power wiring upto 10' to 15' radius  etc, complete in all respects ready to operate as per schedule, drawings, specification, instruction of consultant.</t>
  </si>
  <si>
    <t>TAF-01</t>
  </si>
  <si>
    <t>DUCT</t>
  </si>
  <si>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and approval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</si>
  <si>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</si>
  <si>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</si>
  <si>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SOUND LINER</t>
  </si>
  <si>
    <t>Supply &amp; installation of acoustical duct sound liner (adhesive 12mm thick) in supply air duct etc, complete in all respects ready to operate as per drawings, specification and as per instruction of consultant.</t>
  </si>
  <si>
    <t>AIR DEVICES</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</si>
  <si>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</si>
  <si>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Diffuser with Damper</t>
  </si>
  <si>
    <t>225mm  x 225mm</t>
  </si>
  <si>
    <t>ii.</t>
  </si>
  <si>
    <t>300mm  x 300mm</t>
  </si>
  <si>
    <t>iii.</t>
  </si>
  <si>
    <t>450mm  x 450mm</t>
  </si>
  <si>
    <t>iv.</t>
  </si>
  <si>
    <t>300mm dia</t>
  </si>
  <si>
    <t>Transfer Air Grill</t>
  </si>
  <si>
    <t>300mm x 150mm</t>
  </si>
  <si>
    <t>400mm x 150mm</t>
  </si>
  <si>
    <t>600mm x 250mm</t>
  </si>
  <si>
    <t>S.S Mesh with G.I Frame</t>
  </si>
  <si>
    <t>200mm x 200mm</t>
  </si>
  <si>
    <t>250mm x 250mm</t>
  </si>
  <si>
    <t>400mm x 250mm</t>
  </si>
  <si>
    <t>v.</t>
  </si>
  <si>
    <t>450mm x 200mm</t>
  </si>
  <si>
    <t>vi.</t>
  </si>
  <si>
    <t>500mm x 250mm</t>
  </si>
  <si>
    <t>vii.</t>
  </si>
  <si>
    <t>550mm x 350mm</t>
  </si>
  <si>
    <t>viii.</t>
  </si>
  <si>
    <t>1800mm x 600mm</t>
  </si>
  <si>
    <t>Linear Slot 6,000 Series</t>
  </si>
  <si>
    <t xml:space="preserve">1 slot of 20mm </t>
  </si>
  <si>
    <t xml:space="preserve">2 slots of 20mm </t>
  </si>
  <si>
    <t>Exhaust Air Disc Valves</t>
  </si>
  <si>
    <t>150mm dia</t>
  </si>
  <si>
    <t>FLEXIBLE DUCT</t>
  </si>
  <si>
    <t xml:space="preserve">Supply &amp; installation of flexible duct including hangers, jubilee clamp complete in all respects as per specification, drawings &amp; as per instruction of consultant.
</t>
  </si>
  <si>
    <t>BUTTERFLY DAMPER</t>
  </si>
  <si>
    <t>Supply &amp; installation of butterfly damper for above flexible duct with gas kits, nut bolts, complete in all respects, ready to operate as per specification, drawings &amp; as per instruction of consultant.</t>
  </si>
  <si>
    <t>VOLUME CONTROL DAMPER</t>
  </si>
  <si>
    <t>Supply, fabrication &amp; installation of pre-insulated Volume Control Damper, blades to be constructed with extruded aluminum in airfoil shape with thermal isolation gape &amp; shall have seals, pvc / aluminum profiles duct connection at both end, lindapter supports &amp; hangers, etc, complete in all respects ready to operate as per drawings, specification and as per instruction of consultant.</t>
  </si>
  <si>
    <t>350mm x 100mm</t>
  </si>
  <si>
    <t>350mm x 350mm</t>
  </si>
  <si>
    <t>550mm x 150mm</t>
  </si>
  <si>
    <t>1150mm x 300mm</t>
  </si>
  <si>
    <t>1200mm x 300mm</t>
  </si>
  <si>
    <t>MISCELLANEOUS WORKS</t>
  </si>
  <si>
    <t>PAINTING &amp; IDENDTIFICATION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</si>
  <si>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</si>
  <si>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TESTING &amp; COMMISSIONING OF SYSTEM</t>
  </si>
  <si>
    <t>Testing, balancing and commissioning of air side of the system (from independent agency) complete in all respects including flow measurement &amp; balancing, temp, pressure, electrical data of related equipment etc, complete in all respects as per instruction of consultant. Moreover, testing and commissioning to be carried out as per the Testing and Commissioning document shared within the RFP.</t>
  </si>
  <si>
    <t>SHOP &amp; AS BUILT DRWAINGS</t>
  </si>
  <si>
    <t>Making of Shop drawings on Auto CAD 2018 with section details, equipment foundation details and Making of As Built drawings, Documentation Technical / Operational Manual &amp; LOG Book for each equipment complete in all respects as per instruction of consultant.</t>
  </si>
  <si>
    <t>TOTAL COST OF ACMV WORKS</t>
  </si>
  <si>
    <t>Appendix A2.3 -  BILL OF QUANTITIES - ACMV WORKS (16TH FLOOR)</t>
  </si>
  <si>
    <t>Supply &amp; installation of water leak detecting ropes with control panel including fixing accessories, control &amp; power wiring, complete system (integrated with BMS) inside technology room (TR), complete in all respects as per specifications, drawings and instructions of consultant.</t>
  </si>
  <si>
    <t>DFCU-02</t>
  </si>
  <si>
    <t>DFCU-03</t>
  </si>
  <si>
    <t>32mm dia</t>
  </si>
  <si>
    <t>TAF-02</t>
  </si>
  <si>
    <t>Supply &amp; installation of acoustical duct sound liner (adhesive 12mm thick) in supply air &amp; return air duct etc, complete in all respects ready to operate as per drawings, specification and as per instruction of consultant.</t>
  </si>
  <si>
    <t>375mm  x 375mm</t>
  </si>
  <si>
    <t>Supply, Transfer &amp; Return Air Grill</t>
  </si>
  <si>
    <t xml:space="preserve">450mm x 150mm </t>
  </si>
  <si>
    <t xml:space="preserve">450mm x 250mm </t>
  </si>
  <si>
    <t>Return &amp; Exhaust Air Register</t>
  </si>
  <si>
    <t xml:space="preserve">150mm x 150mm </t>
  </si>
  <si>
    <t xml:space="preserve">225mm x 225mm </t>
  </si>
  <si>
    <t xml:space="preserve">350mm x 350mm </t>
  </si>
  <si>
    <t xml:space="preserve">900mm x 650mm </t>
  </si>
  <si>
    <t xml:space="preserve">350mm x 150mm </t>
  </si>
  <si>
    <t xml:space="preserve">400mm x 200mm </t>
  </si>
  <si>
    <t xml:space="preserve">450mm x 200mm </t>
  </si>
  <si>
    <t xml:space="preserve">900mm x 250mm </t>
  </si>
  <si>
    <t xml:space="preserve">1100mm x 200mm </t>
  </si>
  <si>
    <t>400mm x 200mm</t>
  </si>
  <si>
    <t>550mm x 200mm</t>
  </si>
  <si>
    <t>600mm x 200mm</t>
  </si>
  <si>
    <t>APPENDIX A2.4 -  BILL OF QUANTITIES - PLUMBING WORKS (15TH FLOOR)</t>
  </si>
  <si>
    <t>PLUMBING FIXTURES</t>
  </si>
  <si>
    <t>EUROPEAN STYLE W.C.</t>
  </si>
  <si>
    <t>Supply &amp; installation of european style W.C. wall hung type with seat cover, flush valve, including automatic sensor type flushing system, wall mounted brackets &amp; fixing accessories etc, complete in all respects, as per drawings, specifications and as per instruction of consultant.</t>
  </si>
  <si>
    <t>Type - EWC-WH</t>
  </si>
  <si>
    <t xml:space="preserve">TOILET HAND SPRAY </t>
  </si>
  <si>
    <t>Supply &amp; installation of Toilet Hand Spray with flexible chain &amp; telephone type shower Including tee stop cock etc, complete in all respects, as per drawings, specifications and as per instruction of consultant.</t>
  </si>
  <si>
    <t xml:space="preserve">Type - TS </t>
  </si>
  <si>
    <t>WASH BASIN</t>
  </si>
  <si>
    <t>Supply &amp; installation of Wash basin (WB) half pedestal wall mounted including bottle trap, waste, stop cocks, etc, complete in all respects, as per drawings, specifications and as per instruction of consultant.</t>
  </si>
  <si>
    <t xml:space="preserve">Type - WB </t>
  </si>
  <si>
    <t>WASH BASIN MIXER</t>
  </si>
  <si>
    <t>Supply &amp; installation of  Wash basin mixer for hot &amp; cold water with automatic sensor type system etc, complete in all respects, as per drawings, specifications and as per instruction of consultant.</t>
  </si>
  <si>
    <t>WASH BASIN MIXER ABLUTION</t>
  </si>
  <si>
    <t>Supply &amp; installation of Hot &amp; cold water mixer with automatic sensor type system for Ablution, complete in all respects, as per drawings, specifications and as per instruction of consultant.</t>
  </si>
  <si>
    <t>TOILET ACCESSORIES COMPLETE SET.</t>
  </si>
  <si>
    <t>Supply &amp; installation of toilet accessories complete in all respects, as per drawings, specifications and as per instruction of consultant.</t>
  </si>
  <si>
    <t>Soap Dispenser</t>
  </si>
  <si>
    <t>Towel Rail</t>
  </si>
  <si>
    <t>Paper Holder</t>
  </si>
  <si>
    <t>Coat Hooks</t>
  </si>
  <si>
    <t xml:space="preserve">Automatic Hand Dryer </t>
  </si>
  <si>
    <t>WATER SUPPLY SYSTEM</t>
  </si>
  <si>
    <t>WATER SUPPLY PIPES C/W</t>
  </si>
  <si>
    <t>Supply &amp; installation of polypropylene random PP-R pipes PN 20 and fittings with fusion  jointing along with all types of unions, tees, bends, sockets, clamps, lindapter supports hangers, sleeves, masking  plates, chiseling, making holes making good, excavation, bedding backfilling as required etc, complete in all respects, as per drawings, specifications and as per instruction of consultant.</t>
  </si>
  <si>
    <t>25mm dia (OD)</t>
  </si>
  <si>
    <t>32mm dia (OD)</t>
  </si>
  <si>
    <t>40mm dia (OD)</t>
  </si>
  <si>
    <t>50mm dia (OD)</t>
  </si>
  <si>
    <t>63mm dia (OD)</t>
  </si>
  <si>
    <t>75mm dia (OD)</t>
  </si>
  <si>
    <t>WATER SUPPLY PIPES H/W</t>
  </si>
  <si>
    <t>RUBBER FOAM INSULATION</t>
  </si>
  <si>
    <t>Supply &amp; installation of open cell rubber foam insulation 3/8" thick &amp; pvc tape wrapping for hot water pipes complete in all respects, as per drawings, specifications and as per instruction of consultant.</t>
  </si>
  <si>
    <t>VALVES</t>
  </si>
  <si>
    <t>Supply &amp; installation of brass body gate valves / ball valves with unions, complete in all respects, as per drawings, specifications and as per instruction of consultant.</t>
  </si>
  <si>
    <t>BIB COCK</t>
  </si>
  <si>
    <t>Supply &amp; installation of Bib cock brass body for washing area, complete in all respects, as per drawings, specifications and as per instruction of consultant.</t>
  </si>
  <si>
    <t>20mm dia</t>
  </si>
  <si>
    <t>ELECTRIC WATER HEATER</t>
  </si>
  <si>
    <t>Supply &amp; installation of hot water storage heater (Electric) suitable for 30 psi working pressure including  thermostat, inlet/outlet connection. Pressure relief valve etc, complete in all respects, as per drawings, specifications and as per instruction of consultant.</t>
  </si>
  <si>
    <t>HWE-80 (80 Litres Storage Capacity)</t>
  </si>
  <si>
    <t>SOIL, WASTE VENT AND RAIN WATER DRAINAGE SYSTEM</t>
  </si>
  <si>
    <t>UPVC PIPE FOR SOIL AND WASTE</t>
  </si>
  <si>
    <t>Supply &amp; installation of uPVC pipes of approved make along with specials, fittings, bends, wye, tees, sockets, lindapter supports hangers, flexible connectors, sleeves, masking plates, chiseling, making hole, excavation, backfilling making good where as  required jointing with rubber ring seal, complete in all respects, as per drawings, specifications and as per instruction of consultant.</t>
  </si>
  <si>
    <t>Testing, and commissioning entire P&amp;S system complete in all respects as per instruction of consultant.</t>
  </si>
  <si>
    <t>Making of Shop drawings on Auto CAD 2018 with section details and Making of As Built drawings, Documentation Technical / Operational Manual &amp; LOG Book complete in all respects as per instruction of consultant.</t>
  </si>
  <si>
    <t>TOTAL COST OF PLUMBING WORKS</t>
  </si>
  <si>
    <t>APPENDIX A2.4 -  BILL OF QUANTITIES - PLUMBING WORKS (16TH FLOOR)</t>
  </si>
  <si>
    <t>Type - WB</t>
  </si>
  <si>
    <t>TOILET ACCESSORIES COMPLETE SET</t>
  </si>
  <si>
    <t>HWE-50 (50 Litres Storage Capacity)</t>
  </si>
  <si>
    <t>APPENDIX A2.5 -  BILL OF QUANTITIES - FIRE SUPPRESSION SERVICES (15TH FLOOR)</t>
  </si>
  <si>
    <t>FIRE SUPPRESSION SERVICES</t>
  </si>
  <si>
    <t>MS SCH-40 PIPES</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</si>
  <si>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</si>
  <si>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40mm dia</t>
  </si>
  <si>
    <t>65mm dia</t>
  </si>
  <si>
    <t>75mm dia</t>
  </si>
  <si>
    <t>SPRINKLERS</t>
  </si>
  <si>
    <t>Supply &amp; installation of sprinkler with fixing accessories, complete in all respects ready to operate as per drawings, specification, instruction of consultant.</t>
  </si>
  <si>
    <t>Sprinkler Upright type quick response K = 5.6
(Opening Temperature 57ºC)</t>
  </si>
  <si>
    <t>Sprinkler Pendent type with escutcheon plate quick response K = 5.6
(Opening Temperature 57ºC)</t>
  </si>
  <si>
    <t>FIRE EXTINGUISHERS</t>
  </si>
  <si>
    <t>Supply &amp; installation of fire extinguishers with fixing accessories, complete in all respects ready to operate as per drawings, specification, instruction of consultant.</t>
  </si>
  <si>
    <t>Type Class B&amp;C FX-3  (5 Kg. CO2 Carbon Dioxide Gas)</t>
  </si>
  <si>
    <t>Type Class A,B&amp;C  FX-4  (6 Kg. Dry Chemical Powder)</t>
  </si>
  <si>
    <t>Automatic fire extinguisher  (6 Kg. Dry Chemical Powder)</t>
  </si>
  <si>
    <t>INPUT &amp; OUTPUT DEVICES</t>
  </si>
  <si>
    <t>Supply &amp; installation of input and output devices for the clean agent suppression system (integrated with BMS) with wiring, controls &amp; fixing accessories, complete in all respects ready to operate as per drawings, specification, instruction of consultant</t>
  </si>
  <si>
    <t>Very Early Smoke Detection Apparatus Panel</t>
  </si>
  <si>
    <t xml:space="preserve">Air sampling smoke detectors with early warning detection capabilities                                                                                           </t>
  </si>
  <si>
    <t>FLUSHING, TESTING &amp; COMMISSIONING</t>
  </si>
  <si>
    <t>Flushing of entire fire pipe work according to (NFPA-13), complete in all respects as per instruction of consultant.</t>
  </si>
  <si>
    <t>Testing and commissioning of entire clean agent fire suppression system complete in all respects as per instruction of consultant. Moreover, Testing and Commissioning to be carried out as per the testing and commissioning annexure shared in the RFP.</t>
  </si>
  <si>
    <t>Painting, identification and tagging to the installations and equipments, complete in all respects as per instruction of consultant.</t>
  </si>
  <si>
    <t>MAKING SHOP DRAWINGS</t>
  </si>
  <si>
    <t>TOTAL COST OF FIRE SUPPRESSION SERVICES</t>
  </si>
  <si>
    <t>Note:</t>
  </si>
  <si>
    <t>1)</t>
  </si>
  <si>
    <t>Contractor is instructed to visit the site, understand the nature of work &amp; then fill the rates accordingly and submit the quotation. No argument and discussion will be entertained after awarding of work.</t>
  </si>
  <si>
    <t>2)</t>
  </si>
  <si>
    <t>Miscellaneous work which was not included in BOQ but necessary to complete the project in all respects and ready to operate as per instructions of Consultant. (Bidder should mentioned the type of works).</t>
  </si>
  <si>
    <t>APPENDIX A2.5 -  BILL OF QUANTITIES - FIRE SUPPRESSION SERVICES (16TH FLOOR)</t>
  </si>
  <si>
    <t>Automatic fire extinguisher  (10 Kg. Dry Chemical Powder)</t>
  </si>
  <si>
    <t>Testing and Commissioning to be carried out as per the Testing and Commissionig document shared in the RFP B5.1 and as per the instruction of Project Manager and Consultant.</t>
  </si>
  <si>
    <r>
      <rPr>
        <b/>
        <sz val="11"/>
        <color theme="1"/>
        <rFont val="Calibri"/>
        <family val="2"/>
        <scheme val="minor"/>
      </rPr>
      <t>Note:</t>
    </r>
    <r>
      <rPr>
        <sz val="11"/>
        <color theme="1"/>
        <rFont val="Calibri"/>
        <family val="2"/>
        <scheme val="minor"/>
      </rPr>
      <t xml:space="preserve">
&gt;   Contractor is instructed to visit the site, understand the nature of work and then fill the rates accordingly and submit the quotation. No argument and discussion will be entertained after awarding of work.
&gt;   Miscellaneous work which was not included in BOQ but necessary to complete the project in all respects and ready to operate as per instructions of Consultant. (Bidder should mentioned the type of works).</t>
    </r>
  </si>
  <si>
    <t>TRANE, CHINA</t>
  </si>
  <si>
    <t>GALA, CHINE</t>
  </si>
  <si>
    <t>HONEYWELL, USA</t>
  </si>
  <si>
    <t>LONTRIN CHINA</t>
  </si>
  <si>
    <t>Islamuddin</t>
  </si>
  <si>
    <t>LOCAL</t>
  </si>
  <si>
    <t>AEROFOAM UAE</t>
  </si>
  <si>
    <t>Air Guide</t>
  </si>
  <si>
    <t>Pakistan Cable</t>
  </si>
  <si>
    <t>AGM / BINA</t>
  </si>
  <si>
    <t>Imported</t>
  </si>
  <si>
    <t>ICI</t>
  </si>
  <si>
    <t>GROHE</t>
  </si>
  <si>
    <r>
      <rPr>
        <b/>
        <sz val="11"/>
        <color theme="1"/>
        <rFont val="Calibri"/>
        <family val="2"/>
        <scheme val="minor"/>
      </rPr>
      <t>Note:</t>
    </r>
    <r>
      <rPr>
        <sz val="11"/>
        <color theme="1"/>
        <rFont val="Calibri"/>
        <family val="2"/>
        <scheme val="minor"/>
      </rPr>
      <t xml:space="preserve">
&gt;   Contractor is instructed to visit the site, understand the nature of work and then fill the rates accordingly and submit the quotation. No argument and discussion will be entertained after awarding of work.
&gt;   Miscellaneous work which was not included in BOQ but necessary to complete the project in all respects and ready to operate as per instructions of Consultant. (Bidder should mentioned the type of works).</t>
    </r>
  </si>
  <si>
    <t>Siemens</t>
  </si>
  <si>
    <t>Hepworth</t>
  </si>
  <si>
    <t>Aeroflex</t>
  </si>
  <si>
    <t>GALA</t>
  </si>
  <si>
    <t>Ariston</t>
  </si>
  <si>
    <t>BARCOL</t>
  </si>
  <si>
    <t>Flexiva</t>
  </si>
  <si>
    <t>SISTEVEN SPAIN</t>
  </si>
  <si>
    <t>NAFFCO</t>
  </si>
  <si>
    <t>NAFCCO</t>
  </si>
  <si>
    <t>Shiled</t>
  </si>
  <si>
    <t>Time Period</t>
  </si>
  <si>
    <t>14 to 18 Weeks</t>
  </si>
  <si>
    <t>4 to 5 Weeks</t>
  </si>
  <si>
    <t>0 to 1 Week</t>
  </si>
  <si>
    <t>12 to 14 Weeks</t>
  </si>
  <si>
    <t>1 to 2 Weeks</t>
  </si>
  <si>
    <t>4 to 5 weeks</t>
  </si>
  <si>
    <t>Delivery time</t>
  </si>
  <si>
    <t>0 to 1 week</t>
  </si>
  <si>
    <t>2 to 3 week</t>
  </si>
  <si>
    <t>5 to 6 weeks</t>
  </si>
  <si>
    <t>Local Vender:
M/S Fakhri Brothers</t>
  </si>
  <si>
    <t>6 to 8 weeks</t>
  </si>
  <si>
    <t>Local Vender:
M/S Secure Vision</t>
  </si>
  <si>
    <t>Honey Well</t>
  </si>
  <si>
    <t>M/S IMS Engineering</t>
  </si>
  <si>
    <t>M/S Secure Vision</t>
  </si>
  <si>
    <t>10 to 12 Weeks</t>
  </si>
  <si>
    <t>AVTECH</t>
  </si>
  <si>
    <t>M/S MIA Corporartion</t>
  </si>
  <si>
    <t>M/S Saeed Sons</t>
  </si>
  <si>
    <t>M/S Fakhri Brothers</t>
  </si>
  <si>
    <t>M/S Islamuddin</t>
  </si>
  <si>
    <t>M/S Khursheed Fans</t>
  </si>
  <si>
    <t>M/S Global Technologies</t>
  </si>
  <si>
    <t>M/S Shan Factory</t>
  </si>
  <si>
    <t>M/S Iqbal Sons</t>
  </si>
  <si>
    <t>M/S KTM</t>
  </si>
  <si>
    <t>M/s Build Con</t>
  </si>
  <si>
    <t>M/s KTYS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</si>
</sst>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0.0"/>
    <numFmt numFmtId="165" formatCode="[$-409]d/mmm/yy;@"/>
    <numFmt numFmtId="166" formatCode="_(* #,##0_);_(* \(#,##0\);_(* &quot;-&quot;??_);_(@_)"/>
    <numFmt numFmtId="167" formatCode="[$-409]d\-mmm\-yy;@"/>
  </numFmts>
  <fonts count="46">
    <font>
      <sz val="11"/>
      <color theme="1"/>
      <name val="Calibri"/>
      <family val="2"/>
      <scheme val="minor"/>
    </font>
    <font>
      <sz val="12"/>
      <color theme="1"/>
      <name val="Arial"/>
      <family val="2"/>
    </font>
    <font>
      <sz val="10"/>
      <name val="Geneva"/>
    </font>
    <font>
      <sz val="11"/>
      <color theme="1"/>
      <name val="Calibri"/>
      <family val="2"/>
      <scheme val="minor"/>
    </font>
    <font>
      <sz val="11"/>
      <name val="Arial"/>
      <family val="2"/>
    </font>
    <font>
      <sz val="11"/>
      <color theme="1"/>
      <name val="Arial"/>
      <family val="2"/>
    </font>
    <font>
      <b/>
      <sz val="11"/>
      <name val="Arial"/>
      <family val="2"/>
    </font>
    <font>
      <b/>
      <sz val="11"/>
      <color theme="1"/>
      <name val="Arial"/>
      <family val="2"/>
    </font>
    <font>
      <sz val="12"/>
      <name val="Arial"/>
      <family val="2"/>
    </font>
    <font>
      <sz val="10"/>
      <name val="Arial"/>
      <family val="2"/>
    </font>
    <font>
      <sz val="10"/>
      <color theme="1"/>
      <name val="Arial"/>
      <family val="2"/>
    </font>
    <font>
      <b/>
      <sz val="10"/>
      <name val="Arial"/>
      <family val="2"/>
    </font>
    <font>
      <b/>
      <sz val="10"/>
      <color theme="1"/>
      <name val="Arial"/>
      <family val="2"/>
    </font>
    <font>
      <sz val="10"/>
      <color indexed="10"/>
      <name val="Arial"/>
      <family val="2"/>
    </font>
    <font>
      <b/>
      <sz val="10"/>
      <color indexed="8"/>
      <name val="Arial"/>
      <family val="2"/>
    </font>
    <font>
      <b/>
      <sz val="12"/>
      <name val="Arial"/>
      <family val="2"/>
    </font>
    <font>
      <sz val="11"/>
      <color theme="0"/>
      <name val="Calibri"/>
      <family val="2"/>
      <scheme val="minor"/>
    </font>
    <font>
      <sz val="12"/>
      <color theme="0"/>
      <name val="Arial"/>
      <family val="2"/>
    </font>
    <font>
      <sz val="14"/>
      <color theme="0"/>
      <name val="Arial"/>
      <family val="2"/>
    </font>
    <font>
      <sz val="14"/>
      <color rgb="FFC00000"/>
      <name val="Arial"/>
      <family val="2"/>
    </font>
    <font>
      <b/>
      <sz val="14"/>
      <color rgb="FFC00000"/>
      <name val="Arial"/>
      <family val="2"/>
    </font>
    <font>
      <sz val="14"/>
      <name val="Arial"/>
      <family val="2"/>
    </font>
    <font>
      <sz val="14"/>
      <color theme="1"/>
      <name val="Arial"/>
      <family val="2"/>
    </font>
    <font>
      <b/>
      <sz val="14"/>
      <name val="Arial"/>
      <family val="2"/>
    </font>
    <font>
      <b/>
      <sz val="14"/>
      <color theme="1"/>
      <name val="Arial"/>
      <family val="2"/>
    </font>
    <font>
      <b/>
      <sz val="14"/>
      <color theme="1"/>
      <name val="Calibri"/>
      <family val="2"/>
      <scheme val="minor"/>
    </font>
    <font>
      <sz val="11"/>
      <color rgb="FFFF0000"/>
      <name val="Arial"/>
      <family val="2"/>
    </font>
    <font>
      <sz val="11"/>
      <color rgb="FFFF0000"/>
      <name val="Calibri"/>
      <family val="2"/>
      <scheme val="minor"/>
    </font>
    <font>
      <b/>
      <sz val="11"/>
      <color theme="1"/>
      <name val="Calibri"/>
      <family val="2"/>
      <scheme val="minor"/>
    </font>
    <font>
      <b/>
      <sz val="14"/>
      <name val="Calibri"/>
      <family val="2"/>
      <scheme val="minor"/>
    </font>
    <font>
      <sz val="14"/>
      <name val="Calibri"/>
      <family val="2"/>
      <scheme val="minor"/>
    </font>
    <font>
      <sz val="14"/>
      <color theme="1"/>
      <name val="Calibri"/>
      <family val="2"/>
      <scheme val="minor"/>
    </font>
    <font>
      <sz val="11"/>
      <name val="Calibri"/>
      <family val="2"/>
      <scheme val="minor"/>
    </font>
    <font>
      <b/>
      <sz val="11"/>
      <name val="Calibri"/>
      <family val="2"/>
      <scheme val="minor"/>
    </font>
    <font>
      <sz val="12"/>
      <color theme="0"/>
      <name val="Calibri"/>
      <family val="2"/>
      <scheme val="minor"/>
    </font>
    <font>
      <sz val="12"/>
      <color theme="1"/>
      <name val="Calibri"/>
      <family val="2"/>
      <scheme val="minor"/>
    </font>
    <font>
      <sz val="12"/>
      <name val="Calibri"/>
      <family val="2"/>
      <scheme val="minor"/>
    </font>
    <font>
      <b/>
      <sz val="12"/>
      <name val="Calibri"/>
      <family val="2"/>
      <scheme val="minor"/>
    </font>
    <font>
      <sz val="12"/>
      <color rgb="FFFF0000"/>
      <name val="Calibri"/>
      <family val="2"/>
      <scheme val="minor"/>
    </font>
    <font>
      <sz val="14"/>
      <color theme="0"/>
      <name val="Calibri"/>
      <family val="2"/>
      <scheme val="minor"/>
    </font>
    <font>
      <sz val="14"/>
      <color rgb="FFC00000"/>
      <name val="Calibri"/>
      <family val="2"/>
      <scheme val="minor"/>
    </font>
    <font>
      <b/>
      <sz val="14"/>
      <color rgb="FFC00000"/>
      <name val="Calibri"/>
      <family val="2"/>
      <scheme val="minor"/>
    </font>
    <font>
      <sz val="14"/>
      <color rgb="FFFF0000"/>
      <name val="Calibri"/>
      <family val="2"/>
      <scheme val="minor"/>
    </font>
    <font>
      <b/>
      <sz val="12"/>
      <color theme="1"/>
      <name val="Calibri"/>
      <family val="2"/>
      <scheme val="minor"/>
    </font>
    <font>
      <b/>
      <sz val="16"/>
      <color theme="1"/>
      <name val="Calibri"/>
      <family val="2"/>
      <scheme val="minor"/>
    </font>
    <font>
      <b/>
      <sz val="14"/>
      <color theme="0"/>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4"/>
      </patternFill>
    </fill>
    <fill>
      <patternFill patternType="solid">
        <fgColor theme="5"/>
      </patternFill>
    </fill>
    <fill>
      <patternFill patternType="solid">
        <fgColor theme="0" tint="-0.14999847407452621"/>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rgb="FFC0504D"/>
      </left>
      <right/>
      <top style="medium">
        <color rgb="FFC0504D"/>
      </top>
      <bottom style="medium">
        <color rgb="FFC0504D"/>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9">
    <xf numFmtId="0" fontId="0" fillId="0" borderId="0"/>
    <xf numFmtId="40" fontId="2"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16" fillId="4" borderId="0" applyNumberFormat="0" applyBorder="0" applyAlignment="0" applyProtection="0"/>
    <xf numFmtId="0" fontId="16" fillId="5" borderId="0" applyNumberFormat="0" applyBorder="0" applyAlignment="0" applyProtection="0"/>
    <xf numFmtId="0" fontId="2" fillId="0" borderId="0"/>
    <xf numFmtId="0" fontId="9" fillId="0" borderId="0"/>
    <xf numFmtId="0" fontId="4" fillId="0" borderId="0"/>
  </cellStyleXfs>
  <cellXfs count="560">
    <xf numFmtId="0" fontId="0" fillId="0" borderId="0" xfId="0"/>
    <xf numFmtId="0" fontId="5" fillId="0" borderId="0" xfId="0" applyFont="1"/>
    <xf numFmtId="0" fontId="7" fillId="0" borderId="0" xfId="0" applyFont="1"/>
    <xf numFmtId="3" fontId="5" fillId="0" borderId="0" xfId="2" applyNumberFormat="1" applyFont="1" applyAlignment="1">
      <alignment horizontal="center"/>
    </xf>
    <xf numFmtId="0" fontId="4" fillId="0" borderId="0" xfId="0" applyFont="1"/>
    <xf numFmtId="3" fontId="6" fillId="0" borderId="0" xfId="2" applyNumberFormat="1" applyFont="1" applyBorder="1" applyAlignment="1">
      <alignment horizontal="center"/>
    </xf>
    <xf numFmtId="43" fontId="5" fillId="0" borderId="0" xfId="2" applyFont="1" applyAlignment="1"/>
    <xf numFmtId="0" fontId="9" fillId="0" borderId="0" xfId="0" applyFont="1"/>
    <xf numFmtId="0" fontId="9" fillId="0" borderId="0" xfId="0" applyFont="1" applyAlignment="1">
      <alignment horizontal="center"/>
    </xf>
    <xf numFmtId="3" fontId="9" fillId="0" borderId="0" xfId="2" applyNumberFormat="1" applyFont="1" applyAlignment="1">
      <alignment horizontal="center"/>
    </xf>
    <xf numFmtId="43" fontId="9" fillId="0" borderId="0" xfId="2" applyFont="1" applyAlignment="1">
      <alignment horizontal="center"/>
    </xf>
    <xf numFmtId="0" fontId="10" fillId="0" borderId="0" xfId="0" applyFont="1"/>
    <xf numFmtId="0" fontId="11" fillId="0" borderId="0" xfId="0" applyFont="1"/>
    <xf numFmtId="0" fontId="11" fillId="0" borderId="0" xfId="0" applyFont="1" applyBorder="1" applyAlignment="1">
      <alignment horizontal="center"/>
    </xf>
    <xf numFmtId="0" fontId="11" fillId="0" borderId="0" xfId="0" applyFont="1" applyBorder="1" applyAlignment="1">
      <alignment horizontal="left"/>
    </xf>
    <xf numFmtId="3" fontId="11" fillId="0" borderId="0" xfId="2" applyNumberFormat="1" applyFont="1" applyBorder="1" applyAlignment="1">
      <alignment horizontal="center"/>
    </xf>
    <xf numFmtId="43" fontId="11" fillId="0" borderId="0" xfId="2" applyFont="1" applyBorder="1" applyAlignment="1">
      <alignment horizontal="right"/>
    </xf>
    <xf numFmtId="0" fontId="12" fillId="0" borderId="0" xfId="0" applyFont="1"/>
    <xf numFmtId="0" fontId="9" fillId="0" borderId="0" xfId="0" applyFont="1" applyBorder="1" applyAlignment="1">
      <alignment horizontal="center"/>
    </xf>
    <xf numFmtId="0" fontId="9" fillId="0" borderId="0" xfId="0" applyFont="1" applyBorder="1" applyAlignment="1">
      <alignment vertical="top" wrapText="1"/>
    </xf>
    <xf numFmtId="3" fontId="9" fillId="0" borderId="0" xfId="2" applyNumberFormat="1" applyFont="1" applyBorder="1" applyAlignment="1">
      <alignment horizontal="center"/>
    </xf>
    <xf numFmtId="0" fontId="11" fillId="0" borderId="0" xfId="0" applyFont="1" applyBorder="1" applyAlignment="1">
      <alignment horizontal="right"/>
    </xf>
    <xf numFmtId="164" fontId="11" fillId="0" borderId="0" xfId="0" applyNumberFormat="1" applyFont="1" applyBorder="1" applyAlignment="1">
      <alignment horizontal="center"/>
    </xf>
    <xf numFmtId="0" fontId="11" fillId="0" borderId="0" xfId="0" applyFont="1" applyBorder="1" applyAlignment="1">
      <alignment vertical="top" wrapText="1"/>
    </xf>
    <xf numFmtId="43" fontId="9" fillId="0" borderId="0" xfId="2" applyFont="1" applyBorder="1" applyAlignment="1">
      <alignment horizontal="center"/>
    </xf>
    <xf numFmtId="0" fontId="9" fillId="0" borderId="1" xfId="0" applyFont="1" applyBorder="1" applyAlignment="1">
      <alignment vertical="top" wrapText="1"/>
    </xf>
    <xf numFmtId="0" fontId="9" fillId="0" borderId="1" xfId="0" applyFont="1" applyBorder="1" applyAlignment="1">
      <alignment horizontal="center"/>
    </xf>
    <xf numFmtId="3" fontId="10" fillId="0" borderId="1" xfId="2" applyNumberFormat="1" applyFont="1" applyBorder="1" applyAlignment="1">
      <alignment horizontal="center"/>
    </xf>
    <xf numFmtId="43" fontId="9" fillId="0" borderId="1" xfId="2" applyFont="1" applyBorder="1" applyAlignment="1">
      <alignment horizontal="center"/>
    </xf>
    <xf numFmtId="3" fontId="9" fillId="0" borderId="1" xfId="2" applyNumberFormat="1" applyFont="1" applyBorder="1" applyAlignment="1">
      <alignment horizontal="center"/>
    </xf>
    <xf numFmtId="3" fontId="10" fillId="0" borderId="0" xfId="2" applyNumberFormat="1" applyFont="1" applyAlignment="1">
      <alignment horizontal="center"/>
    </xf>
    <xf numFmtId="0" fontId="9" fillId="0" borderId="0" xfId="0" applyFont="1" applyAlignment="1">
      <alignment horizontal="left"/>
    </xf>
    <xf numFmtId="0" fontId="9" fillId="0" borderId="2" xfId="0" applyFont="1" applyBorder="1" applyAlignment="1">
      <alignment vertical="top" wrapText="1"/>
    </xf>
    <xf numFmtId="0" fontId="9" fillId="0" borderId="2" xfId="0" applyFont="1" applyBorder="1" applyAlignment="1">
      <alignment horizontal="center"/>
    </xf>
    <xf numFmtId="3" fontId="10" fillId="0" borderId="0" xfId="2" applyNumberFormat="1" applyFont="1" applyBorder="1" applyAlignment="1">
      <alignment horizontal="center"/>
    </xf>
    <xf numFmtId="0" fontId="9" fillId="0" borderId="0" xfId="0" applyFont="1" applyBorder="1" applyAlignment="1">
      <alignment horizontal="center" vertical="top"/>
    </xf>
    <xf numFmtId="3" fontId="9" fillId="2" borderId="1" xfId="0" applyNumberFormat="1" applyFont="1" applyFill="1" applyBorder="1" applyAlignment="1">
      <alignment vertical="top" wrapText="1"/>
    </xf>
    <xf numFmtId="3" fontId="9" fillId="2" borderId="0" xfId="0" applyNumberFormat="1" applyFont="1" applyFill="1" applyBorder="1" applyAlignment="1">
      <alignment horizontal="left" vertical="top" wrapText="1"/>
    </xf>
    <xf numFmtId="0" fontId="11" fillId="0" borderId="0" xfId="0" applyFont="1" applyBorder="1" applyAlignment="1">
      <alignment horizontal="left" vertical="top"/>
    </xf>
    <xf numFmtId="0" fontId="9" fillId="0" borderId="1" xfId="0" applyFont="1" applyBorder="1" applyAlignment="1">
      <alignment horizontal="left" vertical="top" wrapText="1"/>
    </xf>
    <xf numFmtId="0" fontId="11" fillId="0" borderId="1" xfId="0" applyFont="1" applyBorder="1" applyAlignment="1">
      <alignment vertical="top" wrapText="1"/>
    </xf>
    <xf numFmtId="0" fontId="11" fillId="0" borderId="0" xfId="0" applyFont="1" applyBorder="1" applyAlignment="1">
      <alignment wrapText="1"/>
    </xf>
    <xf numFmtId="0" fontId="10" fillId="0" borderId="0" xfId="0" applyFont="1" applyBorder="1" applyAlignment="1">
      <alignment vertical="top" wrapText="1"/>
    </xf>
    <xf numFmtId="0" fontId="9" fillId="0" borderId="1" xfId="0" applyFont="1" applyBorder="1"/>
    <xf numFmtId="0" fontId="9" fillId="0" borderId="0" xfId="0" applyFont="1" applyBorder="1" applyAlignment="1">
      <alignment wrapText="1"/>
    </xf>
    <xf numFmtId="0" fontId="9" fillId="0" borderId="0" xfId="0" applyFont="1" applyBorder="1"/>
    <xf numFmtId="0" fontId="9" fillId="0" borderId="5" xfId="0" applyFont="1" applyBorder="1" applyAlignment="1">
      <alignment vertical="top" wrapText="1"/>
    </xf>
    <xf numFmtId="0" fontId="9" fillId="0" borderId="5" xfId="0" applyFont="1" applyBorder="1" applyAlignment="1">
      <alignment horizontal="center"/>
    </xf>
    <xf numFmtId="0" fontId="9" fillId="3" borderId="0" xfId="0" applyFont="1" applyFill="1" applyAlignment="1">
      <alignment vertical="top" wrapText="1"/>
    </xf>
    <xf numFmtId="0" fontId="9" fillId="0" borderId="0" xfId="0" applyFont="1" applyAlignment="1">
      <alignment horizontal="center" vertical="top"/>
    </xf>
    <xf numFmtId="0" fontId="9" fillId="0" borderId="0" xfId="0" applyFont="1" applyBorder="1" applyAlignment="1">
      <alignment horizontal="left" vertical="top" wrapText="1"/>
    </xf>
    <xf numFmtId="0" fontId="9" fillId="0" borderId="0" xfId="0" applyFont="1" applyBorder="1" applyAlignment="1">
      <alignment horizontal="left" vertical="top"/>
    </xf>
    <xf numFmtId="0" fontId="11" fillId="0" borderId="0" xfId="0" applyFont="1" applyBorder="1" applyAlignment="1">
      <alignment horizontal="left" vertical="top" wrapText="1"/>
    </xf>
    <xf numFmtId="0" fontId="9" fillId="0" borderId="2" xfId="0" applyFont="1" applyBorder="1" applyAlignment="1">
      <alignment horizontal="left" vertical="top" wrapText="1"/>
    </xf>
    <xf numFmtId="3" fontId="10" fillId="0" borderId="2" xfId="2" applyNumberFormat="1" applyFont="1" applyBorder="1" applyAlignment="1">
      <alignment horizontal="center"/>
    </xf>
    <xf numFmtId="43" fontId="9" fillId="0" borderId="2" xfId="2" applyFont="1" applyBorder="1" applyAlignment="1">
      <alignment horizontal="center"/>
    </xf>
    <xf numFmtId="0" fontId="12" fillId="0" borderId="0" xfId="0" applyFont="1" applyFill="1" applyBorder="1" applyAlignment="1">
      <alignment horizontal="left"/>
    </xf>
    <xf numFmtId="0" fontId="9" fillId="0" borderId="0" xfId="0" applyFont="1" applyFill="1" applyBorder="1" applyAlignment="1">
      <alignment horizontal="left" vertical="top" wrapText="1"/>
    </xf>
    <xf numFmtId="0" fontId="10" fillId="0" borderId="1" xfId="0" applyFont="1" applyBorder="1" applyAlignment="1">
      <alignment vertical="top" wrapText="1"/>
    </xf>
    <xf numFmtId="0" fontId="10" fillId="0" borderId="1" xfId="0" applyFont="1" applyBorder="1" applyAlignment="1">
      <alignment horizontal="center"/>
    </xf>
    <xf numFmtId="0" fontId="10" fillId="0" borderId="2" xfId="0" applyFont="1" applyBorder="1" applyAlignment="1">
      <alignment vertical="top" wrapText="1"/>
    </xf>
    <xf numFmtId="0" fontId="11" fillId="0" borderId="3" xfId="0" applyFont="1" applyBorder="1" applyAlignment="1">
      <alignment vertical="top" wrapText="1"/>
    </xf>
    <xf numFmtId="0" fontId="11" fillId="0" borderId="4" xfId="0" applyFont="1" applyBorder="1" applyAlignment="1">
      <alignment horizontal="center"/>
    </xf>
    <xf numFmtId="3" fontId="11" fillId="0" borderId="4" xfId="2" applyNumberFormat="1" applyFont="1" applyBorder="1" applyAlignment="1">
      <alignment horizontal="center"/>
    </xf>
    <xf numFmtId="43" fontId="11" fillId="0" borderId="4" xfId="2" applyFont="1" applyBorder="1" applyAlignment="1">
      <alignment horizontal="center"/>
    </xf>
    <xf numFmtId="0" fontId="9" fillId="0" borderId="1" xfId="0" applyFont="1" applyBorder="1" applyAlignment="1">
      <alignment horizontal="left" wrapText="1"/>
    </xf>
    <xf numFmtId="0" fontId="9" fillId="0" borderId="1" xfId="0" applyFont="1" applyBorder="1" applyAlignment="1">
      <alignment horizontal="left"/>
    </xf>
    <xf numFmtId="0" fontId="9" fillId="0" borderId="0" xfId="0" applyFont="1" applyBorder="1" applyAlignment="1">
      <alignment horizontal="left"/>
    </xf>
    <xf numFmtId="0" fontId="9" fillId="0" borderId="1" xfId="0" applyFont="1" applyFill="1" applyBorder="1" applyAlignment="1">
      <alignment horizontal="left" vertical="top" wrapText="1"/>
    </xf>
    <xf numFmtId="0" fontId="9" fillId="0" borderId="0" xfId="0" applyFont="1" applyBorder="1" applyAlignment="1">
      <alignment horizontal="left" wrapText="1"/>
    </xf>
    <xf numFmtId="3" fontId="9" fillId="0" borderId="0" xfId="0" applyNumberFormat="1" applyFont="1" applyFill="1" applyBorder="1" applyAlignment="1">
      <alignment vertical="distributed" wrapText="1"/>
    </xf>
    <xf numFmtId="3" fontId="9" fillId="0" borderId="0" xfId="0" applyNumberFormat="1" applyFont="1" applyBorder="1" applyAlignment="1">
      <alignment wrapText="1"/>
    </xf>
    <xf numFmtId="3" fontId="9" fillId="0" borderId="2" xfId="2" applyNumberFormat="1" applyFont="1" applyBorder="1" applyAlignment="1">
      <alignment horizontal="center"/>
    </xf>
    <xf numFmtId="41" fontId="9" fillId="0" borderId="0" xfId="3" applyFont="1" applyBorder="1" applyAlignment="1">
      <alignment horizontal="center"/>
    </xf>
    <xf numFmtId="0" fontId="12" fillId="0" borderId="0" xfId="0" applyFont="1" applyBorder="1" applyAlignment="1">
      <alignment vertical="top" wrapText="1"/>
    </xf>
    <xf numFmtId="0" fontId="11" fillId="0" borderId="3" xfId="0" applyFont="1" applyBorder="1" applyAlignment="1">
      <alignment horizontal="left"/>
    </xf>
    <xf numFmtId="43" fontId="11" fillId="0" borderId="0" xfId="2" applyFont="1" applyBorder="1" applyAlignment="1">
      <alignment horizontal="center"/>
    </xf>
    <xf numFmtId="164" fontId="12" fillId="0" borderId="0" xfId="0" applyNumberFormat="1" applyFont="1" applyAlignment="1">
      <alignment horizontal="center"/>
    </xf>
    <xf numFmtId="0" fontId="12" fillId="0" borderId="0" xfId="0" applyFont="1" applyAlignment="1">
      <alignment horizontal="center"/>
    </xf>
    <xf numFmtId="0" fontId="12" fillId="0" borderId="1" xfId="0" applyFont="1" applyBorder="1"/>
    <xf numFmtId="37" fontId="10" fillId="0" borderId="1" xfId="2" applyNumberFormat="1" applyFont="1" applyBorder="1" applyAlignment="1">
      <alignment horizontal="center"/>
    </xf>
    <xf numFmtId="0" fontId="10" fillId="0" borderId="0" xfId="0" applyFont="1" applyAlignment="1">
      <alignment horizontal="center"/>
    </xf>
    <xf numFmtId="37" fontId="10" fillId="0" borderId="0" xfId="2" applyNumberFormat="1" applyFont="1" applyAlignment="1">
      <alignment horizontal="center"/>
    </xf>
    <xf numFmtId="0" fontId="12" fillId="0" borderId="3" xfId="0" applyFont="1" applyBorder="1"/>
    <xf numFmtId="0" fontId="12" fillId="0" borderId="4" xfId="0" applyFont="1" applyBorder="1"/>
    <xf numFmtId="3" fontId="12" fillId="0" borderId="4" xfId="2" applyNumberFormat="1" applyFont="1" applyBorder="1" applyAlignment="1">
      <alignment horizontal="center"/>
    </xf>
    <xf numFmtId="0" fontId="11" fillId="0" borderId="4" xfId="0" applyFont="1" applyBorder="1" applyAlignment="1">
      <alignment horizontal="right"/>
    </xf>
    <xf numFmtId="43" fontId="11" fillId="0" borderId="4" xfId="2" applyFont="1" applyBorder="1" applyAlignment="1">
      <alignment horizontal="right"/>
    </xf>
    <xf numFmtId="0" fontId="12" fillId="0" borderId="0" xfId="0" applyFont="1" applyBorder="1"/>
    <xf numFmtId="3" fontId="12" fillId="0" borderId="0" xfId="2" applyNumberFormat="1" applyFont="1" applyBorder="1" applyAlignment="1">
      <alignment horizontal="center"/>
    </xf>
    <xf numFmtId="0" fontId="10" fillId="0" borderId="0" xfId="0" applyFont="1" applyAlignment="1"/>
    <xf numFmtId="43" fontId="10" fillId="0" borderId="0" xfId="2" applyFont="1" applyAlignment="1"/>
    <xf numFmtId="37" fontId="12" fillId="0" borderId="4" xfId="2" applyNumberFormat="1" applyFont="1" applyBorder="1" applyAlignment="1">
      <alignment horizontal="center"/>
    </xf>
    <xf numFmtId="0" fontId="12" fillId="0" borderId="4" xfId="0" applyFont="1" applyBorder="1" applyAlignment="1"/>
    <xf numFmtId="43" fontId="12" fillId="0" borderId="4" xfId="2" applyFont="1" applyBorder="1" applyAlignment="1"/>
    <xf numFmtId="0" fontId="15" fillId="0" borderId="0" xfId="0" applyFont="1"/>
    <xf numFmtId="43" fontId="7" fillId="0" borderId="0" xfId="2" applyFont="1" applyBorder="1" applyAlignment="1">
      <alignment horizontal="right"/>
    </xf>
    <xf numFmtId="3" fontId="5" fillId="0" borderId="0" xfId="0" applyNumberFormat="1" applyFont="1" applyAlignment="1">
      <alignment horizontal="center"/>
    </xf>
    <xf numFmtId="0" fontId="17" fillId="0" borderId="0" xfId="5" applyFont="1" applyFill="1"/>
    <xf numFmtId="0" fontId="17" fillId="0" borderId="0" xfId="4" applyFont="1" applyFill="1"/>
    <xf numFmtId="0" fontId="0" fillId="0" borderId="0" xfId="0"/>
    <xf numFmtId="0" fontId="8" fillId="0" borderId="0" xfId="0" applyFont="1"/>
    <xf numFmtId="0" fontId="0" fillId="0" borderId="0" xfId="0" applyAlignment="1">
      <alignment horizontal="center"/>
    </xf>
    <xf numFmtId="0" fontId="5" fillId="0" borderId="0" xfId="0" applyFont="1" applyAlignment="1">
      <alignment horizontal="center"/>
    </xf>
    <xf numFmtId="0" fontId="6" fillId="0" borderId="0" xfId="0" applyFont="1"/>
    <xf numFmtId="3" fontId="5" fillId="0" borderId="0" xfId="2" applyNumberFormat="1" applyFont="1" applyBorder="1" applyAlignment="1">
      <alignment horizontal="center"/>
    </xf>
    <xf numFmtId="43" fontId="5" fillId="0" borderId="0" xfId="2" applyFont="1" applyBorder="1" applyAlignment="1"/>
    <xf numFmtId="0" fontId="18" fillId="0" borderId="0" xfId="5" applyFont="1" applyFill="1" applyBorder="1" applyAlignment="1"/>
    <xf numFmtId="0" fontId="21" fillId="0" borderId="0" xfId="0" applyFont="1"/>
    <xf numFmtId="0" fontId="22" fillId="0" borderId="0" xfId="0" applyFont="1"/>
    <xf numFmtId="0" fontId="23" fillId="0" borderId="0" xfId="0" applyFont="1" applyAlignment="1">
      <alignment horizontal="left"/>
    </xf>
    <xf numFmtId="0" fontId="21" fillId="0" borderId="0" xfId="0" applyFont="1" applyAlignment="1">
      <alignment horizontal="center"/>
    </xf>
    <xf numFmtId="3" fontId="21" fillId="0" borderId="0" xfId="2" applyNumberFormat="1" applyFont="1" applyAlignment="1">
      <alignment horizontal="center"/>
    </xf>
    <xf numFmtId="3" fontId="22" fillId="0" borderId="0" xfId="0" applyNumberFormat="1" applyFont="1" applyAlignment="1">
      <alignment horizontal="center"/>
    </xf>
    <xf numFmtId="43" fontId="24" fillId="0" borderId="0" xfId="2" applyFont="1" applyAlignment="1">
      <alignment horizontal="right"/>
    </xf>
    <xf numFmtId="165" fontId="24" fillId="0" borderId="0" xfId="2" applyNumberFormat="1" applyFont="1" applyAlignment="1">
      <alignment horizontal="right"/>
    </xf>
    <xf numFmtId="3" fontId="7" fillId="6" borderId="10" xfId="0" applyNumberFormat="1" applyFont="1" applyFill="1" applyBorder="1" applyAlignment="1">
      <alignment horizontal="center" vertical="center" wrapText="1"/>
    </xf>
    <xf numFmtId="0" fontId="6" fillId="0" borderId="0" xfId="0" applyFont="1" applyAlignment="1">
      <alignment horizontal="left"/>
    </xf>
    <xf numFmtId="3" fontId="7" fillId="0" borderId="0" xfId="0" applyNumberFormat="1" applyFont="1" applyAlignment="1">
      <alignment horizontal="center" wrapText="1"/>
    </xf>
    <xf numFmtId="0" fontId="1" fillId="0" borderId="0" xfId="0" applyFont="1"/>
    <xf numFmtId="3" fontId="7" fillId="0" borderId="0" xfId="0" applyNumberFormat="1" applyFont="1" applyAlignment="1">
      <alignment horizontal="center"/>
    </xf>
    <xf numFmtId="0" fontId="1" fillId="0" borderId="0" xfId="0" applyFont="1" applyAlignment="1">
      <alignment vertical="center"/>
    </xf>
    <xf numFmtId="0" fontId="6" fillId="0" borderId="0" xfId="0" applyFont="1" applyAlignment="1">
      <alignment horizontal="center"/>
    </xf>
    <xf numFmtId="0" fontId="8" fillId="0" borderId="0" xfId="0" applyFont="1" applyAlignment="1">
      <alignment vertical="center"/>
    </xf>
    <xf numFmtId="0" fontId="26" fillId="0" borderId="0" xfId="0" applyFont="1" applyAlignment="1">
      <alignment horizontal="left"/>
    </xf>
    <xf numFmtId="0" fontId="0" fillId="0" borderId="0" xfId="8" applyFont="1" applyAlignment="1">
      <alignment horizontal="center" vertical="top"/>
    </xf>
    <xf numFmtId="0" fontId="5" fillId="0" borderId="0" xfId="0" applyFont="1" applyAlignment="1"/>
    <xf numFmtId="167" fontId="24" fillId="0" borderId="0" xfId="0" applyNumberFormat="1" applyFont="1" applyAlignment="1">
      <alignment horizontal="center"/>
    </xf>
    <xf numFmtId="165" fontId="22" fillId="0" borderId="0" xfId="2" applyNumberFormat="1" applyFont="1" applyAlignment="1">
      <alignment horizontal="right"/>
    </xf>
    <xf numFmtId="0" fontId="8" fillId="0" borderId="15" xfId="0" applyFont="1" applyBorder="1" applyAlignment="1">
      <alignment horizontal="center" vertical="center"/>
    </xf>
    <xf numFmtId="0" fontId="8" fillId="0" borderId="15" xfId="0" applyFont="1" applyBorder="1" applyAlignment="1">
      <alignment horizontal="left" vertical="center" wrapText="1"/>
    </xf>
    <xf numFmtId="3" fontId="1" fillId="0" borderId="15" xfId="2" applyNumberFormat="1" applyFont="1" applyFill="1" applyBorder="1" applyAlignment="1">
      <alignment horizontal="center" vertical="center"/>
    </xf>
    <xf numFmtId="3" fontId="1" fillId="0" borderId="15" xfId="2" applyNumberFormat="1" applyFont="1" applyBorder="1" applyAlignment="1">
      <alignment horizontal="center" vertical="center"/>
    </xf>
    <xf numFmtId="3" fontId="1" fillId="0" borderId="15" xfId="2" applyNumberFormat="1" applyFont="1" applyBorder="1" applyAlignment="1">
      <alignment horizontal="center" vertical="center" wrapText="1"/>
    </xf>
    <xf numFmtId="3" fontId="1" fillId="0" borderId="15" xfId="0" applyNumberFormat="1" applyFont="1" applyBorder="1" applyAlignment="1">
      <alignment horizontal="center" vertical="center"/>
    </xf>
    <xf numFmtId="164" fontId="8" fillId="0" borderId="15" xfId="0" applyNumberFormat="1" applyFont="1" applyBorder="1" applyAlignment="1">
      <alignment horizontal="center" vertical="center"/>
    </xf>
    <xf numFmtId="0" fontId="19" fillId="0" borderId="15" xfId="5" applyFont="1" applyFill="1" applyBorder="1" applyAlignment="1">
      <alignment horizontal="center" vertical="center"/>
    </xf>
    <xf numFmtId="3" fontId="20" fillId="0" borderId="15" xfId="5" applyNumberFormat="1" applyFont="1" applyFill="1" applyBorder="1" applyAlignment="1">
      <alignment horizontal="center" vertical="center"/>
    </xf>
    <xf numFmtId="4" fontId="20" fillId="0" borderId="15" xfId="5" applyNumberFormat="1" applyFont="1" applyFill="1" applyBorder="1" applyAlignment="1">
      <alignment horizontal="center" vertical="center"/>
    </xf>
    <xf numFmtId="166" fontId="20" fillId="0" borderId="15" xfId="5" applyNumberFormat="1" applyFont="1" applyFill="1" applyBorder="1" applyAlignment="1">
      <alignment horizontal="center" vertical="center"/>
    </xf>
    <xf numFmtId="4" fontId="1" fillId="0" borderId="15" xfId="2" applyNumberFormat="1" applyFont="1" applyBorder="1" applyAlignment="1">
      <alignment horizontal="center" vertical="center"/>
    </xf>
    <xf numFmtId="166" fontId="1" fillId="0" borderId="15" xfId="2" applyNumberFormat="1" applyFont="1" applyBorder="1" applyAlignment="1">
      <alignment horizontal="center" vertical="center"/>
    </xf>
    <xf numFmtId="166" fontId="1" fillId="0" borderId="15" xfId="2" applyNumberFormat="1" applyFont="1" applyFill="1" applyBorder="1" applyAlignment="1">
      <alignment horizontal="center" vertical="center"/>
    </xf>
    <xf numFmtId="43" fontId="1" fillId="0" borderId="15" xfId="2" applyFont="1" applyBorder="1" applyAlignment="1">
      <alignment horizontal="center" vertical="center"/>
    </xf>
    <xf numFmtId="166" fontId="1" fillId="0" borderId="15" xfId="2" applyNumberFormat="1" applyFont="1" applyBorder="1" applyAlignment="1">
      <alignment horizontal="center" vertical="center" wrapText="1"/>
    </xf>
    <xf numFmtId="0" fontId="17" fillId="4" borderId="15" xfId="4" applyFont="1" applyBorder="1" applyAlignment="1">
      <alignment horizontal="center" vertical="center"/>
    </xf>
    <xf numFmtId="0" fontId="17" fillId="4" borderId="15" xfId="4" applyFont="1" applyBorder="1" applyAlignment="1">
      <alignment horizontal="left" vertical="center"/>
    </xf>
    <xf numFmtId="3" fontId="17" fillId="4" borderId="15" xfId="4" applyNumberFormat="1" applyFont="1" applyBorder="1" applyAlignment="1">
      <alignment horizontal="center" vertical="center"/>
    </xf>
    <xf numFmtId="3" fontId="1" fillId="4" borderId="15" xfId="4" applyNumberFormat="1" applyFont="1" applyBorder="1" applyAlignment="1">
      <alignment horizontal="center" vertical="center"/>
    </xf>
    <xf numFmtId="43" fontId="1" fillId="4" borderId="15" xfId="4" applyNumberFormat="1" applyFont="1" applyBorder="1" applyAlignment="1">
      <alignment horizontal="center" vertical="center"/>
    </xf>
    <xf numFmtId="0" fontId="6" fillId="0" borderId="15" xfId="0" applyFont="1" applyBorder="1" applyAlignment="1">
      <alignment horizontal="center" vertical="center"/>
    </xf>
    <xf numFmtId="0" fontId="6" fillId="0" borderId="15" xfId="0" applyFont="1" applyBorder="1" applyAlignment="1">
      <alignment vertical="center" wrapText="1"/>
    </xf>
    <xf numFmtId="0" fontId="4" fillId="0" borderId="15" xfId="0" applyFont="1" applyBorder="1" applyAlignment="1">
      <alignment horizontal="center" vertical="center"/>
    </xf>
    <xf numFmtId="3" fontId="4" fillId="0" borderId="15" xfId="2" applyNumberFormat="1" applyFont="1" applyBorder="1" applyAlignment="1">
      <alignment horizontal="center" vertical="center"/>
    </xf>
    <xf numFmtId="3" fontId="5" fillId="0" borderId="15" xfId="0" applyNumberFormat="1" applyFont="1" applyBorder="1" applyAlignment="1">
      <alignment horizontal="center" vertical="center"/>
    </xf>
    <xf numFmtId="43" fontId="5" fillId="0" borderId="15" xfId="2" applyFont="1" applyBorder="1" applyAlignment="1">
      <alignment horizontal="center" vertical="center"/>
    </xf>
    <xf numFmtId="164" fontId="17" fillId="5" borderId="15" xfId="5" applyNumberFormat="1" applyFont="1" applyBorder="1" applyAlignment="1">
      <alignment horizontal="center" vertical="center"/>
    </xf>
    <xf numFmtId="0" fontId="17" fillId="5" borderId="15" xfId="5" applyFont="1" applyBorder="1" applyAlignment="1">
      <alignment horizontal="left" vertical="center"/>
    </xf>
    <xf numFmtId="0" fontId="17" fillId="5" borderId="15" xfId="5" applyFont="1" applyBorder="1" applyAlignment="1">
      <alignment horizontal="center" vertical="center"/>
    </xf>
    <xf numFmtId="3" fontId="17" fillId="5" borderId="15" xfId="5" applyNumberFormat="1" applyFont="1" applyBorder="1" applyAlignment="1">
      <alignment horizontal="center" vertical="center"/>
    </xf>
    <xf numFmtId="3" fontId="1" fillId="5" borderId="15" xfId="5" applyNumberFormat="1" applyFont="1" applyBorder="1" applyAlignment="1">
      <alignment horizontal="center" vertical="center"/>
    </xf>
    <xf numFmtId="43" fontId="1" fillId="5" borderId="15" xfId="5" applyNumberFormat="1" applyFont="1" applyBorder="1" applyAlignment="1">
      <alignment horizontal="center" vertical="center"/>
    </xf>
    <xf numFmtId="2" fontId="8" fillId="0" borderId="15" xfId="0" applyNumberFormat="1" applyFont="1" applyBorder="1" applyAlignment="1">
      <alignment horizontal="center" vertical="center"/>
    </xf>
    <xf numFmtId="0" fontId="8" fillId="0" borderId="15" xfId="0" applyFont="1" applyBorder="1" applyAlignment="1">
      <alignment horizontal="justify" vertical="center" wrapText="1"/>
    </xf>
    <xf numFmtId="43" fontId="1" fillId="0" borderId="15" xfId="4" applyNumberFormat="1" applyFont="1" applyFill="1" applyBorder="1" applyAlignment="1">
      <alignment horizontal="center" vertical="center"/>
    </xf>
    <xf numFmtId="0" fontId="8" fillId="0" borderId="15" xfId="0" applyFont="1" applyBorder="1" applyAlignment="1">
      <alignment horizontal="right" vertical="center"/>
    </xf>
    <xf numFmtId="2" fontId="15" fillId="0" borderId="15" xfId="0" applyNumberFormat="1" applyFont="1" applyBorder="1" applyAlignment="1">
      <alignment horizontal="center" vertical="center"/>
    </xf>
    <xf numFmtId="3" fontId="8" fillId="0" borderId="15" xfId="0" applyNumberFormat="1" applyFont="1" applyBorder="1" applyAlignment="1">
      <alignment vertical="center" wrapText="1"/>
    </xf>
    <xf numFmtId="0" fontId="17" fillId="4" borderId="15" xfId="4" applyFont="1" applyBorder="1" applyAlignment="1">
      <alignment vertical="center" wrapText="1"/>
    </xf>
    <xf numFmtId="0" fontId="8" fillId="0" borderId="15" xfId="0" applyFont="1" applyBorder="1" applyAlignment="1">
      <alignment vertical="center" wrapText="1"/>
    </xf>
    <xf numFmtId="3" fontId="8" fillId="0" borderId="15" xfId="2" applyNumberFormat="1" applyFont="1" applyFill="1" applyBorder="1" applyAlignment="1">
      <alignment horizontal="center" vertical="center"/>
    </xf>
    <xf numFmtId="0" fontId="17" fillId="5" borderId="15" xfId="5" applyFont="1" applyBorder="1" applyAlignment="1">
      <alignment vertical="center" wrapText="1"/>
    </xf>
    <xf numFmtId="3" fontId="1" fillId="0" borderId="15" xfId="0" applyNumberFormat="1" applyFont="1" applyBorder="1" applyAlignment="1">
      <alignment horizontal="left" vertical="center" wrapText="1"/>
    </xf>
    <xf numFmtId="0" fontId="1" fillId="0" borderId="15" xfId="0" applyFont="1" applyBorder="1" applyAlignment="1">
      <alignment vertical="center" wrapText="1"/>
    </xf>
    <xf numFmtId="3" fontId="5" fillId="0" borderId="15" xfId="2" applyNumberFormat="1" applyFont="1" applyFill="1" applyBorder="1" applyAlignment="1">
      <alignment horizontal="center" vertical="center"/>
    </xf>
    <xf numFmtId="0" fontId="5" fillId="0" borderId="15" xfId="0" applyFont="1" applyBorder="1" applyAlignment="1">
      <alignment horizontal="center" vertical="center"/>
    </xf>
    <xf numFmtId="0" fontId="5" fillId="0" borderId="15" xfId="0" applyFont="1" applyBorder="1" applyAlignment="1">
      <alignment vertical="center" wrapText="1"/>
    </xf>
    <xf numFmtId="43" fontId="5" fillId="0" borderId="15" xfId="2" applyFont="1" applyFill="1" applyBorder="1" applyAlignment="1">
      <alignment horizontal="center" vertical="center"/>
    </xf>
    <xf numFmtId="0" fontId="0" fillId="0" borderId="0" xfId="0" applyFont="1"/>
    <xf numFmtId="0" fontId="29" fillId="0" borderId="0" xfId="0" applyFont="1" applyAlignment="1">
      <alignment horizontal="left"/>
    </xf>
    <xf numFmtId="0" fontId="30" fillId="0" borderId="0" xfId="0" applyFont="1"/>
    <xf numFmtId="0" fontId="30" fillId="0" borderId="0" xfId="0" applyFont="1" applyAlignment="1">
      <alignment horizontal="center"/>
    </xf>
    <xf numFmtId="3" fontId="30" fillId="0" borderId="0" xfId="2" applyNumberFormat="1" applyFont="1" applyAlignment="1">
      <alignment horizontal="center"/>
    </xf>
    <xf numFmtId="3" fontId="31" fillId="0" borderId="0" xfId="0" applyNumberFormat="1" applyFont="1" applyAlignment="1">
      <alignment horizontal="center"/>
    </xf>
    <xf numFmtId="165" fontId="31" fillId="0" borderId="0" xfId="2" applyNumberFormat="1" applyFont="1" applyAlignment="1">
      <alignment horizontal="right"/>
    </xf>
    <xf numFmtId="167" fontId="25" fillId="0" borderId="0" xfId="0" applyNumberFormat="1" applyFont="1" applyAlignment="1">
      <alignment horizontal="center"/>
    </xf>
    <xf numFmtId="165" fontId="25" fillId="0" borderId="0" xfId="2" applyNumberFormat="1" applyFont="1" applyAlignment="1">
      <alignment horizontal="right"/>
    </xf>
    <xf numFmtId="0" fontId="32" fillId="0" borderId="0" xfId="0" applyFont="1"/>
    <xf numFmtId="3" fontId="0" fillId="0" borderId="0" xfId="2" applyNumberFormat="1" applyFont="1" applyAlignment="1">
      <alignment horizontal="center"/>
    </xf>
    <xf numFmtId="43" fontId="25" fillId="0" borderId="0" xfId="2" applyFont="1" applyAlignment="1">
      <alignment horizontal="right"/>
    </xf>
    <xf numFmtId="0" fontId="28" fillId="0" borderId="0" xfId="0" applyFont="1"/>
    <xf numFmtId="3" fontId="28" fillId="6" borderId="15" xfId="0" applyNumberFormat="1" applyFont="1" applyFill="1" applyBorder="1" applyAlignment="1">
      <alignment horizontal="center" vertical="center" wrapText="1"/>
    </xf>
    <xf numFmtId="0" fontId="33" fillId="0" borderId="0" xfId="0" applyFont="1"/>
    <xf numFmtId="0" fontId="33" fillId="0" borderId="15" xfId="0" applyFont="1" applyBorder="1" applyAlignment="1">
      <alignment horizontal="center"/>
    </xf>
    <xf numFmtId="0" fontId="33" fillId="0" borderId="15" xfId="0" applyFont="1" applyBorder="1" applyAlignment="1">
      <alignment horizontal="left"/>
    </xf>
    <xf numFmtId="3" fontId="33" fillId="0" borderId="15" xfId="2" applyNumberFormat="1" applyFont="1" applyBorder="1" applyAlignment="1">
      <alignment horizontal="center"/>
    </xf>
    <xf numFmtId="3" fontId="28" fillId="0" borderId="15" xfId="0" applyNumberFormat="1" applyFont="1" applyBorder="1" applyAlignment="1">
      <alignment horizontal="center"/>
    </xf>
    <xf numFmtId="3" fontId="28" fillId="0" borderId="15" xfId="0" applyNumberFormat="1" applyFont="1" applyBorder="1" applyAlignment="1">
      <alignment horizontal="center" wrapText="1"/>
    </xf>
    <xf numFmtId="43" fontId="28" fillId="0" borderId="15" xfId="2" applyFont="1" applyBorder="1" applyAlignment="1">
      <alignment horizontal="right"/>
    </xf>
    <xf numFmtId="0" fontId="34" fillId="0" borderId="0" xfId="4" applyFont="1" applyFill="1"/>
    <xf numFmtId="0" fontId="34" fillId="4" borderId="15" xfId="4" applyFont="1" applyBorder="1" applyAlignment="1">
      <alignment horizontal="center"/>
    </xf>
    <xf numFmtId="0" fontId="34" fillId="4" borderId="15" xfId="4" applyFont="1" applyBorder="1" applyAlignment="1">
      <alignment horizontal="left" vertical="top"/>
    </xf>
    <xf numFmtId="3" fontId="34" fillId="4" borderId="15" xfId="4" applyNumberFormat="1" applyFont="1" applyBorder="1" applyAlignment="1">
      <alignment horizontal="center"/>
    </xf>
    <xf numFmtId="3" fontId="35" fillId="4" borderId="15" xfId="4" applyNumberFormat="1" applyFont="1" applyBorder="1" applyAlignment="1">
      <alignment horizontal="center"/>
    </xf>
    <xf numFmtId="43" fontId="35" fillId="4" borderId="15" xfId="4" applyNumberFormat="1" applyFont="1" applyBorder="1" applyAlignment="1">
      <alignment horizontal="center"/>
    </xf>
    <xf numFmtId="0" fontId="36" fillId="0" borderId="0" xfId="0" applyFont="1"/>
    <xf numFmtId="0" fontId="35" fillId="0" borderId="0" xfId="0" applyFont="1"/>
    <xf numFmtId="0" fontId="33" fillId="0" borderId="15" xfId="0" applyFont="1" applyBorder="1" applyAlignment="1">
      <alignment vertical="top" wrapText="1"/>
    </xf>
    <xf numFmtId="0" fontId="32" fillId="0" borderId="15" xfId="0" applyFont="1" applyBorder="1" applyAlignment="1">
      <alignment horizontal="center"/>
    </xf>
    <xf numFmtId="3" fontId="32" fillId="0" borderId="15" xfId="2" applyNumberFormat="1" applyFont="1" applyBorder="1" applyAlignment="1">
      <alignment horizontal="center"/>
    </xf>
    <xf numFmtId="3" fontId="0" fillId="0" borderId="15" xfId="0" applyNumberFormat="1" applyFont="1" applyBorder="1" applyAlignment="1">
      <alignment horizontal="center"/>
    </xf>
    <xf numFmtId="43" fontId="0" fillId="0" borderId="15" xfId="2" applyFont="1" applyBorder="1" applyAlignment="1">
      <alignment horizontal="center"/>
    </xf>
    <xf numFmtId="0" fontId="34" fillId="0" borderId="0" xfId="5" applyFont="1" applyFill="1"/>
    <xf numFmtId="0" fontId="34" fillId="5" borderId="15" xfId="5" applyFont="1" applyBorder="1" applyAlignment="1">
      <alignment horizontal="center"/>
    </xf>
    <xf numFmtId="0" fontId="34" fillId="5" borderId="15" xfId="5" applyFont="1" applyBorder="1" applyAlignment="1">
      <alignment vertical="top" wrapText="1"/>
    </xf>
    <xf numFmtId="3" fontId="34" fillId="5" borderId="15" xfId="5" applyNumberFormat="1" applyFont="1" applyBorder="1" applyAlignment="1">
      <alignment horizontal="center"/>
    </xf>
    <xf numFmtId="4" fontId="34" fillId="5" borderId="15" xfId="5" applyNumberFormat="1" applyFont="1" applyBorder="1" applyAlignment="1">
      <alignment horizontal="center"/>
    </xf>
    <xf numFmtId="3" fontId="35" fillId="5" borderId="15" xfId="5" applyNumberFormat="1" applyFont="1" applyBorder="1" applyAlignment="1">
      <alignment horizontal="center"/>
    </xf>
    <xf numFmtId="43" fontId="35" fillId="5" borderId="15" xfId="5" applyNumberFormat="1" applyFont="1" applyBorder="1" applyAlignment="1">
      <alignment horizontal="center"/>
    </xf>
    <xf numFmtId="0" fontId="37" fillId="0" borderId="15" xfId="0" applyFont="1" applyBorder="1" applyAlignment="1">
      <alignment horizontal="center"/>
    </xf>
    <xf numFmtId="0" fontId="36" fillId="0" borderId="15" xfId="0" applyFont="1" applyBorder="1" applyAlignment="1">
      <alignment horizontal="justify" vertical="top" wrapText="1"/>
    </xf>
    <xf numFmtId="0" fontId="36" fillId="0" borderId="15" xfId="0" applyFont="1" applyBorder="1" applyAlignment="1">
      <alignment horizontal="center"/>
    </xf>
    <xf numFmtId="3" fontId="36" fillId="0" borderId="15" xfId="2" applyNumberFormat="1" applyFont="1" applyBorder="1" applyAlignment="1">
      <alignment horizontal="center"/>
    </xf>
    <xf numFmtId="4" fontId="36" fillId="0" borderId="15" xfId="2" applyNumberFormat="1" applyFont="1" applyBorder="1" applyAlignment="1">
      <alignment horizontal="center"/>
    </xf>
    <xf numFmtId="3" fontId="38" fillId="0" borderId="15" xfId="0" applyNumberFormat="1" applyFont="1" applyBorder="1" applyAlignment="1">
      <alignment horizontal="center"/>
    </xf>
    <xf numFmtId="3" fontId="35" fillId="0" borderId="15" xfId="0" applyNumberFormat="1" applyFont="1" applyBorder="1" applyAlignment="1">
      <alignment horizontal="right"/>
    </xf>
    <xf numFmtId="43" fontId="35" fillId="0" borderId="15" xfId="2" applyFont="1" applyBorder="1" applyAlignment="1">
      <alignment horizontal="right"/>
    </xf>
    <xf numFmtId="0" fontId="35" fillId="0" borderId="0" xfId="0" applyFont="1" applyAlignment="1">
      <alignment vertical="center"/>
    </xf>
    <xf numFmtId="0" fontId="36" fillId="0" borderId="15" xfId="0" applyFont="1" applyBorder="1" applyAlignment="1">
      <alignment horizontal="center" vertical="center"/>
    </xf>
    <xf numFmtId="0" fontId="36" fillId="0" borderId="15" xfId="0" applyFont="1" applyBorder="1" applyAlignment="1">
      <alignment vertical="center" wrapText="1"/>
    </xf>
    <xf numFmtId="3" fontId="35" fillId="0" borderId="15" xfId="2" applyNumberFormat="1" applyFont="1" applyBorder="1" applyAlignment="1">
      <alignment horizontal="center" vertical="center"/>
    </xf>
    <xf numFmtId="4" fontId="35" fillId="0" borderId="15" xfId="2" applyNumberFormat="1" applyFont="1" applyBorder="1" applyAlignment="1">
      <alignment horizontal="center" vertical="center"/>
    </xf>
    <xf numFmtId="166" fontId="35" fillId="0" borderId="15" xfId="4" applyNumberFormat="1" applyFont="1" applyFill="1" applyBorder="1" applyAlignment="1">
      <alignment horizontal="right" vertical="center"/>
    </xf>
    <xf numFmtId="0" fontId="36" fillId="0" borderId="0" xfId="0" applyFont="1" applyAlignment="1">
      <alignment vertical="center"/>
    </xf>
    <xf numFmtId="0" fontId="36" fillId="0" borderId="15" xfId="0" applyFont="1" applyBorder="1"/>
    <xf numFmtId="3" fontId="35" fillId="0" borderId="15" xfId="2" applyNumberFormat="1" applyFont="1" applyBorder="1" applyAlignment="1">
      <alignment horizontal="center"/>
    </xf>
    <xf numFmtId="4" fontId="35" fillId="0" borderId="15" xfId="2" applyNumberFormat="1" applyFont="1" applyBorder="1" applyAlignment="1">
      <alignment horizontal="center"/>
    </xf>
    <xf numFmtId="166" fontId="35" fillId="0" borderId="15" xfId="0" applyNumberFormat="1" applyFont="1" applyBorder="1" applyAlignment="1">
      <alignment horizontal="right"/>
    </xf>
    <xf numFmtId="3" fontId="38" fillId="5" borderId="15" xfId="5" applyNumberFormat="1" applyFont="1" applyBorder="1" applyAlignment="1">
      <alignment horizontal="center"/>
    </xf>
    <xf numFmtId="3" fontId="35" fillId="5" borderId="15" xfId="5" applyNumberFormat="1" applyFont="1" applyBorder="1" applyAlignment="1">
      <alignment horizontal="right"/>
    </xf>
    <xf numFmtId="166" fontId="35" fillId="5" borderId="15" xfId="5" applyNumberFormat="1" applyFont="1" applyBorder="1" applyAlignment="1">
      <alignment horizontal="right"/>
    </xf>
    <xf numFmtId="43" fontId="35" fillId="5" borderId="15" xfId="5" applyNumberFormat="1" applyFont="1" applyBorder="1" applyAlignment="1">
      <alignment horizontal="right"/>
    </xf>
    <xf numFmtId="3" fontId="35" fillId="0" borderId="15" xfId="0" applyNumberFormat="1" applyFont="1" applyBorder="1" applyAlignment="1">
      <alignment horizontal="center"/>
    </xf>
    <xf numFmtId="43" fontId="35" fillId="0" borderId="15" xfId="2" applyFont="1" applyBorder="1" applyAlignment="1">
      <alignment horizontal="center"/>
    </xf>
    <xf numFmtId="0" fontId="36" fillId="0" borderId="15" xfId="0" applyFont="1" applyBorder="1" applyAlignment="1">
      <alignment wrapText="1"/>
    </xf>
    <xf numFmtId="43" fontId="35" fillId="0" borderId="15" xfId="4" applyNumberFormat="1" applyFont="1" applyFill="1" applyBorder="1" applyAlignment="1">
      <alignment horizontal="center"/>
    </xf>
    <xf numFmtId="0" fontId="36" fillId="0" borderId="15" xfId="0" applyFont="1" applyBorder="1" applyAlignment="1">
      <alignment horizontal="center" vertical="top"/>
    </xf>
    <xf numFmtId="0" fontId="36" fillId="0" borderId="15" xfId="0" applyFont="1" applyBorder="1" applyAlignment="1">
      <alignment horizontal="justify" wrapText="1"/>
    </xf>
    <xf numFmtId="0" fontId="37" fillId="0" borderId="15" xfId="0" applyFont="1" applyBorder="1" applyAlignment="1">
      <alignment horizontal="justify" wrapText="1"/>
    </xf>
    <xf numFmtId="3" fontId="35" fillId="0" borderId="15" xfId="2" applyNumberFormat="1" applyFont="1" applyFill="1" applyBorder="1" applyAlignment="1">
      <alignment horizontal="center"/>
    </xf>
    <xf numFmtId="43" fontId="35" fillId="0" borderId="15" xfId="4" applyNumberFormat="1" applyFont="1" applyFill="1" applyBorder="1" applyAlignment="1">
      <alignment horizontal="right"/>
    </xf>
    <xf numFmtId="0" fontId="34" fillId="0" borderId="0" xfId="5" applyFont="1" applyFill="1" applyAlignment="1">
      <alignment vertical="center"/>
    </xf>
    <xf numFmtId="0" fontId="34" fillId="5" borderId="15" xfId="5" applyFont="1" applyBorder="1" applyAlignment="1">
      <alignment horizontal="center" vertical="center"/>
    </xf>
    <xf numFmtId="0" fontId="34" fillId="5" borderId="15" xfId="5" applyFont="1" applyBorder="1" applyAlignment="1">
      <alignment vertical="center" wrapText="1"/>
    </xf>
    <xf numFmtId="3" fontId="34" fillId="5" borderId="15" xfId="5" applyNumberFormat="1" applyFont="1" applyBorder="1" applyAlignment="1">
      <alignment horizontal="center" vertical="center"/>
    </xf>
    <xf numFmtId="3" fontId="38" fillId="5" borderId="15" xfId="5" applyNumberFormat="1" applyFont="1" applyBorder="1" applyAlignment="1">
      <alignment horizontal="center" vertical="center"/>
    </xf>
    <xf numFmtId="43" fontId="35" fillId="5" borderId="15" xfId="5" applyNumberFormat="1" applyFont="1" applyBorder="1" applyAlignment="1">
      <alignment horizontal="right" vertical="center"/>
    </xf>
    <xf numFmtId="3" fontId="35" fillId="0" borderId="15" xfId="2" applyNumberFormat="1" applyFont="1" applyBorder="1" applyAlignment="1">
      <alignment horizontal="center" wrapText="1"/>
    </xf>
    <xf numFmtId="2" fontId="34" fillId="5" borderId="15" xfId="5" applyNumberFormat="1" applyFont="1" applyBorder="1" applyAlignment="1">
      <alignment horizontal="center" vertical="center"/>
    </xf>
    <xf numFmtId="0" fontId="36" fillId="0" borderId="15" xfId="0" applyFont="1" applyBorder="1" applyAlignment="1">
      <alignment horizontal="left" vertical="top" wrapText="1"/>
    </xf>
    <xf numFmtId="0" fontId="34" fillId="5" borderId="15" xfId="5" applyFont="1" applyBorder="1" applyAlignment="1">
      <alignment vertical="center"/>
    </xf>
    <xf numFmtId="3" fontId="36" fillId="0" borderId="15" xfId="0" applyNumberFormat="1" applyFont="1" applyBorder="1" applyAlignment="1">
      <alignment vertical="top" wrapText="1"/>
    </xf>
    <xf numFmtId="0" fontId="34" fillId="5" borderId="15" xfId="5" applyFont="1" applyBorder="1" applyAlignment="1">
      <alignment horizontal="left" vertical="center" wrapText="1"/>
    </xf>
    <xf numFmtId="3" fontId="36" fillId="0" borderId="15" xfId="0" applyNumberFormat="1" applyFont="1" applyBorder="1" applyAlignment="1">
      <alignment horizontal="right"/>
    </xf>
    <xf numFmtId="166" fontId="36" fillId="0" borderId="15" xfId="0" applyNumberFormat="1" applyFont="1" applyBorder="1" applyAlignment="1">
      <alignment horizontal="right"/>
    </xf>
    <xf numFmtId="2" fontId="34" fillId="5" borderId="15" xfId="5" applyNumberFormat="1" applyFont="1" applyBorder="1" applyAlignment="1">
      <alignment horizontal="center"/>
    </xf>
    <xf numFmtId="0" fontId="34" fillId="4" borderId="15" xfId="4" applyFont="1" applyBorder="1" applyAlignment="1">
      <alignment wrapText="1"/>
    </xf>
    <xf numFmtId="3" fontId="38" fillId="4" borderId="15" xfId="4" applyNumberFormat="1" applyFont="1" applyBorder="1" applyAlignment="1">
      <alignment horizontal="center"/>
    </xf>
    <xf numFmtId="3" fontId="27" fillId="0" borderId="15" xfId="0" applyNumberFormat="1" applyFont="1" applyBorder="1" applyAlignment="1">
      <alignment horizontal="center"/>
    </xf>
    <xf numFmtId="0" fontId="0" fillId="0" borderId="15" xfId="0" applyFont="1" applyBorder="1" applyAlignment="1">
      <alignment horizontal="center"/>
    </xf>
    <xf numFmtId="0" fontId="0" fillId="0" borderId="15" xfId="0" applyFont="1" applyBorder="1" applyAlignment="1">
      <alignment vertical="top" wrapText="1"/>
    </xf>
    <xf numFmtId="3" fontId="0" fillId="0" borderId="15" xfId="2" applyNumberFormat="1" applyFont="1" applyFill="1" applyBorder="1" applyAlignment="1">
      <alignment horizontal="center"/>
    </xf>
    <xf numFmtId="43" fontId="0" fillId="0" borderId="15" xfId="2" applyFont="1" applyFill="1" applyBorder="1" applyAlignment="1">
      <alignment horizontal="right"/>
    </xf>
    <xf numFmtId="0" fontId="35" fillId="0" borderId="15" xfId="0" applyFont="1" applyBorder="1" applyAlignment="1">
      <alignment horizontal="center" vertical="center"/>
    </xf>
    <xf numFmtId="0" fontId="35" fillId="0" borderId="15" xfId="0" applyFont="1" applyBorder="1"/>
    <xf numFmtId="4" fontId="35" fillId="0" borderId="15" xfId="0" applyNumberFormat="1" applyFont="1" applyBorder="1" applyAlignment="1">
      <alignment horizontal="center"/>
    </xf>
    <xf numFmtId="0" fontId="35" fillId="0" borderId="15" xfId="0" applyFont="1" applyBorder="1" applyAlignment="1">
      <alignment horizontal="right"/>
    </xf>
    <xf numFmtId="0" fontId="39" fillId="0" borderId="0" xfId="5" applyFont="1" applyFill="1" applyBorder="1" applyAlignment="1"/>
    <xf numFmtId="0" fontId="40" fillId="0" borderId="15" xfId="5" applyFont="1" applyFill="1" applyBorder="1" applyAlignment="1">
      <alignment horizontal="center"/>
    </xf>
    <xf numFmtId="3" fontId="41" fillId="0" borderId="15" xfId="5" applyNumberFormat="1" applyFont="1" applyFill="1" applyBorder="1" applyAlignment="1">
      <alignment horizontal="center"/>
    </xf>
    <xf numFmtId="4" fontId="41" fillId="0" borderId="15" xfId="5" applyNumberFormat="1" applyFont="1" applyFill="1" applyBorder="1" applyAlignment="1">
      <alignment horizontal="center"/>
    </xf>
    <xf numFmtId="3" fontId="41" fillId="0" borderId="15" xfId="5" applyNumberFormat="1" applyFont="1" applyFill="1" applyBorder="1" applyAlignment="1">
      <alignment horizontal="right"/>
    </xf>
    <xf numFmtId="166" fontId="41" fillId="0" borderId="15" xfId="5" applyNumberFormat="1" applyFont="1" applyFill="1" applyBorder="1" applyAlignment="1">
      <alignment horizontal="right" vertical="center"/>
    </xf>
    <xf numFmtId="0" fontId="31" fillId="0" borderId="0" xfId="0" applyFont="1"/>
    <xf numFmtId="0" fontId="0" fillId="0" borderId="0" xfId="0" applyFont="1" applyAlignment="1">
      <alignment horizontal="center"/>
    </xf>
    <xf numFmtId="3" fontId="0" fillId="0" borderId="0" xfId="2" applyNumberFormat="1" applyFont="1" applyBorder="1" applyAlignment="1">
      <alignment horizontal="center"/>
    </xf>
    <xf numFmtId="3" fontId="0" fillId="0" borderId="0" xfId="0" applyNumberFormat="1" applyFont="1" applyAlignment="1">
      <alignment horizontal="center"/>
    </xf>
    <xf numFmtId="43" fontId="0" fillId="0" borderId="0" xfId="2" applyFont="1" applyBorder="1" applyAlignment="1"/>
    <xf numFmtId="0" fontId="0" fillId="0" borderId="0" xfId="0" applyFont="1" applyAlignment="1">
      <alignment horizontal="left" vertical="top" wrapText="1"/>
    </xf>
    <xf numFmtId="0" fontId="27" fillId="0" borderId="0" xfId="0" applyFont="1" applyAlignment="1">
      <alignment horizontal="left"/>
    </xf>
    <xf numFmtId="0" fontId="0" fillId="0" borderId="0" xfId="0" applyFont="1" applyAlignment="1"/>
    <xf numFmtId="43" fontId="0" fillId="0" borderId="0" xfId="2" applyFont="1" applyAlignment="1"/>
    <xf numFmtId="3" fontId="25" fillId="6" borderId="15" xfId="0" applyNumberFormat="1" applyFont="1" applyFill="1" applyBorder="1" applyAlignment="1">
      <alignment horizontal="center" vertical="center" wrapText="1"/>
    </xf>
    <xf numFmtId="0" fontId="39" fillId="4" borderId="15" xfId="4" applyFont="1" applyBorder="1" applyAlignment="1">
      <alignment horizontal="center"/>
    </xf>
    <xf numFmtId="0" fontId="39" fillId="4" borderId="15" xfId="4" applyFont="1" applyBorder="1" applyAlignment="1">
      <alignment horizontal="left" vertical="top"/>
    </xf>
    <xf numFmtId="3" fontId="39" fillId="4" borderId="15" xfId="4" applyNumberFormat="1" applyFont="1" applyBorder="1" applyAlignment="1">
      <alignment horizontal="center"/>
    </xf>
    <xf numFmtId="3" fontId="31" fillId="4" borderId="15" xfId="4" applyNumberFormat="1" applyFont="1" applyBorder="1" applyAlignment="1">
      <alignment horizontal="center"/>
    </xf>
    <xf numFmtId="43" fontId="31" fillId="4" borderId="15" xfId="4" applyNumberFormat="1" applyFont="1" applyBorder="1" applyAlignment="1">
      <alignment horizontal="center"/>
    </xf>
    <xf numFmtId="0" fontId="29" fillId="0" borderId="15" xfId="0" applyFont="1" applyBorder="1" applyAlignment="1">
      <alignment vertical="top" wrapText="1"/>
    </xf>
    <xf numFmtId="0" fontId="30" fillId="0" borderId="15" xfId="0" applyFont="1" applyBorder="1" applyAlignment="1">
      <alignment horizontal="center"/>
    </xf>
    <xf numFmtId="3" fontId="30" fillId="0" borderId="15" xfId="2" applyNumberFormat="1" applyFont="1" applyBorder="1" applyAlignment="1">
      <alignment horizontal="center"/>
    </xf>
    <xf numFmtId="3" fontId="31" fillId="0" borderId="15" xfId="0" applyNumberFormat="1" applyFont="1" applyBorder="1" applyAlignment="1">
      <alignment horizontal="center"/>
    </xf>
    <xf numFmtId="43" fontId="31" fillId="0" borderId="15" xfId="2" applyFont="1" applyBorder="1" applyAlignment="1">
      <alignment horizontal="center"/>
    </xf>
    <xf numFmtId="0" fontId="39" fillId="5" borderId="15" xfId="5" applyFont="1" applyBorder="1" applyAlignment="1">
      <alignment horizontal="center"/>
    </xf>
    <xf numFmtId="0" fontId="39" fillId="5" borderId="15" xfId="5" applyFont="1" applyBorder="1" applyAlignment="1">
      <alignment vertical="top" wrapText="1"/>
    </xf>
    <xf numFmtId="3" fontId="39" fillId="5" borderId="15" xfId="5" applyNumberFormat="1" applyFont="1" applyBorder="1" applyAlignment="1">
      <alignment horizontal="center"/>
    </xf>
    <xf numFmtId="4" fontId="39" fillId="5" borderId="15" xfId="5" applyNumberFormat="1" applyFont="1" applyBorder="1" applyAlignment="1">
      <alignment horizontal="center"/>
    </xf>
    <xf numFmtId="3" fontId="31" fillId="5" borderId="15" xfId="5" applyNumberFormat="1" applyFont="1" applyBorder="1" applyAlignment="1">
      <alignment horizontal="center"/>
    </xf>
    <xf numFmtId="43" fontId="31" fillId="5" borderId="15" xfId="5" applyNumberFormat="1" applyFont="1" applyBorder="1" applyAlignment="1">
      <alignment horizontal="center"/>
    </xf>
    <xf numFmtId="0" fontId="30" fillId="0" borderId="15" xfId="0" applyFont="1" applyBorder="1" applyAlignment="1">
      <alignment horizontal="justify" vertical="top" wrapText="1"/>
    </xf>
    <xf numFmtId="4" fontId="30" fillId="0" borderId="15" xfId="2" applyNumberFormat="1" applyFont="1" applyBorder="1" applyAlignment="1">
      <alignment horizontal="center"/>
    </xf>
    <xf numFmtId="3" fontId="42" fillId="0" borderId="15" xfId="0" applyNumberFormat="1" applyFont="1" applyBorder="1" applyAlignment="1">
      <alignment horizontal="center"/>
    </xf>
    <xf numFmtId="3" fontId="31" fillId="0" borderId="15" xfId="0" applyNumberFormat="1" applyFont="1" applyBorder="1" applyAlignment="1">
      <alignment horizontal="right"/>
    </xf>
    <xf numFmtId="43" fontId="31" fillId="0" borderId="15" xfId="2" applyFont="1" applyBorder="1" applyAlignment="1">
      <alignment horizontal="right"/>
    </xf>
    <xf numFmtId="0" fontId="30" fillId="0" borderId="15" xfId="0" applyFont="1" applyBorder="1" applyAlignment="1">
      <alignment horizontal="center" vertical="center"/>
    </xf>
    <xf numFmtId="0" fontId="30" fillId="0" borderId="15" xfId="0" applyFont="1" applyBorder="1" applyAlignment="1">
      <alignment vertical="center" wrapText="1"/>
    </xf>
    <xf numFmtId="3" fontId="31" fillId="0" borderId="15" xfId="2" applyNumberFormat="1" applyFont="1" applyBorder="1" applyAlignment="1">
      <alignment horizontal="center" vertical="center"/>
    </xf>
    <xf numFmtId="4" fontId="31" fillId="0" borderId="15" xfId="2" applyNumberFormat="1" applyFont="1" applyBorder="1" applyAlignment="1">
      <alignment horizontal="center" vertical="center"/>
    </xf>
    <xf numFmtId="3" fontId="42" fillId="0" borderId="15" xfId="0" applyNumberFormat="1" applyFont="1" applyBorder="1" applyAlignment="1">
      <alignment horizontal="center" vertical="center"/>
    </xf>
    <xf numFmtId="3" fontId="31" fillId="0" borderId="15" xfId="0" applyNumberFormat="1" applyFont="1" applyBorder="1" applyAlignment="1">
      <alignment horizontal="right" vertical="center"/>
    </xf>
    <xf numFmtId="3" fontId="31" fillId="0" borderId="15" xfId="2" applyNumberFormat="1" applyFont="1" applyFill="1" applyBorder="1" applyAlignment="1">
      <alignment horizontal="center" vertical="center"/>
    </xf>
    <xf numFmtId="4" fontId="31" fillId="0" borderId="15" xfId="2" applyNumberFormat="1" applyFont="1" applyFill="1" applyBorder="1" applyAlignment="1">
      <alignment horizontal="center" vertical="center"/>
    </xf>
    <xf numFmtId="0" fontId="30" fillId="0" borderId="15" xfId="0" applyFont="1" applyBorder="1"/>
    <xf numFmtId="3" fontId="31" fillId="0" borderId="15" xfId="2" applyNumberFormat="1" applyFont="1" applyBorder="1" applyAlignment="1">
      <alignment horizontal="center"/>
    </xf>
    <xf numFmtId="4" fontId="31" fillId="0" borderId="15" xfId="2" applyNumberFormat="1" applyFont="1" applyBorder="1" applyAlignment="1">
      <alignment horizontal="center"/>
    </xf>
    <xf numFmtId="166" fontId="31" fillId="0" borderId="15" xfId="0" applyNumberFormat="1" applyFont="1" applyBorder="1" applyAlignment="1">
      <alignment horizontal="right"/>
    </xf>
    <xf numFmtId="3" fontId="42" fillId="5" borderId="15" xfId="5" applyNumberFormat="1" applyFont="1" applyBorder="1" applyAlignment="1">
      <alignment horizontal="center"/>
    </xf>
    <xf numFmtId="3" fontId="31" fillId="5" borderId="15" xfId="5" applyNumberFormat="1" applyFont="1" applyBorder="1" applyAlignment="1">
      <alignment horizontal="right"/>
    </xf>
    <xf numFmtId="166" fontId="31" fillId="5" borderId="15" xfId="5" applyNumberFormat="1" applyFont="1" applyBorder="1" applyAlignment="1">
      <alignment horizontal="right"/>
    </xf>
    <xf numFmtId="43" fontId="31" fillId="5" borderId="15" xfId="5" applyNumberFormat="1" applyFont="1" applyBorder="1" applyAlignment="1">
      <alignment horizontal="right"/>
    </xf>
    <xf numFmtId="0" fontId="30" fillId="0" borderId="15" xfId="0" applyFont="1" applyBorder="1" applyAlignment="1">
      <alignment wrapText="1"/>
    </xf>
    <xf numFmtId="0" fontId="30" fillId="0" borderId="15" xfId="0" applyFont="1" applyBorder="1" applyAlignment="1">
      <alignment horizontal="justify" wrapText="1"/>
    </xf>
    <xf numFmtId="0" fontId="29" fillId="0" borderId="15" xfId="0" applyFont="1" applyBorder="1" applyAlignment="1">
      <alignment horizontal="justify" wrapText="1"/>
    </xf>
    <xf numFmtId="3" fontId="31" fillId="0" borderId="15" xfId="2" applyNumberFormat="1" applyFont="1" applyFill="1" applyBorder="1" applyAlignment="1">
      <alignment horizontal="center"/>
    </xf>
    <xf numFmtId="0" fontId="30" fillId="0" borderId="15" xfId="0" quotePrefix="1" applyFont="1" applyBorder="1" applyAlignment="1">
      <alignment horizontal="justify" wrapText="1"/>
    </xf>
    <xf numFmtId="0" fontId="30" fillId="0" borderId="15" xfId="0" applyFont="1" applyBorder="1" applyAlignment="1">
      <alignment vertical="top" wrapText="1"/>
    </xf>
    <xf numFmtId="0" fontId="39" fillId="5" borderId="15" xfId="5" applyFont="1" applyBorder="1" applyAlignment="1">
      <alignment horizontal="center" vertical="center"/>
    </xf>
    <xf numFmtId="0" fontId="39" fillId="5" borderId="15" xfId="5" applyFont="1" applyBorder="1" applyAlignment="1">
      <alignment vertical="center" wrapText="1"/>
    </xf>
    <xf numFmtId="3" fontId="39" fillId="5" borderId="15" xfId="5" applyNumberFormat="1" applyFont="1" applyBorder="1" applyAlignment="1">
      <alignment horizontal="center" vertical="center"/>
    </xf>
    <xf numFmtId="3" fontId="42" fillId="5" borderId="15" xfId="5" applyNumberFormat="1" applyFont="1" applyBorder="1" applyAlignment="1">
      <alignment horizontal="center" vertical="center"/>
    </xf>
    <xf numFmtId="3" fontId="31" fillId="5" borderId="15" xfId="5" applyNumberFormat="1" applyFont="1" applyBorder="1" applyAlignment="1">
      <alignment horizontal="right" vertical="center"/>
    </xf>
    <xf numFmtId="166" fontId="31" fillId="5" borderId="15" xfId="5" applyNumberFormat="1" applyFont="1" applyBorder="1" applyAlignment="1">
      <alignment horizontal="right" vertical="center"/>
    </xf>
    <xf numFmtId="43" fontId="31" fillId="5" borderId="15" xfId="5" applyNumberFormat="1" applyFont="1" applyBorder="1" applyAlignment="1">
      <alignment horizontal="right" vertical="center"/>
    </xf>
    <xf numFmtId="2" fontId="39" fillId="5" borderId="15" xfId="5" applyNumberFormat="1" applyFont="1" applyBorder="1" applyAlignment="1">
      <alignment horizontal="center" vertical="center"/>
    </xf>
    <xf numFmtId="0" fontId="30" fillId="0" borderId="15" xfId="0" applyFont="1" applyBorder="1" applyAlignment="1">
      <alignment horizontal="left" vertical="top" wrapText="1"/>
    </xf>
    <xf numFmtId="0" fontId="39" fillId="5" borderId="15" xfId="5" applyFont="1" applyBorder="1" applyAlignment="1">
      <alignment vertical="center"/>
    </xf>
    <xf numFmtId="3" fontId="30" fillId="0" borderId="15" xfId="0" applyNumberFormat="1" applyFont="1" applyBorder="1" applyAlignment="1">
      <alignment vertical="top" wrapText="1"/>
    </xf>
    <xf numFmtId="0" fontId="39" fillId="5" borderId="15" xfId="5" applyFont="1" applyBorder="1" applyAlignment="1">
      <alignment horizontal="left" vertical="center" wrapText="1"/>
    </xf>
    <xf numFmtId="0" fontId="39" fillId="4" borderId="15" xfId="4" applyFont="1" applyBorder="1" applyAlignment="1">
      <alignment wrapText="1"/>
    </xf>
    <xf numFmtId="0" fontId="31" fillId="0" borderId="15" xfId="0" applyFont="1" applyBorder="1" applyAlignment="1">
      <alignment horizontal="center"/>
    </xf>
    <xf numFmtId="0" fontId="31" fillId="0" borderId="15" xfId="0" applyFont="1" applyBorder="1" applyAlignment="1">
      <alignment vertical="top" wrapText="1"/>
    </xf>
    <xf numFmtId="43" fontId="31" fillId="0" borderId="15" xfId="2" applyFont="1" applyFill="1" applyBorder="1" applyAlignment="1">
      <alignment horizontal="right"/>
    </xf>
    <xf numFmtId="0" fontId="31" fillId="0" borderId="15" xfId="0" applyFont="1" applyBorder="1" applyAlignment="1">
      <alignment horizontal="center" vertical="center"/>
    </xf>
    <xf numFmtId="0" fontId="31" fillId="0" borderId="15" xfId="0" applyFont="1" applyBorder="1"/>
    <xf numFmtId="0" fontId="31" fillId="0" borderId="15" xfId="0" applyFont="1" applyBorder="1" applyAlignment="1">
      <alignment horizontal="right"/>
    </xf>
    <xf numFmtId="4" fontId="31" fillId="0" borderId="15" xfId="2" applyNumberFormat="1" applyFont="1" applyBorder="1" applyAlignment="1">
      <alignment horizontal="center" vertical="center" wrapText="1"/>
    </xf>
    <xf numFmtId="3" fontId="31" fillId="0" borderId="15" xfId="0" applyNumberFormat="1" applyFont="1" applyBorder="1" applyAlignment="1">
      <alignment horizontal="center" vertical="center"/>
    </xf>
    <xf numFmtId="43" fontId="31" fillId="0" borderId="15" xfId="2" applyFont="1" applyBorder="1" applyAlignment="1">
      <alignment horizontal="center" vertical="center"/>
    </xf>
    <xf numFmtId="43" fontId="35" fillId="0" borderId="15" xfId="2" applyFont="1" applyBorder="1" applyAlignment="1">
      <alignment horizontal="center" vertical="center"/>
    </xf>
    <xf numFmtId="4" fontId="39" fillId="5" borderId="15" xfId="5" applyNumberFormat="1" applyFont="1" applyBorder="1" applyAlignment="1">
      <alignment horizontal="center" vertical="center"/>
    </xf>
    <xf numFmtId="3" fontId="31" fillId="5" borderId="15" xfId="5" applyNumberFormat="1" applyFont="1" applyBorder="1" applyAlignment="1">
      <alignment horizontal="center" vertical="center"/>
    </xf>
    <xf numFmtId="43" fontId="31" fillId="5" borderId="15" xfId="5" applyNumberFormat="1" applyFont="1" applyBorder="1" applyAlignment="1">
      <alignment horizontal="center" vertical="center"/>
    </xf>
    <xf numFmtId="43" fontId="35" fillId="5" borderId="15" xfId="5" applyNumberFormat="1" applyFont="1" applyBorder="1" applyAlignment="1">
      <alignment horizontal="center" vertical="center"/>
    </xf>
    <xf numFmtId="43" fontId="31" fillId="0" borderId="15" xfId="4" applyNumberFormat="1" applyFont="1" applyFill="1" applyBorder="1" applyAlignment="1">
      <alignment horizontal="center" vertical="center"/>
    </xf>
    <xf numFmtId="43" fontId="35" fillId="0" borderId="15" xfId="4" applyNumberFormat="1" applyFont="1" applyFill="1" applyBorder="1" applyAlignment="1">
      <alignment horizontal="center" vertical="center"/>
    </xf>
    <xf numFmtId="43" fontId="31" fillId="0" borderId="15" xfId="4" applyNumberFormat="1" applyFont="1" applyFill="1" applyBorder="1" applyAlignment="1">
      <alignment horizontal="right" vertical="center"/>
    </xf>
    <xf numFmtId="166" fontId="31" fillId="0" borderId="15" xfId="0" applyNumberFormat="1" applyFont="1" applyBorder="1" applyAlignment="1">
      <alignment horizontal="right" vertical="center"/>
    </xf>
    <xf numFmtId="43" fontId="31" fillId="0" borderId="15" xfId="2" applyFont="1" applyBorder="1" applyAlignment="1">
      <alignment horizontal="right" vertical="center"/>
    </xf>
    <xf numFmtId="43" fontId="35" fillId="0" borderId="15" xfId="2" applyFont="1" applyBorder="1" applyAlignment="1">
      <alignment horizontal="right" vertical="center"/>
    </xf>
    <xf numFmtId="3" fontId="31" fillId="0" borderId="15" xfId="2" applyNumberFormat="1" applyFont="1" applyBorder="1" applyAlignment="1">
      <alignment horizontal="center" vertical="center" wrapText="1"/>
    </xf>
    <xf numFmtId="43" fontId="35" fillId="0" borderId="15" xfId="4" applyNumberFormat="1" applyFont="1" applyFill="1" applyBorder="1" applyAlignment="1">
      <alignment horizontal="right" vertical="center"/>
    </xf>
    <xf numFmtId="3" fontId="30" fillId="0" borderId="15" xfId="0" applyNumberFormat="1" applyFont="1" applyBorder="1" applyAlignment="1">
      <alignment horizontal="right" vertical="center"/>
    </xf>
    <xf numFmtId="166" fontId="30" fillId="0" borderId="15" xfId="0" applyNumberFormat="1" applyFont="1" applyBorder="1" applyAlignment="1">
      <alignment horizontal="right" vertical="center"/>
    </xf>
    <xf numFmtId="0" fontId="39" fillId="4" borderId="15" xfId="4" applyFont="1" applyBorder="1" applyAlignment="1">
      <alignment horizontal="center" vertical="center"/>
    </xf>
    <xf numFmtId="3" fontId="39" fillId="4" borderId="15" xfId="4" applyNumberFormat="1" applyFont="1" applyBorder="1" applyAlignment="1">
      <alignment horizontal="center" vertical="center"/>
    </xf>
    <xf numFmtId="3" fontId="42" fillId="4" borderId="15" xfId="4" applyNumberFormat="1" applyFont="1" applyBorder="1" applyAlignment="1">
      <alignment horizontal="center" vertical="center"/>
    </xf>
    <xf numFmtId="3" fontId="31" fillId="4" borderId="15" xfId="4" applyNumberFormat="1" applyFont="1" applyBorder="1" applyAlignment="1">
      <alignment horizontal="right" vertical="center"/>
    </xf>
    <xf numFmtId="166" fontId="31" fillId="4" borderId="15" xfId="4" applyNumberFormat="1" applyFont="1" applyBorder="1" applyAlignment="1">
      <alignment horizontal="right" vertical="center"/>
    </xf>
    <xf numFmtId="43" fontId="31" fillId="4" borderId="15" xfId="4" applyNumberFormat="1" applyFont="1" applyBorder="1" applyAlignment="1">
      <alignment horizontal="right" vertical="center"/>
    </xf>
    <xf numFmtId="43" fontId="35" fillId="4" borderId="15" xfId="4" applyNumberFormat="1" applyFont="1" applyBorder="1" applyAlignment="1">
      <alignment horizontal="right" vertical="center"/>
    </xf>
    <xf numFmtId="3" fontId="30" fillId="0" borderId="15" xfId="2" applyNumberFormat="1" applyFont="1" applyBorder="1" applyAlignment="1">
      <alignment horizontal="center" vertical="center"/>
    </xf>
    <xf numFmtId="43" fontId="0" fillId="0" borderId="15" xfId="2" applyFont="1" applyBorder="1" applyAlignment="1">
      <alignment horizontal="right" vertical="center"/>
    </xf>
    <xf numFmtId="166" fontId="31" fillId="0" borderId="15" xfId="2" applyNumberFormat="1" applyFont="1" applyBorder="1" applyAlignment="1">
      <alignment horizontal="right" vertical="center"/>
    </xf>
    <xf numFmtId="166" fontId="31" fillId="0" borderId="15" xfId="2" applyNumberFormat="1" applyFont="1" applyFill="1" applyBorder="1" applyAlignment="1">
      <alignment horizontal="right" vertical="center"/>
    </xf>
    <xf numFmtId="166" fontId="35" fillId="0" borderId="15" xfId="2" applyNumberFormat="1" applyFont="1" applyFill="1" applyBorder="1" applyAlignment="1">
      <alignment horizontal="right" vertical="center"/>
    </xf>
    <xf numFmtId="0" fontId="29" fillId="0" borderId="0" xfId="0" applyFont="1" applyAlignment="1">
      <alignment horizontal="left" vertical="center"/>
    </xf>
    <xf numFmtId="0" fontId="29" fillId="0" borderId="15" xfId="0" applyFont="1" applyBorder="1" applyAlignment="1">
      <alignment horizontal="center" vertical="center"/>
    </xf>
    <xf numFmtId="0" fontId="40" fillId="0" borderId="15" xfId="5" applyFont="1" applyFill="1" applyBorder="1" applyAlignment="1">
      <alignment horizontal="center" vertical="center"/>
    </xf>
    <xf numFmtId="0" fontId="0" fillId="0" borderId="0" xfId="0" applyFont="1" applyAlignment="1">
      <alignment horizontal="center" vertical="center"/>
    </xf>
    <xf numFmtId="0" fontId="27" fillId="0" borderId="0" xfId="0" applyFont="1" applyAlignment="1">
      <alignment horizontal="left" vertical="center"/>
    </xf>
    <xf numFmtId="166" fontId="0" fillId="0" borderId="0" xfId="2" applyNumberFormat="1" applyFont="1" applyAlignment="1"/>
    <xf numFmtId="4" fontId="35" fillId="0" borderId="15" xfId="2" applyNumberFormat="1" applyFont="1" applyFill="1" applyBorder="1" applyAlignment="1">
      <alignment horizontal="center"/>
    </xf>
    <xf numFmtId="0" fontId="36" fillId="0" borderId="15" xfId="0" quotePrefix="1" applyFont="1" applyBorder="1" applyAlignment="1">
      <alignment horizontal="justify" vertical="top" wrapText="1"/>
    </xf>
    <xf numFmtId="3" fontId="35" fillId="5" borderId="15" xfId="5" applyNumberFormat="1" applyFont="1" applyBorder="1" applyAlignment="1">
      <alignment horizontal="center" vertical="center"/>
    </xf>
    <xf numFmtId="3" fontId="36" fillId="0" borderId="15" xfId="0" applyNumberFormat="1" applyFont="1" applyBorder="1" applyAlignment="1">
      <alignment horizontal="center"/>
    </xf>
    <xf numFmtId="43" fontId="0" fillId="0" borderId="15" xfId="2" applyFont="1" applyFill="1" applyBorder="1" applyAlignment="1">
      <alignment horizontal="center"/>
    </xf>
    <xf numFmtId="166" fontId="41" fillId="0" borderId="15" xfId="5" applyNumberFormat="1" applyFont="1" applyFill="1" applyBorder="1" applyAlignment="1">
      <alignment horizontal="center" vertical="center"/>
    </xf>
    <xf numFmtId="3" fontId="28" fillId="6" borderId="10" xfId="0" applyNumberFormat="1" applyFont="1" applyFill="1" applyBorder="1" applyAlignment="1">
      <alignment horizontal="center" vertical="center" wrapText="1"/>
    </xf>
    <xf numFmtId="0" fontId="33" fillId="0" borderId="0" xfId="0" applyFont="1" applyAlignment="1">
      <alignment horizontal="center"/>
    </xf>
    <xf numFmtId="0" fontId="33" fillId="0" borderId="0" xfId="0" applyFont="1" applyAlignment="1">
      <alignment horizontal="left"/>
    </xf>
    <xf numFmtId="3" fontId="33" fillId="0" borderId="0" xfId="2" applyNumberFormat="1" applyFont="1" applyBorder="1" applyAlignment="1">
      <alignment horizontal="center"/>
    </xf>
    <xf numFmtId="3" fontId="28" fillId="0" borderId="0" xfId="0" applyNumberFormat="1" applyFont="1" applyAlignment="1">
      <alignment horizontal="center"/>
    </xf>
    <xf numFmtId="3" fontId="28" fillId="0" borderId="0" xfId="0" applyNumberFormat="1" applyFont="1" applyAlignment="1">
      <alignment horizontal="center" wrapText="1"/>
    </xf>
    <xf numFmtId="43" fontId="28" fillId="0" borderId="0" xfId="2" applyFont="1" applyBorder="1" applyAlignment="1">
      <alignment horizontal="right"/>
    </xf>
    <xf numFmtId="0" fontId="34" fillId="4" borderId="0" xfId="4" applyFont="1" applyBorder="1" applyAlignment="1">
      <alignment horizontal="center"/>
    </xf>
    <xf numFmtId="0" fontId="34" fillId="4" borderId="15" xfId="4" applyFont="1" applyBorder="1" applyAlignment="1">
      <alignment horizontal="left"/>
    </xf>
    <xf numFmtId="0" fontId="34" fillId="5" borderId="0" xfId="5" applyFont="1" applyBorder="1" applyAlignment="1">
      <alignment horizontal="center"/>
    </xf>
    <xf numFmtId="0" fontId="37" fillId="0" borderId="0" xfId="0" applyFont="1" applyAlignment="1">
      <alignment horizontal="center"/>
    </xf>
    <xf numFmtId="0" fontId="36" fillId="0" borderId="0" xfId="0" applyFont="1" applyAlignment="1">
      <alignment horizontal="center"/>
    </xf>
    <xf numFmtId="0" fontId="36" fillId="0" borderId="15" xfId="0" applyFont="1" applyBorder="1" applyAlignment="1">
      <alignment vertical="top" wrapText="1"/>
    </xf>
    <xf numFmtId="166" fontId="35" fillId="0" borderId="15" xfId="2" applyNumberFormat="1" applyFont="1" applyBorder="1" applyAlignment="1">
      <alignment horizontal="center"/>
    </xf>
    <xf numFmtId="166" fontId="35" fillId="0" borderId="15" xfId="2" applyNumberFormat="1" applyFont="1" applyBorder="1" applyAlignment="1">
      <alignment horizontal="center" vertical="center"/>
    </xf>
    <xf numFmtId="166" fontId="35" fillId="0" borderId="15" xfId="2" applyNumberFormat="1" applyFont="1" applyFill="1" applyBorder="1" applyAlignment="1">
      <alignment horizontal="center" vertical="center"/>
    </xf>
    <xf numFmtId="0" fontId="36" fillId="0" borderId="15" xfId="0" applyFont="1" applyBorder="1" applyAlignment="1">
      <alignment horizontal="left"/>
    </xf>
    <xf numFmtId="0" fontId="36" fillId="0" borderId="0" xfId="0" applyFont="1" applyAlignment="1">
      <alignment horizontal="center" vertical="top"/>
    </xf>
    <xf numFmtId="0" fontId="36" fillId="0" borderId="15" xfId="0" applyFont="1" applyBorder="1" applyAlignment="1">
      <alignment horizontal="left" wrapText="1"/>
    </xf>
    <xf numFmtId="2" fontId="36" fillId="0" borderId="0" xfId="0" applyNumberFormat="1" applyFont="1" applyAlignment="1">
      <alignment horizontal="center" vertical="top"/>
    </xf>
    <xf numFmtId="164" fontId="34" fillId="5" borderId="0" xfId="5" applyNumberFormat="1" applyFont="1" applyBorder="1" applyAlignment="1">
      <alignment horizontal="center"/>
    </xf>
    <xf numFmtId="0" fontId="34" fillId="5" borderId="15" xfId="5" applyFont="1" applyBorder="1" applyAlignment="1">
      <alignment horizontal="left"/>
    </xf>
    <xf numFmtId="166" fontId="35" fillId="0" borderId="15" xfId="2" applyNumberFormat="1" applyFont="1" applyFill="1" applyBorder="1" applyAlignment="1">
      <alignment horizontal="center"/>
    </xf>
    <xf numFmtId="0" fontId="36" fillId="0" borderId="0" xfId="0" applyFont="1" applyAlignment="1">
      <alignment horizontal="right"/>
    </xf>
    <xf numFmtId="2" fontId="37" fillId="0" borderId="0" xfId="0" applyNumberFormat="1" applyFont="1" applyAlignment="1">
      <alignment horizontal="center"/>
    </xf>
    <xf numFmtId="3" fontId="36" fillId="0" borderId="15" xfId="0" applyNumberFormat="1" applyFont="1" applyBorder="1" applyAlignment="1">
      <alignment vertical="distributed" wrapText="1"/>
    </xf>
    <xf numFmtId="3" fontId="36" fillId="0" borderId="15" xfId="0" applyNumberFormat="1" applyFont="1" applyBorder="1" applyAlignment="1">
      <alignment wrapText="1"/>
    </xf>
    <xf numFmtId="2" fontId="36" fillId="0" borderId="0" xfId="0" applyNumberFormat="1" applyFont="1" applyAlignment="1">
      <alignment horizontal="center"/>
    </xf>
    <xf numFmtId="0" fontId="35" fillId="0" borderId="15" xfId="0" applyFont="1" applyBorder="1" applyAlignment="1">
      <alignment vertical="top" wrapText="1"/>
    </xf>
    <xf numFmtId="0" fontId="34" fillId="4" borderId="0" xfId="4" applyFont="1" applyBorder="1" applyAlignment="1">
      <alignment horizontal="center" vertical="top"/>
    </xf>
    <xf numFmtId="164" fontId="34" fillId="5" borderId="0" xfId="5" applyNumberFormat="1" applyFont="1" applyBorder="1" applyAlignment="1">
      <alignment horizontal="center" vertical="top"/>
    </xf>
    <xf numFmtId="0" fontId="37" fillId="0" borderId="0" xfId="0" applyFont="1"/>
    <xf numFmtId="3" fontId="36" fillId="0" borderId="15" xfId="2" applyNumberFormat="1" applyFont="1" applyFill="1" applyBorder="1" applyAlignment="1">
      <alignment horizontal="center"/>
    </xf>
    <xf numFmtId="166" fontId="35" fillId="4" borderId="15" xfId="2" applyNumberFormat="1" applyFont="1" applyFill="1" applyBorder="1" applyAlignment="1">
      <alignment horizontal="center"/>
    </xf>
    <xf numFmtId="166" fontId="35" fillId="5" borderId="15" xfId="2" applyNumberFormat="1" applyFont="1" applyFill="1" applyBorder="1" applyAlignment="1">
      <alignment horizontal="center"/>
    </xf>
    <xf numFmtId="164" fontId="36" fillId="0" borderId="0" xfId="0" applyNumberFormat="1" applyFont="1" applyAlignment="1">
      <alignment horizontal="center" vertical="top"/>
    </xf>
    <xf numFmtId="0" fontId="35" fillId="0" borderId="15" xfId="0" applyFont="1" applyBorder="1" applyAlignment="1">
      <alignment horizontal="center"/>
    </xf>
    <xf numFmtId="0" fontId="39" fillId="0" borderId="0" xfId="5" applyFont="1" applyFill="1" applyBorder="1" applyAlignment="1">
      <alignment vertical="center"/>
    </xf>
    <xf numFmtId="0" fontId="40" fillId="0" borderId="14" xfId="5" applyFont="1" applyFill="1" applyBorder="1" applyAlignment="1">
      <alignment horizontal="center" vertical="center"/>
    </xf>
    <xf numFmtId="3" fontId="41" fillId="0" borderId="15" xfId="5" applyNumberFormat="1" applyFont="1" applyFill="1" applyBorder="1" applyAlignment="1">
      <alignment horizontal="center" vertical="center"/>
    </xf>
    <xf numFmtId="4" fontId="41" fillId="0" borderId="15" xfId="5" applyNumberFormat="1" applyFont="1" applyFill="1" applyBorder="1" applyAlignment="1">
      <alignment horizontal="center" vertical="center"/>
    </xf>
    <xf numFmtId="0" fontId="30" fillId="0" borderId="0" xfId="0" applyFont="1" applyAlignment="1">
      <alignment vertical="center"/>
    </xf>
    <xf numFmtId="0" fontId="31" fillId="0" borderId="0" xfId="0" applyFont="1" applyAlignment="1">
      <alignment vertical="center"/>
    </xf>
    <xf numFmtId="3" fontId="35" fillId="0" borderId="15" xfId="0" applyNumberFormat="1" applyFont="1" applyBorder="1" applyAlignment="1">
      <alignment horizontal="center" vertical="center"/>
    </xf>
    <xf numFmtId="164" fontId="34" fillId="5" borderId="15" xfId="5" applyNumberFormat="1" applyFont="1" applyBorder="1" applyAlignment="1">
      <alignment horizontal="center"/>
    </xf>
    <xf numFmtId="2" fontId="36" fillId="0" borderId="15" xfId="0" applyNumberFormat="1" applyFont="1" applyBorder="1" applyAlignment="1">
      <alignment horizontal="center" vertical="top"/>
    </xf>
    <xf numFmtId="0" fontId="36" fillId="0" borderId="15" xfId="0" applyFont="1" applyBorder="1" applyAlignment="1">
      <alignment horizontal="right"/>
    </xf>
    <xf numFmtId="166" fontId="36" fillId="0" borderId="15" xfId="2" applyNumberFormat="1" applyFont="1" applyBorder="1" applyAlignment="1">
      <alignment horizontal="center" vertical="center"/>
    </xf>
    <xf numFmtId="2" fontId="37" fillId="0" borderId="15" xfId="0" applyNumberFormat="1" applyFont="1" applyBorder="1" applyAlignment="1">
      <alignment horizontal="center"/>
    </xf>
    <xf numFmtId="166" fontId="35" fillId="0" borderId="15" xfId="2" applyNumberFormat="1" applyFont="1" applyBorder="1" applyAlignment="1">
      <alignment horizontal="center" vertical="center" wrapText="1"/>
    </xf>
    <xf numFmtId="164" fontId="34" fillId="0" borderId="15" xfId="5" applyNumberFormat="1" applyFont="1" applyFill="1" applyBorder="1" applyAlignment="1">
      <alignment horizontal="center"/>
    </xf>
    <xf numFmtId="0" fontId="34" fillId="0" borderId="15" xfId="5" applyFont="1" applyFill="1" applyBorder="1" applyAlignment="1">
      <alignment horizontal="left"/>
    </xf>
    <xf numFmtId="0" fontId="34" fillId="0" borderId="15" xfId="5" applyFont="1" applyFill="1" applyBorder="1" applyAlignment="1">
      <alignment horizontal="center"/>
    </xf>
    <xf numFmtId="3" fontId="34" fillId="0" borderId="15" xfId="5" applyNumberFormat="1" applyFont="1" applyFill="1" applyBorder="1" applyAlignment="1">
      <alignment horizontal="center"/>
    </xf>
    <xf numFmtId="3" fontId="35" fillId="0" borderId="15" xfId="5" applyNumberFormat="1" applyFont="1" applyFill="1" applyBorder="1" applyAlignment="1">
      <alignment horizontal="center"/>
    </xf>
    <xf numFmtId="43" fontId="35" fillId="0" borderId="15" xfId="5" applyNumberFormat="1" applyFont="1" applyFill="1" applyBorder="1" applyAlignment="1">
      <alignment horizontal="center"/>
    </xf>
    <xf numFmtId="0" fontId="0" fillId="0" borderId="15" xfId="0" applyFont="1" applyBorder="1"/>
    <xf numFmtId="3" fontId="0" fillId="0" borderId="15" xfId="2" applyNumberFormat="1" applyFont="1" applyBorder="1" applyAlignment="1">
      <alignment horizontal="center"/>
    </xf>
    <xf numFmtId="43" fontId="0" fillId="0" borderId="15" xfId="2" applyFont="1" applyBorder="1" applyAlignment="1"/>
    <xf numFmtId="0" fontId="36" fillId="0" borderId="15" xfId="0" applyFont="1" applyBorder="1" applyAlignment="1">
      <alignment horizontal="left" vertical="center" wrapText="1"/>
    </xf>
    <xf numFmtId="3" fontId="35" fillId="0" borderId="15" xfId="2" applyNumberFormat="1" applyFont="1" applyFill="1" applyBorder="1" applyAlignment="1">
      <alignment horizontal="center" vertical="center"/>
    </xf>
    <xf numFmtId="0" fontId="35" fillId="0" borderId="0" xfId="0" applyFont="1" applyAlignment="1">
      <alignment horizontal="center" vertical="center"/>
    </xf>
    <xf numFmtId="0" fontId="36" fillId="0" borderId="0" xfId="0" applyFont="1" applyAlignment="1">
      <alignment horizontal="center" vertical="center"/>
    </xf>
    <xf numFmtId="3" fontId="35" fillId="0" borderId="15" xfId="0" applyNumberFormat="1" applyFont="1" applyBorder="1" applyAlignment="1">
      <alignment horizontal="left" vertical="top" wrapText="1"/>
    </xf>
    <xf numFmtId="164" fontId="36" fillId="0" borderId="15" xfId="0" applyNumberFormat="1" applyFont="1" applyBorder="1" applyAlignment="1">
      <alignment horizontal="center" vertical="center"/>
    </xf>
    <xf numFmtId="164" fontId="36" fillId="0" borderId="15" xfId="0" applyNumberFormat="1" applyFont="1" applyBorder="1" applyAlignment="1">
      <alignment horizontal="center" vertical="top"/>
    </xf>
    <xf numFmtId="166" fontId="0" fillId="0" borderId="15" xfId="2" applyNumberFormat="1" applyFont="1" applyFill="1" applyBorder="1" applyAlignment="1">
      <alignment horizontal="center" vertical="center"/>
    </xf>
    <xf numFmtId="2" fontId="36" fillId="0" borderId="15" xfId="0" applyNumberFormat="1" applyFont="1" applyBorder="1" applyAlignment="1">
      <alignment horizontal="center"/>
    </xf>
    <xf numFmtId="0" fontId="34" fillId="4" borderId="15" xfId="4" applyFont="1" applyBorder="1" applyAlignment="1">
      <alignment horizontal="center" vertical="top"/>
    </xf>
    <xf numFmtId="164" fontId="34" fillId="5" borderId="15" xfId="5" applyNumberFormat="1" applyFont="1" applyBorder="1" applyAlignment="1">
      <alignment horizontal="center" vertical="top"/>
    </xf>
    <xf numFmtId="3" fontId="38" fillId="0" borderId="15" xfId="0" applyNumberFormat="1" applyFont="1" applyBorder="1" applyAlignment="1">
      <alignment horizontal="center" vertical="center" wrapText="1"/>
    </xf>
    <xf numFmtId="3" fontId="38" fillId="0" borderId="15" xfId="0" applyNumberFormat="1" applyFont="1" applyBorder="1" applyAlignment="1">
      <alignment horizontal="center" wrapText="1"/>
    </xf>
    <xf numFmtId="166" fontId="38" fillId="0" borderId="15" xfId="2" applyNumberFormat="1" applyFont="1" applyBorder="1" applyAlignment="1">
      <alignment horizontal="center" vertical="center" wrapText="1"/>
    </xf>
    <xf numFmtId="3" fontId="37" fillId="0" borderId="15" xfId="0" applyNumberFormat="1" applyFont="1" applyBorder="1" applyAlignment="1">
      <alignment horizontal="center" wrapText="1"/>
    </xf>
    <xf numFmtId="166" fontId="37" fillId="0" borderId="15" xfId="2" applyNumberFormat="1" applyFont="1" applyBorder="1" applyAlignment="1">
      <alignment horizontal="center" vertical="center" wrapText="1"/>
    </xf>
    <xf numFmtId="166" fontId="36" fillId="0" borderId="0" xfId="2" applyNumberFormat="1" applyFont="1"/>
    <xf numFmtId="166" fontId="36" fillId="0" borderId="0" xfId="2" applyNumberFormat="1" applyFont="1" applyAlignment="1">
      <alignment horizontal="center" vertical="center"/>
    </xf>
    <xf numFmtId="166" fontId="43" fillId="0" borderId="15" xfId="2" applyNumberFormat="1" applyFont="1" applyBorder="1" applyAlignment="1">
      <alignment horizontal="center" vertical="center" wrapText="1"/>
    </xf>
    <xf numFmtId="3" fontId="30" fillId="0" borderId="0" xfId="2" applyNumberFormat="1" applyFont="1" applyAlignment="1">
      <alignment horizontal="center" vertical="center"/>
    </xf>
    <xf numFmtId="3" fontId="33" fillId="0" borderId="0" xfId="2" applyNumberFormat="1" applyFont="1" applyBorder="1" applyAlignment="1">
      <alignment horizontal="center" vertical="center"/>
    </xf>
    <xf numFmtId="3" fontId="34" fillId="4" borderId="15" xfId="4" applyNumberFormat="1" applyFont="1" applyBorder="1" applyAlignment="1">
      <alignment horizontal="center" vertical="center"/>
    </xf>
    <xf numFmtId="3" fontId="32" fillId="0" borderId="15" xfId="2" applyNumberFormat="1" applyFont="1" applyBorder="1" applyAlignment="1">
      <alignment horizontal="center" vertical="center"/>
    </xf>
    <xf numFmtId="3" fontId="36" fillId="0" borderId="15" xfId="0" applyNumberFormat="1" applyFont="1" applyBorder="1" applyAlignment="1">
      <alignment vertical="center" wrapText="1"/>
    </xf>
    <xf numFmtId="3" fontId="34" fillId="0" borderId="15" xfId="5" applyNumberFormat="1" applyFont="1" applyFill="1" applyBorder="1" applyAlignment="1">
      <alignment horizontal="center" vertical="center"/>
    </xf>
    <xf numFmtId="3" fontId="0" fillId="0" borderId="15" xfId="2" applyNumberFormat="1" applyFont="1" applyBorder="1" applyAlignment="1">
      <alignment horizontal="center" vertical="center"/>
    </xf>
    <xf numFmtId="3" fontId="36" fillId="0" borderId="15" xfId="2" applyNumberFormat="1" applyFont="1" applyFill="1" applyBorder="1" applyAlignment="1">
      <alignment horizontal="center" vertical="center"/>
    </xf>
    <xf numFmtId="3" fontId="0" fillId="0" borderId="15" xfId="2" applyNumberFormat="1" applyFont="1" applyFill="1" applyBorder="1" applyAlignment="1">
      <alignment horizontal="center" vertical="center"/>
    </xf>
    <xf numFmtId="3" fontId="0" fillId="0" borderId="0" xfId="2" applyNumberFormat="1" applyFont="1" applyBorder="1" applyAlignment="1">
      <alignment horizontal="center" vertical="center"/>
    </xf>
    <xf numFmtId="3" fontId="0" fillId="0" borderId="0" xfId="2" applyNumberFormat="1" applyFont="1" applyAlignment="1">
      <alignment horizontal="center" vertical="center"/>
    </xf>
    <xf numFmtId="43" fontId="28" fillId="6" borderId="15" xfId="2" applyFont="1" applyFill="1" applyBorder="1" applyAlignment="1">
      <alignment horizontal="center" vertical="center" wrapText="1"/>
    </xf>
    <xf numFmtId="0" fontId="41" fillId="0" borderId="15" xfId="5" applyFont="1" applyFill="1" applyBorder="1" applyAlignment="1">
      <alignment horizontal="left" vertical="center" wrapText="1"/>
    </xf>
    <xf numFmtId="0" fontId="0" fillId="0" borderId="0" xfId="0" applyFont="1" applyAlignment="1">
      <alignment horizontal="left" vertical="top" wrapText="1"/>
    </xf>
    <xf numFmtId="0" fontId="29" fillId="6" borderId="15" xfId="0" applyFont="1" applyFill="1" applyBorder="1" applyAlignment="1">
      <alignment horizontal="center" vertical="center"/>
    </xf>
    <xf numFmtId="3" fontId="29" fillId="6" borderId="15" xfId="2" applyNumberFormat="1" applyFont="1" applyFill="1" applyBorder="1" applyAlignment="1">
      <alignment horizontal="center" vertical="center"/>
    </xf>
    <xf numFmtId="3" fontId="29" fillId="6" borderId="15" xfId="2" applyNumberFormat="1" applyFont="1" applyFill="1" applyBorder="1" applyAlignment="1">
      <alignment horizontal="center" vertical="center" wrapText="1"/>
    </xf>
    <xf numFmtId="3" fontId="25" fillId="6" borderId="15" xfId="0" applyNumberFormat="1" applyFont="1" applyFill="1" applyBorder="1" applyAlignment="1">
      <alignment horizontal="center" vertical="center" wrapText="1"/>
    </xf>
    <xf numFmtId="3" fontId="25" fillId="6" borderId="15" xfId="0" applyNumberFormat="1" applyFont="1" applyFill="1" applyBorder="1" applyAlignment="1">
      <alignment horizontal="center" vertical="center"/>
    </xf>
    <xf numFmtId="43" fontId="25" fillId="6" borderId="15" xfId="2" applyFont="1" applyFill="1" applyBorder="1" applyAlignment="1">
      <alignment horizontal="center" vertical="center" wrapText="1"/>
    </xf>
    <xf numFmtId="0" fontId="33" fillId="6" borderId="15" xfId="0" applyFont="1" applyFill="1" applyBorder="1" applyAlignment="1">
      <alignment horizontal="center" vertical="center"/>
    </xf>
    <xf numFmtId="3" fontId="33" fillId="6" borderId="15" xfId="2" applyNumberFormat="1" applyFont="1" applyFill="1" applyBorder="1" applyAlignment="1">
      <alignment horizontal="center" vertical="center"/>
    </xf>
    <xf numFmtId="3" fontId="33" fillId="6" borderId="15" xfId="2" applyNumberFormat="1" applyFont="1" applyFill="1" applyBorder="1" applyAlignment="1">
      <alignment horizontal="center" vertical="center" wrapText="1"/>
    </xf>
    <xf numFmtId="3" fontId="28" fillId="6" borderId="12" xfId="0" applyNumberFormat="1" applyFont="1" applyFill="1" applyBorder="1" applyAlignment="1">
      <alignment horizontal="center" vertical="center" wrapText="1"/>
    </xf>
    <xf numFmtId="3" fontId="28" fillId="6" borderId="13" xfId="0" applyNumberFormat="1" applyFont="1" applyFill="1" applyBorder="1" applyAlignment="1">
      <alignment horizontal="center" vertical="center" wrapText="1"/>
    </xf>
    <xf numFmtId="3" fontId="28" fillId="6" borderId="15" xfId="0" applyNumberFormat="1" applyFont="1" applyFill="1" applyBorder="1" applyAlignment="1">
      <alignment horizontal="center" vertical="center"/>
    </xf>
    <xf numFmtId="3" fontId="28" fillId="6" borderId="7" xfId="0" applyNumberFormat="1" applyFont="1" applyFill="1" applyBorder="1" applyAlignment="1">
      <alignment horizontal="center" vertical="center"/>
    </xf>
    <xf numFmtId="43" fontId="28" fillId="6" borderId="8" xfId="2" applyFont="1" applyFill="1" applyBorder="1" applyAlignment="1">
      <alignment horizontal="center" vertical="center" wrapText="1"/>
    </xf>
    <xf numFmtId="43" fontId="28" fillId="6" borderId="11" xfId="2" applyFont="1" applyFill="1" applyBorder="1" applyAlignment="1">
      <alignment horizontal="center" vertical="center" wrapText="1"/>
    </xf>
    <xf numFmtId="0" fontId="0" fillId="0" borderId="0" xfId="0" applyFont="1" applyAlignment="1">
      <alignment horizontal="left"/>
    </xf>
    <xf numFmtId="0" fontId="33" fillId="6" borderId="6" xfId="0" applyFont="1" applyFill="1" applyBorder="1" applyAlignment="1">
      <alignment horizontal="center" vertical="center"/>
    </xf>
    <xf numFmtId="0" fontId="33" fillId="6" borderId="9" xfId="0" applyFont="1" applyFill="1" applyBorder="1" applyAlignment="1">
      <alignment horizontal="center" vertical="center"/>
    </xf>
    <xf numFmtId="0" fontId="33" fillId="6" borderId="7" xfId="0" applyFont="1" applyFill="1" applyBorder="1" applyAlignment="1">
      <alignment horizontal="center" vertical="center"/>
    </xf>
    <xf numFmtId="0" fontId="33" fillId="6" borderId="10" xfId="0" applyFont="1" applyFill="1" applyBorder="1" applyAlignment="1">
      <alignment horizontal="center" vertical="center"/>
    </xf>
    <xf numFmtId="3" fontId="33" fillId="6" borderId="7" xfId="2" applyNumberFormat="1" applyFont="1" applyFill="1" applyBorder="1" applyAlignment="1">
      <alignment horizontal="center" vertical="center"/>
    </xf>
    <xf numFmtId="3" fontId="33" fillId="6" borderId="10" xfId="2" applyNumberFormat="1" applyFont="1" applyFill="1" applyBorder="1" applyAlignment="1">
      <alignment horizontal="center" vertical="center"/>
    </xf>
    <xf numFmtId="3" fontId="33" fillId="6" borderId="7" xfId="2" applyNumberFormat="1" applyFont="1" applyFill="1" applyBorder="1" applyAlignment="1">
      <alignment horizontal="center" vertical="center" wrapText="1"/>
    </xf>
    <xf numFmtId="3" fontId="33" fillId="6" borderId="10" xfId="2" applyNumberFormat="1" applyFont="1" applyFill="1" applyBorder="1" applyAlignment="1">
      <alignment horizontal="center" vertical="center" wrapText="1"/>
    </xf>
    <xf numFmtId="166" fontId="25" fillId="0" borderId="16" xfId="2" applyNumberFormat="1" applyFont="1" applyFill="1" applyBorder="1" applyAlignment="1">
      <alignment horizontal="center" vertical="center" wrapText="1"/>
    </xf>
    <xf numFmtId="166" fontId="25" fillId="0" borderId="17" xfId="2" applyNumberFormat="1" applyFont="1" applyFill="1" applyBorder="1" applyAlignment="1">
      <alignment horizontal="center" vertical="center" wrapText="1"/>
    </xf>
    <xf numFmtId="166" fontId="25" fillId="0" borderId="18" xfId="2" applyNumberFormat="1" applyFont="1" applyFill="1" applyBorder="1" applyAlignment="1">
      <alignment horizontal="center" vertical="center"/>
    </xf>
    <xf numFmtId="166" fontId="25" fillId="0" borderId="17" xfId="2" applyNumberFormat="1" applyFont="1" applyFill="1" applyBorder="1" applyAlignment="1">
      <alignment horizontal="center" vertical="center"/>
    </xf>
    <xf numFmtId="43" fontId="25" fillId="0" borderId="16" xfId="4" applyNumberFormat="1" applyFont="1" applyFill="1" applyBorder="1" applyAlignment="1">
      <alignment horizontal="center" vertical="center" wrapText="1"/>
    </xf>
    <xf numFmtId="43" fontId="25" fillId="0" borderId="17" xfId="4" applyNumberFormat="1" applyFont="1" applyFill="1" applyBorder="1" applyAlignment="1">
      <alignment horizontal="center" vertical="center"/>
    </xf>
    <xf numFmtId="0" fontId="0" fillId="0" borderId="0" xfId="8" applyFont="1" applyAlignment="1">
      <alignment horizontal="left" vertical="top" wrapText="1"/>
    </xf>
    <xf numFmtId="43" fontId="7" fillId="6" borderId="8" xfId="2" applyFont="1" applyFill="1" applyBorder="1" applyAlignment="1">
      <alignment horizontal="center" vertical="center" wrapText="1"/>
    </xf>
    <xf numFmtId="43" fontId="7" fillId="6" borderId="11" xfId="2" applyFont="1" applyFill="1" applyBorder="1" applyAlignment="1">
      <alignment horizontal="center" vertical="center" wrapText="1"/>
    </xf>
    <xf numFmtId="0" fontId="20" fillId="0" borderId="15" xfId="5" applyFont="1" applyFill="1" applyBorder="1" applyAlignment="1">
      <alignment horizontal="left" vertical="center" wrapText="1"/>
    </xf>
    <xf numFmtId="0" fontId="0" fillId="0" borderId="0" xfId="0" applyAlignment="1">
      <alignment horizontal="left"/>
    </xf>
    <xf numFmtId="0" fontId="6" fillId="6" borderId="6" xfId="0" applyFont="1" applyFill="1" applyBorder="1" applyAlignment="1">
      <alignment horizontal="center" vertical="center"/>
    </xf>
    <xf numFmtId="0" fontId="6" fillId="6" borderId="9"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10" xfId="0" applyFont="1" applyFill="1" applyBorder="1" applyAlignment="1">
      <alignment horizontal="center" vertical="center"/>
    </xf>
    <xf numFmtId="3" fontId="6" fillId="6" borderId="7" xfId="2" applyNumberFormat="1" applyFont="1" applyFill="1" applyBorder="1" applyAlignment="1">
      <alignment horizontal="center" vertical="center"/>
    </xf>
    <xf numFmtId="3" fontId="6" fillId="6" borderId="10" xfId="2" applyNumberFormat="1" applyFont="1" applyFill="1" applyBorder="1" applyAlignment="1">
      <alignment horizontal="center" vertical="center"/>
    </xf>
    <xf numFmtId="3" fontId="6" fillId="6" borderId="7" xfId="2" applyNumberFormat="1" applyFont="1" applyFill="1" applyBorder="1" applyAlignment="1">
      <alignment horizontal="center" vertical="center" wrapText="1"/>
    </xf>
    <xf numFmtId="3" fontId="6" fillId="6" borderId="10" xfId="2" applyNumberFormat="1" applyFont="1" applyFill="1" applyBorder="1" applyAlignment="1">
      <alignment horizontal="center" vertical="center" wrapText="1"/>
    </xf>
    <xf numFmtId="3" fontId="7" fillId="6" borderId="7" xfId="0" applyNumberFormat="1" applyFont="1" applyFill="1" applyBorder="1" applyAlignment="1">
      <alignment horizontal="center" vertical="center" wrapText="1"/>
    </xf>
    <xf numFmtId="3" fontId="7" fillId="6" borderId="10" xfId="0" applyNumberFormat="1" applyFont="1" applyFill="1" applyBorder="1" applyAlignment="1">
      <alignment horizontal="center" vertical="center" wrapText="1"/>
    </xf>
    <xf numFmtId="3" fontId="7" fillId="6" borderId="7" xfId="0" applyNumberFormat="1" applyFont="1" applyFill="1" applyBorder="1" applyAlignment="1">
      <alignment horizontal="center" vertical="center"/>
    </xf>
    <xf numFmtId="166" fontId="44" fillId="0" borderId="16" xfId="2" applyNumberFormat="1" applyFont="1" applyFill="1" applyBorder="1" applyAlignment="1">
      <alignment horizontal="center" vertical="center" wrapText="1"/>
    </xf>
    <xf numFmtId="166" fontId="44" fillId="0" borderId="17" xfId="2" applyNumberFormat="1" applyFont="1" applyFill="1" applyBorder="1" applyAlignment="1">
      <alignment horizontal="center" vertical="center" wrapText="1"/>
    </xf>
    <xf numFmtId="166" fontId="44" fillId="0" borderId="15" xfId="2" applyNumberFormat="1" applyFont="1" applyFill="1" applyBorder="1" applyAlignment="1">
      <alignment horizontal="center" vertical="center" wrapText="1"/>
    </xf>
    <xf numFmtId="4" fontId="25" fillId="0" borderId="15" xfId="2" applyNumberFormat="1" applyFont="1" applyBorder="1" applyAlignment="1">
      <alignment horizontal="center" vertical="center"/>
    </xf>
    <xf numFmtId="4" fontId="44" fillId="0" borderId="15" xfId="2" applyNumberFormat="1" applyFont="1" applyBorder="1" applyAlignment="1">
      <alignment horizontal="center" vertical="center"/>
    </xf>
    <xf numFmtId="4" fontId="44" fillId="0" borderId="15" xfId="2" applyNumberFormat="1" applyFont="1" applyBorder="1" applyAlignment="1">
      <alignment horizontal="center" vertical="center" wrapText="1"/>
    </xf>
    <xf numFmtId="4" fontId="25" fillId="0" borderId="15" xfId="2" applyNumberFormat="1" applyFont="1" applyBorder="1" applyAlignment="1">
      <alignment horizontal="center" vertical="center" wrapText="1"/>
    </xf>
    <xf numFmtId="166" fontId="25" fillId="0" borderId="15" xfId="4" applyNumberFormat="1" applyFont="1" applyFill="1" applyBorder="1" applyAlignment="1">
      <alignment horizontal="center" vertical="center" wrapText="1"/>
    </xf>
    <xf numFmtId="4" fontId="45" fillId="5" borderId="15" xfId="5" applyNumberFormat="1" applyFont="1" applyBorder="1" applyAlignment="1">
      <alignment horizontal="center" vertical="center"/>
    </xf>
    <xf numFmtId="3" fontId="45" fillId="5" borderId="15" xfId="5" applyNumberFormat="1" applyFont="1" applyBorder="1" applyAlignment="1">
      <alignment horizontal="center" vertical="center"/>
    </xf>
    <xf numFmtId="3" fontId="25" fillId="0" borderId="15" xfId="2" applyNumberFormat="1" applyFont="1" applyBorder="1" applyAlignment="1">
      <alignment horizontal="center" vertical="center" wrapText="1"/>
    </xf>
    <xf numFmtId="3" fontId="25" fillId="0" borderId="15" xfId="2" applyNumberFormat="1" applyFont="1" applyBorder="1" applyAlignment="1">
      <alignment horizontal="center" vertical="center"/>
    </xf>
    <xf numFmtId="4" fontId="25" fillId="0" borderId="15" xfId="2" applyNumberFormat="1" applyFont="1" applyFill="1" applyBorder="1" applyAlignment="1">
      <alignment horizontal="center" vertical="center"/>
    </xf>
    <xf numFmtId="3" fontId="45" fillId="4" borderId="15" xfId="4" applyNumberFormat="1" applyFont="1" applyBorder="1" applyAlignment="1">
      <alignment horizontal="center" vertical="center"/>
    </xf>
    <xf numFmtId="3" fontId="29" fillId="0" borderId="15" xfId="2" applyNumberFormat="1" applyFont="1" applyBorder="1" applyAlignment="1">
      <alignment horizontal="center" vertical="center"/>
    </xf>
    <xf numFmtId="3" fontId="25" fillId="0" borderId="15" xfId="2" applyNumberFormat="1" applyFont="1" applyFill="1" applyBorder="1" applyAlignment="1">
      <alignment horizontal="center"/>
    </xf>
    <xf numFmtId="4" fontId="25" fillId="0" borderId="15" xfId="0" applyNumberFormat="1" applyFont="1" applyBorder="1" applyAlignment="1">
      <alignment horizontal="center"/>
    </xf>
    <xf numFmtId="166" fontId="43" fillId="0" borderId="15" xfId="4" applyNumberFormat="1" applyFont="1" applyFill="1" applyBorder="1" applyAlignment="1">
      <alignment horizontal="center" vertical="center" wrapText="1"/>
    </xf>
    <xf numFmtId="166" fontId="43" fillId="0" borderId="15" xfId="4" applyNumberFormat="1" applyFont="1" applyFill="1" applyBorder="1" applyAlignment="1">
      <alignment horizontal="center" vertical="center"/>
    </xf>
    <xf numFmtId="166" fontId="43" fillId="0" borderId="15" xfId="2" applyNumberFormat="1" applyFont="1" applyFill="1" applyBorder="1" applyAlignment="1">
      <alignment horizontal="center" vertical="center"/>
    </xf>
    <xf numFmtId="166" fontId="25" fillId="0" borderId="15" xfId="2" applyNumberFormat="1" applyFont="1" applyFill="1" applyBorder="1" applyAlignment="1">
      <alignment horizontal="center" vertical="center"/>
    </xf>
    <xf numFmtId="3" fontId="35" fillId="0" borderId="15" xfId="2" applyNumberFormat="1" applyFont="1" applyBorder="1" applyAlignment="1">
      <alignment horizontal="center" vertical="center" wrapText="1"/>
    </xf>
    <xf numFmtId="166" fontId="31" fillId="0" borderId="15" xfId="2" applyNumberFormat="1" applyFont="1" applyFill="1" applyBorder="1" applyAlignment="1">
      <alignment vertical="center"/>
    </xf>
    <xf numFmtId="166" fontId="35" fillId="0" borderId="15" xfId="2" applyNumberFormat="1" applyFont="1" applyFill="1" applyBorder="1" applyAlignment="1">
      <alignment vertical="center"/>
    </xf>
    <xf numFmtId="166" fontId="36" fillId="0" borderId="0" xfId="0" applyNumberFormat="1" applyFont="1"/>
  </cellXfs>
  <cellStyles count="9">
    <cellStyle name="Accent1" xfId="4" builtinId="29"/>
    <cellStyle name="Accent2" xfId="5" builtinId="33"/>
    <cellStyle name="Comma" xfId="2" builtinId="3"/>
    <cellStyle name="Comma [0]" xfId="3" builtinId="6"/>
    <cellStyle name="Comma 2" xfId="1"/>
    <cellStyle name="Normal" xfId="0" builtinId="0"/>
    <cellStyle name="Normal 2" xfId="6"/>
    <cellStyle name="Normal 2 2" xfId="8"/>
    <cellStyle name="Normal 3" xfId="7"/>
  </cellStyles>
  <dxfs count="0"/>
  <tableStyles count="0" defaultTableStyle="TableStyleMedium9" defaultPivotStyle="PivotStyleLight16"/>
  <colors>
    <mruColors>
      <color rgb="FFC0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7"/>
  <sheetViews>
    <sheetView showGridLines="0" zoomScale="80" zoomScaleNormal="80" zoomScaleSheetLayoutView="80" workbookViewId="0">
      <selection activeCell="M74" sqref="M74"/>
    </sheetView>
  </sheetViews>
  <sheetFormatPr defaultColWidth="9.140625" defaultRowHeight="15"/>
  <cols>
    <col min="1" max="1" width="2.42578125" style="178" customWidth="1"/>
    <col min="2" max="2" width="6" style="388" customWidth="1"/>
    <col min="3" max="3" width="71.5703125" style="178" customWidth="1"/>
    <col min="4" max="4" width="9.140625" style="178" customWidth="1"/>
    <col min="5" max="5" width="8.85546875" style="188" customWidth="1"/>
    <col min="6" max="6" width="15" style="188" customWidth="1"/>
    <col min="7" max="7" width="9.85546875" style="286" customWidth="1"/>
    <col min="8" max="8" width="20.140625" style="286" customWidth="1"/>
    <col min="9" max="9" width="16.140625" style="286" customWidth="1"/>
    <col min="10" max="10" width="23.85546875" style="286" customWidth="1"/>
    <col min="11" max="11" width="13.85546875" style="286" customWidth="1"/>
    <col min="12" max="13" width="18.7109375" style="291" customWidth="1"/>
    <col min="14" max="14" width="14.5703125" style="187" customWidth="1"/>
    <col min="15" max="20" width="9.140625" style="187"/>
    <col min="21" max="16384" width="9.140625" style="178"/>
  </cols>
  <sheetData>
    <row r="1" spans="1:20" ht="18.75">
      <c r="B1" s="385" t="s">
        <v>134</v>
      </c>
      <c r="C1" s="180"/>
      <c r="D1" s="181"/>
      <c r="E1" s="182"/>
      <c r="F1" s="182"/>
      <c r="G1" s="183"/>
      <c r="H1" s="183"/>
      <c r="I1" s="183"/>
      <c r="J1" s="183"/>
      <c r="K1" s="184" t="s">
        <v>132</v>
      </c>
      <c r="L1" s="185">
        <v>44678</v>
      </c>
      <c r="M1" s="186"/>
    </row>
    <row r="2" spans="1:20" ht="18.75">
      <c r="B2" s="385" t="s">
        <v>137</v>
      </c>
      <c r="C2" s="180"/>
      <c r="D2" s="181"/>
      <c r="E2" s="182"/>
      <c r="F2" s="182"/>
      <c r="G2" s="183"/>
      <c r="H2" s="183"/>
      <c r="I2" s="183"/>
      <c r="J2" s="183"/>
      <c r="K2" s="183"/>
      <c r="L2" s="186"/>
      <c r="M2" s="186"/>
    </row>
    <row r="3" spans="1:20" ht="18.75">
      <c r="B3" s="385" t="s">
        <v>138</v>
      </c>
      <c r="C3" s="180"/>
      <c r="D3" s="181"/>
      <c r="E3" s="182"/>
      <c r="G3" s="182"/>
      <c r="H3" s="183"/>
      <c r="I3" s="183"/>
      <c r="J3" s="183"/>
      <c r="K3" s="183"/>
      <c r="L3" s="189"/>
      <c r="M3" s="189"/>
    </row>
    <row r="4" spans="1:20" ht="18.75">
      <c r="B4" s="489" t="s">
        <v>34</v>
      </c>
      <c r="C4" s="489" t="s">
        <v>0</v>
      </c>
      <c r="D4" s="489" t="s">
        <v>1</v>
      </c>
      <c r="E4" s="490" t="s">
        <v>3</v>
      </c>
      <c r="F4" s="491" t="s">
        <v>123</v>
      </c>
      <c r="G4" s="492" t="s">
        <v>369</v>
      </c>
      <c r="H4" s="493" t="s">
        <v>130</v>
      </c>
      <c r="I4" s="493"/>
      <c r="J4" s="493" t="s">
        <v>131</v>
      </c>
      <c r="K4" s="493"/>
      <c r="L4" s="494" t="s">
        <v>129</v>
      </c>
      <c r="M4" s="486" t="s">
        <v>133</v>
      </c>
    </row>
    <row r="5" spans="1:20" s="190" customFormat="1" ht="56.25">
      <c r="B5" s="489"/>
      <c r="C5" s="489"/>
      <c r="D5" s="489"/>
      <c r="E5" s="490"/>
      <c r="F5" s="491"/>
      <c r="G5" s="492"/>
      <c r="H5" s="292" t="s">
        <v>127</v>
      </c>
      <c r="I5" s="292" t="s">
        <v>125</v>
      </c>
      <c r="J5" s="292" t="s">
        <v>139</v>
      </c>
      <c r="K5" s="292" t="s">
        <v>126</v>
      </c>
      <c r="L5" s="494"/>
      <c r="M5" s="486"/>
      <c r="N5" s="192"/>
      <c r="O5" s="192"/>
      <c r="P5" s="192"/>
      <c r="Q5" s="192"/>
      <c r="R5" s="192"/>
      <c r="S5" s="192"/>
      <c r="T5" s="192"/>
    </row>
    <row r="6" spans="1:20" s="206" customFormat="1" ht="18.75">
      <c r="A6" s="199"/>
      <c r="B6" s="373">
        <v>1</v>
      </c>
      <c r="C6" s="294" t="s">
        <v>140</v>
      </c>
      <c r="D6" s="293"/>
      <c r="E6" s="295"/>
      <c r="F6" s="295"/>
      <c r="G6" s="296"/>
      <c r="H6" s="296"/>
      <c r="I6" s="296"/>
      <c r="J6" s="296"/>
      <c r="K6" s="296"/>
      <c r="L6" s="297"/>
      <c r="M6" s="204"/>
      <c r="N6" s="205"/>
      <c r="O6" s="205"/>
      <c r="P6" s="205"/>
      <c r="Q6" s="205"/>
      <c r="R6" s="205"/>
      <c r="S6" s="205"/>
      <c r="T6" s="205"/>
    </row>
    <row r="7" spans="1:20" ht="18.75">
      <c r="B7" s="386"/>
      <c r="C7" s="298"/>
      <c r="D7" s="299"/>
      <c r="E7" s="300"/>
      <c r="F7" s="300"/>
      <c r="G7" s="301"/>
      <c r="H7" s="301"/>
      <c r="I7" s="301"/>
      <c r="J7" s="301"/>
      <c r="K7" s="301"/>
      <c r="L7" s="302"/>
      <c r="M7" s="211"/>
    </row>
    <row r="8" spans="1:20" s="206" customFormat="1" ht="18.75">
      <c r="A8" s="212"/>
      <c r="B8" s="336">
        <v>1.1000000000000001</v>
      </c>
      <c r="C8" s="304" t="s">
        <v>141</v>
      </c>
      <c r="D8" s="303"/>
      <c r="E8" s="305"/>
      <c r="F8" s="306"/>
      <c r="G8" s="307"/>
      <c r="H8" s="307"/>
      <c r="I8" s="307"/>
      <c r="J8" s="307"/>
      <c r="K8" s="307"/>
      <c r="L8" s="308"/>
      <c r="M8" s="218"/>
      <c r="N8" s="205"/>
      <c r="O8" s="205"/>
      <c r="P8" s="205"/>
      <c r="Q8" s="205"/>
      <c r="R8" s="205"/>
      <c r="S8" s="205"/>
      <c r="T8" s="205"/>
    </row>
    <row r="9" spans="1:20" s="206" customFormat="1" ht="131.25">
      <c r="B9" s="386"/>
      <c r="C9" s="309" t="s">
        <v>142</v>
      </c>
      <c r="D9" s="299"/>
      <c r="E9" s="300"/>
      <c r="F9" s="310"/>
      <c r="G9" s="311"/>
      <c r="H9" s="312"/>
      <c r="I9" s="312"/>
      <c r="J9" s="312"/>
      <c r="K9" s="312"/>
      <c r="L9" s="313"/>
      <c r="M9" s="226"/>
      <c r="N9" s="205"/>
      <c r="O9" s="205"/>
      <c r="P9" s="205"/>
      <c r="Q9" s="205"/>
      <c r="R9" s="205"/>
      <c r="S9" s="205"/>
      <c r="T9" s="205"/>
    </row>
    <row r="10" spans="1:20" s="227" customFormat="1" ht="31.5">
      <c r="B10" s="314" t="s">
        <v>12</v>
      </c>
      <c r="C10" s="315" t="s">
        <v>143</v>
      </c>
      <c r="D10" s="314" t="s">
        <v>144</v>
      </c>
      <c r="E10" s="316">
        <v>20</v>
      </c>
      <c r="F10" s="539" t="s">
        <v>363</v>
      </c>
      <c r="G10" s="467" t="s">
        <v>370</v>
      </c>
      <c r="H10" s="382">
        <v>285000</v>
      </c>
      <c r="I10" s="383">
        <f>H10*E10</f>
        <v>5700000</v>
      </c>
      <c r="J10" s="382">
        <v>3000</v>
      </c>
      <c r="K10" s="383">
        <f>J10*E10</f>
        <v>60000</v>
      </c>
      <c r="L10" s="383">
        <f>K10+I10</f>
        <v>5760000</v>
      </c>
      <c r="M10" s="535" t="s">
        <v>384</v>
      </c>
      <c r="N10" s="233"/>
      <c r="O10" s="233"/>
      <c r="P10" s="233"/>
      <c r="Q10" s="233"/>
      <c r="R10" s="233"/>
      <c r="S10" s="233"/>
      <c r="T10" s="233"/>
    </row>
    <row r="11" spans="1:20" s="227" customFormat="1" ht="31.5">
      <c r="B11" s="314" t="s">
        <v>11</v>
      </c>
      <c r="C11" s="315" t="s">
        <v>145</v>
      </c>
      <c r="D11" s="314" t="s">
        <v>144</v>
      </c>
      <c r="E11" s="320">
        <v>5</v>
      </c>
      <c r="F11" s="539" t="s">
        <v>363</v>
      </c>
      <c r="G11" s="467" t="s">
        <v>370</v>
      </c>
      <c r="H11" s="382">
        <v>125000</v>
      </c>
      <c r="I11" s="383">
        <f t="shared" ref="I11:I12" si="0">H11*E11</f>
        <v>625000</v>
      </c>
      <c r="J11" s="382">
        <v>3000</v>
      </c>
      <c r="K11" s="383">
        <f t="shared" ref="K11:K12" si="1">J11*E11</f>
        <v>15000</v>
      </c>
      <c r="L11" s="383">
        <f t="shared" ref="L11:L12" si="2">K11+I11</f>
        <v>640000</v>
      </c>
      <c r="M11" s="536"/>
      <c r="N11" s="233"/>
      <c r="O11" s="233"/>
      <c r="P11" s="233"/>
      <c r="Q11" s="233"/>
      <c r="R11" s="233"/>
      <c r="S11" s="233"/>
      <c r="T11" s="233"/>
    </row>
    <row r="12" spans="1:20" s="227" customFormat="1" ht="20.100000000000001" customHeight="1">
      <c r="B12" s="314" t="s">
        <v>39</v>
      </c>
      <c r="C12" s="315" t="s">
        <v>146</v>
      </c>
      <c r="D12" s="314" t="s">
        <v>147</v>
      </c>
      <c r="E12" s="320">
        <v>1</v>
      </c>
      <c r="F12" s="321"/>
      <c r="G12" s="318"/>
      <c r="H12" s="382">
        <v>300000</v>
      </c>
      <c r="I12" s="383">
        <f t="shared" si="0"/>
        <v>300000</v>
      </c>
      <c r="J12" s="382">
        <v>35000</v>
      </c>
      <c r="K12" s="383">
        <f t="shared" si="1"/>
        <v>35000</v>
      </c>
      <c r="L12" s="383">
        <f t="shared" si="2"/>
        <v>335000</v>
      </c>
      <c r="M12" s="384"/>
      <c r="N12" s="233"/>
      <c r="O12" s="233"/>
      <c r="P12" s="233"/>
      <c r="Q12" s="233"/>
      <c r="R12" s="233"/>
      <c r="S12" s="233"/>
      <c r="T12" s="233"/>
    </row>
    <row r="13" spans="1:20" s="206" customFormat="1" ht="18.75">
      <c r="B13" s="386"/>
      <c r="C13" s="322"/>
      <c r="D13" s="299"/>
      <c r="E13" s="323"/>
      <c r="F13" s="324"/>
      <c r="G13" s="311"/>
      <c r="H13" s="312"/>
      <c r="I13" s="312"/>
      <c r="J13" s="312"/>
      <c r="K13" s="325"/>
      <c r="L13" s="313"/>
      <c r="M13" s="226"/>
      <c r="N13" s="205"/>
      <c r="O13" s="205"/>
      <c r="P13" s="205"/>
      <c r="Q13" s="205"/>
      <c r="R13" s="205"/>
      <c r="S13" s="205"/>
      <c r="T13" s="205"/>
    </row>
    <row r="14" spans="1:20" s="206" customFormat="1" ht="18.75">
      <c r="A14" s="212"/>
      <c r="B14" s="336">
        <f>B8+0.1</f>
        <v>1.2000000000000002</v>
      </c>
      <c r="C14" s="304" t="s">
        <v>148</v>
      </c>
      <c r="D14" s="303"/>
      <c r="E14" s="305"/>
      <c r="F14" s="306"/>
      <c r="G14" s="326"/>
      <c r="H14" s="327"/>
      <c r="I14" s="327"/>
      <c r="J14" s="327"/>
      <c r="K14" s="328"/>
      <c r="L14" s="329"/>
      <c r="M14" s="241"/>
      <c r="N14" s="205"/>
      <c r="O14" s="205"/>
      <c r="P14" s="205"/>
      <c r="Q14" s="205"/>
      <c r="R14" s="205"/>
      <c r="S14" s="205"/>
      <c r="T14" s="205"/>
    </row>
    <row r="15" spans="1:20" s="206" customFormat="1" ht="93.75">
      <c r="B15" s="386"/>
      <c r="C15" s="309" t="s">
        <v>149</v>
      </c>
      <c r="D15" s="314" t="s">
        <v>147</v>
      </c>
      <c r="E15" s="316">
        <v>1</v>
      </c>
      <c r="F15" s="539" t="s">
        <v>387</v>
      </c>
      <c r="G15" s="467" t="s">
        <v>386</v>
      </c>
      <c r="H15" s="382">
        <v>875000</v>
      </c>
      <c r="I15" s="383">
        <f t="shared" ref="I15" si="3">H15*E15</f>
        <v>875000</v>
      </c>
      <c r="J15" s="382">
        <v>75000</v>
      </c>
      <c r="K15" s="383">
        <f t="shared" ref="K15" si="4">J15*E15</f>
        <v>75000</v>
      </c>
      <c r="L15" s="383">
        <f t="shared" ref="L15" si="5">K15+I15</f>
        <v>950000</v>
      </c>
      <c r="M15" s="537" t="s">
        <v>385</v>
      </c>
      <c r="N15" s="205">
        <v>601280</v>
      </c>
      <c r="O15" s="205">
        <f>N15*1.35</f>
        <v>811728</v>
      </c>
      <c r="P15" s="205"/>
      <c r="Q15" s="205"/>
      <c r="R15" s="205"/>
      <c r="S15" s="205"/>
      <c r="T15" s="205"/>
    </row>
    <row r="16" spans="1:20" s="206" customFormat="1" ht="18.75">
      <c r="B16" s="386"/>
      <c r="C16" s="322"/>
      <c r="D16" s="299"/>
      <c r="E16" s="323"/>
      <c r="F16" s="324"/>
      <c r="G16" s="311"/>
      <c r="H16" s="312"/>
      <c r="I16" s="312"/>
      <c r="J16" s="312"/>
      <c r="K16" s="325"/>
      <c r="L16" s="313"/>
      <c r="M16" s="226"/>
      <c r="N16" s="205"/>
      <c r="O16" s="205"/>
      <c r="P16" s="205"/>
      <c r="Q16" s="205"/>
      <c r="R16" s="205"/>
      <c r="S16" s="205"/>
      <c r="T16" s="205"/>
    </row>
    <row r="17" spans="1:20" s="206" customFormat="1" ht="18.75">
      <c r="A17" s="212"/>
      <c r="B17" s="336">
        <f>B14+0.1</f>
        <v>1.3000000000000003</v>
      </c>
      <c r="C17" s="304" t="s">
        <v>150</v>
      </c>
      <c r="D17" s="303"/>
      <c r="E17" s="305"/>
      <c r="F17" s="306"/>
      <c r="G17" s="326"/>
      <c r="H17" s="307"/>
      <c r="I17" s="307"/>
      <c r="J17" s="307"/>
      <c r="K17" s="307"/>
      <c r="L17" s="308"/>
      <c r="M17" s="218"/>
      <c r="N17" s="205"/>
      <c r="O17" s="205"/>
      <c r="P17" s="205"/>
      <c r="Q17" s="205"/>
      <c r="R17" s="205"/>
      <c r="S17" s="205"/>
      <c r="T17" s="205"/>
    </row>
    <row r="18" spans="1:20" s="206" customFormat="1" ht="168.75">
      <c r="B18" s="386"/>
      <c r="C18" s="309" t="s">
        <v>151</v>
      </c>
      <c r="D18" s="299"/>
      <c r="E18" s="323"/>
      <c r="F18" s="324"/>
      <c r="G18" s="311"/>
      <c r="H18" s="301"/>
      <c r="I18" s="301"/>
      <c r="J18" s="301"/>
      <c r="K18" s="301"/>
      <c r="L18" s="302"/>
      <c r="M18" s="243"/>
      <c r="N18" s="205"/>
      <c r="O18" s="205"/>
      <c r="P18" s="205"/>
      <c r="Q18" s="205"/>
      <c r="R18" s="205"/>
      <c r="S18" s="205"/>
      <c r="T18" s="205"/>
    </row>
    <row r="19" spans="1:20" s="206" customFormat="1" ht="42">
      <c r="B19" s="314" t="s">
        <v>12</v>
      </c>
      <c r="C19" s="330" t="s">
        <v>152</v>
      </c>
      <c r="D19" s="314" t="s">
        <v>63</v>
      </c>
      <c r="E19" s="316">
        <v>1</v>
      </c>
      <c r="F19" s="540" t="s">
        <v>344</v>
      </c>
      <c r="G19" s="467" t="s">
        <v>371</v>
      </c>
      <c r="H19" s="319">
        <v>229000</v>
      </c>
      <c r="I19" s="383">
        <f>H19*E19</f>
        <v>229000</v>
      </c>
      <c r="J19" s="319">
        <v>30000</v>
      </c>
      <c r="K19" s="383">
        <f>J19*E19</f>
        <v>30000</v>
      </c>
      <c r="L19" s="383">
        <f>K19+I19</f>
        <v>259000</v>
      </c>
      <c r="M19" s="542" t="s">
        <v>388</v>
      </c>
      <c r="N19" s="205"/>
      <c r="O19" s="205"/>
      <c r="P19" s="205"/>
      <c r="Q19" s="205"/>
      <c r="R19" s="205"/>
      <c r="S19" s="205"/>
      <c r="T19" s="205"/>
    </row>
    <row r="20" spans="1:20" s="206" customFormat="1" ht="18.75">
      <c r="B20" s="386"/>
      <c r="C20" s="322"/>
      <c r="D20" s="314"/>
      <c r="E20" s="316"/>
      <c r="F20" s="317"/>
      <c r="G20" s="318"/>
      <c r="H20" s="356"/>
      <c r="I20" s="356"/>
      <c r="J20" s="356"/>
      <c r="K20" s="356"/>
      <c r="L20" s="357"/>
      <c r="M20" s="358"/>
      <c r="N20" s="205"/>
      <c r="O20" s="205"/>
      <c r="P20" s="205"/>
      <c r="Q20" s="205"/>
      <c r="R20" s="205"/>
      <c r="S20" s="205"/>
      <c r="T20" s="205"/>
    </row>
    <row r="21" spans="1:20" s="206" customFormat="1" ht="18.75">
      <c r="A21" s="212"/>
      <c r="B21" s="336">
        <f>B17+0.1</f>
        <v>1.4000000000000004</v>
      </c>
      <c r="C21" s="304" t="s">
        <v>153</v>
      </c>
      <c r="D21" s="336"/>
      <c r="E21" s="338"/>
      <c r="F21" s="359"/>
      <c r="G21" s="339"/>
      <c r="H21" s="360"/>
      <c r="I21" s="360"/>
      <c r="J21" s="360"/>
      <c r="K21" s="360"/>
      <c r="L21" s="361"/>
      <c r="M21" s="362"/>
      <c r="N21" s="205"/>
      <c r="O21" s="205"/>
      <c r="P21" s="205"/>
      <c r="Q21" s="205"/>
      <c r="R21" s="205"/>
      <c r="S21" s="205"/>
      <c r="T21" s="205"/>
    </row>
    <row r="22" spans="1:20" s="206" customFormat="1" ht="75">
      <c r="B22" s="386"/>
      <c r="C22" s="309" t="s">
        <v>154</v>
      </c>
      <c r="D22" s="314"/>
      <c r="E22" s="316"/>
      <c r="F22" s="317"/>
      <c r="G22" s="318"/>
      <c r="H22" s="356"/>
      <c r="I22" s="356"/>
      <c r="J22" s="356"/>
      <c r="K22" s="356"/>
      <c r="L22" s="357"/>
      <c r="M22" s="358"/>
      <c r="N22" s="205"/>
      <c r="O22" s="205"/>
      <c r="P22" s="205"/>
      <c r="Q22" s="205"/>
      <c r="R22" s="205"/>
      <c r="S22" s="205"/>
      <c r="T22" s="205"/>
    </row>
    <row r="23" spans="1:20" s="206" customFormat="1" ht="18.75">
      <c r="B23" s="314" t="s">
        <v>12</v>
      </c>
      <c r="C23" s="330" t="s">
        <v>155</v>
      </c>
      <c r="D23" s="314"/>
      <c r="E23" s="316"/>
      <c r="F23" s="317"/>
      <c r="G23" s="318"/>
      <c r="H23" s="356"/>
      <c r="I23" s="356"/>
      <c r="J23" s="356"/>
      <c r="K23" s="356"/>
      <c r="L23" s="363"/>
      <c r="M23" s="364"/>
      <c r="N23" s="205"/>
      <c r="O23" s="205"/>
      <c r="P23" s="205"/>
      <c r="Q23" s="205"/>
      <c r="R23" s="205"/>
      <c r="S23" s="205"/>
      <c r="T23" s="205"/>
    </row>
    <row r="24" spans="1:20" s="206" customFormat="1" ht="37.5">
      <c r="B24" s="314" t="s">
        <v>156</v>
      </c>
      <c r="C24" s="330" t="s">
        <v>157</v>
      </c>
      <c r="D24" s="314" t="s">
        <v>144</v>
      </c>
      <c r="E24" s="316">
        <v>4</v>
      </c>
      <c r="F24" s="541" t="s">
        <v>345</v>
      </c>
      <c r="G24" s="467" t="s">
        <v>372</v>
      </c>
      <c r="H24" s="319">
        <v>4500</v>
      </c>
      <c r="I24" s="383">
        <f>H24*E24</f>
        <v>18000</v>
      </c>
      <c r="J24" s="319">
        <v>1000</v>
      </c>
      <c r="K24" s="383">
        <f>J24*E24</f>
        <v>4000</v>
      </c>
      <c r="L24" s="383">
        <f>K24+I24</f>
        <v>22000</v>
      </c>
      <c r="M24" s="542" t="s">
        <v>389</v>
      </c>
      <c r="N24" s="205"/>
      <c r="O24" s="205"/>
      <c r="P24" s="205"/>
      <c r="Q24" s="205"/>
      <c r="R24" s="205"/>
      <c r="S24" s="205"/>
      <c r="T24" s="205"/>
    </row>
    <row r="25" spans="1:20" s="206" customFormat="1" ht="18.75">
      <c r="B25" s="314"/>
      <c r="C25" s="330"/>
      <c r="D25" s="314"/>
      <c r="E25" s="316"/>
      <c r="F25" s="317"/>
      <c r="G25" s="318"/>
      <c r="H25" s="356"/>
      <c r="I25" s="356"/>
      <c r="J25" s="356"/>
      <c r="K25" s="356"/>
      <c r="L25" s="363"/>
      <c r="M25" s="364"/>
      <c r="N25" s="205"/>
      <c r="O25" s="205"/>
      <c r="P25" s="205"/>
      <c r="Q25" s="205"/>
      <c r="R25" s="205"/>
      <c r="S25" s="205"/>
      <c r="T25" s="205"/>
    </row>
    <row r="26" spans="1:20" s="206" customFormat="1" ht="18.75">
      <c r="B26" s="314" t="s">
        <v>11</v>
      </c>
      <c r="C26" s="330" t="s">
        <v>158</v>
      </c>
      <c r="D26" s="314"/>
      <c r="E26" s="316"/>
      <c r="F26" s="317"/>
      <c r="G26" s="318"/>
      <c r="H26" s="356"/>
      <c r="I26" s="356"/>
      <c r="J26" s="356"/>
      <c r="K26" s="356"/>
      <c r="L26" s="363"/>
      <c r="M26" s="364"/>
      <c r="N26" s="205"/>
      <c r="O26" s="205"/>
      <c r="P26" s="205"/>
      <c r="Q26" s="205"/>
      <c r="R26" s="205"/>
      <c r="S26" s="205"/>
      <c r="T26" s="205"/>
    </row>
    <row r="27" spans="1:20" s="206" customFormat="1" ht="37.5">
      <c r="B27" s="314" t="s">
        <v>156</v>
      </c>
      <c r="C27" s="330" t="s">
        <v>157</v>
      </c>
      <c r="D27" s="314" t="s">
        <v>63</v>
      </c>
      <c r="E27" s="316">
        <v>1</v>
      </c>
      <c r="F27" s="541" t="s">
        <v>345</v>
      </c>
      <c r="G27" s="467" t="s">
        <v>372</v>
      </c>
      <c r="H27" s="319">
        <v>4500</v>
      </c>
      <c r="I27" s="383">
        <f>H27*E27</f>
        <v>4500</v>
      </c>
      <c r="J27" s="319">
        <v>1000</v>
      </c>
      <c r="K27" s="383">
        <f>J27*E27</f>
        <v>1000</v>
      </c>
      <c r="L27" s="383">
        <f>K27+I27</f>
        <v>5500</v>
      </c>
      <c r="M27" s="542" t="s">
        <v>389</v>
      </c>
      <c r="N27" s="205"/>
      <c r="O27" s="205"/>
      <c r="P27" s="205"/>
      <c r="Q27" s="205"/>
      <c r="R27" s="205"/>
      <c r="S27" s="205"/>
      <c r="T27" s="205"/>
    </row>
    <row r="28" spans="1:20" s="206" customFormat="1" ht="18.75">
      <c r="B28" s="314"/>
      <c r="C28" s="330"/>
      <c r="D28" s="314"/>
      <c r="E28" s="316"/>
      <c r="F28" s="538"/>
      <c r="G28" s="318"/>
      <c r="H28" s="356"/>
      <c r="I28" s="356"/>
      <c r="J28" s="356"/>
      <c r="K28" s="356"/>
      <c r="L28" s="363"/>
      <c r="M28" s="364"/>
      <c r="N28" s="205"/>
      <c r="O28" s="205"/>
      <c r="P28" s="205"/>
      <c r="Q28" s="205"/>
      <c r="R28" s="205"/>
      <c r="S28" s="205"/>
      <c r="T28" s="205"/>
    </row>
    <row r="29" spans="1:20" s="206" customFormat="1" ht="18.75">
      <c r="B29" s="314" t="s">
        <v>39</v>
      </c>
      <c r="C29" s="330" t="s">
        <v>159</v>
      </c>
      <c r="D29" s="314"/>
      <c r="E29" s="316"/>
      <c r="F29" s="538"/>
      <c r="G29" s="318"/>
      <c r="H29" s="356"/>
      <c r="I29" s="356"/>
      <c r="J29" s="356"/>
      <c r="K29" s="356"/>
      <c r="L29" s="363"/>
      <c r="M29" s="364"/>
      <c r="N29" s="205"/>
      <c r="O29" s="205"/>
      <c r="P29" s="205"/>
      <c r="Q29" s="205"/>
      <c r="R29" s="205"/>
      <c r="S29" s="205"/>
      <c r="T29" s="205"/>
    </row>
    <row r="30" spans="1:20" s="206" customFormat="1" ht="37.5">
      <c r="B30" s="314" t="s">
        <v>156</v>
      </c>
      <c r="C30" s="330" t="s">
        <v>157</v>
      </c>
      <c r="D30" s="314" t="s">
        <v>63</v>
      </c>
      <c r="E30" s="316">
        <v>1</v>
      </c>
      <c r="F30" s="541" t="s">
        <v>345</v>
      </c>
      <c r="G30" s="467" t="s">
        <v>372</v>
      </c>
      <c r="H30" s="319">
        <v>9000</v>
      </c>
      <c r="I30" s="383">
        <f>H30*E30</f>
        <v>9000</v>
      </c>
      <c r="J30" s="319">
        <v>1500</v>
      </c>
      <c r="K30" s="383">
        <f>J30*E30</f>
        <v>1500</v>
      </c>
      <c r="L30" s="383">
        <f>K30+I30</f>
        <v>10500</v>
      </c>
      <c r="M30" s="542" t="s">
        <v>389</v>
      </c>
      <c r="N30" s="205"/>
      <c r="O30" s="205"/>
      <c r="P30" s="205"/>
      <c r="Q30" s="205"/>
      <c r="R30" s="205"/>
      <c r="S30" s="205"/>
      <c r="T30" s="205"/>
    </row>
    <row r="31" spans="1:20" s="206" customFormat="1" ht="18.75">
      <c r="B31" s="314"/>
      <c r="C31" s="330"/>
      <c r="D31" s="314"/>
      <c r="E31" s="316"/>
      <c r="F31" s="538"/>
      <c r="G31" s="318"/>
      <c r="H31" s="356"/>
      <c r="I31" s="356"/>
      <c r="J31" s="356"/>
      <c r="K31" s="356"/>
      <c r="L31" s="363"/>
      <c r="M31" s="364"/>
      <c r="N31" s="205"/>
      <c r="O31" s="205"/>
      <c r="P31" s="205"/>
      <c r="Q31" s="205"/>
      <c r="R31" s="205"/>
      <c r="S31" s="205"/>
      <c r="T31" s="205"/>
    </row>
    <row r="32" spans="1:20" s="206" customFormat="1" ht="18.75">
      <c r="B32" s="314" t="s">
        <v>115</v>
      </c>
      <c r="C32" s="330" t="s">
        <v>160</v>
      </c>
      <c r="D32" s="314"/>
      <c r="E32" s="316"/>
      <c r="F32" s="538"/>
      <c r="G32" s="318"/>
      <c r="H32" s="356"/>
      <c r="I32" s="356"/>
      <c r="J32" s="356"/>
      <c r="K32" s="356"/>
      <c r="L32" s="363"/>
      <c r="M32" s="364"/>
      <c r="N32" s="205"/>
      <c r="O32" s="205"/>
      <c r="P32" s="205"/>
      <c r="Q32" s="205"/>
      <c r="R32" s="205"/>
      <c r="S32" s="205"/>
      <c r="T32" s="205"/>
    </row>
    <row r="33" spans="1:20" s="206" customFormat="1" ht="37.5">
      <c r="B33" s="314" t="s">
        <v>156</v>
      </c>
      <c r="C33" s="330" t="s">
        <v>157</v>
      </c>
      <c r="D33" s="314" t="s">
        <v>63</v>
      </c>
      <c r="E33" s="316">
        <v>1</v>
      </c>
      <c r="F33" s="541" t="s">
        <v>346</v>
      </c>
      <c r="G33" s="467" t="s">
        <v>372</v>
      </c>
      <c r="H33" s="319">
        <v>42000</v>
      </c>
      <c r="I33" s="383">
        <f>H33*E33</f>
        <v>42000</v>
      </c>
      <c r="J33" s="319">
        <v>3000</v>
      </c>
      <c r="K33" s="383">
        <f>J33*E33</f>
        <v>3000</v>
      </c>
      <c r="L33" s="383">
        <f>K33+I33</f>
        <v>45000</v>
      </c>
      <c r="M33" s="542" t="s">
        <v>390</v>
      </c>
      <c r="N33" s="205"/>
      <c r="O33" s="205"/>
      <c r="P33" s="205"/>
      <c r="Q33" s="205"/>
      <c r="R33" s="205"/>
      <c r="S33" s="205"/>
      <c r="T33" s="205"/>
    </row>
    <row r="34" spans="1:20" s="206" customFormat="1" ht="18.75">
      <c r="B34" s="314"/>
      <c r="C34" s="330"/>
      <c r="D34" s="314"/>
      <c r="E34" s="316"/>
      <c r="F34" s="538"/>
      <c r="G34" s="318"/>
      <c r="H34" s="356"/>
      <c r="I34" s="356"/>
      <c r="J34" s="356"/>
      <c r="K34" s="356"/>
      <c r="L34" s="363"/>
      <c r="M34" s="364"/>
      <c r="N34" s="205"/>
      <c r="O34" s="205"/>
      <c r="P34" s="205"/>
      <c r="Q34" s="205"/>
      <c r="R34" s="205"/>
      <c r="S34" s="205"/>
      <c r="T34" s="205"/>
    </row>
    <row r="35" spans="1:20" s="206" customFormat="1" ht="37.5">
      <c r="B35" s="314" t="s">
        <v>118</v>
      </c>
      <c r="C35" s="330" t="s">
        <v>161</v>
      </c>
      <c r="D35" s="314" t="s">
        <v>63</v>
      </c>
      <c r="E35" s="316">
        <v>1</v>
      </c>
      <c r="F35" s="541" t="s">
        <v>346</v>
      </c>
      <c r="G35" s="467" t="s">
        <v>372</v>
      </c>
      <c r="H35" s="319">
        <v>20000</v>
      </c>
      <c r="I35" s="383">
        <f>H35*E35</f>
        <v>20000</v>
      </c>
      <c r="J35" s="319">
        <v>2000</v>
      </c>
      <c r="K35" s="383">
        <f>J35*E35</f>
        <v>2000</v>
      </c>
      <c r="L35" s="383">
        <f>K35+I35</f>
        <v>22000</v>
      </c>
      <c r="M35" s="542" t="s">
        <v>390</v>
      </c>
      <c r="N35" s="205"/>
      <c r="O35" s="205"/>
      <c r="P35" s="205"/>
      <c r="Q35" s="205"/>
      <c r="R35" s="205"/>
      <c r="S35" s="205"/>
      <c r="T35" s="205"/>
    </row>
    <row r="36" spans="1:20" s="206" customFormat="1" ht="18.75">
      <c r="B36" s="314"/>
      <c r="C36" s="330"/>
      <c r="D36" s="314"/>
      <c r="E36" s="316"/>
      <c r="F36" s="538"/>
      <c r="G36" s="318"/>
      <c r="H36" s="356"/>
      <c r="I36" s="356"/>
      <c r="J36" s="356"/>
      <c r="K36" s="356"/>
      <c r="L36" s="363"/>
      <c r="M36" s="364"/>
      <c r="N36" s="205"/>
      <c r="O36" s="205"/>
      <c r="P36" s="205"/>
      <c r="Q36" s="205"/>
      <c r="R36" s="205"/>
      <c r="S36" s="205"/>
      <c r="T36" s="205"/>
    </row>
    <row r="37" spans="1:20" s="206" customFormat="1" ht="37.5">
      <c r="B37" s="314" t="s">
        <v>116</v>
      </c>
      <c r="C37" s="330" t="s">
        <v>162</v>
      </c>
      <c r="D37" s="314" t="s">
        <v>147</v>
      </c>
      <c r="E37" s="316">
        <v>1</v>
      </c>
      <c r="F37" s="541" t="s">
        <v>352</v>
      </c>
      <c r="G37" s="467" t="s">
        <v>372</v>
      </c>
      <c r="H37" s="319">
        <v>15000</v>
      </c>
      <c r="I37" s="383">
        <f>H37*E37</f>
        <v>15000</v>
      </c>
      <c r="J37" s="319">
        <v>5000</v>
      </c>
      <c r="K37" s="383">
        <f>J37*E37</f>
        <v>5000</v>
      </c>
      <c r="L37" s="383">
        <f>K37+I37</f>
        <v>20000</v>
      </c>
      <c r="M37" s="542"/>
      <c r="N37" s="205"/>
      <c r="O37" s="205"/>
      <c r="P37" s="205"/>
      <c r="Q37" s="205"/>
      <c r="R37" s="205"/>
      <c r="S37" s="205"/>
      <c r="T37" s="205"/>
    </row>
    <row r="38" spans="1:20" s="206" customFormat="1" ht="18.75">
      <c r="B38" s="314"/>
      <c r="C38" s="330"/>
      <c r="D38" s="314"/>
      <c r="E38" s="316"/>
      <c r="F38" s="317"/>
      <c r="G38" s="318"/>
      <c r="H38" s="356"/>
      <c r="I38" s="356"/>
      <c r="J38" s="356"/>
      <c r="K38" s="356"/>
      <c r="L38" s="363"/>
      <c r="M38" s="364"/>
      <c r="N38" s="205"/>
      <c r="O38" s="205"/>
      <c r="P38" s="205"/>
      <c r="Q38" s="205"/>
      <c r="R38" s="205"/>
      <c r="S38" s="205"/>
      <c r="T38" s="205"/>
    </row>
    <row r="39" spans="1:20" s="206" customFormat="1" ht="18.75">
      <c r="A39" s="212"/>
      <c r="B39" s="336">
        <f>B21+0.1</f>
        <v>1.5000000000000004</v>
      </c>
      <c r="C39" s="304" t="s">
        <v>163</v>
      </c>
      <c r="D39" s="336"/>
      <c r="E39" s="338"/>
      <c r="F39" s="359"/>
      <c r="G39" s="339"/>
      <c r="H39" s="360"/>
      <c r="I39" s="360"/>
      <c r="J39" s="360"/>
      <c r="K39" s="360"/>
      <c r="L39" s="361"/>
      <c r="M39" s="362"/>
      <c r="N39" s="205"/>
      <c r="O39" s="205"/>
      <c r="P39" s="205"/>
      <c r="Q39" s="205"/>
      <c r="R39" s="205"/>
      <c r="S39" s="205"/>
      <c r="T39" s="205"/>
    </row>
    <row r="40" spans="1:20" s="206" customFormat="1" ht="150">
      <c r="B40" s="386"/>
      <c r="C40" s="331" t="s">
        <v>164</v>
      </c>
      <c r="D40" s="314"/>
      <c r="E40" s="316"/>
      <c r="F40" s="317"/>
      <c r="G40" s="318"/>
      <c r="H40" s="356"/>
      <c r="I40" s="356"/>
      <c r="J40" s="356"/>
      <c r="K40" s="356"/>
      <c r="L40" s="357"/>
      <c r="M40" s="358"/>
      <c r="N40" s="205"/>
      <c r="O40" s="205"/>
      <c r="P40" s="205"/>
      <c r="Q40" s="205"/>
      <c r="R40" s="205"/>
      <c r="S40" s="205"/>
      <c r="T40" s="205"/>
    </row>
    <row r="41" spans="1:20" s="206" customFormat="1" ht="18.75">
      <c r="B41" s="386"/>
      <c r="C41" s="332" t="s">
        <v>165</v>
      </c>
      <c r="D41" s="314"/>
      <c r="E41" s="316"/>
      <c r="F41" s="317"/>
      <c r="G41" s="318"/>
      <c r="H41" s="356"/>
      <c r="I41" s="356"/>
      <c r="J41" s="356"/>
      <c r="K41" s="356"/>
      <c r="L41" s="357"/>
      <c r="M41" s="358"/>
      <c r="N41" s="205"/>
      <c r="O41" s="205"/>
      <c r="P41" s="205"/>
      <c r="Q41" s="205"/>
      <c r="R41" s="205"/>
      <c r="S41" s="205"/>
      <c r="T41" s="205"/>
    </row>
    <row r="42" spans="1:20" s="206" customFormat="1" ht="37.5">
      <c r="B42" s="314" t="s">
        <v>12</v>
      </c>
      <c r="C42" s="330" t="s">
        <v>157</v>
      </c>
      <c r="D42" s="314" t="s">
        <v>166</v>
      </c>
      <c r="E42" s="320">
        <v>25</v>
      </c>
      <c r="F42" s="355" t="s">
        <v>347</v>
      </c>
      <c r="G42" s="467" t="s">
        <v>372</v>
      </c>
      <c r="H42" s="319">
        <v>1580</v>
      </c>
      <c r="I42" s="383">
        <f>H42*E42</f>
        <v>39500</v>
      </c>
      <c r="J42" s="319">
        <v>500</v>
      </c>
      <c r="K42" s="383">
        <f t="shared" ref="K42:K43" si="6">J42*E42</f>
        <v>12500</v>
      </c>
      <c r="L42" s="383">
        <f t="shared" ref="L42:L43" si="7">K42+I42</f>
        <v>52000</v>
      </c>
      <c r="M42" s="542" t="s">
        <v>390</v>
      </c>
      <c r="N42" s="205"/>
      <c r="O42" s="205"/>
      <c r="P42" s="205"/>
      <c r="Q42" s="205"/>
      <c r="R42" s="205"/>
      <c r="S42" s="205"/>
      <c r="T42" s="205"/>
    </row>
    <row r="43" spans="1:20" s="206" customFormat="1" ht="37.5">
      <c r="B43" s="314" t="s">
        <v>11</v>
      </c>
      <c r="C43" s="330" t="s">
        <v>167</v>
      </c>
      <c r="D43" s="314" t="s">
        <v>166</v>
      </c>
      <c r="E43" s="320">
        <v>50</v>
      </c>
      <c r="F43" s="355" t="s">
        <v>347</v>
      </c>
      <c r="G43" s="467" t="s">
        <v>372</v>
      </c>
      <c r="H43" s="319">
        <v>2562</v>
      </c>
      <c r="I43" s="383">
        <f>H43*E43</f>
        <v>128100</v>
      </c>
      <c r="J43" s="319">
        <v>580</v>
      </c>
      <c r="K43" s="383">
        <f t="shared" si="6"/>
        <v>29000</v>
      </c>
      <c r="L43" s="383">
        <f t="shared" si="7"/>
        <v>157100</v>
      </c>
      <c r="M43" s="542" t="s">
        <v>390</v>
      </c>
      <c r="N43" s="205"/>
      <c r="O43" s="205"/>
      <c r="P43" s="205"/>
      <c r="Q43" s="205"/>
      <c r="R43" s="205"/>
      <c r="S43" s="205"/>
      <c r="T43" s="205"/>
    </row>
    <row r="44" spans="1:20" s="206" customFormat="1" ht="18.75">
      <c r="B44" s="386"/>
      <c r="C44" s="332" t="s">
        <v>168</v>
      </c>
      <c r="D44" s="314"/>
      <c r="E44" s="320"/>
      <c r="F44" s="317"/>
      <c r="G44" s="318"/>
      <c r="H44" s="356"/>
      <c r="I44" s="356"/>
      <c r="J44" s="356"/>
      <c r="K44" s="356"/>
      <c r="L44" s="357"/>
      <c r="M44" s="358"/>
      <c r="N44" s="205"/>
      <c r="O44" s="205"/>
      <c r="P44" s="205"/>
      <c r="Q44" s="205"/>
      <c r="R44" s="205"/>
      <c r="S44" s="205"/>
      <c r="T44" s="205"/>
    </row>
    <row r="45" spans="1:20" s="206" customFormat="1" ht="37.5">
      <c r="B45" s="314" t="s">
        <v>11</v>
      </c>
      <c r="C45" s="330" t="s">
        <v>167</v>
      </c>
      <c r="D45" s="314" t="s">
        <v>166</v>
      </c>
      <c r="E45" s="320">
        <v>50</v>
      </c>
      <c r="F45" s="355" t="s">
        <v>347</v>
      </c>
      <c r="G45" s="467" t="s">
        <v>372</v>
      </c>
      <c r="H45" s="319">
        <v>2562</v>
      </c>
      <c r="I45" s="383">
        <f>H45*E45</f>
        <v>128100</v>
      </c>
      <c r="J45" s="319">
        <v>580</v>
      </c>
      <c r="K45" s="383">
        <f>J45*E45</f>
        <v>29000</v>
      </c>
      <c r="L45" s="383">
        <f>K45+I45</f>
        <v>157100</v>
      </c>
      <c r="M45" s="542" t="s">
        <v>390</v>
      </c>
      <c r="N45" s="205"/>
      <c r="O45" s="205"/>
      <c r="P45" s="205"/>
      <c r="Q45" s="205"/>
      <c r="R45" s="205"/>
      <c r="S45" s="205"/>
      <c r="T45" s="205"/>
    </row>
    <row r="46" spans="1:20" s="206" customFormat="1" ht="18.75">
      <c r="B46" s="386"/>
      <c r="C46" s="322"/>
      <c r="D46" s="314"/>
      <c r="E46" s="316"/>
      <c r="F46" s="317"/>
      <c r="G46" s="318"/>
      <c r="H46" s="356"/>
      <c r="I46" s="356"/>
      <c r="J46" s="356"/>
      <c r="K46" s="356"/>
      <c r="L46" s="357"/>
      <c r="M46" s="358"/>
      <c r="N46" s="205"/>
      <c r="O46" s="205"/>
      <c r="P46" s="205"/>
      <c r="Q46" s="205"/>
      <c r="R46" s="205"/>
      <c r="S46" s="205"/>
      <c r="T46" s="205"/>
    </row>
    <row r="47" spans="1:20" s="206" customFormat="1" ht="18.75">
      <c r="A47" s="212"/>
      <c r="B47" s="336">
        <f>B39+0.1</f>
        <v>1.6000000000000005</v>
      </c>
      <c r="C47" s="304" t="s">
        <v>169</v>
      </c>
      <c r="D47" s="336"/>
      <c r="E47" s="338"/>
      <c r="F47" s="359"/>
      <c r="G47" s="339"/>
      <c r="H47" s="360"/>
      <c r="I47" s="360"/>
      <c r="J47" s="360"/>
      <c r="K47" s="360"/>
      <c r="L47" s="361"/>
      <c r="M47" s="362"/>
      <c r="N47" s="205"/>
      <c r="O47" s="205"/>
      <c r="P47" s="205"/>
      <c r="Q47" s="205"/>
      <c r="R47" s="205"/>
      <c r="S47" s="205"/>
      <c r="T47" s="205"/>
    </row>
    <row r="48" spans="1:20" s="206" customFormat="1" ht="131.25">
      <c r="B48" s="386"/>
      <c r="C48" s="331" t="s">
        <v>170</v>
      </c>
      <c r="D48" s="314"/>
      <c r="E48" s="316"/>
      <c r="F48" s="317"/>
      <c r="G48" s="318"/>
      <c r="H48" s="356"/>
      <c r="I48" s="356"/>
      <c r="J48" s="356"/>
      <c r="K48" s="356"/>
      <c r="L48" s="357"/>
      <c r="M48" s="358"/>
      <c r="N48" s="205"/>
      <c r="O48" s="205"/>
      <c r="P48" s="205"/>
      <c r="Q48" s="205"/>
      <c r="R48" s="205"/>
      <c r="S48" s="205"/>
      <c r="T48" s="205"/>
    </row>
    <row r="49" spans="1:20" s="206" customFormat="1" ht="18.75">
      <c r="B49" s="386"/>
      <c r="C49" s="332" t="s">
        <v>165</v>
      </c>
      <c r="D49" s="314"/>
      <c r="E49" s="316"/>
      <c r="F49" s="317"/>
      <c r="G49" s="318"/>
      <c r="H49" s="356"/>
      <c r="I49" s="356"/>
      <c r="J49" s="356"/>
      <c r="K49" s="356"/>
      <c r="L49" s="357"/>
      <c r="M49" s="358"/>
      <c r="N49" s="205"/>
      <c r="O49" s="205"/>
      <c r="P49" s="205"/>
      <c r="Q49" s="205"/>
      <c r="R49" s="205"/>
      <c r="S49" s="205"/>
      <c r="T49" s="205"/>
    </row>
    <row r="50" spans="1:20" s="206" customFormat="1" ht="37.5">
      <c r="B50" s="314" t="s">
        <v>12</v>
      </c>
      <c r="C50" s="330" t="s">
        <v>157</v>
      </c>
      <c r="D50" s="314" t="s">
        <v>166</v>
      </c>
      <c r="E50" s="320">
        <f>E42</f>
        <v>25</v>
      </c>
      <c r="F50" s="538" t="s">
        <v>348</v>
      </c>
      <c r="G50" s="467" t="s">
        <v>372</v>
      </c>
      <c r="H50" s="319">
        <v>1100</v>
      </c>
      <c r="I50" s="383">
        <f>H50*E50</f>
        <v>27500</v>
      </c>
      <c r="J50" s="319">
        <v>200</v>
      </c>
      <c r="K50" s="383">
        <f t="shared" ref="K50:K51" si="8">J50*E50</f>
        <v>5000</v>
      </c>
      <c r="L50" s="383">
        <f t="shared" ref="L50:L51" si="9">K50+I50</f>
        <v>32500</v>
      </c>
      <c r="M50" s="542" t="s">
        <v>391</v>
      </c>
      <c r="N50" s="205"/>
      <c r="O50" s="205"/>
      <c r="P50" s="205"/>
      <c r="Q50" s="205"/>
      <c r="R50" s="205"/>
      <c r="S50" s="205"/>
      <c r="T50" s="205"/>
    </row>
    <row r="51" spans="1:20" s="206" customFormat="1" ht="37.5">
      <c r="B51" s="314" t="s">
        <v>11</v>
      </c>
      <c r="C51" s="330" t="s">
        <v>167</v>
      </c>
      <c r="D51" s="314" t="s">
        <v>166</v>
      </c>
      <c r="E51" s="320">
        <f>E43</f>
        <v>50</v>
      </c>
      <c r="F51" s="538" t="s">
        <v>348</v>
      </c>
      <c r="G51" s="467" t="s">
        <v>372</v>
      </c>
      <c r="H51" s="319">
        <v>1250</v>
      </c>
      <c r="I51" s="383">
        <f>H51*E51</f>
        <v>62500</v>
      </c>
      <c r="J51" s="319">
        <v>250</v>
      </c>
      <c r="K51" s="383">
        <f t="shared" si="8"/>
        <v>12500</v>
      </c>
      <c r="L51" s="383">
        <f t="shared" si="9"/>
        <v>75000</v>
      </c>
      <c r="M51" s="542" t="s">
        <v>391</v>
      </c>
      <c r="N51" s="205"/>
      <c r="O51" s="205"/>
      <c r="P51" s="205"/>
      <c r="Q51" s="205"/>
      <c r="R51" s="205"/>
      <c r="S51" s="205"/>
      <c r="T51" s="205"/>
    </row>
    <row r="52" spans="1:20" s="206" customFormat="1" ht="18.75">
      <c r="B52" s="314"/>
      <c r="C52" s="330"/>
      <c r="D52" s="314"/>
      <c r="E52" s="316"/>
      <c r="F52" s="538"/>
      <c r="G52" s="318"/>
      <c r="H52" s="356"/>
      <c r="I52" s="356"/>
      <c r="J52" s="356"/>
      <c r="K52" s="356"/>
      <c r="L52" s="363"/>
      <c r="M52" s="364"/>
      <c r="N52" s="205"/>
      <c r="O52" s="205"/>
      <c r="P52" s="205"/>
      <c r="Q52" s="205"/>
      <c r="R52" s="205"/>
      <c r="S52" s="205"/>
      <c r="T52" s="205"/>
    </row>
    <row r="53" spans="1:20" s="206" customFormat="1" ht="18.75">
      <c r="A53" s="212"/>
      <c r="B53" s="336">
        <f>B47+0.1</f>
        <v>1.7000000000000006</v>
      </c>
      <c r="C53" s="304" t="s">
        <v>171</v>
      </c>
      <c r="D53" s="336"/>
      <c r="E53" s="338"/>
      <c r="F53" s="543"/>
      <c r="G53" s="339"/>
      <c r="H53" s="360"/>
      <c r="I53" s="360"/>
      <c r="J53" s="360"/>
      <c r="K53" s="360"/>
      <c r="L53" s="361"/>
      <c r="M53" s="362"/>
      <c r="N53" s="205"/>
      <c r="O53" s="205"/>
      <c r="P53" s="205"/>
      <c r="Q53" s="205"/>
      <c r="R53" s="205"/>
      <c r="S53" s="205"/>
      <c r="T53" s="205"/>
    </row>
    <row r="54" spans="1:20" s="206" customFormat="1" ht="112.5">
      <c r="B54" s="386"/>
      <c r="C54" s="334" t="s">
        <v>172</v>
      </c>
      <c r="D54" s="314"/>
      <c r="E54" s="316"/>
      <c r="F54" s="538"/>
      <c r="G54" s="318"/>
      <c r="H54" s="356"/>
      <c r="I54" s="356"/>
      <c r="J54" s="356"/>
      <c r="K54" s="356"/>
      <c r="L54" s="357"/>
      <c r="M54" s="358"/>
      <c r="N54" s="205"/>
      <c r="O54" s="205"/>
      <c r="P54" s="205"/>
      <c r="Q54" s="205"/>
      <c r="R54" s="205"/>
      <c r="S54" s="205"/>
      <c r="T54" s="205"/>
    </row>
    <row r="55" spans="1:20" s="206" customFormat="1" ht="35.25" customHeight="1">
      <c r="B55" s="314" t="s">
        <v>12</v>
      </c>
      <c r="C55" s="330" t="s">
        <v>157</v>
      </c>
      <c r="D55" s="314" t="s">
        <v>166</v>
      </c>
      <c r="E55" s="320">
        <v>12</v>
      </c>
      <c r="F55" s="538" t="s">
        <v>353</v>
      </c>
      <c r="G55" s="467" t="s">
        <v>372</v>
      </c>
      <c r="H55" s="319">
        <v>500</v>
      </c>
      <c r="I55" s="383">
        <f>H55*E55</f>
        <v>6000</v>
      </c>
      <c r="J55" s="319">
        <v>200</v>
      </c>
      <c r="K55" s="383">
        <f t="shared" ref="K55:K56" si="10">J55*E55</f>
        <v>2400</v>
      </c>
      <c r="L55" s="383">
        <f t="shared" ref="L55:L56" si="11">K55+I55</f>
        <v>8400</v>
      </c>
      <c r="M55" s="232"/>
      <c r="N55" s="205"/>
      <c r="O55" s="205"/>
      <c r="P55" s="205"/>
      <c r="Q55" s="205"/>
      <c r="R55" s="205"/>
      <c r="S55" s="205"/>
      <c r="T55" s="205"/>
    </row>
    <row r="56" spans="1:20" s="206" customFormat="1" ht="38.25" customHeight="1">
      <c r="B56" s="314" t="s">
        <v>11</v>
      </c>
      <c r="C56" s="330" t="s">
        <v>173</v>
      </c>
      <c r="D56" s="314" t="s">
        <v>166</v>
      </c>
      <c r="E56" s="320">
        <v>15</v>
      </c>
      <c r="F56" s="538" t="s">
        <v>353</v>
      </c>
      <c r="G56" s="467" t="s">
        <v>372</v>
      </c>
      <c r="H56" s="319">
        <v>780</v>
      </c>
      <c r="I56" s="383">
        <f>H56*E56</f>
        <v>11700</v>
      </c>
      <c r="J56" s="319">
        <v>250</v>
      </c>
      <c r="K56" s="383">
        <f t="shared" si="10"/>
        <v>3750</v>
      </c>
      <c r="L56" s="383">
        <f t="shared" si="11"/>
        <v>15450</v>
      </c>
      <c r="M56" s="232"/>
      <c r="N56" s="205"/>
      <c r="O56" s="205"/>
      <c r="P56" s="205"/>
      <c r="Q56" s="205"/>
      <c r="R56" s="205"/>
      <c r="S56" s="205"/>
      <c r="T56" s="205"/>
    </row>
    <row r="57" spans="1:20" s="206" customFormat="1" ht="18.75">
      <c r="B57" s="314"/>
      <c r="C57" s="335"/>
      <c r="D57" s="314"/>
      <c r="E57" s="316"/>
      <c r="F57" s="538"/>
      <c r="G57" s="318"/>
      <c r="H57" s="319"/>
      <c r="I57" s="319"/>
      <c r="J57" s="319"/>
      <c r="K57" s="366"/>
      <c r="L57" s="367"/>
      <c r="M57" s="368"/>
      <c r="N57" s="205"/>
      <c r="O57" s="205"/>
      <c r="P57" s="205"/>
      <c r="Q57" s="205"/>
      <c r="R57" s="205"/>
      <c r="S57" s="205"/>
      <c r="T57" s="205"/>
    </row>
    <row r="58" spans="1:20" s="206" customFormat="1" ht="18.75">
      <c r="A58" s="212"/>
      <c r="B58" s="336">
        <f>B53+0.1</f>
        <v>1.8000000000000007</v>
      </c>
      <c r="C58" s="304" t="s">
        <v>174</v>
      </c>
      <c r="D58" s="336"/>
      <c r="E58" s="338"/>
      <c r="F58" s="543"/>
      <c r="G58" s="339"/>
      <c r="H58" s="340"/>
      <c r="I58" s="340"/>
      <c r="J58" s="340"/>
      <c r="K58" s="341"/>
      <c r="L58" s="342"/>
      <c r="M58" s="256"/>
      <c r="N58" s="205"/>
      <c r="O58" s="205"/>
      <c r="P58" s="205"/>
      <c r="Q58" s="205"/>
      <c r="R58" s="205"/>
      <c r="S58" s="205"/>
      <c r="T58" s="205"/>
    </row>
    <row r="59" spans="1:20" s="206" customFormat="1" ht="73.5" customHeight="1">
      <c r="B59" s="386"/>
      <c r="C59" s="309" t="s">
        <v>175</v>
      </c>
      <c r="D59" s="314"/>
      <c r="E59" s="316"/>
      <c r="F59" s="538"/>
      <c r="G59" s="318"/>
      <c r="H59" s="319"/>
      <c r="I59" s="319"/>
      <c r="J59" s="319"/>
      <c r="K59" s="366"/>
      <c r="L59" s="367"/>
      <c r="M59" s="368"/>
      <c r="N59" s="205"/>
      <c r="O59" s="205"/>
      <c r="P59" s="205"/>
      <c r="Q59" s="205"/>
      <c r="R59" s="205"/>
      <c r="S59" s="205"/>
      <c r="T59" s="205"/>
    </row>
    <row r="60" spans="1:20" s="206" customFormat="1" ht="42" customHeight="1">
      <c r="B60" s="314" t="s">
        <v>12</v>
      </c>
      <c r="C60" s="330" t="s">
        <v>176</v>
      </c>
      <c r="D60" s="314" t="s">
        <v>144</v>
      </c>
      <c r="E60" s="320">
        <v>2</v>
      </c>
      <c r="F60" s="541" t="s">
        <v>365</v>
      </c>
      <c r="G60" s="467" t="s">
        <v>373</v>
      </c>
      <c r="H60" s="319">
        <v>19500</v>
      </c>
      <c r="I60" s="383">
        <f>H60*E60</f>
        <v>39000</v>
      </c>
      <c r="J60" s="319">
        <v>2000</v>
      </c>
      <c r="K60" s="383">
        <f>J60*E60</f>
        <v>4000</v>
      </c>
      <c r="L60" s="383">
        <f>K60+I60</f>
        <v>43000</v>
      </c>
      <c r="M60" s="552" t="s">
        <v>392</v>
      </c>
      <c r="N60" s="205"/>
      <c r="O60" s="205"/>
      <c r="P60" s="205"/>
      <c r="Q60" s="205"/>
      <c r="R60" s="205"/>
      <c r="S60" s="205"/>
      <c r="T60" s="205"/>
    </row>
    <row r="61" spans="1:20" s="206" customFormat="1" ht="14.1" customHeight="1">
      <c r="B61" s="386"/>
      <c r="C61" s="322"/>
      <c r="D61" s="314"/>
      <c r="E61" s="316"/>
      <c r="F61" s="538"/>
      <c r="G61" s="318"/>
      <c r="H61" s="319"/>
      <c r="I61" s="319"/>
      <c r="J61" s="319"/>
      <c r="K61" s="366"/>
      <c r="L61" s="367"/>
      <c r="M61" s="368"/>
      <c r="N61" s="205"/>
      <c r="O61" s="205"/>
      <c r="P61" s="205"/>
      <c r="Q61" s="205"/>
      <c r="R61" s="205"/>
      <c r="S61" s="205"/>
      <c r="T61" s="205"/>
    </row>
    <row r="62" spans="1:20" s="227" customFormat="1" ht="18.75">
      <c r="A62" s="251"/>
      <c r="B62" s="336">
        <f>B58+0.1</f>
        <v>1.9000000000000008</v>
      </c>
      <c r="C62" s="337" t="s">
        <v>177</v>
      </c>
      <c r="D62" s="336"/>
      <c r="E62" s="338"/>
      <c r="F62" s="544"/>
      <c r="G62" s="339"/>
      <c r="H62" s="340"/>
      <c r="I62" s="340"/>
      <c r="J62" s="340"/>
      <c r="K62" s="341"/>
      <c r="L62" s="342"/>
      <c r="M62" s="256"/>
      <c r="N62" s="233"/>
      <c r="O62" s="233"/>
      <c r="P62" s="233"/>
      <c r="Q62" s="233"/>
      <c r="R62" s="233"/>
      <c r="S62" s="233"/>
      <c r="T62" s="233"/>
    </row>
    <row r="63" spans="1:20" s="206" customFormat="1" ht="132" customHeight="1">
      <c r="B63" s="314"/>
      <c r="C63" s="331" t="s">
        <v>178</v>
      </c>
      <c r="D63" s="314" t="s">
        <v>124</v>
      </c>
      <c r="E63" s="316">
        <v>610</v>
      </c>
      <c r="F63" s="545" t="s">
        <v>349</v>
      </c>
      <c r="G63" s="467" t="s">
        <v>372</v>
      </c>
      <c r="H63" s="319">
        <v>3100</v>
      </c>
      <c r="I63" s="383">
        <f>H63*E63</f>
        <v>1891000</v>
      </c>
      <c r="J63" s="319">
        <v>650</v>
      </c>
      <c r="K63" s="383">
        <f>J63*E63</f>
        <v>396500</v>
      </c>
      <c r="L63" s="383">
        <f>K63+I63</f>
        <v>2287500</v>
      </c>
      <c r="M63" s="232"/>
      <c r="N63" s="205"/>
      <c r="O63" s="205"/>
      <c r="P63" s="205"/>
      <c r="Q63" s="205"/>
      <c r="R63" s="205"/>
      <c r="S63" s="205"/>
      <c r="T63" s="205"/>
    </row>
    <row r="64" spans="1:20" s="206" customFormat="1" ht="14.1" customHeight="1">
      <c r="B64" s="386"/>
      <c r="C64" s="322"/>
      <c r="D64" s="314"/>
      <c r="E64" s="316"/>
      <c r="F64" s="538"/>
      <c r="G64" s="318"/>
      <c r="H64" s="319"/>
      <c r="I64" s="319"/>
      <c r="J64" s="319"/>
      <c r="K64" s="366"/>
      <c r="L64" s="367"/>
      <c r="M64" s="368"/>
      <c r="N64" s="205"/>
      <c r="O64" s="205"/>
      <c r="P64" s="205"/>
      <c r="Q64" s="205"/>
      <c r="R64" s="205"/>
      <c r="S64" s="205"/>
      <c r="T64" s="205"/>
    </row>
    <row r="65" spans="1:20" s="227" customFormat="1" ht="18.75">
      <c r="A65" s="251"/>
      <c r="B65" s="343">
        <f>B62-0.8</f>
        <v>1.1000000000000008</v>
      </c>
      <c r="C65" s="337" t="s">
        <v>179</v>
      </c>
      <c r="D65" s="336"/>
      <c r="E65" s="338"/>
      <c r="F65" s="544"/>
      <c r="G65" s="339"/>
      <c r="H65" s="340"/>
      <c r="I65" s="340"/>
      <c r="J65" s="340"/>
      <c r="K65" s="341"/>
      <c r="L65" s="342"/>
      <c r="M65" s="256"/>
      <c r="N65" s="233"/>
      <c r="O65" s="233"/>
      <c r="P65" s="233"/>
      <c r="Q65" s="233"/>
      <c r="R65" s="233"/>
      <c r="S65" s="233"/>
      <c r="T65" s="233"/>
    </row>
    <row r="66" spans="1:20" s="206" customFormat="1" ht="75">
      <c r="B66" s="314"/>
      <c r="C66" s="331" t="s">
        <v>180</v>
      </c>
      <c r="D66" s="314" t="s">
        <v>124</v>
      </c>
      <c r="E66" s="316">
        <v>610</v>
      </c>
      <c r="F66" s="545" t="s">
        <v>350</v>
      </c>
      <c r="G66" s="467" t="s">
        <v>372</v>
      </c>
      <c r="H66" s="319">
        <v>2650</v>
      </c>
      <c r="I66" s="383">
        <f>H66*E66</f>
        <v>1616500</v>
      </c>
      <c r="J66" s="319">
        <v>400</v>
      </c>
      <c r="K66" s="383">
        <f>J66*E66</f>
        <v>244000</v>
      </c>
      <c r="L66" s="383">
        <f>K66+I66</f>
        <v>1860500</v>
      </c>
      <c r="M66" s="542" t="s">
        <v>393</v>
      </c>
      <c r="N66" s="205"/>
      <c r="O66" s="205"/>
      <c r="P66" s="205"/>
      <c r="Q66" s="205"/>
      <c r="R66" s="205"/>
      <c r="S66" s="205"/>
      <c r="T66" s="205"/>
    </row>
    <row r="67" spans="1:20" s="206" customFormat="1" ht="14.1" customHeight="1">
      <c r="B67" s="314"/>
      <c r="C67" s="344"/>
      <c r="D67" s="314"/>
      <c r="E67" s="316"/>
      <c r="F67" s="546"/>
      <c r="G67" s="318"/>
      <c r="H67" s="319"/>
      <c r="I67" s="319"/>
      <c r="J67" s="319"/>
      <c r="K67" s="366"/>
      <c r="L67" s="367"/>
      <c r="M67" s="368"/>
      <c r="N67" s="205"/>
      <c r="O67" s="205"/>
      <c r="P67" s="205"/>
      <c r="Q67" s="205"/>
      <c r="R67" s="205"/>
      <c r="S67" s="205"/>
      <c r="T67" s="205"/>
    </row>
    <row r="68" spans="1:20" s="227" customFormat="1" ht="18.75">
      <c r="A68" s="251"/>
      <c r="B68" s="343">
        <f>B65+0.01</f>
        <v>1.1100000000000008</v>
      </c>
      <c r="C68" s="337" t="s">
        <v>181</v>
      </c>
      <c r="D68" s="345"/>
      <c r="E68" s="338"/>
      <c r="F68" s="544"/>
      <c r="G68" s="339"/>
      <c r="H68" s="340"/>
      <c r="I68" s="340"/>
      <c r="J68" s="340"/>
      <c r="K68" s="341"/>
      <c r="L68" s="342"/>
      <c r="M68" s="256"/>
      <c r="N68" s="233"/>
      <c r="O68" s="233"/>
      <c r="P68" s="233"/>
      <c r="Q68" s="233"/>
      <c r="R68" s="233"/>
      <c r="S68" s="233"/>
      <c r="T68" s="233"/>
    </row>
    <row r="69" spans="1:20" s="206" customFormat="1" ht="75">
      <c r="B69" s="314"/>
      <c r="C69" s="309" t="s">
        <v>182</v>
      </c>
      <c r="D69" s="314" t="s">
        <v>124</v>
      </c>
      <c r="E69" s="316">
        <v>60</v>
      </c>
      <c r="F69" s="545" t="s">
        <v>350</v>
      </c>
      <c r="G69" s="467" t="s">
        <v>372</v>
      </c>
      <c r="H69" s="319">
        <v>2000</v>
      </c>
      <c r="I69" s="383">
        <f>H69*E69</f>
        <v>120000</v>
      </c>
      <c r="J69" s="319">
        <v>400</v>
      </c>
      <c r="K69" s="383">
        <f>J69*E69</f>
        <v>24000</v>
      </c>
      <c r="L69" s="383">
        <f>K69+I69</f>
        <v>144000</v>
      </c>
      <c r="M69" s="542" t="s">
        <v>393</v>
      </c>
      <c r="N69" s="205"/>
      <c r="O69" s="205"/>
      <c r="P69" s="205"/>
      <c r="Q69" s="205"/>
      <c r="R69" s="205"/>
      <c r="S69" s="205"/>
      <c r="T69" s="205"/>
    </row>
    <row r="70" spans="1:20" s="206" customFormat="1" ht="14.1" customHeight="1">
      <c r="B70" s="314"/>
      <c r="C70" s="346"/>
      <c r="D70" s="314"/>
      <c r="E70" s="316"/>
      <c r="F70" s="546"/>
      <c r="G70" s="318"/>
      <c r="H70" s="319"/>
      <c r="I70" s="319"/>
      <c r="J70" s="319"/>
      <c r="K70" s="366"/>
      <c r="L70" s="365"/>
      <c r="M70" s="370"/>
      <c r="N70" s="205"/>
      <c r="O70" s="205"/>
      <c r="P70" s="205"/>
      <c r="Q70" s="205"/>
      <c r="R70" s="205"/>
      <c r="S70" s="205"/>
      <c r="T70" s="205"/>
    </row>
    <row r="71" spans="1:20" s="227" customFormat="1" ht="18.75" customHeight="1">
      <c r="A71" s="251"/>
      <c r="B71" s="343">
        <f>B68+0.01</f>
        <v>1.1200000000000008</v>
      </c>
      <c r="C71" s="347" t="s">
        <v>183</v>
      </c>
      <c r="D71" s="336"/>
      <c r="E71" s="338"/>
      <c r="F71" s="544"/>
      <c r="G71" s="339"/>
      <c r="H71" s="340"/>
      <c r="I71" s="340"/>
      <c r="J71" s="340"/>
      <c r="K71" s="341"/>
      <c r="L71" s="342"/>
      <c r="M71" s="256"/>
      <c r="N71" s="233"/>
      <c r="O71" s="233"/>
      <c r="P71" s="233"/>
      <c r="Q71" s="233"/>
      <c r="R71" s="233"/>
      <c r="S71" s="233"/>
      <c r="T71" s="233"/>
    </row>
    <row r="72" spans="1:20" s="206" customFormat="1" ht="112.5">
      <c r="B72" s="314"/>
      <c r="C72" s="331" t="s">
        <v>184</v>
      </c>
      <c r="D72" s="314"/>
      <c r="E72" s="316"/>
      <c r="F72" s="545"/>
      <c r="G72" s="318"/>
      <c r="H72" s="319"/>
      <c r="I72" s="319"/>
      <c r="J72" s="319"/>
      <c r="K72" s="366"/>
      <c r="L72" s="365"/>
      <c r="M72" s="370"/>
      <c r="N72" s="205"/>
      <c r="O72" s="205"/>
      <c r="P72" s="205"/>
      <c r="Q72" s="205"/>
      <c r="R72" s="205"/>
      <c r="S72" s="205"/>
      <c r="T72" s="205"/>
    </row>
    <row r="73" spans="1:20" s="206" customFormat="1" ht="18.75">
      <c r="B73" s="314" t="s">
        <v>12</v>
      </c>
      <c r="C73" s="330" t="s">
        <v>185</v>
      </c>
      <c r="D73" s="314"/>
      <c r="E73" s="316"/>
      <c r="F73" s="538"/>
      <c r="G73" s="318"/>
      <c r="H73" s="319"/>
      <c r="I73" s="319"/>
      <c r="J73" s="319"/>
      <c r="K73" s="366"/>
      <c r="L73" s="365"/>
      <c r="M73" s="370"/>
      <c r="N73" s="205"/>
      <c r="O73" s="205"/>
      <c r="P73" s="205"/>
      <c r="Q73" s="205"/>
      <c r="R73" s="205"/>
      <c r="S73" s="205"/>
      <c r="T73" s="205"/>
    </row>
    <row r="74" spans="1:20" s="206" customFormat="1" ht="31.5">
      <c r="B74" s="314" t="s">
        <v>156</v>
      </c>
      <c r="C74" s="330" t="s">
        <v>186</v>
      </c>
      <c r="D74" s="314" t="s">
        <v>144</v>
      </c>
      <c r="E74" s="316">
        <v>3</v>
      </c>
      <c r="F74" s="538" t="s">
        <v>351</v>
      </c>
      <c r="G74" s="467" t="s">
        <v>374</v>
      </c>
      <c r="H74" s="319">
        <v>3055</v>
      </c>
      <c r="I74" s="383">
        <f>H74*E74</f>
        <v>9165</v>
      </c>
      <c r="J74" s="319">
        <v>500</v>
      </c>
      <c r="K74" s="383">
        <f t="shared" ref="K74:K77" si="12">J74*E74</f>
        <v>1500</v>
      </c>
      <c r="L74" s="383">
        <f t="shared" ref="L74:L77" si="13">K74+I74</f>
        <v>10665</v>
      </c>
      <c r="M74" s="553" t="s">
        <v>394</v>
      </c>
      <c r="N74" s="205"/>
      <c r="O74" s="205">
        <v>2350</v>
      </c>
      <c r="P74" s="205">
        <f>O74*1.3</f>
        <v>3055</v>
      </c>
      <c r="Q74" s="205"/>
      <c r="R74" s="205"/>
      <c r="S74" s="205"/>
      <c r="T74" s="205"/>
    </row>
    <row r="75" spans="1:20" s="206" customFormat="1" ht="31.5">
      <c r="B75" s="314" t="s">
        <v>187</v>
      </c>
      <c r="C75" s="330" t="s">
        <v>188</v>
      </c>
      <c r="D75" s="314" t="s">
        <v>144</v>
      </c>
      <c r="E75" s="316">
        <v>15</v>
      </c>
      <c r="F75" s="538" t="s">
        <v>351</v>
      </c>
      <c r="G75" s="467" t="s">
        <v>374</v>
      </c>
      <c r="H75" s="319">
        <v>3705</v>
      </c>
      <c r="I75" s="383">
        <f>H75*E75</f>
        <v>55575</v>
      </c>
      <c r="J75" s="319">
        <v>500</v>
      </c>
      <c r="K75" s="383">
        <f t="shared" si="12"/>
        <v>7500</v>
      </c>
      <c r="L75" s="383">
        <f t="shared" si="13"/>
        <v>63075</v>
      </c>
      <c r="M75" s="553" t="s">
        <v>394</v>
      </c>
      <c r="N75" s="205"/>
      <c r="O75" s="205">
        <v>2850</v>
      </c>
      <c r="P75" s="205">
        <f t="shared" ref="P75:P77" si="14">O75*1.3</f>
        <v>3705</v>
      </c>
      <c r="Q75" s="205"/>
      <c r="R75" s="205"/>
      <c r="S75" s="205"/>
      <c r="T75" s="205"/>
    </row>
    <row r="76" spans="1:20" s="206" customFormat="1" ht="31.5">
      <c r="B76" s="314" t="s">
        <v>189</v>
      </c>
      <c r="C76" s="330" t="s">
        <v>190</v>
      </c>
      <c r="D76" s="314" t="s">
        <v>144</v>
      </c>
      <c r="E76" s="316">
        <v>20</v>
      </c>
      <c r="F76" s="538" t="s">
        <v>351</v>
      </c>
      <c r="G76" s="467" t="s">
        <v>374</v>
      </c>
      <c r="H76" s="319">
        <v>8214</v>
      </c>
      <c r="I76" s="383">
        <f>H76*E76</f>
        <v>164280</v>
      </c>
      <c r="J76" s="319">
        <v>500</v>
      </c>
      <c r="K76" s="383">
        <f t="shared" si="12"/>
        <v>10000</v>
      </c>
      <c r="L76" s="383">
        <f t="shared" si="13"/>
        <v>174280</v>
      </c>
      <c r="M76" s="553" t="s">
        <v>394</v>
      </c>
      <c r="N76" s="205"/>
      <c r="O76" s="205">
        <v>6318</v>
      </c>
      <c r="P76" s="205">
        <f t="shared" si="14"/>
        <v>8213.4</v>
      </c>
      <c r="Q76" s="205"/>
      <c r="R76" s="205"/>
      <c r="S76" s="205"/>
      <c r="T76" s="205"/>
    </row>
    <row r="77" spans="1:20" s="206" customFormat="1" ht="31.5">
      <c r="B77" s="314" t="s">
        <v>191</v>
      </c>
      <c r="C77" s="330" t="s">
        <v>192</v>
      </c>
      <c r="D77" s="314" t="s">
        <v>144</v>
      </c>
      <c r="E77" s="316">
        <v>6</v>
      </c>
      <c r="F77" s="538" t="s">
        <v>351</v>
      </c>
      <c r="G77" s="467" t="s">
        <v>374</v>
      </c>
      <c r="H77" s="319">
        <v>4680</v>
      </c>
      <c r="I77" s="383">
        <f>H77*E77</f>
        <v>28080</v>
      </c>
      <c r="J77" s="319">
        <v>500</v>
      </c>
      <c r="K77" s="383">
        <f t="shared" si="12"/>
        <v>3000</v>
      </c>
      <c r="L77" s="383">
        <f t="shared" si="13"/>
        <v>31080</v>
      </c>
      <c r="M77" s="553" t="s">
        <v>394</v>
      </c>
      <c r="N77" s="205"/>
      <c r="O77" s="205">
        <v>3600</v>
      </c>
      <c r="P77" s="205">
        <f t="shared" si="14"/>
        <v>4680</v>
      </c>
      <c r="Q77" s="205"/>
      <c r="R77" s="205"/>
      <c r="S77" s="205"/>
      <c r="T77" s="205"/>
    </row>
    <row r="78" spans="1:20" s="206" customFormat="1" ht="12.75" customHeight="1">
      <c r="B78" s="314"/>
      <c r="C78" s="346"/>
      <c r="D78" s="314"/>
      <c r="E78" s="316"/>
      <c r="F78" s="546"/>
      <c r="G78" s="318"/>
      <c r="H78" s="319"/>
      <c r="I78" s="319"/>
      <c r="J78" s="319"/>
      <c r="K78" s="366"/>
      <c r="L78" s="365"/>
      <c r="M78" s="370"/>
      <c r="N78" s="205"/>
      <c r="O78" s="205"/>
      <c r="P78" s="205"/>
      <c r="Q78" s="205"/>
      <c r="R78" s="205"/>
      <c r="S78" s="205"/>
      <c r="T78" s="205"/>
    </row>
    <row r="79" spans="1:20" s="206" customFormat="1" ht="18.75">
      <c r="B79" s="314" t="s">
        <v>11</v>
      </c>
      <c r="C79" s="330" t="s">
        <v>193</v>
      </c>
      <c r="D79" s="314"/>
      <c r="E79" s="316"/>
      <c r="F79" s="538"/>
      <c r="G79" s="318"/>
      <c r="H79" s="319"/>
      <c r="I79" s="319"/>
      <c r="J79" s="319"/>
      <c r="K79" s="366"/>
      <c r="L79" s="365"/>
      <c r="M79" s="370"/>
      <c r="N79" s="205"/>
      <c r="O79" s="205"/>
      <c r="P79" s="205"/>
      <c r="Q79" s="205"/>
      <c r="R79" s="205"/>
      <c r="S79" s="205"/>
      <c r="T79" s="205"/>
    </row>
    <row r="80" spans="1:20" s="227" customFormat="1" ht="31.5">
      <c r="B80" s="314" t="s">
        <v>156</v>
      </c>
      <c r="C80" s="315" t="s">
        <v>194</v>
      </c>
      <c r="D80" s="314" t="s">
        <v>63</v>
      </c>
      <c r="E80" s="316">
        <v>1</v>
      </c>
      <c r="F80" s="538" t="s">
        <v>351</v>
      </c>
      <c r="G80" s="467" t="s">
        <v>374</v>
      </c>
      <c r="H80" s="319">
        <v>1625</v>
      </c>
      <c r="I80" s="383">
        <f t="shared" ref="I80:I82" si="15">H80*E80</f>
        <v>1625</v>
      </c>
      <c r="J80" s="319">
        <v>500</v>
      </c>
      <c r="K80" s="383">
        <f t="shared" ref="K80:K82" si="16">J80*E80</f>
        <v>500</v>
      </c>
      <c r="L80" s="383">
        <f t="shared" ref="L80:L82" si="17">K80+I80</f>
        <v>2125</v>
      </c>
      <c r="M80" s="553" t="s">
        <v>394</v>
      </c>
      <c r="N80" s="233"/>
      <c r="O80" s="233">
        <v>1250</v>
      </c>
      <c r="P80" s="205">
        <f t="shared" ref="P80:P82" si="18">O80*1.3</f>
        <v>1625</v>
      </c>
      <c r="Q80" s="233"/>
      <c r="R80" s="233"/>
      <c r="S80" s="233"/>
      <c r="T80" s="233"/>
    </row>
    <row r="81" spans="2:20" s="227" customFormat="1" ht="31.5">
      <c r="B81" s="314" t="s">
        <v>187</v>
      </c>
      <c r="C81" s="315" t="s">
        <v>195</v>
      </c>
      <c r="D81" s="314" t="s">
        <v>63</v>
      </c>
      <c r="E81" s="316">
        <v>1</v>
      </c>
      <c r="F81" s="538" t="s">
        <v>351</v>
      </c>
      <c r="G81" s="467" t="s">
        <v>374</v>
      </c>
      <c r="H81" s="319">
        <v>2340</v>
      </c>
      <c r="I81" s="383">
        <f t="shared" si="15"/>
        <v>2340</v>
      </c>
      <c r="J81" s="319">
        <v>500</v>
      </c>
      <c r="K81" s="383">
        <f t="shared" si="16"/>
        <v>500</v>
      </c>
      <c r="L81" s="383">
        <f t="shared" si="17"/>
        <v>2840</v>
      </c>
      <c r="M81" s="553" t="s">
        <v>394</v>
      </c>
      <c r="N81" s="233"/>
      <c r="O81" s="233">
        <v>1800</v>
      </c>
      <c r="P81" s="205">
        <f t="shared" si="18"/>
        <v>2340</v>
      </c>
      <c r="Q81" s="233"/>
      <c r="R81" s="233"/>
      <c r="S81" s="233"/>
      <c r="T81" s="233"/>
    </row>
    <row r="82" spans="2:20" s="227" customFormat="1" ht="31.5">
      <c r="B82" s="314" t="s">
        <v>189</v>
      </c>
      <c r="C82" s="315" t="s">
        <v>196</v>
      </c>
      <c r="D82" s="314" t="s">
        <v>63</v>
      </c>
      <c r="E82" s="316">
        <v>1</v>
      </c>
      <c r="F82" s="538" t="s">
        <v>351</v>
      </c>
      <c r="G82" s="467" t="s">
        <v>374</v>
      </c>
      <c r="H82" s="319">
        <v>4680</v>
      </c>
      <c r="I82" s="383">
        <f t="shared" si="15"/>
        <v>4680</v>
      </c>
      <c r="J82" s="319">
        <v>500</v>
      </c>
      <c r="K82" s="383">
        <f t="shared" si="16"/>
        <v>500</v>
      </c>
      <c r="L82" s="383">
        <f t="shared" si="17"/>
        <v>5180</v>
      </c>
      <c r="M82" s="553" t="s">
        <v>394</v>
      </c>
      <c r="N82" s="233"/>
      <c r="O82" s="233">
        <v>3600</v>
      </c>
      <c r="P82" s="205">
        <f t="shared" si="18"/>
        <v>4680</v>
      </c>
      <c r="Q82" s="233"/>
      <c r="R82" s="233"/>
      <c r="S82" s="233"/>
      <c r="T82" s="233"/>
    </row>
    <row r="83" spans="2:20" s="206" customFormat="1" ht="12.75" customHeight="1">
      <c r="B83" s="314"/>
      <c r="C83" s="346"/>
      <c r="D83" s="314"/>
      <c r="E83" s="316"/>
      <c r="F83" s="546"/>
      <c r="G83" s="318"/>
      <c r="H83" s="319"/>
      <c r="I83" s="319"/>
      <c r="J83" s="319"/>
      <c r="K83" s="366"/>
      <c r="L83" s="365"/>
      <c r="M83" s="370"/>
      <c r="N83" s="205"/>
      <c r="O83" s="205"/>
      <c r="P83" s="205"/>
      <c r="Q83" s="205"/>
      <c r="R83" s="205"/>
      <c r="S83" s="205"/>
      <c r="T83" s="205"/>
    </row>
    <row r="84" spans="2:20" s="206" customFormat="1" ht="18.75">
      <c r="B84" s="314" t="s">
        <v>11</v>
      </c>
      <c r="C84" s="330" t="s">
        <v>197</v>
      </c>
      <c r="D84" s="314"/>
      <c r="E84" s="316"/>
      <c r="F84" s="538"/>
      <c r="G84" s="318"/>
      <c r="H84" s="319"/>
      <c r="I84" s="319"/>
      <c r="J84" s="319"/>
      <c r="K84" s="366"/>
      <c r="L84" s="365"/>
      <c r="M84" s="370"/>
      <c r="N84" s="205"/>
      <c r="O84" s="205"/>
      <c r="P84" s="205"/>
      <c r="Q84" s="205"/>
      <c r="R84" s="205"/>
      <c r="S84" s="205"/>
      <c r="T84" s="205"/>
    </row>
    <row r="85" spans="2:20" s="227" customFormat="1" ht="31.5">
      <c r="B85" s="314" t="s">
        <v>156</v>
      </c>
      <c r="C85" s="315" t="s">
        <v>198</v>
      </c>
      <c r="D85" s="314" t="s">
        <v>63</v>
      </c>
      <c r="E85" s="316">
        <v>1</v>
      </c>
      <c r="F85" s="538" t="s">
        <v>354</v>
      </c>
      <c r="G85" s="467" t="s">
        <v>374</v>
      </c>
      <c r="H85" s="319">
        <v>2000</v>
      </c>
      <c r="I85" s="383">
        <f t="shared" ref="I85:I92" si="19">H85*E85</f>
        <v>2000</v>
      </c>
      <c r="J85" s="319">
        <v>400</v>
      </c>
      <c r="K85" s="383">
        <f t="shared" ref="K85:K92" si="20">J85*E85</f>
        <v>400</v>
      </c>
      <c r="L85" s="383">
        <f t="shared" ref="L85:L92" si="21">K85+I85</f>
        <v>2400</v>
      </c>
      <c r="M85" s="232"/>
      <c r="N85" s="233"/>
      <c r="O85" s="233"/>
      <c r="P85" s="233"/>
      <c r="Q85" s="233"/>
      <c r="R85" s="233"/>
      <c r="S85" s="233"/>
      <c r="T85" s="233"/>
    </row>
    <row r="86" spans="2:20" s="227" customFormat="1" ht="31.5">
      <c r="B86" s="314" t="s">
        <v>187</v>
      </c>
      <c r="C86" s="315" t="s">
        <v>199</v>
      </c>
      <c r="D86" s="314" t="s">
        <v>63</v>
      </c>
      <c r="E86" s="316">
        <v>1</v>
      </c>
      <c r="F86" s="538" t="s">
        <v>354</v>
      </c>
      <c r="G86" s="467" t="s">
        <v>374</v>
      </c>
      <c r="H86" s="319">
        <v>2400</v>
      </c>
      <c r="I86" s="383">
        <f t="shared" si="19"/>
        <v>2400</v>
      </c>
      <c r="J86" s="319">
        <v>400</v>
      </c>
      <c r="K86" s="383">
        <f t="shared" si="20"/>
        <v>400</v>
      </c>
      <c r="L86" s="383">
        <f t="shared" si="21"/>
        <v>2800</v>
      </c>
      <c r="M86" s="232"/>
      <c r="N86" s="233"/>
      <c r="O86" s="233"/>
      <c r="P86" s="233"/>
      <c r="Q86" s="233"/>
      <c r="R86" s="233"/>
      <c r="S86" s="233"/>
      <c r="T86" s="233"/>
    </row>
    <row r="87" spans="2:20" s="227" customFormat="1" ht="31.5">
      <c r="B87" s="314" t="s">
        <v>189</v>
      </c>
      <c r="C87" s="315" t="s">
        <v>194</v>
      </c>
      <c r="D87" s="314" t="s">
        <v>63</v>
      </c>
      <c r="E87" s="316">
        <v>1</v>
      </c>
      <c r="F87" s="538" t="s">
        <v>354</v>
      </c>
      <c r="G87" s="467" t="s">
        <v>374</v>
      </c>
      <c r="H87" s="319">
        <v>2800</v>
      </c>
      <c r="I87" s="383">
        <f t="shared" si="19"/>
        <v>2800</v>
      </c>
      <c r="J87" s="319">
        <v>400</v>
      </c>
      <c r="K87" s="383">
        <f t="shared" si="20"/>
        <v>400</v>
      </c>
      <c r="L87" s="383">
        <f t="shared" si="21"/>
        <v>3200</v>
      </c>
      <c r="M87" s="232"/>
      <c r="N87" s="233"/>
      <c r="O87" s="233"/>
      <c r="P87" s="233"/>
      <c r="Q87" s="233"/>
      <c r="R87" s="233"/>
      <c r="S87" s="233"/>
      <c r="T87" s="233"/>
    </row>
    <row r="88" spans="2:20" s="227" customFormat="1" ht="31.5">
      <c r="B88" s="314" t="s">
        <v>191</v>
      </c>
      <c r="C88" s="315" t="s">
        <v>200</v>
      </c>
      <c r="D88" s="314" t="s">
        <v>63</v>
      </c>
      <c r="E88" s="316">
        <v>1</v>
      </c>
      <c r="F88" s="538" t="s">
        <v>354</v>
      </c>
      <c r="G88" s="467" t="s">
        <v>374</v>
      </c>
      <c r="H88" s="319">
        <v>3500</v>
      </c>
      <c r="I88" s="383">
        <f t="shared" si="19"/>
        <v>3500</v>
      </c>
      <c r="J88" s="319">
        <v>400</v>
      </c>
      <c r="K88" s="383">
        <f t="shared" si="20"/>
        <v>400</v>
      </c>
      <c r="L88" s="383">
        <f t="shared" si="21"/>
        <v>3900</v>
      </c>
      <c r="M88" s="232"/>
      <c r="N88" s="233"/>
      <c r="O88" s="233"/>
      <c r="P88" s="233"/>
      <c r="Q88" s="233"/>
      <c r="R88" s="233"/>
      <c r="S88" s="233"/>
      <c r="T88" s="233"/>
    </row>
    <row r="89" spans="2:20" s="227" customFormat="1" ht="31.5">
      <c r="B89" s="314" t="s">
        <v>201</v>
      </c>
      <c r="C89" s="315" t="s">
        <v>202</v>
      </c>
      <c r="D89" s="314" t="s">
        <v>63</v>
      </c>
      <c r="E89" s="316">
        <v>1</v>
      </c>
      <c r="F89" s="538" t="s">
        <v>354</v>
      </c>
      <c r="G89" s="467" t="s">
        <v>374</v>
      </c>
      <c r="H89" s="319">
        <v>3800</v>
      </c>
      <c r="I89" s="383">
        <f t="shared" si="19"/>
        <v>3800</v>
      </c>
      <c r="J89" s="319">
        <v>400</v>
      </c>
      <c r="K89" s="383">
        <f t="shared" si="20"/>
        <v>400</v>
      </c>
      <c r="L89" s="383">
        <f t="shared" si="21"/>
        <v>4200</v>
      </c>
      <c r="M89" s="232"/>
      <c r="N89" s="233"/>
      <c r="O89" s="233"/>
      <c r="P89" s="233"/>
      <c r="Q89" s="233"/>
      <c r="R89" s="233"/>
      <c r="S89" s="233"/>
      <c r="T89" s="233"/>
    </row>
    <row r="90" spans="2:20" s="227" customFormat="1" ht="31.5">
      <c r="B90" s="314" t="s">
        <v>203</v>
      </c>
      <c r="C90" s="315" t="s">
        <v>204</v>
      </c>
      <c r="D90" s="314" t="s">
        <v>63</v>
      </c>
      <c r="E90" s="316">
        <v>1</v>
      </c>
      <c r="F90" s="538" t="s">
        <v>354</v>
      </c>
      <c r="G90" s="467" t="s">
        <v>374</v>
      </c>
      <c r="H90" s="319">
        <v>4500</v>
      </c>
      <c r="I90" s="383">
        <f t="shared" si="19"/>
        <v>4500</v>
      </c>
      <c r="J90" s="319">
        <v>400</v>
      </c>
      <c r="K90" s="383">
        <f t="shared" si="20"/>
        <v>400</v>
      </c>
      <c r="L90" s="383">
        <f t="shared" si="21"/>
        <v>4900</v>
      </c>
      <c r="M90" s="232"/>
      <c r="N90" s="233"/>
      <c r="O90" s="233"/>
      <c r="P90" s="233"/>
      <c r="Q90" s="233"/>
      <c r="R90" s="233"/>
      <c r="S90" s="233"/>
      <c r="T90" s="233"/>
    </row>
    <row r="91" spans="2:20" s="227" customFormat="1" ht="31.5">
      <c r="B91" s="314" t="s">
        <v>205</v>
      </c>
      <c r="C91" s="315" t="s">
        <v>206</v>
      </c>
      <c r="D91" s="314" t="s">
        <v>63</v>
      </c>
      <c r="E91" s="316">
        <v>1</v>
      </c>
      <c r="F91" s="538" t="s">
        <v>354</v>
      </c>
      <c r="G91" s="467" t="s">
        <v>374</v>
      </c>
      <c r="H91" s="319">
        <v>5500</v>
      </c>
      <c r="I91" s="383">
        <f t="shared" si="19"/>
        <v>5500</v>
      </c>
      <c r="J91" s="319">
        <v>400</v>
      </c>
      <c r="K91" s="383">
        <f t="shared" si="20"/>
        <v>400</v>
      </c>
      <c r="L91" s="383">
        <f t="shared" si="21"/>
        <v>5900</v>
      </c>
      <c r="M91" s="232"/>
      <c r="N91" s="233"/>
      <c r="O91" s="233"/>
      <c r="P91" s="233"/>
      <c r="Q91" s="233"/>
      <c r="R91" s="233"/>
      <c r="S91" s="233"/>
      <c r="T91" s="233"/>
    </row>
    <row r="92" spans="2:20" s="227" customFormat="1" ht="31.5">
      <c r="B92" s="314" t="s">
        <v>207</v>
      </c>
      <c r="C92" s="315" t="s">
        <v>208</v>
      </c>
      <c r="D92" s="314" t="s">
        <v>63</v>
      </c>
      <c r="E92" s="316">
        <v>1</v>
      </c>
      <c r="F92" s="538" t="s">
        <v>354</v>
      </c>
      <c r="G92" s="467" t="s">
        <v>374</v>
      </c>
      <c r="H92" s="319">
        <v>8000</v>
      </c>
      <c r="I92" s="383">
        <f t="shared" si="19"/>
        <v>8000</v>
      </c>
      <c r="J92" s="319">
        <v>400</v>
      </c>
      <c r="K92" s="383">
        <f t="shared" si="20"/>
        <v>400</v>
      </c>
      <c r="L92" s="383">
        <f t="shared" si="21"/>
        <v>8400</v>
      </c>
      <c r="M92" s="232"/>
      <c r="N92" s="233"/>
      <c r="O92" s="233"/>
      <c r="P92" s="233"/>
      <c r="Q92" s="233"/>
      <c r="R92" s="233"/>
      <c r="S92" s="233"/>
      <c r="T92" s="233"/>
    </row>
    <row r="93" spans="2:20" s="206" customFormat="1" ht="18.75">
      <c r="B93" s="314"/>
      <c r="C93" s="330"/>
      <c r="D93" s="314"/>
      <c r="E93" s="316"/>
      <c r="F93" s="546"/>
      <c r="G93" s="318"/>
      <c r="H93" s="319"/>
      <c r="I93" s="319"/>
      <c r="J93" s="319"/>
      <c r="K93" s="366"/>
      <c r="L93" s="365"/>
      <c r="M93" s="370"/>
      <c r="N93" s="205"/>
      <c r="O93" s="205"/>
      <c r="P93" s="205"/>
      <c r="Q93" s="205"/>
      <c r="R93" s="205"/>
      <c r="S93" s="205"/>
      <c r="T93" s="205"/>
    </row>
    <row r="94" spans="2:20" s="206" customFormat="1" ht="18.75">
      <c r="B94" s="314" t="s">
        <v>39</v>
      </c>
      <c r="C94" s="330" t="s">
        <v>209</v>
      </c>
      <c r="D94" s="314"/>
      <c r="E94" s="316"/>
      <c r="F94" s="538"/>
      <c r="G94" s="318"/>
      <c r="H94" s="319"/>
      <c r="I94" s="319"/>
      <c r="J94" s="319"/>
      <c r="K94" s="366"/>
      <c r="L94" s="365"/>
      <c r="M94" s="370"/>
      <c r="N94" s="205"/>
      <c r="O94" s="205"/>
      <c r="P94" s="205"/>
      <c r="Q94" s="205"/>
      <c r="R94" s="205"/>
      <c r="S94" s="205"/>
      <c r="T94" s="205"/>
    </row>
    <row r="95" spans="2:20" s="206" customFormat="1" ht="31.5">
      <c r="B95" s="314" t="s">
        <v>156</v>
      </c>
      <c r="C95" s="330" t="s">
        <v>210</v>
      </c>
      <c r="D95" s="314" t="s">
        <v>166</v>
      </c>
      <c r="E95" s="316">
        <v>4</v>
      </c>
      <c r="F95" s="538" t="s">
        <v>351</v>
      </c>
      <c r="G95" s="467" t="s">
        <v>374</v>
      </c>
      <c r="H95" s="319">
        <v>3198</v>
      </c>
      <c r="I95" s="383">
        <f t="shared" ref="I95:I96" si="22">H95*E95</f>
        <v>12792</v>
      </c>
      <c r="J95" s="319">
        <v>1000</v>
      </c>
      <c r="K95" s="383">
        <f t="shared" ref="K95:K96" si="23">J95*E95</f>
        <v>4000</v>
      </c>
      <c r="L95" s="383">
        <f t="shared" ref="L95:L96" si="24">K95+I95</f>
        <v>16792</v>
      </c>
      <c r="M95" s="553" t="s">
        <v>394</v>
      </c>
      <c r="N95" s="205"/>
      <c r="O95" s="205">
        <v>2460</v>
      </c>
      <c r="P95" s="205">
        <f t="shared" ref="P95:P96" si="25">O95*1.3</f>
        <v>3198</v>
      </c>
      <c r="Q95" s="205"/>
      <c r="R95" s="205"/>
      <c r="S95" s="205"/>
      <c r="T95" s="205"/>
    </row>
    <row r="96" spans="2:20" s="206" customFormat="1" ht="31.5">
      <c r="B96" s="314" t="s">
        <v>187</v>
      </c>
      <c r="C96" s="330" t="s">
        <v>211</v>
      </c>
      <c r="D96" s="314" t="s">
        <v>166</v>
      </c>
      <c r="E96" s="316">
        <v>40</v>
      </c>
      <c r="F96" s="538" t="s">
        <v>351</v>
      </c>
      <c r="G96" s="467" t="s">
        <v>374</v>
      </c>
      <c r="H96" s="319">
        <v>3731</v>
      </c>
      <c r="I96" s="383">
        <f t="shared" si="22"/>
        <v>149240</v>
      </c>
      <c r="J96" s="319">
        <v>1000</v>
      </c>
      <c r="K96" s="383">
        <f t="shared" si="23"/>
        <v>40000</v>
      </c>
      <c r="L96" s="383">
        <f t="shared" si="24"/>
        <v>189240</v>
      </c>
      <c r="M96" s="553" t="s">
        <v>394</v>
      </c>
      <c r="N96" s="205"/>
      <c r="O96" s="205">
        <v>2870</v>
      </c>
      <c r="P96" s="205">
        <f t="shared" si="25"/>
        <v>3731</v>
      </c>
      <c r="Q96" s="205"/>
      <c r="R96" s="205"/>
      <c r="S96" s="205"/>
      <c r="T96" s="205"/>
    </row>
    <row r="97" spans="1:20" s="206" customFormat="1" ht="18.75">
      <c r="B97" s="314"/>
      <c r="C97" s="346"/>
      <c r="D97" s="314"/>
      <c r="E97" s="316"/>
      <c r="F97" s="546"/>
      <c r="G97" s="318"/>
      <c r="H97" s="319"/>
      <c r="I97" s="319"/>
      <c r="J97" s="319"/>
      <c r="K97" s="366"/>
      <c r="L97" s="365"/>
      <c r="M97" s="370"/>
      <c r="N97" s="205"/>
      <c r="O97" s="205"/>
      <c r="P97" s="205"/>
      <c r="Q97" s="205"/>
      <c r="R97" s="205"/>
      <c r="S97" s="205"/>
      <c r="T97" s="205"/>
    </row>
    <row r="98" spans="1:20" s="206" customFormat="1" ht="18.75">
      <c r="B98" s="314" t="s">
        <v>115</v>
      </c>
      <c r="C98" s="330" t="s">
        <v>212</v>
      </c>
      <c r="D98" s="314"/>
      <c r="E98" s="316"/>
      <c r="F98" s="538"/>
      <c r="G98" s="318"/>
      <c r="H98" s="319"/>
      <c r="I98" s="319"/>
      <c r="J98" s="319"/>
      <c r="K98" s="366"/>
      <c r="L98" s="365"/>
      <c r="M98" s="370"/>
      <c r="N98" s="205"/>
      <c r="O98" s="205"/>
      <c r="P98" s="205"/>
      <c r="Q98" s="205"/>
      <c r="R98" s="205"/>
      <c r="S98" s="205"/>
      <c r="T98" s="205"/>
    </row>
    <row r="99" spans="1:20" s="206" customFormat="1" ht="31.5">
      <c r="B99" s="314" t="s">
        <v>156</v>
      </c>
      <c r="C99" s="330" t="s">
        <v>213</v>
      </c>
      <c r="D99" s="314" t="s">
        <v>144</v>
      </c>
      <c r="E99" s="316">
        <v>12</v>
      </c>
      <c r="F99" s="538" t="s">
        <v>351</v>
      </c>
      <c r="G99" s="467" t="s">
        <v>374</v>
      </c>
      <c r="H99" s="319">
        <v>1625</v>
      </c>
      <c r="I99" s="383">
        <f>H99*E99</f>
        <v>19500</v>
      </c>
      <c r="J99" s="319">
        <v>500</v>
      </c>
      <c r="K99" s="383">
        <f>J99*E99</f>
        <v>6000</v>
      </c>
      <c r="L99" s="383">
        <f>K99+I99</f>
        <v>25500</v>
      </c>
      <c r="M99" s="553" t="s">
        <v>394</v>
      </c>
      <c r="N99" s="205"/>
      <c r="O99" s="205"/>
      <c r="P99" s="205"/>
      <c r="Q99" s="205"/>
      <c r="R99" s="205"/>
      <c r="S99" s="205"/>
      <c r="T99" s="205"/>
    </row>
    <row r="100" spans="1:20" s="206" customFormat="1" ht="12.75" customHeight="1">
      <c r="B100" s="314"/>
      <c r="C100" s="346"/>
      <c r="D100" s="314"/>
      <c r="E100" s="316"/>
      <c r="F100" s="546"/>
      <c r="G100" s="318"/>
      <c r="H100" s="319"/>
      <c r="I100" s="319"/>
      <c r="J100" s="319"/>
      <c r="K100" s="366"/>
      <c r="L100" s="365"/>
      <c r="M100" s="370"/>
      <c r="N100" s="205"/>
      <c r="O100" s="205"/>
      <c r="P100" s="205"/>
      <c r="Q100" s="205"/>
      <c r="R100" s="205"/>
      <c r="S100" s="205"/>
      <c r="T100" s="205"/>
    </row>
    <row r="101" spans="1:20" s="206" customFormat="1" ht="16.5" customHeight="1">
      <c r="A101" s="212"/>
      <c r="B101" s="343">
        <f>B71+0.01</f>
        <v>1.1300000000000008</v>
      </c>
      <c r="C101" s="304" t="s">
        <v>214</v>
      </c>
      <c r="D101" s="336"/>
      <c r="E101" s="338"/>
      <c r="F101" s="544"/>
      <c r="G101" s="339"/>
      <c r="H101" s="340"/>
      <c r="I101" s="340"/>
      <c r="J101" s="340"/>
      <c r="K101" s="341"/>
      <c r="L101" s="342"/>
      <c r="M101" s="256"/>
      <c r="N101" s="205"/>
      <c r="O101" s="205"/>
      <c r="P101" s="205"/>
      <c r="Q101" s="205"/>
      <c r="R101" s="205"/>
      <c r="S101" s="205"/>
      <c r="T101" s="205"/>
    </row>
    <row r="102" spans="1:20" s="206" customFormat="1" ht="75">
      <c r="B102" s="314"/>
      <c r="C102" s="309" t="s">
        <v>215</v>
      </c>
      <c r="D102" s="314"/>
      <c r="E102" s="369"/>
      <c r="F102" s="545"/>
      <c r="G102" s="318"/>
      <c r="H102" s="371"/>
      <c r="I102" s="371"/>
      <c r="J102" s="371"/>
      <c r="K102" s="372"/>
      <c r="L102" s="365"/>
      <c r="M102" s="370"/>
      <c r="N102" s="205"/>
      <c r="O102" s="205"/>
      <c r="P102" s="205"/>
      <c r="Q102" s="205"/>
      <c r="R102" s="205"/>
      <c r="S102" s="205"/>
      <c r="T102" s="205"/>
    </row>
    <row r="103" spans="1:20" s="206" customFormat="1" ht="20.100000000000001" customHeight="1">
      <c r="B103" s="314" t="s">
        <v>12</v>
      </c>
      <c r="C103" s="330" t="s">
        <v>213</v>
      </c>
      <c r="D103" s="314" t="s">
        <v>166</v>
      </c>
      <c r="E103" s="316">
        <v>40</v>
      </c>
      <c r="F103" s="547" t="s">
        <v>364</v>
      </c>
      <c r="G103" s="467" t="s">
        <v>372</v>
      </c>
      <c r="H103" s="319">
        <v>1200</v>
      </c>
      <c r="I103" s="383">
        <f>H103*E103</f>
        <v>48000</v>
      </c>
      <c r="J103" s="319">
        <v>300</v>
      </c>
      <c r="K103" s="383">
        <f>J103*E103</f>
        <v>12000</v>
      </c>
      <c r="L103" s="383">
        <f>K103+I103</f>
        <v>60000</v>
      </c>
      <c r="M103" s="553" t="s">
        <v>395</v>
      </c>
      <c r="N103" s="205"/>
      <c r="O103" s="205"/>
      <c r="P103" s="205"/>
      <c r="Q103" s="205"/>
      <c r="R103" s="205"/>
      <c r="S103" s="205"/>
      <c r="T103" s="205"/>
    </row>
    <row r="104" spans="1:20" s="206" customFormat="1" ht="12.75" customHeight="1">
      <c r="B104" s="314"/>
      <c r="C104" s="346"/>
      <c r="D104" s="314"/>
      <c r="E104" s="316"/>
      <c r="F104" s="546"/>
      <c r="G104" s="318"/>
      <c r="H104" s="319"/>
      <c r="I104" s="319"/>
      <c r="J104" s="319"/>
      <c r="K104" s="366"/>
      <c r="L104" s="365"/>
      <c r="M104" s="370"/>
      <c r="N104" s="205"/>
      <c r="O104" s="205"/>
      <c r="P104" s="205"/>
      <c r="Q104" s="205"/>
      <c r="R104" s="205"/>
      <c r="S104" s="205"/>
      <c r="T104" s="205"/>
    </row>
    <row r="105" spans="1:20" s="206" customFormat="1" ht="16.5" customHeight="1">
      <c r="A105" s="212"/>
      <c r="B105" s="343">
        <f>B101+0.01</f>
        <v>1.1400000000000008</v>
      </c>
      <c r="C105" s="304" t="s">
        <v>216</v>
      </c>
      <c r="D105" s="336"/>
      <c r="E105" s="338"/>
      <c r="F105" s="544"/>
      <c r="G105" s="339"/>
      <c r="H105" s="340"/>
      <c r="I105" s="340"/>
      <c r="J105" s="340"/>
      <c r="K105" s="341"/>
      <c r="L105" s="342"/>
      <c r="M105" s="256"/>
      <c r="N105" s="205"/>
      <c r="O105" s="205"/>
      <c r="P105" s="205"/>
      <c r="Q105" s="205"/>
      <c r="R105" s="205"/>
      <c r="S105" s="205"/>
      <c r="T105" s="205"/>
    </row>
    <row r="106" spans="1:20" s="206" customFormat="1" ht="75">
      <c r="B106" s="314"/>
      <c r="C106" s="331" t="s">
        <v>217</v>
      </c>
      <c r="D106" s="314"/>
      <c r="E106" s="369"/>
      <c r="F106" s="545"/>
      <c r="G106" s="318"/>
      <c r="H106" s="371"/>
      <c r="I106" s="371"/>
      <c r="J106" s="371"/>
      <c r="K106" s="372"/>
      <c r="L106" s="365"/>
      <c r="M106" s="370"/>
      <c r="N106" s="205"/>
      <c r="O106" s="205"/>
      <c r="P106" s="205"/>
      <c r="Q106" s="205"/>
      <c r="R106" s="205"/>
      <c r="S106" s="205"/>
      <c r="T106" s="205"/>
    </row>
    <row r="107" spans="1:20" s="206" customFormat="1" ht="20.100000000000001" customHeight="1">
      <c r="B107" s="314" t="s">
        <v>12</v>
      </c>
      <c r="C107" s="330" t="s">
        <v>213</v>
      </c>
      <c r="D107" s="314" t="s">
        <v>144</v>
      </c>
      <c r="E107" s="316">
        <v>34</v>
      </c>
      <c r="F107" s="538" t="s">
        <v>351</v>
      </c>
      <c r="G107" s="467" t="s">
        <v>372</v>
      </c>
      <c r="H107" s="319">
        <v>1950</v>
      </c>
      <c r="I107" s="383">
        <f>H107*E107</f>
        <v>66300</v>
      </c>
      <c r="J107" s="319">
        <v>500</v>
      </c>
      <c r="K107" s="383">
        <f>J107*E107</f>
        <v>17000</v>
      </c>
      <c r="L107" s="383">
        <f>K107+I107</f>
        <v>83300</v>
      </c>
      <c r="M107" s="553" t="s">
        <v>394</v>
      </c>
      <c r="N107" s="205"/>
      <c r="O107" s="205">
        <v>1500</v>
      </c>
      <c r="P107" s="205">
        <f>O107*1.3</f>
        <v>1950</v>
      </c>
      <c r="Q107" s="205"/>
      <c r="R107" s="205"/>
      <c r="S107" s="205"/>
      <c r="T107" s="205"/>
    </row>
    <row r="108" spans="1:20" s="206" customFormat="1" ht="12.75" customHeight="1">
      <c r="B108" s="314"/>
      <c r="C108" s="346"/>
      <c r="D108" s="314"/>
      <c r="E108" s="316"/>
      <c r="F108" s="546"/>
      <c r="G108" s="318"/>
      <c r="H108" s="319"/>
      <c r="I108" s="319"/>
      <c r="J108" s="319"/>
      <c r="K108" s="366"/>
      <c r="L108" s="365"/>
      <c r="M108" s="370"/>
      <c r="N108" s="205"/>
      <c r="O108" s="205"/>
      <c r="P108" s="205"/>
      <c r="Q108" s="205"/>
      <c r="R108" s="205"/>
      <c r="S108" s="205"/>
      <c r="T108" s="205"/>
    </row>
    <row r="109" spans="1:20" s="206" customFormat="1" ht="16.5" customHeight="1">
      <c r="A109" s="212"/>
      <c r="B109" s="343">
        <f>B105+0.01</f>
        <v>1.1500000000000008</v>
      </c>
      <c r="C109" s="304" t="s">
        <v>218</v>
      </c>
      <c r="D109" s="336"/>
      <c r="E109" s="338"/>
      <c r="F109" s="544"/>
      <c r="G109" s="339"/>
      <c r="H109" s="340"/>
      <c r="I109" s="340"/>
      <c r="J109" s="340"/>
      <c r="K109" s="341"/>
      <c r="L109" s="342"/>
      <c r="M109" s="256"/>
      <c r="N109" s="205"/>
      <c r="O109" s="205"/>
      <c r="P109" s="205"/>
      <c r="Q109" s="205"/>
      <c r="R109" s="205"/>
      <c r="S109" s="205"/>
      <c r="T109" s="205"/>
    </row>
    <row r="110" spans="1:20" s="206" customFormat="1" ht="131.25">
      <c r="B110" s="314"/>
      <c r="C110" s="331" t="s">
        <v>219</v>
      </c>
      <c r="D110" s="314"/>
      <c r="E110" s="369"/>
      <c r="F110" s="545"/>
      <c r="G110" s="318"/>
      <c r="H110" s="371"/>
      <c r="I110" s="371"/>
      <c r="J110" s="371"/>
      <c r="K110" s="372"/>
      <c r="L110" s="365"/>
      <c r="M110" s="370"/>
      <c r="N110" s="205"/>
      <c r="O110" s="205"/>
      <c r="P110" s="205"/>
      <c r="Q110" s="205"/>
      <c r="R110" s="205"/>
      <c r="S110" s="205"/>
      <c r="T110" s="205"/>
    </row>
    <row r="111" spans="1:20" s="206" customFormat="1" ht="31.5">
      <c r="B111" s="314" t="s">
        <v>12</v>
      </c>
      <c r="C111" s="330" t="s">
        <v>198</v>
      </c>
      <c r="D111" s="314" t="s">
        <v>63</v>
      </c>
      <c r="E111" s="316">
        <v>1</v>
      </c>
      <c r="F111" s="538" t="s">
        <v>351</v>
      </c>
      <c r="G111" s="467" t="s">
        <v>374</v>
      </c>
      <c r="H111" s="319">
        <v>3250</v>
      </c>
      <c r="I111" s="383">
        <f t="shared" ref="I111:I120" si="26">H111*E111</f>
        <v>3250</v>
      </c>
      <c r="J111" s="319">
        <v>500</v>
      </c>
      <c r="K111" s="383">
        <f t="shared" ref="K111:K120" si="27">J111*E111</f>
        <v>500</v>
      </c>
      <c r="L111" s="383">
        <f t="shared" ref="L111:L120" si="28">K111+I111</f>
        <v>3750</v>
      </c>
      <c r="M111" s="553" t="s">
        <v>394</v>
      </c>
      <c r="N111" s="205"/>
      <c r="O111" s="205">
        <v>2500</v>
      </c>
      <c r="P111" s="205">
        <f t="shared" ref="P111:P120" si="29">O111*1.3</f>
        <v>3250</v>
      </c>
      <c r="Q111" s="205"/>
      <c r="R111" s="205"/>
      <c r="S111" s="205"/>
      <c r="T111" s="205"/>
    </row>
    <row r="112" spans="1:20" s="206" customFormat="1" ht="31.5">
      <c r="B112" s="314" t="s">
        <v>11</v>
      </c>
      <c r="C112" s="330" t="s">
        <v>194</v>
      </c>
      <c r="D112" s="314" t="s">
        <v>63</v>
      </c>
      <c r="E112" s="316">
        <v>1</v>
      </c>
      <c r="F112" s="538" t="s">
        <v>351</v>
      </c>
      <c r="G112" s="467" t="s">
        <v>374</v>
      </c>
      <c r="H112" s="319">
        <v>3250</v>
      </c>
      <c r="I112" s="383">
        <f t="shared" si="26"/>
        <v>3250</v>
      </c>
      <c r="J112" s="319">
        <v>500</v>
      </c>
      <c r="K112" s="383">
        <f t="shared" si="27"/>
        <v>500</v>
      </c>
      <c r="L112" s="383">
        <f t="shared" si="28"/>
        <v>3750</v>
      </c>
      <c r="M112" s="553" t="s">
        <v>394</v>
      </c>
      <c r="N112" s="205"/>
      <c r="O112" s="205">
        <v>2500</v>
      </c>
      <c r="P112" s="205">
        <f t="shared" si="29"/>
        <v>3250</v>
      </c>
      <c r="Q112" s="205"/>
      <c r="R112" s="205"/>
      <c r="S112" s="205"/>
      <c r="T112" s="205"/>
    </row>
    <row r="113" spans="1:20" s="206" customFormat="1" ht="31.5">
      <c r="B113" s="314" t="s">
        <v>39</v>
      </c>
      <c r="C113" s="330" t="s">
        <v>220</v>
      </c>
      <c r="D113" s="314" t="s">
        <v>63</v>
      </c>
      <c r="E113" s="316">
        <v>1</v>
      </c>
      <c r="F113" s="538" t="s">
        <v>351</v>
      </c>
      <c r="G113" s="467" t="s">
        <v>374</v>
      </c>
      <c r="H113" s="319">
        <v>3250</v>
      </c>
      <c r="I113" s="383">
        <f t="shared" si="26"/>
        <v>3250</v>
      </c>
      <c r="J113" s="319">
        <v>500</v>
      </c>
      <c r="K113" s="383">
        <f t="shared" si="27"/>
        <v>500</v>
      </c>
      <c r="L113" s="383">
        <f t="shared" si="28"/>
        <v>3750</v>
      </c>
      <c r="M113" s="553" t="s">
        <v>394</v>
      </c>
      <c r="N113" s="205"/>
      <c r="O113" s="205">
        <v>2500</v>
      </c>
      <c r="P113" s="205">
        <f t="shared" si="29"/>
        <v>3250</v>
      </c>
      <c r="Q113" s="205"/>
      <c r="R113" s="205"/>
      <c r="S113" s="205"/>
      <c r="T113" s="205"/>
    </row>
    <row r="114" spans="1:20" s="206" customFormat="1" ht="31.5">
      <c r="B114" s="314" t="s">
        <v>115</v>
      </c>
      <c r="C114" s="330" t="s">
        <v>221</v>
      </c>
      <c r="D114" s="314" t="s">
        <v>63</v>
      </c>
      <c r="E114" s="316">
        <v>1</v>
      </c>
      <c r="F114" s="538" t="s">
        <v>351</v>
      </c>
      <c r="G114" s="467" t="s">
        <v>374</v>
      </c>
      <c r="H114" s="319">
        <v>5614</v>
      </c>
      <c r="I114" s="383">
        <f t="shared" si="26"/>
        <v>5614</v>
      </c>
      <c r="J114" s="319">
        <v>500</v>
      </c>
      <c r="K114" s="383">
        <f t="shared" si="27"/>
        <v>500</v>
      </c>
      <c r="L114" s="383">
        <f t="shared" si="28"/>
        <v>6114</v>
      </c>
      <c r="M114" s="553" t="s">
        <v>394</v>
      </c>
      <c r="N114" s="205"/>
      <c r="O114" s="205">
        <v>4318</v>
      </c>
      <c r="P114" s="205">
        <f t="shared" si="29"/>
        <v>5613.4000000000005</v>
      </c>
      <c r="Q114" s="205"/>
      <c r="R114" s="205"/>
      <c r="S114" s="205"/>
      <c r="T114" s="205"/>
    </row>
    <row r="115" spans="1:20" s="206" customFormat="1" ht="31.5">
      <c r="B115" s="314" t="s">
        <v>118</v>
      </c>
      <c r="C115" s="330" t="s">
        <v>195</v>
      </c>
      <c r="D115" s="314" t="s">
        <v>144</v>
      </c>
      <c r="E115" s="316">
        <v>5</v>
      </c>
      <c r="F115" s="538" t="s">
        <v>351</v>
      </c>
      <c r="G115" s="467" t="s">
        <v>374</v>
      </c>
      <c r="H115" s="319">
        <v>3250</v>
      </c>
      <c r="I115" s="383">
        <f t="shared" si="26"/>
        <v>16250</v>
      </c>
      <c r="J115" s="319">
        <v>500</v>
      </c>
      <c r="K115" s="383">
        <f t="shared" si="27"/>
        <v>2500</v>
      </c>
      <c r="L115" s="383">
        <f t="shared" si="28"/>
        <v>18750</v>
      </c>
      <c r="M115" s="553" t="s">
        <v>394</v>
      </c>
      <c r="N115" s="205"/>
      <c r="O115" s="205">
        <v>2500</v>
      </c>
      <c r="P115" s="205">
        <f t="shared" si="29"/>
        <v>3250</v>
      </c>
      <c r="Q115" s="205"/>
      <c r="R115" s="205"/>
      <c r="S115" s="205"/>
      <c r="T115" s="205"/>
    </row>
    <row r="116" spans="1:20" s="206" customFormat="1" ht="31.5">
      <c r="B116" s="314" t="s">
        <v>116</v>
      </c>
      <c r="C116" s="330" t="s">
        <v>200</v>
      </c>
      <c r="D116" s="314" t="s">
        <v>63</v>
      </c>
      <c r="E116" s="316">
        <v>1</v>
      </c>
      <c r="F116" s="538" t="s">
        <v>351</v>
      </c>
      <c r="G116" s="467" t="s">
        <v>374</v>
      </c>
      <c r="H116" s="319">
        <v>4576</v>
      </c>
      <c r="I116" s="383">
        <f t="shared" si="26"/>
        <v>4576</v>
      </c>
      <c r="J116" s="319">
        <v>500</v>
      </c>
      <c r="K116" s="383">
        <f t="shared" si="27"/>
        <v>500</v>
      </c>
      <c r="L116" s="383">
        <f t="shared" si="28"/>
        <v>5076</v>
      </c>
      <c r="M116" s="553" t="s">
        <v>394</v>
      </c>
      <c r="N116" s="205"/>
      <c r="O116" s="205">
        <v>3520</v>
      </c>
      <c r="P116" s="205">
        <f t="shared" si="29"/>
        <v>4576</v>
      </c>
      <c r="Q116" s="205"/>
      <c r="R116" s="205"/>
      <c r="S116" s="205"/>
      <c r="T116" s="205"/>
    </row>
    <row r="117" spans="1:20" s="206" customFormat="1" ht="31.5">
      <c r="B117" s="314" t="s">
        <v>119</v>
      </c>
      <c r="C117" s="330" t="s">
        <v>202</v>
      </c>
      <c r="D117" s="314" t="s">
        <v>63</v>
      </c>
      <c r="E117" s="316">
        <v>1</v>
      </c>
      <c r="F117" s="538" t="s">
        <v>351</v>
      </c>
      <c r="G117" s="467" t="s">
        <v>374</v>
      </c>
      <c r="H117" s="319">
        <v>4119</v>
      </c>
      <c r="I117" s="383">
        <f t="shared" si="26"/>
        <v>4119</v>
      </c>
      <c r="J117" s="319">
        <v>500</v>
      </c>
      <c r="K117" s="383">
        <f t="shared" si="27"/>
        <v>500</v>
      </c>
      <c r="L117" s="383">
        <f t="shared" si="28"/>
        <v>4619</v>
      </c>
      <c r="M117" s="553" t="s">
        <v>394</v>
      </c>
      <c r="N117" s="205"/>
      <c r="O117" s="205">
        <v>3168</v>
      </c>
      <c r="P117" s="205">
        <f t="shared" si="29"/>
        <v>4118.4000000000005</v>
      </c>
      <c r="Q117" s="205"/>
      <c r="R117" s="205"/>
      <c r="S117" s="205"/>
      <c r="T117" s="205"/>
    </row>
    <row r="118" spans="1:20" s="206" customFormat="1" ht="31.5">
      <c r="B118" s="314" t="s">
        <v>120</v>
      </c>
      <c r="C118" s="330" t="s">
        <v>222</v>
      </c>
      <c r="D118" s="314" t="s">
        <v>63</v>
      </c>
      <c r="E118" s="316">
        <v>1</v>
      </c>
      <c r="F118" s="538" t="s">
        <v>351</v>
      </c>
      <c r="G118" s="467" t="s">
        <v>374</v>
      </c>
      <c r="H118" s="319">
        <v>4030</v>
      </c>
      <c r="I118" s="383">
        <f t="shared" si="26"/>
        <v>4030</v>
      </c>
      <c r="J118" s="319">
        <v>500</v>
      </c>
      <c r="K118" s="383">
        <f t="shared" si="27"/>
        <v>500</v>
      </c>
      <c r="L118" s="383">
        <f t="shared" si="28"/>
        <v>4530</v>
      </c>
      <c r="M118" s="553" t="s">
        <v>394</v>
      </c>
      <c r="N118" s="205"/>
      <c r="O118" s="205">
        <v>3100</v>
      </c>
      <c r="P118" s="205">
        <f t="shared" si="29"/>
        <v>4030</v>
      </c>
      <c r="Q118" s="205"/>
      <c r="R118" s="205"/>
      <c r="S118" s="205"/>
      <c r="T118" s="205"/>
    </row>
    <row r="119" spans="1:20" s="206" customFormat="1" ht="31.5">
      <c r="B119" s="314" t="s">
        <v>97</v>
      </c>
      <c r="C119" s="330" t="s">
        <v>223</v>
      </c>
      <c r="D119" s="314" t="s">
        <v>63</v>
      </c>
      <c r="E119" s="316">
        <v>1</v>
      </c>
      <c r="F119" s="538" t="s">
        <v>351</v>
      </c>
      <c r="G119" s="467" t="s">
        <v>374</v>
      </c>
      <c r="H119" s="319">
        <v>15787</v>
      </c>
      <c r="I119" s="383">
        <f t="shared" si="26"/>
        <v>15787</v>
      </c>
      <c r="J119" s="319">
        <v>500</v>
      </c>
      <c r="K119" s="383">
        <f t="shared" si="27"/>
        <v>500</v>
      </c>
      <c r="L119" s="383">
        <f t="shared" si="28"/>
        <v>16287</v>
      </c>
      <c r="M119" s="553" t="s">
        <v>394</v>
      </c>
      <c r="N119" s="205"/>
      <c r="O119" s="205">
        <v>12144</v>
      </c>
      <c r="P119" s="205">
        <f t="shared" si="29"/>
        <v>15787.2</v>
      </c>
      <c r="Q119" s="205"/>
      <c r="R119" s="205"/>
      <c r="S119" s="205"/>
      <c r="T119" s="205"/>
    </row>
    <row r="120" spans="1:20" s="206" customFormat="1" ht="31.5">
      <c r="B120" s="314" t="s">
        <v>121</v>
      </c>
      <c r="C120" s="330" t="s">
        <v>224</v>
      </c>
      <c r="D120" s="314" t="s">
        <v>63</v>
      </c>
      <c r="E120" s="316">
        <v>1</v>
      </c>
      <c r="F120" s="538" t="s">
        <v>351</v>
      </c>
      <c r="G120" s="467" t="s">
        <v>374</v>
      </c>
      <c r="H120" s="319">
        <v>16474</v>
      </c>
      <c r="I120" s="383">
        <f t="shared" si="26"/>
        <v>16474</v>
      </c>
      <c r="J120" s="319">
        <v>500</v>
      </c>
      <c r="K120" s="383">
        <f t="shared" si="27"/>
        <v>500</v>
      </c>
      <c r="L120" s="383">
        <f t="shared" si="28"/>
        <v>16974</v>
      </c>
      <c r="M120" s="553" t="s">
        <v>394</v>
      </c>
      <c r="N120" s="205"/>
      <c r="O120" s="205">
        <v>12672</v>
      </c>
      <c r="P120" s="205">
        <f t="shared" si="29"/>
        <v>16473.600000000002</v>
      </c>
      <c r="Q120" s="205"/>
      <c r="R120" s="205"/>
      <c r="S120" s="205"/>
      <c r="T120" s="205"/>
    </row>
    <row r="121" spans="1:20" s="206" customFormat="1" ht="18.75">
      <c r="B121" s="314"/>
      <c r="C121" s="331"/>
      <c r="D121" s="314"/>
      <c r="E121" s="369"/>
      <c r="F121" s="545"/>
      <c r="G121" s="318"/>
      <c r="H121" s="371"/>
      <c r="I121" s="371"/>
      <c r="J121" s="371"/>
      <c r="K121" s="372"/>
      <c r="L121" s="365"/>
      <c r="M121" s="370"/>
      <c r="N121" s="205"/>
      <c r="O121" s="205"/>
      <c r="P121" s="205"/>
      <c r="Q121" s="205"/>
      <c r="R121" s="205"/>
      <c r="S121" s="205"/>
      <c r="T121" s="205"/>
    </row>
    <row r="122" spans="1:20" s="206" customFormat="1" ht="18.75">
      <c r="A122" s="199"/>
      <c r="B122" s="373">
        <v>2</v>
      </c>
      <c r="C122" s="348" t="s">
        <v>225</v>
      </c>
      <c r="D122" s="373"/>
      <c r="E122" s="374"/>
      <c r="F122" s="548"/>
      <c r="G122" s="375"/>
      <c r="H122" s="376"/>
      <c r="I122" s="376"/>
      <c r="J122" s="376"/>
      <c r="K122" s="377"/>
      <c r="L122" s="378"/>
      <c r="M122" s="379"/>
      <c r="N122" s="205"/>
      <c r="O122" s="205"/>
      <c r="P122" s="205"/>
      <c r="Q122" s="205"/>
      <c r="R122" s="205"/>
      <c r="S122" s="205"/>
      <c r="T122" s="205"/>
    </row>
    <row r="123" spans="1:20" ht="18.75">
      <c r="B123" s="386"/>
      <c r="C123" s="298"/>
      <c r="D123" s="314"/>
      <c r="E123" s="380"/>
      <c r="F123" s="549"/>
      <c r="G123" s="318"/>
      <c r="H123" s="319"/>
      <c r="I123" s="319"/>
      <c r="J123" s="319"/>
      <c r="K123" s="366"/>
      <c r="L123" s="367"/>
      <c r="M123" s="381"/>
    </row>
    <row r="124" spans="1:20" s="206" customFormat="1" ht="18.75">
      <c r="A124" s="212"/>
      <c r="B124" s="336">
        <v>2.1</v>
      </c>
      <c r="C124" s="304" t="s">
        <v>226</v>
      </c>
      <c r="D124" s="336"/>
      <c r="E124" s="338"/>
      <c r="F124" s="543"/>
      <c r="G124" s="339"/>
      <c r="H124" s="340"/>
      <c r="I124" s="340"/>
      <c r="J124" s="340"/>
      <c r="K124" s="341"/>
      <c r="L124" s="342"/>
      <c r="M124" s="256"/>
      <c r="N124" s="205"/>
      <c r="O124" s="205"/>
      <c r="P124" s="205"/>
      <c r="Q124" s="205"/>
      <c r="R124" s="205"/>
      <c r="S124" s="205"/>
      <c r="T124" s="205"/>
    </row>
    <row r="125" spans="1:20" s="206" customFormat="1" ht="93.75">
      <c r="B125" s="314"/>
      <c r="C125" s="331" t="s">
        <v>227</v>
      </c>
      <c r="D125" s="314" t="s">
        <v>117</v>
      </c>
      <c r="E125" s="369">
        <v>1</v>
      </c>
      <c r="F125" s="545" t="s">
        <v>355</v>
      </c>
      <c r="G125" s="467" t="s">
        <v>372</v>
      </c>
      <c r="H125" s="319">
        <v>15000</v>
      </c>
      <c r="I125" s="383">
        <f>H125*E125</f>
        <v>15000</v>
      </c>
      <c r="J125" s="319">
        <v>10000</v>
      </c>
      <c r="K125" s="383">
        <f>J125*E125</f>
        <v>10000</v>
      </c>
      <c r="L125" s="383">
        <f>K125+I125</f>
        <v>25000</v>
      </c>
      <c r="M125" s="232"/>
      <c r="N125" s="205"/>
      <c r="O125" s="205"/>
      <c r="P125" s="205"/>
      <c r="Q125" s="205"/>
      <c r="R125" s="205"/>
      <c r="S125" s="205"/>
      <c r="T125" s="205"/>
    </row>
    <row r="126" spans="1:20" ht="18.75">
      <c r="B126" s="386"/>
      <c r="C126" s="298"/>
      <c r="D126" s="314"/>
      <c r="E126" s="380"/>
      <c r="F126" s="549"/>
      <c r="G126" s="318"/>
      <c r="H126" s="319"/>
      <c r="I126" s="319"/>
      <c r="J126" s="319"/>
      <c r="K126" s="366"/>
      <c r="L126" s="367"/>
      <c r="M126" s="381"/>
    </row>
    <row r="127" spans="1:20" s="206" customFormat="1" ht="18.75">
      <c r="A127" s="212"/>
      <c r="B127" s="336">
        <v>2.2000000000000002</v>
      </c>
      <c r="C127" s="304" t="s">
        <v>228</v>
      </c>
      <c r="D127" s="336"/>
      <c r="E127" s="338"/>
      <c r="F127" s="543"/>
      <c r="G127" s="339"/>
      <c r="H127" s="340"/>
      <c r="I127" s="340"/>
      <c r="J127" s="340"/>
      <c r="K127" s="341"/>
      <c r="L127" s="342"/>
      <c r="M127" s="256"/>
      <c r="N127" s="205"/>
      <c r="O127" s="205"/>
      <c r="P127" s="205"/>
      <c r="Q127" s="205"/>
      <c r="R127" s="205"/>
      <c r="S127" s="205"/>
      <c r="T127" s="205"/>
    </row>
    <row r="128" spans="1:20" s="206" customFormat="1" ht="131.25">
      <c r="B128" s="314"/>
      <c r="C128" s="309" t="s">
        <v>229</v>
      </c>
      <c r="D128" s="314" t="s">
        <v>117</v>
      </c>
      <c r="E128" s="369">
        <v>1</v>
      </c>
      <c r="F128" s="545"/>
      <c r="G128" s="318"/>
      <c r="H128" s="319">
        <v>0</v>
      </c>
      <c r="I128" s="383">
        <f>H128*E128</f>
        <v>0</v>
      </c>
      <c r="J128" s="319">
        <v>90000</v>
      </c>
      <c r="K128" s="383">
        <f>J128*E128</f>
        <v>90000</v>
      </c>
      <c r="L128" s="383">
        <f>K128+I128</f>
        <v>90000</v>
      </c>
      <c r="M128" s="232"/>
      <c r="N128" s="205"/>
      <c r="O128" s="205"/>
      <c r="P128" s="205"/>
      <c r="Q128" s="205"/>
      <c r="R128" s="205"/>
      <c r="S128" s="205"/>
      <c r="T128" s="205"/>
    </row>
    <row r="129" spans="1:20" ht="18.75">
      <c r="B129" s="386"/>
      <c r="C129" s="298"/>
      <c r="D129" s="314"/>
      <c r="E129" s="380"/>
      <c r="F129" s="549"/>
      <c r="G129" s="318"/>
      <c r="H129" s="319"/>
      <c r="I129" s="319"/>
      <c r="J129" s="319"/>
      <c r="K129" s="366"/>
      <c r="L129" s="367"/>
      <c r="M129" s="381"/>
    </row>
    <row r="130" spans="1:20" s="206" customFormat="1" ht="18.75">
      <c r="A130" s="212"/>
      <c r="B130" s="336">
        <v>2.2000000000000002</v>
      </c>
      <c r="C130" s="304" t="s">
        <v>230</v>
      </c>
      <c r="D130" s="336"/>
      <c r="E130" s="338"/>
      <c r="F130" s="543"/>
      <c r="G130" s="339"/>
      <c r="H130" s="340"/>
      <c r="I130" s="340"/>
      <c r="J130" s="340"/>
      <c r="K130" s="341"/>
      <c r="L130" s="342"/>
      <c r="M130" s="256"/>
      <c r="N130" s="205"/>
      <c r="O130" s="205"/>
      <c r="P130" s="205"/>
      <c r="Q130" s="205"/>
      <c r="R130" s="205"/>
      <c r="S130" s="205"/>
      <c r="T130" s="205"/>
    </row>
    <row r="131" spans="1:20" s="206" customFormat="1" ht="93.75">
      <c r="B131" s="314"/>
      <c r="C131" s="331" t="s">
        <v>231</v>
      </c>
      <c r="D131" s="314" t="s">
        <v>117</v>
      </c>
      <c r="E131" s="369">
        <v>1</v>
      </c>
      <c r="F131" s="545"/>
      <c r="G131" s="318"/>
      <c r="H131" s="319">
        <v>10000</v>
      </c>
      <c r="I131" s="383">
        <f>H131*E131</f>
        <v>10000</v>
      </c>
      <c r="J131" s="319">
        <v>15000</v>
      </c>
      <c r="K131" s="383">
        <f>J131*E131</f>
        <v>15000</v>
      </c>
      <c r="L131" s="383">
        <f>K131+I131</f>
        <v>25000</v>
      </c>
      <c r="M131" s="232"/>
      <c r="N131" s="205"/>
      <c r="O131" s="205"/>
      <c r="P131" s="205"/>
      <c r="Q131" s="205"/>
      <c r="R131" s="205"/>
      <c r="S131" s="205"/>
      <c r="T131" s="205"/>
    </row>
    <row r="132" spans="1:20" ht="15.75" customHeight="1">
      <c r="B132" s="352"/>
      <c r="C132" s="350"/>
      <c r="D132" s="349"/>
      <c r="E132" s="333"/>
      <c r="F132" s="550"/>
      <c r="G132" s="311"/>
      <c r="H132" s="312"/>
      <c r="I132" s="312"/>
      <c r="J132" s="312"/>
      <c r="K132" s="312"/>
      <c r="L132" s="351"/>
      <c r="M132" s="272"/>
    </row>
    <row r="133" spans="1:20" ht="18.75">
      <c r="A133" s="206"/>
      <c r="B133" s="352"/>
      <c r="C133" s="353"/>
      <c r="D133" s="353"/>
      <c r="E133" s="301"/>
      <c r="F133" s="551"/>
      <c r="G133" s="311"/>
      <c r="H133" s="312"/>
      <c r="I133" s="312"/>
      <c r="J133" s="312"/>
      <c r="K133" s="312"/>
      <c r="L133" s="354"/>
      <c r="M133" s="276"/>
    </row>
    <row r="134" spans="1:20" s="283" customFormat="1" ht="36.75" customHeight="1">
      <c r="A134" s="277"/>
      <c r="B134" s="387"/>
      <c r="C134" s="487" t="s">
        <v>232</v>
      </c>
      <c r="D134" s="487"/>
      <c r="E134" s="279"/>
      <c r="F134" s="280"/>
      <c r="G134" s="279"/>
      <c r="H134" s="281"/>
      <c r="I134" s="282">
        <f>SUM(I7:I133)</f>
        <v>12603077</v>
      </c>
      <c r="J134" s="281"/>
      <c r="K134" s="282">
        <f>SUM(K7:K133)</f>
        <v>1221850</v>
      </c>
      <c r="L134" s="282">
        <f>SUM(L7:L133)</f>
        <v>13824927</v>
      </c>
      <c r="M134" s="282"/>
      <c r="N134" s="180"/>
      <c r="O134" s="180"/>
      <c r="P134" s="180"/>
      <c r="Q134" s="180"/>
      <c r="R134" s="180"/>
      <c r="S134" s="180"/>
      <c r="T134" s="180"/>
    </row>
    <row r="135" spans="1:20">
      <c r="E135" s="285"/>
      <c r="F135" s="285"/>
      <c r="L135" s="287"/>
      <c r="M135" s="287"/>
    </row>
    <row r="136" spans="1:20" ht="50.25" customHeight="1">
      <c r="B136" s="488" t="s">
        <v>343</v>
      </c>
      <c r="C136" s="488"/>
      <c r="D136" s="488"/>
      <c r="E136" s="488"/>
      <c r="F136" s="488"/>
      <c r="G136" s="488"/>
      <c r="H136" s="488"/>
      <c r="I136" s="488"/>
      <c r="J136" s="488"/>
      <c r="K136" s="488"/>
      <c r="L136" s="488"/>
      <c r="M136" s="288"/>
    </row>
    <row r="137" spans="1:20" ht="30" customHeight="1">
      <c r="B137" s="389"/>
      <c r="C137" s="290" t="s">
        <v>342</v>
      </c>
      <c r="D137" s="290"/>
    </row>
  </sheetData>
  <mergeCells count="13">
    <mergeCell ref="M4:M5"/>
    <mergeCell ref="C134:D134"/>
    <mergeCell ref="B136:L136"/>
    <mergeCell ref="B4:B5"/>
    <mergeCell ref="C4:C5"/>
    <mergeCell ref="D4:D5"/>
    <mergeCell ref="E4:E5"/>
    <mergeCell ref="F4:F5"/>
    <mergeCell ref="G4:G5"/>
    <mergeCell ref="H4:I4"/>
    <mergeCell ref="J4:K4"/>
    <mergeCell ref="L4:L5"/>
    <mergeCell ref="M10:M11"/>
  </mergeCells>
  <printOptions horizontalCentered="1"/>
  <pageMargins left="0" right="0" top="0.47244094488188998" bottom="0.472440945" header="0.31496062992126" footer="0.31496062992126"/>
  <pageSetup paperSize="9" scale="60" orientation="landscape" r:id="rId1"/>
  <headerFooter>
    <oddHeader>&amp;LDeutsche Bank AG, Karachi branch&amp;RKarachi Relocation
General Contractor works</oddHeader>
    <oddFooter>&amp;L&amp;A&amp;RPage &amp;P of &amp;N&amp;C&amp;1#&amp;"Calibri"&amp;10&amp;K000000 For internal use only</oddFooter>
  </headerFooter>
  <rowBreaks count="3" manualBreakCount="3">
    <brk id="46" max="13" man="1"/>
    <brk id="57" max="13" man="1"/>
    <brk id="83"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48"/>
  <sheetViews>
    <sheetView showGridLines="0" view="pageBreakPreview" zoomScale="80" zoomScaleNormal="100" zoomScaleSheetLayoutView="80" workbookViewId="0">
      <pane xSplit="7" ySplit="5" topLeftCell="H19" activePane="bottomRight" state="frozen"/>
      <selection activeCell="H6" sqref="H6"/>
      <selection pane="topRight" activeCell="H6" sqref="H6"/>
      <selection pane="bottomLeft" activeCell="H6" sqref="H6"/>
      <selection pane="bottomRight" activeCell="M27" sqref="M27"/>
    </sheetView>
  </sheetViews>
  <sheetFormatPr defaultColWidth="9.140625" defaultRowHeight="15"/>
  <cols>
    <col min="1" max="1" width="2.42578125" style="178" customWidth="1"/>
    <col min="2" max="2" width="6" style="284" customWidth="1"/>
    <col min="3" max="3" width="71.5703125" style="178" customWidth="1"/>
    <col min="4" max="4" width="9.140625" style="178" customWidth="1"/>
    <col min="5" max="5" width="8.85546875" style="188" customWidth="1"/>
    <col min="6" max="6" width="15.85546875" style="188" customWidth="1"/>
    <col min="7" max="7" width="9.85546875" style="286" customWidth="1"/>
    <col min="8" max="8" width="20.140625" style="286" customWidth="1"/>
    <col min="9" max="9" width="16.140625" style="286" customWidth="1"/>
    <col min="10" max="10" width="23.7109375" style="286" customWidth="1"/>
    <col min="11" max="11" width="13.85546875" style="286" customWidth="1"/>
    <col min="12" max="13" width="18.7109375" style="291" customWidth="1"/>
    <col min="14" max="14" width="2.28515625" style="187" customWidth="1"/>
    <col min="15" max="20" width="9.140625" style="187"/>
    <col min="21" max="16384" width="9.140625" style="178"/>
  </cols>
  <sheetData>
    <row r="1" spans="1:20" ht="18.75">
      <c r="B1" s="179" t="str">
        <f>'HVAC 15'!B1</f>
        <v>Deutsche Bank AG, Karachi Branch</v>
      </c>
      <c r="C1" s="180"/>
      <c r="D1" s="181"/>
      <c r="E1" s="182"/>
      <c r="F1" s="182"/>
      <c r="G1" s="183"/>
      <c r="H1" s="183"/>
      <c r="I1" s="183"/>
      <c r="J1" s="183"/>
      <c r="K1" s="184" t="s">
        <v>132</v>
      </c>
      <c r="L1" s="185">
        <v>44678</v>
      </c>
      <c r="M1" s="186"/>
    </row>
    <row r="2" spans="1:20" ht="18.75">
      <c r="B2" s="179" t="str">
        <f>'HVAC 15'!B2</f>
        <v>Karachi Branch Relocation</v>
      </c>
      <c r="C2" s="180"/>
      <c r="D2" s="181"/>
      <c r="E2" s="182"/>
      <c r="F2" s="182"/>
      <c r="G2" s="183"/>
      <c r="H2" s="183"/>
      <c r="I2" s="183"/>
      <c r="J2" s="183"/>
      <c r="K2" s="183"/>
      <c r="L2" s="189"/>
      <c r="M2" s="189"/>
    </row>
    <row r="3" spans="1:20" ht="19.5" thickBot="1">
      <c r="B3" s="179" t="s">
        <v>233</v>
      </c>
      <c r="C3" s="180"/>
      <c r="D3" s="181"/>
      <c r="E3" s="182"/>
      <c r="F3" s="182"/>
      <c r="G3" s="183"/>
      <c r="H3" s="183"/>
      <c r="I3" s="183"/>
      <c r="J3" s="183"/>
      <c r="K3" s="183"/>
      <c r="L3" s="186"/>
      <c r="M3" s="186"/>
    </row>
    <row r="4" spans="1:20">
      <c r="B4" s="495" t="s">
        <v>34</v>
      </c>
      <c r="C4" s="495" t="s">
        <v>0</v>
      </c>
      <c r="D4" s="495" t="s">
        <v>1</v>
      </c>
      <c r="E4" s="496" t="s">
        <v>3</v>
      </c>
      <c r="F4" s="497" t="s">
        <v>123</v>
      </c>
      <c r="G4" s="498" t="s">
        <v>376</v>
      </c>
      <c r="H4" s="500" t="s">
        <v>130</v>
      </c>
      <c r="I4" s="500"/>
      <c r="J4" s="500" t="s">
        <v>131</v>
      </c>
      <c r="K4" s="500"/>
      <c r="L4" s="486" t="s">
        <v>129</v>
      </c>
      <c r="M4" s="486" t="s">
        <v>133</v>
      </c>
    </row>
    <row r="5" spans="1:20" s="190" customFormat="1" ht="30.75" thickBot="1">
      <c r="B5" s="495"/>
      <c r="C5" s="495"/>
      <c r="D5" s="495"/>
      <c r="E5" s="496"/>
      <c r="F5" s="497"/>
      <c r="G5" s="499"/>
      <c r="H5" s="191" t="s">
        <v>127</v>
      </c>
      <c r="I5" s="191" t="s">
        <v>125</v>
      </c>
      <c r="J5" s="191" t="s">
        <v>139</v>
      </c>
      <c r="K5" s="191" t="s">
        <v>126</v>
      </c>
      <c r="L5" s="486"/>
      <c r="M5" s="486"/>
      <c r="N5" s="192"/>
      <c r="O5" s="192"/>
      <c r="P5" s="192"/>
      <c r="Q5" s="192"/>
      <c r="R5" s="192"/>
      <c r="S5" s="192"/>
      <c r="T5" s="192"/>
    </row>
    <row r="6" spans="1:20" s="190" customFormat="1">
      <c r="B6" s="193"/>
      <c r="C6" s="194"/>
      <c r="D6" s="193"/>
      <c r="E6" s="195"/>
      <c r="F6" s="195"/>
      <c r="G6" s="196"/>
      <c r="H6" s="197"/>
      <c r="I6" s="197"/>
      <c r="J6" s="197"/>
      <c r="K6" s="197"/>
      <c r="L6" s="198"/>
      <c r="M6" s="198"/>
      <c r="N6" s="192"/>
      <c r="O6" s="192"/>
      <c r="P6" s="192"/>
      <c r="Q6" s="192"/>
      <c r="R6" s="192"/>
      <c r="S6" s="192"/>
      <c r="T6" s="192"/>
    </row>
    <row r="7" spans="1:20" s="206" customFormat="1" ht="15.75">
      <c r="A7" s="199"/>
      <c r="B7" s="200">
        <v>1</v>
      </c>
      <c r="C7" s="201" t="s">
        <v>140</v>
      </c>
      <c r="D7" s="200"/>
      <c r="E7" s="202"/>
      <c r="F7" s="202"/>
      <c r="G7" s="203"/>
      <c r="H7" s="203"/>
      <c r="I7" s="203"/>
      <c r="J7" s="203"/>
      <c r="K7" s="203"/>
      <c r="L7" s="204"/>
      <c r="M7" s="204"/>
      <c r="N7" s="205"/>
      <c r="O7" s="205"/>
      <c r="P7" s="205"/>
      <c r="Q7" s="205"/>
      <c r="R7" s="205"/>
      <c r="S7" s="205"/>
      <c r="T7" s="205"/>
    </row>
    <row r="8" spans="1:20">
      <c r="B8" s="193"/>
      <c r="C8" s="207"/>
      <c r="D8" s="208"/>
      <c r="E8" s="209"/>
      <c r="F8" s="209"/>
      <c r="G8" s="210"/>
      <c r="H8" s="210"/>
      <c r="I8" s="210"/>
      <c r="J8" s="210"/>
      <c r="K8" s="210"/>
      <c r="L8" s="211"/>
      <c r="M8" s="211"/>
    </row>
    <row r="9" spans="1:20" s="206" customFormat="1" ht="15.75">
      <c r="A9" s="212"/>
      <c r="B9" s="213">
        <v>1.1000000000000001</v>
      </c>
      <c r="C9" s="214" t="s">
        <v>141</v>
      </c>
      <c r="D9" s="213"/>
      <c r="E9" s="215"/>
      <c r="F9" s="216"/>
      <c r="G9" s="217"/>
      <c r="H9" s="217"/>
      <c r="I9" s="217"/>
      <c r="J9" s="217"/>
      <c r="K9" s="217"/>
      <c r="L9" s="218"/>
      <c r="M9" s="218"/>
      <c r="N9" s="205"/>
      <c r="O9" s="205"/>
      <c r="P9" s="205"/>
      <c r="Q9" s="205"/>
      <c r="R9" s="205"/>
      <c r="S9" s="205"/>
      <c r="T9" s="205"/>
    </row>
    <row r="10" spans="1:20" s="206" customFormat="1" ht="94.5">
      <c r="B10" s="219"/>
      <c r="C10" s="220" t="s">
        <v>142</v>
      </c>
      <c r="D10" s="221"/>
      <c r="E10" s="222"/>
      <c r="F10" s="223"/>
      <c r="G10" s="224"/>
      <c r="H10" s="242"/>
      <c r="I10" s="242"/>
      <c r="J10" s="242"/>
      <c r="K10" s="242"/>
      <c r="L10" s="243"/>
      <c r="M10" s="243"/>
      <c r="N10" s="205"/>
      <c r="O10" s="205"/>
      <c r="P10" s="205"/>
      <c r="Q10" s="205"/>
      <c r="R10" s="205"/>
      <c r="S10" s="205"/>
      <c r="T10" s="205"/>
    </row>
    <row r="11" spans="1:20" s="206" customFormat="1" ht="31.5">
      <c r="B11" s="221" t="s">
        <v>12</v>
      </c>
      <c r="C11" s="244" t="s">
        <v>143</v>
      </c>
      <c r="D11" s="221" t="s">
        <v>144</v>
      </c>
      <c r="E11" s="235">
        <v>9</v>
      </c>
      <c r="F11" s="317" t="s">
        <v>363</v>
      </c>
      <c r="G11" s="467" t="s">
        <v>370</v>
      </c>
      <c r="H11" s="382">
        <v>285000</v>
      </c>
      <c r="I11" s="383">
        <f>H11*E11</f>
        <v>2565000</v>
      </c>
      <c r="J11" s="382">
        <v>3000</v>
      </c>
      <c r="K11" s="383">
        <f>J11*E11</f>
        <v>27000</v>
      </c>
      <c r="L11" s="383">
        <f>K11+I11</f>
        <v>2592000</v>
      </c>
      <c r="M11" s="535" t="s">
        <v>384</v>
      </c>
      <c r="N11" s="205"/>
      <c r="O11" s="205"/>
      <c r="P11" s="205"/>
      <c r="Q11" s="205"/>
      <c r="R11" s="205"/>
      <c r="S11" s="205"/>
      <c r="T11" s="205"/>
    </row>
    <row r="12" spans="1:20" s="206" customFormat="1" ht="31.5">
      <c r="B12" s="221" t="s">
        <v>11</v>
      </c>
      <c r="C12" s="244" t="s">
        <v>145</v>
      </c>
      <c r="D12" s="221" t="s">
        <v>144</v>
      </c>
      <c r="E12" s="249">
        <v>3</v>
      </c>
      <c r="F12" s="317" t="s">
        <v>363</v>
      </c>
      <c r="G12" s="467" t="s">
        <v>370</v>
      </c>
      <c r="H12" s="382">
        <v>175000</v>
      </c>
      <c r="I12" s="383">
        <f>H12*E12</f>
        <v>525000</v>
      </c>
      <c r="J12" s="382">
        <v>3000</v>
      </c>
      <c r="K12" s="383">
        <f>J12*E12</f>
        <v>9000</v>
      </c>
      <c r="L12" s="383">
        <f>K12+I12</f>
        <v>534000</v>
      </c>
      <c r="M12" s="536"/>
      <c r="N12" s="205"/>
      <c r="O12" s="205"/>
      <c r="P12" s="205"/>
      <c r="Q12" s="205"/>
      <c r="R12" s="205"/>
      <c r="S12" s="205"/>
      <c r="T12" s="205"/>
    </row>
    <row r="13" spans="1:20" s="206" customFormat="1" ht="18.75">
      <c r="B13" s="221" t="s">
        <v>39</v>
      </c>
      <c r="C13" s="244" t="s">
        <v>146</v>
      </c>
      <c r="D13" s="221" t="s">
        <v>147</v>
      </c>
      <c r="E13" s="249">
        <v>1</v>
      </c>
      <c r="F13" s="391"/>
      <c r="G13" s="224"/>
      <c r="H13" s="382">
        <v>160000</v>
      </c>
      <c r="I13" s="383">
        <f>H13*E13</f>
        <v>160000</v>
      </c>
      <c r="J13" s="382">
        <v>30000</v>
      </c>
      <c r="K13" s="383">
        <f>J13*E13</f>
        <v>30000</v>
      </c>
      <c r="L13" s="383">
        <f>K13+I13</f>
        <v>190000</v>
      </c>
      <c r="M13" s="384"/>
      <c r="N13" s="205"/>
      <c r="O13" s="205"/>
      <c r="P13" s="205"/>
      <c r="Q13" s="205"/>
      <c r="R13" s="205"/>
      <c r="S13" s="205"/>
      <c r="T13" s="205"/>
    </row>
    <row r="14" spans="1:20" s="206" customFormat="1" ht="15.75">
      <c r="B14" s="219"/>
      <c r="C14" s="234"/>
      <c r="D14" s="221"/>
      <c r="E14" s="235"/>
      <c r="F14" s="236"/>
      <c r="G14" s="224"/>
      <c r="H14" s="225"/>
      <c r="I14" s="225"/>
      <c r="J14" s="225"/>
      <c r="K14" s="237"/>
      <c r="L14" s="226"/>
      <c r="M14" s="226"/>
      <c r="N14" s="205"/>
      <c r="O14" s="205"/>
      <c r="P14" s="205"/>
      <c r="Q14" s="205"/>
      <c r="R14" s="205"/>
      <c r="S14" s="205"/>
      <c r="T14" s="205"/>
    </row>
    <row r="15" spans="1:20" s="206" customFormat="1" ht="15.75">
      <c r="A15" s="212"/>
      <c r="B15" s="213">
        <f>B9+0.1</f>
        <v>1.2000000000000002</v>
      </c>
      <c r="C15" s="214" t="s">
        <v>148</v>
      </c>
      <c r="D15" s="213"/>
      <c r="E15" s="215"/>
      <c r="F15" s="216"/>
      <c r="G15" s="238"/>
      <c r="H15" s="239"/>
      <c r="I15" s="239"/>
      <c r="J15" s="239"/>
      <c r="K15" s="240"/>
      <c r="L15" s="241"/>
      <c r="M15" s="241"/>
      <c r="N15" s="205"/>
      <c r="O15" s="205"/>
      <c r="P15" s="205"/>
      <c r="Q15" s="205"/>
      <c r="R15" s="205"/>
      <c r="S15" s="205"/>
      <c r="T15" s="205"/>
    </row>
    <row r="16" spans="1:20" s="206" customFormat="1" ht="63">
      <c r="B16" s="219"/>
      <c r="C16" s="220" t="s">
        <v>234</v>
      </c>
      <c r="D16" s="221" t="s">
        <v>147</v>
      </c>
      <c r="E16" s="235">
        <v>1</v>
      </c>
      <c r="F16" s="539" t="s">
        <v>387</v>
      </c>
      <c r="G16" s="467" t="s">
        <v>386</v>
      </c>
      <c r="H16" s="382">
        <v>875000</v>
      </c>
      <c r="I16" s="383">
        <f t="shared" ref="I16" si="0">H16*E16</f>
        <v>875000</v>
      </c>
      <c r="J16" s="382">
        <v>75000</v>
      </c>
      <c r="K16" s="383">
        <f t="shared" ref="K16" si="1">J16*E16</f>
        <v>75000</v>
      </c>
      <c r="L16" s="383">
        <f t="shared" ref="L16" si="2">K16+I16</f>
        <v>950000</v>
      </c>
      <c r="M16" s="537" t="s">
        <v>385</v>
      </c>
      <c r="N16" s="205"/>
      <c r="O16" s="205"/>
      <c r="P16" s="205"/>
      <c r="Q16" s="205"/>
      <c r="R16" s="205"/>
      <c r="S16" s="205"/>
      <c r="T16" s="205"/>
    </row>
    <row r="17" spans="1:20" s="206" customFormat="1" ht="15.75">
      <c r="B17" s="219"/>
      <c r="C17" s="234"/>
      <c r="D17" s="221"/>
      <c r="E17" s="235"/>
      <c r="F17" s="236"/>
      <c r="G17" s="224"/>
      <c r="H17" s="225"/>
      <c r="I17" s="225"/>
      <c r="J17" s="225"/>
      <c r="K17" s="237"/>
      <c r="L17" s="226"/>
      <c r="M17" s="226"/>
      <c r="N17" s="205"/>
      <c r="O17" s="205"/>
      <c r="P17" s="205"/>
      <c r="Q17" s="205"/>
      <c r="R17" s="205"/>
      <c r="S17" s="205"/>
      <c r="T17" s="205"/>
    </row>
    <row r="18" spans="1:20" s="206" customFormat="1" ht="15.75">
      <c r="A18" s="212"/>
      <c r="B18" s="213">
        <f>B15+0.1</f>
        <v>1.3000000000000003</v>
      </c>
      <c r="C18" s="214" t="s">
        <v>150</v>
      </c>
      <c r="D18" s="213"/>
      <c r="E18" s="215"/>
      <c r="F18" s="216"/>
      <c r="G18" s="238"/>
      <c r="H18" s="217"/>
      <c r="I18" s="217"/>
      <c r="J18" s="217"/>
      <c r="K18" s="217"/>
      <c r="L18" s="218"/>
      <c r="M18" s="218"/>
      <c r="N18" s="205"/>
      <c r="O18" s="205"/>
      <c r="P18" s="205"/>
      <c r="Q18" s="205"/>
      <c r="R18" s="205"/>
      <c r="S18" s="205"/>
      <c r="T18" s="205"/>
    </row>
    <row r="19" spans="1:20" s="206" customFormat="1" ht="126">
      <c r="B19" s="219"/>
      <c r="C19" s="220" t="s">
        <v>151</v>
      </c>
      <c r="D19" s="221"/>
      <c r="E19" s="235"/>
      <c r="F19" s="236"/>
      <c r="G19" s="224"/>
      <c r="H19" s="242"/>
      <c r="I19" s="242"/>
      <c r="J19" s="242"/>
      <c r="K19" s="242"/>
      <c r="L19" s="243"/>
      <c r="M19" s="243"/>
      <c r="N19" s="205"/>
      <c r="O19" s="205"/>
      <c r="P19" s="205"/>
      <c r="Q19" s="205"/>
      <c r="R19" s="205"/>
      <c r="S19" s="205"/>
      <c r="T19" s="205"/>
    </row>
    <row r="20" spans="1:20" s="227" customFormat="1" ht="37.5">
      <c r="B20" s="228" t="s">
        <v>12</v>
      </c>
      <c r="C20" s="229" t="s">
        <v>152</v>
      </c>
      <c r="D20" s="228" t="s">
        <v>63</v>
      </c>
      <c r="E20" s="230">
        <v>1</v>
      </c>
      <c r="F20" s="231" t="s">
        <v>344</v>
      </c>
      <c r="G20" s="467" t="s">
        <v>371</v>
      </c>
      <c r="H20" s="382">
        <v>229000</v>
      </c>
      <c r="I20" s="383">
        <f>H20*E20</f>
        <v>229000</v>
      </c>
      <c r="J20" s="382">
        <v>30000</v>
      </c>
      <c r="K20" s="383">
        <f>J20*E20</f>
        <v>30000</v>
      </c>
      <c r="L20" s="383">
        <f>K20+I20</f>
        <v>259000</v>
      </c>
      <c r="M20" s="542" t="s">
        <v>388</v>
      </c>
      <c r="N20" s="233"/>
      <c r="O20" s="233"/>
      <c r="P20" s="233"/>
      <c r="Q20" s="233"/>
      <c r="R20" s="233"/>
      <c r="S20" s="233"/>
      <c r="T20" s="233"/>
    </row>
    <row r="21" spans="1:20" s="227" customFormat="1" ht="37.5">
      <c r="B21" s="228" t="s">
        <v>11</v>
      </c>
      <c r="C21" s="229" t="s">
        <v>235</v>
      </c>
      <c r="D21" s="228" t="s">
        <v>144</v>
      </c>
      <c r="E21" s="230">
        <v>2</v>
      </c>
      <c r="F21" s="231" t="s">
        <v>344</v>
      </c>
      <c r="G21" s="467" t="s">
        <v>371</v>
      </c>
      <c r="H21" s="382">
        <v>229000</v>
      </c>
      <c r="I21" s="383">
        <f>H21*E21</f>
        <v>458000</v>
      </c>
      <c r="J21" s="382">
        <v>30000</v>
      </c>
      <c r="K21" s="383">
        <f>J21*E21</f>
        <v>60000</v>
      </c>
      <c r="L21" s="383">
        <f>K21+I21</f>
        <v>518000</v>
      </c>
      <c r="M21" s="542" t="s">
        <v>388</v>
      </c>
      <c r="N21" s="233"/>
      <c r="O21" s="233"/>
      <c r="P21" s="233"/>
      <c r="Q21" s="233"/>
      <c r="R21" s="233"/>
      <c r="S21" s="233"/>
      <c r="T21" s="233"/>
    </row>
    <row r="22" spans="1:20" s="227" customFormat="1" ht="37.5">
      <c r="B22" s="228" t="s">
        <v>39</v>
      </c>
      <c r="C22" s="229" t="s">
        <v>236</v>
      </c>
      <c r="D22" s="228" t="s">
        <v>63</v>
      </c>
      <c r="E22" s="230">
        <v>1</v>
      </c>
      <c r="F22" s="231" t="s">
        <v>344</v>
      </c>
      <c r="G22" s="467" t="s">
        <v>371</v>
      </c>
      <c r="H22" s="382">
        <v>229000</v>
      </c>
      <c r="I22" s="383">
        <f>H22*E22</f>
        <v>229000</v>
      </c>
      <c r="J22" s="382">
        <v>30000</v>
      </c>
      <c r="K22" s="383">
        <f>J22*E22</f>
        <v>30000</v>
      </c>
      <c r="L22" s="383">
        <f>K22+I22</f>
        <v>259000</v>
      </c>
      <c r="M22" s="542" t="s">
        <v>388</v>
      </c>
      <c r="N22" s="233"/>
      <c r="O22" s="233"/>
      <c r="P22" s="233"/>
      <c r="Q22" s="233"/>
      <c r="R22" s="233"/>
      <c r="S22" s="233"/>
      <c r="T22" s="233"/>
    </row>
    <row r="23" spans="1:20" s="206" customFormat="1" ht="15.75">
      <c r="B23" s="219"/>
      <c r="C23" s="234"/>
      <c r="D23" s="221"/>
      <c r="E23" s="235"/>
      <c r="F23" s="236"/>
      <c r="G23" s="224"/>
      <c r="H23" s="242"/>
      <c r="I23" s="242"/>
      <c r="J23" s="242"/>
      <c r="K23" s="242"/>
      <c r="L23" s="243"/>
      <c r="M23" s="243"/>
      <c r="N23" s="205"/>
      <c r="O23" s="205"/>
      <c r="P23" s="205"/>
      <c r="Q23" s="205"/>
      <c r="R23" s="205"/>
      <c r="S23" s="205"/>
      <c r="T23" s="205"/>
    </row>
    <row r="24" spans="1:20" s="206" customFormat="1" ht="15.75">
      <c r="A24" s="212"/>
      <c r="B24" s="213">
        <f>B18+0.1</f>
        <v>1.4000000000000004</v>
      </c>
      <c r="C24" s="214" t="s">
        <v>153</v>
      </c>
      <c r="D24" s="213"/>
      <c r="E24" s="215"/>
      <c r="F24" s="216"/>
      <c r="G24" s="238"/>
      <c r="H24" s="217"/>
      <c r="I24" s="217"/>
      <c r="J24" s="217"/>
      <c r="K24" s="217"/>
      <c r="L24" s="218"/>
      <c r="M24" s="218"/>
      <c r="N24" s="205"/>
      <c r="O24" s="205"/>
      <c r="P24" s="205"/>
      <c r="Q24" s="205"/>
      <c r="R24" s="205"/>
      <c r="S24" s="205"/>
      <c r="T24" s="205"/>
    </row>
    <row r="25" spans="1:20" s="206" customFormat="1" ht="47.25">
      <c r="B25" s="219"/>
      <c r="C25" s="220" t="s">
        <v>154</v>
      </c>
      <c r="D25" s="221"/>
      <c r="E25" s="235"/>
      <c r="F25" s="236"/>
      <c r="G25" s="224"/>
      <c r="H25" s="242"/>
      <c r="I25" s="242"/>
      <c r="J25" s="242"/>
      <c r="K25" s="242"/>
      <c r="L25" s="243"/>
      <c r="M25" s="243"/>
      <c r="N25" s="205"/>
      <c r="O25" s="205"/>
      <c r="P25" s="205"/>
      <c r="Q25" s="205"/>
      <c r="R25" s="205"/>
      <c r="S25" s="205"/>
      <c r="T25" s="205"/>
    </row>
    <row r="26" spans="1:20" s="206" customFormat="1" ht="15.75">
      <c r="B26" s="221" t="s">
        <v>12</v>
      </c>
      <c r="C26" s="244" t="s">
        <v>155</v>
      </c>
      <c r="D26" s="221"/>
      <c r="E26" s="235"/>
      <c r="F26" s="236"/>
      <c r="G26" s="224"/>
      <c r="H26" s="242"/>
      <c r="I26" s="242"/>
      <c r="J26" s="242"/>
      <c r="K26" s="242"/>
      <c r="L26" s="245"/>
      <c r="M26" s="245"/>
      <c r="N26" s="205"/>
      <c r="O26" s="205"/>
      <c r="P26" s="205"/>
      <c r="Q26" s="205"/>
      <c r="R26" s="205"/>
      <c r="S26" s="205"/>
      <c r="T26" s="205"/>
    </row>
    <row r="27" spans="1:20" s="206" customFormat="1" ht="37.5">
      <c r="B27" s="221" t="s">
        <v>156</v>
      </c>
      <c r="C27" s="244" t="s">
        <v>157</v>
      </c>
      <c r="D27" s="221" t="s">
        <v>144</v>
      </c>
      <c r="E27" s="235">
        <v>16</v>
      </c>
      <c r="F27" s="355" t="s">
        <v>345</v>
      </c>
      <c r="G27" s="467" t="s">
        <v>372</v>
      </c>
      <c r="H27" s="319">
        <v>4500</v>
      </c>
      <c r="I27" s="383">
        <f>H27*E27</f>
        <v>72000</v>
      </c>
      <c r="J27" s="319">
        <v>1000</v>
      </c>
      <c r="K27" s="383">
        <f>J27*E27</f>
        <v>16000</v>
      </c>
      <c r="L27" s="383">
        <f>K27+I27</f>
        <v>88000</v>
      </c>
      <c r="M27" s="542" t="s">
        <v>389</v>
      </c>
      <c r="N27" s="205"/>
      <c r="O27" s="205"/>
      <c r="P27" s="205"/>
      <c r="Q27" s="205"/>
      <c r="R27" s="205"/>
      <c r="S27" s="205"/>
      <c r="T27" s="205"/>
    </row>
    <row r="28" spans="1:20" s="206" customFormat="1" ht="18.75">
      <c r="B28" s="221"/>
      <c r="C28" s="244"/>
      <c r="D28" s="221"/>
      <c r="E28" s="235"/>
      <c r="F28" s="317"/>
      <c r="G28" s="318"/>
      <c r="H28" s="356"/>
      <c r="I28" s="356"/>
      <c r="J28" s="356"/>
      <c r="K28" s="356"/>
      <c r="L28" s="363"/>
      <c r="M28" s="245"/>
      <c r="N28" s="205"/>
      <c r="O28" s="205"/>
      <c r="P28" s="205"/>
      <c r="Q28" s="205"/>
      <c r="R28" s="205"/>
      <c r="S28" s="205"/>
      <c r="T28" s="205"/>
    </row>
    <row r="29" spans="1:20" s="206" customFormat="1" ht="18.75">
      <c r="B29" s="221" t="s">
        <v>11</v>
      </c>
      <c r="C29" s="244" t="s">
        <v>158</v>
      </c>
      <c r="D29" s="221"/>
      <c r="E29" s="235"/>
      <c r="F29" s="317"/>
      <c r="G29" s="318"/>
      <c r="H29" s="356"/>
      <c r="I29" s="356"/>
      <c r="J29" s="356"/>
      <c r="K29" s="356"/>
      <c r="L29" s="363"/>
      <c r="M29" s="245"/>
      <c r="N29" s="205"/>
      <c r="O29" s="205"/>
      <c r="P29" s="205"/>
      <c r="Q29" s="205"/>
      <c r="R29" s="205"/>
      <c r="S29" s="205"/>
      <c r="T29" s="205"/>
    </row>
    <row r="30" spans="1:20" s="206" customFormat="1" ht="37.5">
      <c r="B30" s="221" t="s">
        <v>156</v>
      </c>
      <c r="C30" s="244" t="s">
        <v>157</v>
      </c>
      <c r="D30" s="221" t="s">
        <v>144</v>
      </c>
      <c r="E30" s="235">
        <v>4</v>
      </c>
      <c r="F30" s="355" t="s">
        <v>345</v>
      </c>
      <c r="G30" s="467" t="s">
        <v>372</v>
      </c>
      <c r="H30" s="319">
        <v>4500</v>
      </c>
      <c r="I30" s="383">
        <f>H30*E30</f>
        <v>18000</v>
      </c>
      <c r="J30" s="319">
        <v>1000</v>
      </c>
      <c r="K30" s="383">
        <f>J30*E30</f>
        <v>4000</v>
      </c>
      <c r="L30" s="383">
        <f>K30+I30</f>
        <v>22000</v>
      </c>
      <c r="M30" s="542" t="s">
        <v>389</v>
      </c>
      <c r="N30" s="205"/>
      <c r="O30" s="205"/>
      <c r="P30" s="205"/>
      <c r="Q30" s="205"/>
      <c r="R30" s="205"/>
      <c r="S30" s="205"/>
      <c r="T30" s="205"/>
    </row>
    <row r="31" spans="1:20" s="206" customFormat="1" ht="18.75">
      <c r="B31" s="221"/>
      <c r="C31" s="244"/>
      <c r="D31" s="221"/>
      <c r="E31" s="235"/>
      <c r="F31" s="317"/>
      <c r="G31" s="318"/>
      <c r="H31" s="356"/>
      <c r="I31" s="356"/>
      <c r="J31" s="356"/>
      <c r="K31" s="356"/>
      <c r="L31" s="363"/>
      <c r="M31" s="245"/>
      <c r="N31" s="205"/>
      <c r="O31" s="205"/>
      <c r="P31" s="205"/>
      <c r="Q31" s="205"/>
      <c r="R31" s="205"/>
      <c r="S31" s="205"/>
      <c r="T31" s="205"/>
    </row>
    <row r="32" spans="1:20" s="206" customFormat="1" ht="18.75">
      <c r="B32" s="221" t="s">
        <v>39</v>
      </c>
      <c r="C32" s="244" t="s">
        <v>159</v>
      </c>
      <c r="D32" s="221"/>
      <c r="E32" s="235"/>
      <c r="F32" s="317"/>
      <c r="G32" s="318"/>
      <c r="H32" s="356"/>
      <c r="I32" s="356"/>
      <c r="J32" s="356"/>
      <c r="K32" s="356"/>
      <c r="L32" s="363"/>
      <c r="M32" s="245"/>
      <c r="N32" s="205"/>
      <c r="O32" s="205"/>
      <c r="P32" s="205"/>
      <c r="Q32" s="205"/>
      <c r="R32" s="205"/>
      <c r="S32" s="205"/>
      <c r="T32" s="205"/>
    </row>
    <row r="33" spans="1:20" s="206" customFormat="1" ht="37.5">
      <c r="B33" s="221" t="s">
        <v>156</v>
      </c>
      <c r="C33" s="244" t="s">
        <v>157</v>
      </c>
      <c r="D33" s="221" t="s">
        <v>144</v>
      </c>
      <c r="E33" s="235">
        <v>4</v>
      </c>
      <c r="F33" s="355" t="s">
        <v>345</v>
      </c>
      <c r="G33" s="467" t="s">
        <v>372</v>
      </c>
      <c r="H33" s="319">
        <v>9000</v>
      </c>
      <c r="I33" s="383">
        <f>H33*E33</f>
        <v>36000</v>
      </c>
      <c r="J33" s="319">
        <v>1500</v>
      </c>
      <c r="K33" s="383">
        <f>J33*E33</f>
        <v>6000</v>
      </c>
      <c r="L33" s="383">
        <f>K33+I33</f>
        <v>42000</v>
      </c>
      <c r="M33" s="542" t="s">
        <v>389</v>
      </c>
      <c r="N33" s="205"/>
      <c r="O33" s="205"/>
      <c r="P33" s="205"/>
      <c r="Q33" s="205"/>
      <c r="R33" s="205"/>
      <c r="S33" s="205"/>
      <c r="T33" s="205"/>
    </row>
    <row r="34" spans="1:20" s="206" customFormat="1" ht="18.75">
      <c r="B34" s="221"/>
      <c r="C34" s="244"/>
      <c r="D34" s="221"/>
      <c r="E34" s="235"/>
      <c r="F34" s="317"/>
      <c r="G34" s="318"/>
      <c r="H34" s="356"/>
      <c r="I34" s="356"/>
      <c r="J34" s="356"/>
      <c r="K34" s="356"/>
      <c r="L34" s="363"/>
      <c r="M34" s="245"/>
      <c r="N34" s="205"/>
      <c r="O34" s="205"/>
      <c r="P34" s="205"/>
      <c r="Q34" s="205"/>
      <c r="R34" s="205"/>
      <c r="S34" s="205"/>
      <c r="T34" s="205"/>
    </row>
    <row r="35" spans="1:20" s="206" customFormat="1" ht="18.75">
      <c r="B35" s="221" t="s">
        <v>115</v>
      </c>
      <c r="C35" s="244" t="s">
        <v>160</v>
      </c>
      <c r="D35" s="221"/>
      <c r="E35" s="235"/>
      <c r="F35" s="317"/>
      <c r="G35" s="318"/>
      <c r="H35" s="356"/>
      <c r="I35" s="356"/>
      <c r="J35" s="356"/>
      <c r="K35" s="356"/>
      <c r="L35" s="363"/>
      <c r="M35" s="245"/>
      <c r="N35" s="205"/>
      <c r="O35" s="205"/>
      <c r="P35" s="205"/>
      <c r="Q35" s="205"/>
      <c r="R35" s="205"/>
      <c r="S35" s="205"/>
      <c r="T35" s="205"/>
    </row>
    <row r="36" spans="1:20" s="206" customFormat="1" ht="37.5">
      <c r="B36" s="221" t="s">
        <v>156</v>
      </c>
      <c r="C36" s="244" t="s">
        <v>157</v>
      </c>
      <c r="D36" s="221" t="s">
        <v>144</v>
      </c>
      <c r="E36" s="235">
        <v>4</v>
      </c>
      <c r="F36" s="355" t="s">
        <v>346</v>
      </c>
      <c r="G36" s="467" t="s">
        <v>372</v>
      </c>
      <c r="H36" s="319">
        <v>42000</v>
      </c>
      <c r="I36" s="383">
        <f>H36*E36</f>
        <v>168000</v>
      </c>
      <c r="J36" s="319">
        <v>3000</v>
      </c>
      <c r="K36" s="383">
        <f>J36*E36</f>
        <v>12000</v>
      </c>
      <c r="L36" s="383">
        <f>K36+I36</f>
        <v>180000</v>
      </c>
      <c r="M36" s="542" t="s">
        <v>389</v>
      </c>
      <c r="N36" s="205"/>
      <c r="O36" s="205"/>
      <c r="P36" s="205"/>
      <c r="Q36" s="205"/>
      <c r="R36" s="205"/>
      <c r="S36" s="205"/>
      <c r="T36" s="205"/>
    </row>
    <row r="37" spans="1:20" s="206" customFormat="1" ht="18.75">
      <c r="B37" s="221"/>
      <c r="C37" s="244"/>
      <c r="D37" s="221"/>
      <c r="E37" s="235"/>
      <c r="F37" s="317"/>
      <c r="G37" s="318"/>
      <c r="H37" s="356"/>
      <c r="I37" s="356"/>
      <c r="J37" s="356"/>
      <c r="K37" s="356"/>
      <c r="L37" s="363"/>
      <c r="M37" s="245"/>
      <c r="N37" s="205"/>
      <c r="O37" s="205"/>
      <c r="P37" s="205"/>
      <c r="Q37" s="205"/>
      <c r="R37" s="205"/>
      <c r="S37" s="205"/>
      <c r="T37" s="205"/>
    </row>
    <row r="38" spans="1:20" s="206" customFormat="1" ht="37.5">
      <c r="B38" s="246" t="s">
        <v>118</v>
      </c>
      <c r="C38" s="244" t="s">
        <v>161</v>
      </c>
      <c r="D38" s="221" t="s">
        <v>144</v>
      </c>
      <c r="E38" s="235">
        <v>4</v>
      </c>
      <c r="F38" s="355" t="s">
        <v>346</v>
      </c>
      <c r="G38" s="467" t="s">
        <v>372</v>
      </c>
      <c r="H38" s="319">
        <v>20000</v>
      </c>
      <c r="I38" s="383">
        <f>H38*E38</f>
        <v>80000</v>
      </c>
      <c r="J38" s="319">
        <v>2000</v>
      </c>
      <c r="K38" s="383">
        <f>J38*E38</f>
        <v>8000</v>
      </c>
      <c r="L38" s="383">
        <f>K38+I38</f>
        <v>88000</v>
      </c>
      <c r="M38" s="542" t="s">
        <v>390</v>
      </c>
      <c r="N38" s="205"/>
      <c r="O38" s="205"/>
      <c r="P38" s="205"/>
      <c r="Q38" s="205"/>
      <c r="R38" s="205"/>
      <c r="S38" s="205"/>
      <c r="T38" s="205"/>
    </row>
    <row r="39" spans="1:20" s="206" customFormat="1" ht="18.75">
      <c r="B39" s="221"/>
      <c r="C39" s="244"/>
      <c r="D39" s="221"/>
      <c r="E39" s="235"/>
      <c r="F39" s="317"/>
      <c r="G39" s="318"/>
      <c r="H39" s="356"/>
      <c r="I39" s="356"/>
      <c r="J39" s="356"/>
      <c r="K39" s="356"/>
      <c r="L39" s="363"/>
      <c r="M39" s="245"/>
      <c r="N39" s="205"/>
      <c r="O39" s="205"/>
      <c r="P39" s="205"/>
      <c r="Q39" s="205"/>
      <c r="R39" s="205"/>
      <c r="S39" s="205"/>
      <c r="T39" s="205"/>
    </row>
    <row r="40" spans="1:20" s="206" customFormat="1" ht="37.5">
      <c r="B40" s="246" t="s">
        <v>116</v>
      </c>
      <c r="C40" s="244" t="s">
        <v>162</v>
      </c>
      <c r="D40" s="221" t="s">
        <v>147</v>
      </c>
      <c r="E40" s="235">
        <v>4</v>
      </c>
      <c r="F40" s="355" t="s">
        <v>352</v>
      </c>
      <c r="G40" s="467" t="s">
        <v>372</v>
      </c>
      <c r="H40" s="319">
        <v>15000</v>
      </c>
      <c r="I40" s="383">
        <f>H40*E40</f>
        <v>60000</v>
      </c>
      <c r="J40" s="319">
        <v>5000</v>
      </c>
      <c r="K40" s="383">
        <f>J40*E40</f>
        <v>20000</v>
      </c>
      <c r="L40" s="383">
        <f>K40+I40</f>
        <v>80000</v>
      </c>
      <c r="M40" s="542" t="s">
        <v>390</v>
      </c>
      <c r="N40" s="205"/>
      <c r="O40" s="205"/>
      <c r="P40" s="205"/>
      <c r="Q40" s="205"/>
      <c r="R40" s="205"/>
      <c r="S40" s="205"/>
      <c r="T40" s="205"/>
    </row>
    <row r="41" spans="1:20" s="206" customFormat="1" ht="15.75">
      <c r="B41" s="221"/>
      <c r="C41" s="244"/>
      <c r="D41" s="221"/>
      <c r="E41" s="235"/>
      <c r="F41" s="236"/>
      <c r="G41" s="224"/>
      <c r="H41" s="242"/>
      <c r="I41" s="242"/>
      <c r="J41" s="242"/>
      <c r="K41" s="242"/>
      <c r="L41" s="245"/>
      <c r="M41" s="245"/>
      <c r="N41" s="205"/>
      <c r="O41" s="205"/>
      <c r="P41" s="205"/>
      <c r="Q41" s="205"/>
      <c r="R41" s="205"/>
      <c r="S41" s="205"/>
      <c r="T41" s="205"/>
    </row>
    <row r="42" spans="1:20" s="206" customFormat="1" ht="15.75">
      <c r="A42" s="212"/>
      <c r="B42" s="213">
        <f>B24+0.1</f>
        <v>1.5000000000000004</v>
      </c>
      <c r="C42" s="214" t="s">
        <v>163</v>
      </c>
      <c r="D42" s="213"/>
      <c r="E42" s="215"/>
      <c r="F42" s="216"/>
      <c r="G42" s="238"/>
      <c r="H42" s="217"/>
      <c r="I42" s="217"/>
      <c r="J42" s="217"/>
      <c r="K42" s="217"/>
      <c r="L42" s="218"/>
      <c r="M42" s="218"/>
      <c r="N42" s="205"/>
      <c r="O42" s="205"/>
      <c r="P42" s="205"/>
      <c r="Q42" s="205"/>
      <c r="R42" s="205"/>
      <c r="S42" s="205"/>
      <c r="T42" s="205"/>
    </row>
    <row r="43" spans="1:20" s="206" customFormat="1" ht="110.25">
      <c r="B43" s="219"/>
      <c r="C43" s="247" t="s">
        <v>164</v>
      </c>
      <c r="D43" s="221"/>
      <c r="E43" s="235"/>
      <c r="F43" s="236"/>
      <c r="G43" s="224"/>
      <c r="H43" s="242"/>
      <c r="I43" s="242"/>
      <c r="J43" s="242"/>
      <c r="K43" s="242"/>
      <c r="L43" s="243"/>
      <c r="M43" s="243"/>
      <c r="N43" s="205"/>
      <c r="O43" s="205"/>
      <c r="P43" s="205"/>
      <c r="Q43" s="205"/>
      <c r="R43" s="205"/>
      <c r="S43" s="205"/>
      <c r="T43" s="205"/>
    </row>
    <row r="44" spans="1:20" s="206" customFormat="1" ht="15.75">
      <c r="B44" s="219"/>
      <c r="C44" s="248" t="s">
        <v>165</v>
      </c>
      <c r="D44" s="221"/>
      <c r="E44" s="235"/>
      <c r="F44" s="236"/>
      <c r="G44" s="224"/>
      <c r="H44" s="242"/>
      <c r="I44" s="242"/>
      <c r="J44" s="242"/>
      <c r="K44" s="242"/>
      <c r="L44" s="243"/>
      <c r="M44" s="243"/>
      <c r="N44" s="205"/>
      <c r="O44" s="205"/>
      <c r="P44" s="205"/>
      <c r="Q44" s="205"/>
      <c r="R44" s="205"/>
      <c r="S44" s="205"/>
      <c r="T44" s="205"/>
    </row>
    <row r="45" spans="1:20" s="206" customFormat="1" ht="37.5">
      <c r="B45" s="221" t="s">
        <v>12</v>
      </c>
      <c r="C45" s="244" t="s">
        <v>157</v>
      </c>
      <c r="D45" s="221" t="s">
        <v>166</v>
      </c>
      <c r="E45" s="249">
        <v>75</v>
      </c>
      <c r="F45" s="355" t="s">
        <v>347</v>
      </c>
      <c r="G45" s="467" t="s">
        <v>372</v>
      </c>
      <c r="H45" s="382">
        <v>1580</v>
      </c>
      <c r="I45" s="383">
        <f>H45*E45</f>
        <v>118500</v>
      </c>
      <c r="J45" s="382">
        <v>500</v>
      </c>
      <c r="K45" s="383">
        <f>J45*E45</f>
        <v>37500</v>
      </c>
      <c r="L45" s="383">
        <f>K45+I45</f>
        <v>156000</v>
      </c>
      <c r="M45" s="542" t="s">
        <v>390</v>
      </c>
      <c r="N45" s="205"/>
      <c r="O45" s="205"/>
      <c r="P45" s="205"/>
      <c r="Q45" s="205"/>
      <c r="R45" s="205"/>
      <c r="S45" s="205"/>
      <c r="T45" s="205"/>
    </row>
    <row r="46" spans="1:20" s="206" customFormat="1" ht="37.5">
      <c r="B46" s="221" t="s">
        <v>11</v>
      </c>
      <c r="C46" s="244" t="s">
        <v>237</v>
      </c>
      <c r="D46" s="221" t="s">
        <v>166</v>
      </c>
      <c r="E46" s="249">
        <v>20</v>
      </c>
      <c r="F46" s="355" t="s">
        <v>347</v>
      </c>
      <c r="G46" s="467" t="s">
        <v>372</v>
      </c>
      <c r="H46" s="382">
        <v>2141</v>
      </c>
      <c r="I46" s="383">
        <f>H46*E46</f>
        <v>42820</v>
      </c>
      <c r="J46" s="382">
        <v>500</v>
      </c>
      <c r="K46" s="383">
        <f>J46*E46</f>
        <v>10000</v>
      </c>
      <c r="L46" s="383">
        <f>K46+I46</f>
        <v>52820</v>
      </c>
      <c r="M46" s="542" t="s">
        <v>390</v>
      </c>
      <c r="N46" s="205"/>
      <c r="O46" s="205">
        <v>1338</v>
      </c>
      <c r="P46" s="205">
        <f>O46*1.6</f>
        <v>2140.8000000000002</v>
      </c>
      <c r="Q46" s="205"/>
      <c r="R46" s="205"/>
      <c r="S46" s="205"/>
      <c r="T46" s="205"/>
    </row>
    <row r="47" spans="1:20" s="206" customFormat="1" ht="37.5">
      <c r="B47" s="221" t="s">
        <v>39</v>
      </c>
      <c r="C47" s="244" t="s">
        <v>167</v>
      </c>
      <c r="D47" s="221" t="s">
        <v>166</v>
      </c>
      <c r="E47" s="249">
        <v>40</v>
      </c>
      <c r="F47" s="355" t="s">
        <v>347</v>
      </c>
      <c r="G47" s="467" t="s">
        <v>372</v>
      </c>
      <c r="H47" s="382">
        <v>2562</v>
      </c>
      <c r="I47" s="383">
        <f>H47*E47</f>
        <v>102480</v>
      </c>
      <c r="J47" s="382">
        <v>580</v>
      </c>
      <c r="K47" s="383">
        <f>J47*E47</f>
        <v>23200</v>
      </c>
      <c r="L47" s="383">
        <f>K47+I47</f>
        <v>125680</v>
      </c>
      <c r="M47" s="542" t="s">
        <v>390</v>
      </c>
      <c r="N47" s="205"/>
      <c r="O47" s="205">
        <v>1601</v>
      </c>
      <c r="P47" s="205">
        <f>O47*1.6</f>
        <v>2561.6000000000004</v>
      </c>
      <c r="Q47" s="205"/>
      <c r="R47" s="205"/>
      <c r="S47" s="205"/>
      <c r="T47" s="205"/>
    </row>
    <row r="48" spans="1:20" s="206" customFormat="1" ht="15.75">
      <c r="B48" s="219"/>
      <c r="C48" s="248" t="s">
        <v>168</v>
      </c>
      <c r="D48" s="221"/>
      <c r="E48" s="249"/>
      <c r="F48" s="236"/>
      <c r="G48" s="224"/>
      <c r="H48" s="242"/>
      <c r="I48" s="242"/>
      <c r="J48" s="242"/>
      <c r="K48" s="242"/>
      <c r="L48" s="243"/>
      <c r="M48" s="243"/>
      <c r="N48" s="205"/>
      <c r="O48" s="205"/>
      <c r="P48" s="205"/>
      <c r="Q48" s="205"/>
      <c r="R48" s="205"/>
      <c r="S48" s="205"/>
      <c r="T48" s="205"/>
    </row>
    <row r="49" spans="1:20" s="206" customFormat="1" ht="37.5">
      <c r="B49" s="221" t="s">
        <v>115</v>
      </c>
      <c r="C49" s="244" t="s">
        <v>167</v>
      </c>
      <c r="D49" s="221" t="s">
        <v>166</v>
      </c>
      <c r="E49" s="249">
        <v>30</v>
      </c>
      <c r="F49" s="236"/>
      <c r="G49" s="467" t="s">
        <v>372</v>
      </c>
      <c r="H49" s="382">
        <v>2562</v>
      </c>
      <c r="I49" s="383">
        <f>H49*E49</f>
        <v>76860</v>
      </c>
      <c r="J49" s="382">
        <v>580</v>
      </c>
      <c r="K49" s="383">
        <f>J49*E49</f>
        <v>17400</v>
      </c>
      <c r="L49" s="383">
        <f>K49+I49</f>
        <v>94260</v>
      </c>
      <c r="M49" s="542" t="s">
        <v>390</v>
      </c>
      <c r="N49" s="205"/>
      <c r="O49" s="205"/>
      <c r="P49" s="205"/>
      <c r="Q49" s="205"/>
      <c r="R49" s="205"/>
      <c r="S49" s="205"/>
      <c r="T49" s="205"/>
    </row>
    <row r="50" spans="1:20" s="206" customFormat="1" ht="15.75">
      <c r="B50" s="219"/>
      <c r="C50" s="234"/>
      <c r="D50" s="221"/>
      <c r="E50" s="235"/>
      <c r="F50" s="236"/>
      <c r="G50" s="224"/>
      <c r="H50" s="242"/>
      <c r="I50" s="242"/>
      <c r="J50" s="242"/>
      <c r="K50" s="242"/>
      <c r="L50" s="243"/>
      <c r="M50" s="243"/>
      <c r="N50" s="205"/>
      <c r="O50" s="205"/>
      <c r="P50" s="205"/>
      <c r="Q50" s="205"/>
      <c r="R50" s="205"/>
      <c r="S50" s="205"/>
      <c r="T50" s="205"/>
    </row>
    <row r="51" spans="1:20" s="206" customFormat="1" ht="15.75">
      <c r="A51" s="212"/>
      <c r="B51" s="213">
        <f>B42+0.1</f>
        <v>1.6000000000000005</v>
      </c>
      <c r="C51" s="214" t="s">
        <v>169</v>
      </c>
      <c r="D51" s="213"/>
      <c r="E51" s="215"/>
      <c r="F51" s="216"/>
      <c r="G51" s="238"/>
      <c r="H51" s="217"/>
      <c r="I51" s="217"/>
      <c r="J51" s="217"/>
      <c r="K51" s="217"/>
      <c r="L51" s="218"/>
      <c r="M51" s="218"/>
      <c r="N51" s="205"/>
      <c r="O51" s="205"/>
      <c r="P51" s="205"/>
      <c r="Q51" s="205"/>
      <c r="R51" s="205"/>
      <c r="S51" s="205"/>
      <c r="T51" s="205"/>
    </row>
    <row r="52" spans="1:20" s="206" customFormat="1" ht="94.5">
      <c r="B52" s="219"/>
      <c r="C52" s="247" t="s">
        <v>170</v>
      </c>
      <c r="D52" s="221"/>
      <c r="E52" s="235"/>
      <c r="F52" s="236"/>
      <c r="G52" s="224"/>
      <c r="H52" s="242"/>
      <c r="I52" s="242"/>
      <c r="J52" s="242"/>
      <c r="K52" s="242"/>
      <c r="L52" s="243"/>
      <c r="M52" s="243"/>
      <c r="N52" s="205"/>
      <c r="O52" s="205"/>
      <c r="P52" s="205"/>
      <c r="Q52" s="205"/>
      <c r="R52" s="205"/>
      <c r="S52" s="205"/>
      <c r="T52" s="205"/>
    </row>
    <row r="53" spans="1:20" s="206" customFormat="1" ht="15.75">
      <c r="B53" s="219"/>
      <c r="C53" s="248" t="s">
        <v>165</v>
      </c>
      <c r="D53" s="221"/>
      <c r="E53" s="235"/>
      <c r="F53" s="236"/>
      <c r="G53" s="224"/>
      <c r="H53" s="242"/>
      <c r="I53" s="242"/>
      <c r="J53" s="242"/>
      <c r="K53" s="242"/>
      <c r="L53" s="243"/>
      <c r="M53" s="243"/>
      <c r="N53" s="205"/>
      <c r="O53" s="205"/>
      <c r="P53" s="205"/>
      <c r="Q53" s="205"/>
      <c r="R53" s="205"/>
      <c r="S53" s="205"/>
      <c r="T53" s="205"/>
    </row>
    <row r="54" spans="1:20" s="206" customFormat="1" ht="37.5">
      <c r="B54" s="221" t="s">
        <v>12</v>
      </c>
      <c r="C54" s="244" t="s">
        <v>157</v>
      </c>
      <c r="D54" s="221" t="s">
        <v>166</v>
      </c>
      <c r="E54" s="249">
        <f>E45</f>
        <v>75</v>
      </c>
      <c r="F54" s="236" t="s">
        <v>348</v>
      </c>
      <c r="G54" s="467" t="s">
        <v>372</v>
      </c>
      <c r="H54" s="382">
        <v>1100</v>
      </c>
      <c r="I54" s="383">
        <f>H54*E54</f>
        <v>82500</v>
      </c>
      <c r="J54" s="382">
        <v>200</v>
      </c>
      <c r="K54" s="383">
        <f>J54*E54</f>
        <v>15000</v>
      </c>
      <c r="L54" s="383">
        <f>K54+I54</f>
        <v>97500</v>
      </c>
      <c r="M54" s="542" t="s">
        <v>391</v>
      </c>
      <c r="N54" s="205"/>
      <c r="O54" s="205"/>
      <c r="P54" s="205"/>
      <c r="Q54" s="205"/>
      <c r="R54" s="205"/>
      <c r="S54" s="205"/>
      <c r="T54" s="205"/>
    </row>
    <row r="55" spans="1:20" s="206" customFormat="1" ht="37.5">
      <c r="B55" s="221" t="s">
        <v>11</v>
      </c>
      <c r="C55" s="244" t="s">
        <v>237</v>
      </c>
      <c r="D55" s="221" t="s">
        <v>166</v>
      </c>
      <c r="E55" s="249">
        <f>E46</f>
        <v>20</v>
      </c>
      <c r="F55" s="236" t="s">
        <v>348</v>
      </c>
      <c r="G55" s="467" t="s">
        <v>372</v>
      </c>
      <c r="H55" s="382">
        <v>1150</v>
      </c>
      <c r="I55" s="383">
        <f>H55*E55</f>
        <v>23000</v>
      </c>
      <c r="J55" s="382">
        <v>210</v>
      </c>
      <c r="K55" s="383">
        <f>J55*E55</f>
        <v>4200</v>
      </c>
      <c r="L55" s="383">
        <f>K55+I55</f>
        <v>27200</v>
      </c>
      <c r="M55" s="542" t="s">
        <v>391</v>
      </c>
      <c r="N55" s="205"/>
      <c r="O55" s="205"/>
      <c r="P55" s="205"/>
      <c r="Q55" s="205"/>
      <c r="R55" s="205"/>
      <c r="S55" s="205"/>
      <c r="T55" s="205"/>
    </row>
    <row r="56" spans="1:20" s="206" customFormat="1" ht="37.5">
      <c r="B56" s="221" t="s">
        <v>39</v>
      </c>
      <c r="C56" s="244" t="s">
        <v>167</v>
      </c>
      <c r="D56" s="221" t="s">
        <v>166</v>
      </c>
      <c r="E56" s="249">
        <f>E47</f>
        <v>40</v>
      </c>
      <c r="F56" s="236" t="s">
        <v>348</v>
      </c>
      <c r="G56" s="467" t="s">
        <v>372</v>
      </c>
      <c r="H56" s="382">
        <v>1250</v>
      </c>
      <c r="I56" s="383">
        <f>H56*E56</f>
        <v>50000</v>
      </c>
      <c r="J56" s="382">
        <v>250</v>
      </c>
      <c r="K56" s="383">
        <f>J56*E56</f>
        <v>10000</v>
      </c>
      <c r="L56" s="383">
        <f>K56+I56</f>
        <v>60000</v>
      </c>
      <c r="M56" s="542" t="s">
        <v>391</v>
      </c>
      <c r="N56" s="205"/>
      <c r="O56" s="205"/>
      <c r="P56" s="205"/>
      <c r="Q56" s="205"/>
      <c r="R56" s="205"/>
      <c r="S56" s="205"/>
      <c r="T56" s="205"/>
    </row>
    <row r="57" spans="1:20" s="206" customFormat="1" ht="15.75">
      <c r="B57" s="221"/>
      <c r="C57" s="244"/>
      <c r="D57" s="221"/>
      <c r="E57" s="235"/>
      <c r="F57" s="236"/>
      <c r="G57" s="224"/>
      <c r="H57" s="242"/>
      <c r="I57" s="242"/>
      <c r="J57" s="242"/>
      <c r="K57" s="242"/>
      <c r="L57" s="245"/>
      <c r="M57" s="245"/>
      <c r="N57" s="205"/>
      <c r="O57" s="205"/>
      <c r="P57" s="205"/>
      <c r="Q57" s="205"/>
      <c r="R57" s="205"/>
      <c r="S57" s="205"/>
      <c r="T57" s="205"/>
    </row>
    <row r="58" spans="1:20" s="206" customFormat="1" ht="15.75">
      <c r="A58" s="212"/>
      <c r="B58" s="213">
        <f>B51+0.1</f>
        <v>1.7000000000000006</v>
      </c>
      <c r="C58" s="214" t="s">
        <v>171</v>
      </c>
      <c r="D58" s="213"/>
      <c r="E58" s="215"/>
      <c r="F58" s="216"/>
      <c r="G58" s="238"/>
      <c r="H58" s="217"/>
      <c r="I58" s="217"/>
      <c r="J58" s="217"/>
      <c r="K58" s="217"/>
      <c r="L58" s="218"/>
      <c r="M58" s="218"/>
      <c r="N58" s="205"/>
      <c r="O58" s="205"/>
      <c r="P58" s="205"/>
      <c r="Q58" s="205"/>
      <c r="R58" s="205"/>
      <c r="S58" s="205"/>
      <c r="T58" s="205"/>
    </row>
    <row r="59" spans="1:20" s="206" customFormat="1" ht="78.75">
      <c r="B59" s="219"/>
      <c r="C59" s="392" t="s">
        <v>172</v>
      </c>
      <c r="D59" s="221"/>
      <c r="E59" s="235"/>
      <c r="F59" s="236"/>
      <c r="G59" s="224"/>
      <c r="H59" s="242"/>
      <c r="I59" s="242"/>
      <c r="J59" s="242"/>
      <c r="K59" s="242"/>
      <c r="L59" s="243"/>
      <c r="M59" s="243"/>
      <c r="N59" s="205"/>
      <c r="O59" s="205"/>
      <c r="P59" s="205"/>
      <c r="Q59" s="205"/>
      <c r="R59" s="205"/>
      <c r="S59" s="205"/>
      <c r="T59" s="205"/>
    </row>
    <row r="60" spans="1:20" s="206" customFormat="1" ht="31.5">
      <c r="B60" s="221" t="s">
        <v>12</v>
      </c>
      <c r="C60" s="244" t="s">
        <v>157</v>
      </c>
      <c r="D60" s="221" t="s">
        <v>166</v>
      </c>
      <c r="E60" s="249">
        <v>6</v>
      </c>
      <c r="F60" s="317" t="s">
        <v>353</v>
      </c>
      <c r="G60" s="467" t="s">
        <v>372</v>
      </c>
      <c r="H60" s="319">
        <v>500</v>
      </c>
      <c r="I60" s="383">
        <f>H60*E60</f>
        <v>3000</v>
      </c>
      <c r="J60" s="319">
        <v>200</v>
      </c>
      <c r="K60" s="383">
        <f t="shared" ref="K60:K61" si="3">J60*E60</f>
        <v>1200</v>
      </c>
      <c r="L60" s="383">
        <f t="shared" ref="L60:L61" si="4">K60+I60</f>
        <v>4200</v>
      </c>
      <c r="M60" s="232"/>
      <c r="N60" s="205"/>
      <c r="O60" s="205"/>
      <c r="P60" s="205"/>
      <c r="Q60" s="205"/>
      <c r="R60" s="205"/>
      <c r="S60" s="205"/>
      <c r="T60" s="205"/>
    </row>
    <row r="61" spans="1:20" s="206" customFormat="1" ht="31.5">
      <c r="B61" s="221" t="s">
        <v>11</v>
      </c>
      <c r="C61" s="244" t="s">
        <v>237</v>
      </c>
      <c r="D61" s="221" t="s">
        <v>166</v>
      </c>
      <c r="E61" s="249">
        <v>20</v>
      </c>
      <c r="F61" s="317" t="s">
        <v>353</v>
      </c>
      <c r="G61" s="467" t="s">
        <v>372</v>
      </c>
      <c r="H61" s="319">
        <v>700</v>
      </c>
      <c r="I61" s="383">
        <f>H61*E61</f>
        <v>14000</v>
      </c>
      <c r="J61" s="319">
        <v>250</v>
      </c>
      <c r="K61" s="383">
        <f t="shared" si="3"/>
        <v>5000</v>
      </c>
      <c r="L61" s="383">
        <f t="shared" si="4"/>
        <v>19000</v>
      </c>
      <c r="M61" s="232"/>
      <c r="N61" s="205"/>
      <c r="O61" s="205"/>
      <c r="P61" s="205"/>
      <c r="Q61" s="205"/>
      <c r="R61" s="205"/>
      <c r="S61" s="205"/>
      <c r="T61" s="205"/>
    </row>
    <row r="62" spans="1:20" s="206" customFormat="1" ht="15.75">
      <c r="B62" s="219"/>
      <c r="C62" s="234"/>
      <c r="D62" s="221"/>
      <c r="E62" s="235"/>
      <c r="F62" s="236"/>
      <c r="G62" s="224"/>
      <c r="H62" s="242"/>
      <c r="I62" s="242"/>
      <c r="J62" s="242"/>
      <c r="K62" s="242"/>
      <c r="L62" s="243"/>
      <c r="M62" s="243"/>
      <c r="N62" s="205"/>
      <c r="O62" s="205"/>
      <c r="P62" s="205"/>
      <c r="Q62" s="205"/>
      <c r="R62" s="205"/>
      <c r="S62" s="205"/>
      <c r="T62" s="205"/>
    </row>
    <row r="63" spans="1:20" s="206" customFormat="1" ht="15.75">
      <c r="A63" s="212"/>
      <c r="B63" s="213">
        <f>B58+0.1</f>
        <v>1.8000000000000007</v>
      </c>
      <c r="C63" s="214" t="s">
        <v>174</v>
      </c>
      <c r="D63" s="213"/>
      <c r="E63" s="215"/>
      <c r="F63" s="216"/>
      <c r="G63" s="238"/>
      <c r="H63" s="239"/>
      <c r="I63" s="239"/>
      <c r="J63" s="239"/>
      <c r="K63" s="240"/>
      <c r="L63" s="241"/>
      <c r="M63" s="241"/>
      <c r="N63" s="205"/>
      <c r="O63" s="205"/>
      <c r="P63" s="205"/>
      <c r="Q63" s="205"/>
      <c r="R63" s="205"/>
      <c r="S63" s="205"/>
      <c r="T63" s="205"/>
    </row>
    <row r="64" spans="1:20" s="206" customFormat="1" ht="63">
      <c r="B64" s="219"/>
      <c r="C64" s="220" t="s">
        <v>175</v>
      </c>
      <c r="D64" s="221"/>
      <c r="E64" s="235"/>
      <c r="F64" s="236"/>
      <c r="G64" s="224"/>
      <c r="H64" s="225"/>
      <c r="I64" s="225"/>
      <c r="J64" s="225"/>
      <c r="K64" s="237"/>
      <c r="L64" s="226"/>
      <c r="M64" s="226"/>
      <c r="N64" s="205"/>
      <c r="O64" s="205"/>
      <c r="P64" s="205"/>
      <c r="Q64" s="205"/>
      <c r="R64" s="205"/>
      <c r="S64" s="205"/>
      <c r="T64" s="205"/>
    </row>
    <row r="65" spans="1:20" s="206" customFormat="1" ht="37.5">
      <c r="B65" s="221" t="s">
        <v>12</v>
      </c>
      <c r="C65" s="244" t="s">
        <v>176</v>
      </c>
      <c r="D65" s="221" t="s">
        <v>63</v>
      </c>
      <c r="E65" s="249">
        <v>1</v>
      </c>
      <c r="F65" s="355" t="s">
        <v>365</v>
      </c>
      <c r="G65" s="467" t="s">
        <v>373</v>
      </c>
      <c r="H65" s="382">
        <v>19500</v>
      </c>
      <c r="I65" s="383">
        <f>H65*E65</f>
        <v>19500</v>
      </c>
      <c r="J65" s="382">
        <v>2000</v>
      </c>
      <c r="K65" s="383">
        <f>J65*E65</f>
        <v>2000</v>
      </c>
      <c r="L65" s="383">
        <f>K65+I65</f>
        <v>21500</v>
      </c>
      <c r="M65" s="552" t="s">
        <v>392</v>
      </c>
      <c r="N65" s="205"/>
      <c r="O65" s="205"/>
      <c r="P65" s="205"/>
      <c r="Q65" s="205"/>
      <c r="R65" s="205"/>
      <c r="S65" s="205"/>
      <c r="T65" s="205"/>
    </row>
    <row r="66" spans="1:20" s="206" customFormat="1" ht="37.5">
      <c r="B66" s="221" t="s">
        <v>11</v>
      </c>
      <c r="C66" s="244" t="s">
        <v>238</v>
      </c>
      <c r="D66" s="221" t="s">
        <v>63</v>
      </c>
      <c r="E66" s="249">
        <v>1</v>
      </c>
      <c r="F66" s="355" t="s">
        <v>365</v>
      </c>
      <c r="G66" s="467" t="s">
        <v>373</v>
      </c>
      <c r="H66" s="382">
        <v>40000</v>
      </c>
      <c r="I66" s="383">
        <f>H66*E66</f>
        <v>40000</v>
      </c>
      <c r="J66" s="382">
        <v>5000</v>
      </c>
      <c r="K66" s="383">
        <f>J66*E66</f>
        <v>5000</v>
      </c>
      <c r="L66" s="383">
        <f>K66+I66</f>
        <v>45000</v>
      </c>
      <c r="M66" s="552" t="s">
        <v>392</v>
      </c>
      <c r="N66" s="205"/>
      <c r="O66" s="205"/>
      <c r="P66" s="205"/>
      <c r="Q66" s="205"/>
      <c r="R66" s="205"/>
      <c r="S66" s="205"/>
      <c r="T66" s="205"/>
    </row>
    <row r="67" spans="1:20" s="206" customFormat="1" ht="15.75">
      <c r="B67" s="219"/>
      <c r="C67" s="234"/>
      <c r="D67" s="221"/>
      <c r="E67" s="235"/>
      <c r="F67" s="236"/>
      <c r="G67" s="224"/>
      <c r="H67" s="225"/>
      <c r="I67" s="225"/>
      <c r="J67" s="225"/>
      <c r="K67" s="237"/>
      <c r="L67" s="226"/>
      <c r="M67" s="226"/>
      <c r="N67" s="205"/>
      <c r="O67" s="205"/>
      <c r="P67" s="205"/>
      <c r="Q67" s="205"/>
      <c r="R67" s="205"/>
      <c r="S67" s="205"/>
      <c r="T67" s="205"/>
    </row>
    <row r="68" spans="1:20" s="227" customFormat="1" ht="15.75">
      <c r="A68" s="251"/>
      <c r="B68" s="252">
        <f>B63+0.1</f>
        <v>1.9000000000000008</v>
      </c>
      <c r="C68" s="253" t="s">
        <v>177</v>
      </c>
      <c r="D68" s="252"/>
      <c r="E68" s="254"/>
      <c r="F68" s="254"/>
      <c r="G68" s="255"/>
      <c r="H68" s="393"/>
      <c r="I68" s="393"/>
      <c r="J68" s="393"/>
      <c r="K68" s="393"/>
      <c r="L68" s="362"/>
      <c r="M68" s="362"/>
      <c r="N68" s="233"/>
      <c r="O68" s="233"/>
      <c r="P68" s="233"/>
      <c r="Q68" s="233"/>
      <c r="R68" s="233"/>
      <c r="S68" s="233"/>
      <c r="T68" s="233"/>
    </row>
    <row r="69" spans="1:20" s="206" customFormat="1" ht="110.25">
      <c r="B69" s="221"/>
      <c r="C69" s="247" t="s">
        <v>178</v>
      </c>
      <c r="D69" s="221" t="s">
        <v>124</v>
      </c>
      <c r="E69" s="235">
        <f>355+20</f>
        <v>375</v>
      </c>
      <c r="F69" s="369" t="s">
        <v>349</v>
      </c>
      <c r="G69" s="467" t="s">
        <v>372</v>
      </c>
      <c r="H69" s="319">
        <v>3100</v>
      </c>
      <c r="I69" s="383">
        <f>H69*E69</f>
        <v>1162500</v>
      </c>
      <c r="J69" s="319">
        <v>650</v>
      </c>
      <c r="K69" s="383">
        <f>J69*E69</f>
        <v>243750</v>
      </c>
      <c r="L69" s="383">
        <f>K69+I69</f>
        <v>1406250</v>
      </c>
      <c r="M69" s="542"/>
      <c r="N69" s="205"/>
      <c r="O69" s="205"/>
      <c r="P69" s="205"/>
      <c r="Q69" s="205"/>
      <c r="R69" s="205"/>
      <c r="S69" s="205"/>
      <c r="T69" s="205"/>
    </row>
    <row r="70" spans="1:20" s="206" customFormat="1" ht="18.75">
      <c r="B70" s="246"/>
      <c r="C70" s="259"/>
      <c r="D70" s="221"/>
      <c r="E70" s="235"/>
      <c r="F70" s="235"/>
      <c r="G70" s="318"/>
      <c r="H70" s="242"/>
      <c r="I70" s="242"/>
      <c r="J70" s="242"/>
      <c r="K70" s="242"/>
      <c r="L70" s="243"/>
      <c r="M70" s="243"/>
      <c r="N70" s="205"/>
      <c r="O70" s="205"/>
      <c r="P70" s="205"/>
      <c r="Q70" s="205"/>
      <c r="R70" s="205"/>
      <c r="S70" s="205"/>
      <c r="T70" s="205"/>
    </row>
    <row r="71" spans="1:20" s="227" customFormat="1" ht="18.75">
      <c r="A71" s="251"/>
      <c r="B71" s="258">
        <f>B68-0.8</f>
        <v>1.1000000000000008</v>
      </c>
      <c r="C71" s="253" t="s">
        <v>179</v>
      </c>
      <c r="D71" s="252"/>
      <c r="E71" s="254"/>
      <c r="F71" s="254"/>
      <c r="G71" s="339"/>
      <c r="H71" s="393"/>
      <c r="I71" s="393"/>
      <c r="J71" s="393"/>
      <c r="K71" s="393"/>
      <c r="L71" s="362"/>
      <c r="M71" s="362"/>
      <c r="N71" s="233"/>
      <c r="O71" s="233"/>
      <c r="P71" s="233"/>
      <c r="Q71" s="233"/>
      <c r="R71" s="233"/>
      <c r="S71" s="233"/>
      <c r="T71" s="233"/>
    </row>
    <row r="72" spans="1:20" s="206" customFormat="1" ht="63">
      <c r="B72" s="221"/>
      <c r="C72" s="247" t="s">
        <v>180</v>
      </c>
      <c r="D72" s="221" t="s">
        <v>124</v>
      </c>
      <c r="E72" s="235">
        <v>375</v>
      </c>
      <c r="F72" s="369" t="s">
        <v>350</v>
      </c>
      <c r="G72" s="467" t="s">
        <v>372</v>
      </c>
      <c r="H72" s="319">
        <v>2650</v>
      </c>
      <c r="I72" s="383">
        <f>H72*E72</f>
        <v>993750</v>
      </c>
      <c r="J72" s="319">
        <v>400</v>
      </c>
      <c r="K72" s="383">
        <f>J72*E72</f>
        <v>150000</v>
      </c>
      <c r="L72" s="383">
        <f>K72+I72</f>
        <v>1143750</v>
      </c>
      <c r="M72" s="542" t="s">
        <v>393</v>
      </c>
      <c r="N72" s="205"/>
      <c r="O72" s="205"/>
      <c r="P72" s="205"/>
      <c r="Q72" s="205"/>
      <c r="R72" s="205"/>
      <c r="S72" s="205"/>
      <c r="T72" s="205"/>
    </row>
    <row r="73" spans="1:20" s="206" customFormat="1" ht="18.75">
      <c r="B73" s="246"/>
      <c r="C73" s="259"/>
      <c r="D73" s="221"/>
      <c r="E73" s="235"/>
      <c r="F73" s="235"/>
      <c r="G73" s="318"/>
      <c r="H73" s="242"/>
      <c r="I73" s="242"/>
      <c r="J73" s="242"/>
      <c r="K73" s="242"/>
      <c r="L73" s="243"/>
      <c r="M73" s="243"/>
      <c r="N73" s="205"/>
      <c r="O73" s="205"/>
      <c r="P73" s="205"/>
      <c r="Q73" s="205"/>
      <c r="R73" s="205"/>
      <c r="S73" s="205"/>
      <c r="T73" s="205"/>
    </row>
    <row r="74" spans="1:20" s="227" customFormat="1" ht="18.75">
      <c r="A74" s="251"/>
      <c r="B74" s="258">
        <f>B71+0.01</f>
        <v>1.1100000000000008</v>
      </c>
      <c r="C74" s="253" t="s">
        <v>181</v>
      </c>
      <c r="D74" s="260"/>
      <c r="E74" s="254"/>
      <c r="F74" s="254"/>
      <c r="G74" s="339"/>
      <c r="H74" s="393"/>
      <c r="I74" s="393"/>
      <c r="J74" s="393"/>
      <c r="K74" s="393"/>
      <c r="L74" s="362"/>
      <c r="M74" s="362"/>
      <c r="N74" s="233"/>
      <c r="O74" s="233"/>
      <c r="P74" s="233"/>
      <c r="Q74" s="233"/>
      <c r="R74" s="233"/>
      <c r="S74" s="233"/>
      <c r="T74" s="233"/>
    </row>
    <row r="75" spans="1:20" s="206" customFormat="1" ht="63">
      <c r="B75" s="221"/>
      <c r="C75" s="220" t="s">
        <v>239</v>
      </c>
      <c r="D75" s="221" t="s">
        <v>124</v>
      </c>
      <c r="E75" s="249">
        <v>60</v>
      </c>
      <c r="F75" s="369" t="s">
        <v>350</v>
      </c>
      <c r="G75" s="467" t="s">
        <v>372</v>
      </c>
      <c r="H75" s="319">
        <v>2000</v>
      </c>
      <c r="I75" s="383">
        <f>H75*E75</f>
        <v>120000</v>
      </c>
      <c r="J75" s="319">
        <v>400</v>
      </c>
      <c r="K75" s="383">
        <f>J75*E75</f>
        <v>24000</v>
      </c>
      <c r="L75" s="383">
        <f>K75+I75</f>
        <v>144000</v>
      </c>
      <c r="M75" s="542" t="s">
        <v>393</v>
      </c>
      <c r="N75" s="205"/>
      <c r="O75" s="205"/>
      <c r="P75" s="205"/>
      <c r="Q75" s="205"/>
      <c r="R75" s="205"/>
      <c r="S75" s="205"/>
      <c r="T75" s="205"/>
    </row>
    <row r="76" spans="1:20" s="206" customFormat="1" ht="15.75">
      <c r="B76" s="246"/>
      <c r="C76" s="261"/>
      <c r="D76" s="221"/>
      <c r="E76" s="235"/>
      <c r="F76" s="235"/>
      <c r="G76" s="224"/>
      <c r="H76" s="242"/>
      <c r="I76" s="242"/>
      <c r="J76" s="242"/>
      <c r="K76" s="242"/>
      <c r="L76" s="245"/>
      <c r="M76" s="245"/>
      <c r="N76" s="205"/>
      <c r="O76" s="205"/>
      <c r="P76" s="205"/>
      <c r="Q76" s="205"/>
      <c r="R76" s="205"/>
      <c r="S76" s="205"/>
      <c r="T76" s="205"/>
    </row>
    <row r="77" spans="1:20" s="227" customFormat="1" ht="15.75">
      <c r="A77" s="251"/>
      <c r="B77" s="258">
        <f>B74+0.01</f>
        <v>1.1200000000000008</v>
      </c>
      <c r="C77" s="262" t="s">
        <v>183</v>
      </c>
      <c r="D77" s="252"/>
      <c r="E77" s="254"/>
      <c r="F77" s="254"/>
      <c r="G77" s="255"/>
      <c r="H77" s="393"/>
      <c r="I77" s="393"/>
      <c r="J77" s="393"/>
      <c r="K77" s="393"/>
      <c r="L77" s="362"/>
      <c r="M77" s="362"/>
      <c r="N77" s="233"/>
      <c r="O77" s="233"/>
      <c r="P77" s="233"/>
      <c r="Q77" s="233"/>
      <c r="R77" s="233"/>
      <c r="S77" s="233"/>
      <c r="T77" s="233"/>
    </row>
    <row r="78" spans="1:20" s="206" customFormat="1" ht="78.75">
      <c r="B78" s="246"/>
      <c r="C78" s="247" t="s">
        <v>184</v>
      </c>
      <c r="D78" s="221"/>
      <c r="E78" s="235"/>
      <c r="F78" s="257"/>
      <c r="G78" s="224"/>
      <c r="H78" s="242"/>
      <c r="I78" s="242"/>
      <c r="J78" s="242"/>
      <c r="K78" s="242"/>
      <c r="L78" s="245"/>
      <c r="M78" s="245"/>
      <c r="N78" s="205"/>
      <c r="O78" s="205"/>
      <c r="P78" s="205"/>
      <c r="Q78" s="205"/>
      <c r="R78" s="205"/>
      <c r="S78" s="205"/>
      <c r="T78" s="205"/>
    </row>
    <row r="79" spans="1:20" s="206" customFormat="1" ht="15.75">
      <c r="B79" s="221" t="s">
        <v>12</v>
      </c>
      <c r="C79" s="244" t="s">
        <v>185</v>
      </c>
      <c r="D79" s="221"/>
      <c r="E79" s="235"/>
      <c r="F79" s="236"/>
      <c r="G79" s="224"/>
      <c r="H79" s="242"/>
      <c r="I79" s="242"/>
      <c r="J79" s="242"/>
      <c r="K79" s="242"/>
      <c r="L79" s="245"/>
      <c r="M79" s="245"/>
      <c r="N79" s="205"/>
      <c r="O79" s="205"/>
      <c r="P79" s="205"/>
      <c r="Q79" s="205"/>
      <c r="R79" s="205"/>
      <c r="S79" s="205"/>
      <c r="T79" s="205"/>
    </row>
    <row r="80" spans="1:20" s="206" customFormat="1" ht="31.5">
      <c r="B80" s="221" t="s">
        <v>156</v>
      </c>
      <c r="C80" s="244" t="s">
        <v>188</v>
      </c>
      <c r="D80" s="221" t="s">
        <v>144</v>
      </c>
      <c r="E80" s="235">
        <v>18</v>
      </c>
      <c r="F80" s="317" t="s">
        <v>351</v>
      </c>
      <c r="G80" s="467" t="s">
        <v>374</v>
      </c>
      <c r="H80" s="319">
        <v>3705</v>
      </c>
      <c r="I80" s="383">
        <f>H80*E80</f>
        <v>66690</v>
      </c>
      <c r="J80" s="319">
        <v>500</v>
      </c>
      <c r="K80" s="383">
        <f t="shared" ref="K80" si="5">J80*E80</f>
        <v>9000</v>
      </c>
      <c r="L80" s="383">
        <f t="shared" ref="L80" si="6">K80+I80</f>
        <v>75690</v>
      </c>
      <c r="M80" s="553" t="s">
        <v>394</v>
      </c>
      <c r="N80" s="205"/>
      <c r="O80" s="205"/>
      <c r="P80" s="205"/>
      <c r="Q80" s="205"/>
      <c r="R80" s="205"/>
      <c r="S80" s="205"/>
      <c r="T80" s="205"/>
    </row>
    <row r="81" spans="2:20" s="206" customFormat="1" ht="18.75">
      <c r="B81" s="221" t="s">
        <v>187</v>
      </c>
      <c r="C81" s="244" t="s">
        <v>240</v>
      </c>
      <c r="D81" s="221" t="s">
        <v>144</v>
      </c>
      <c r="E81" s="235">
        <v>2</v>
      </c>
      <c r="F81" s="236"/>
      <c r="G81" s="224"/>
      <c r="H81" s="382"/>
      <c r="I81" s="383">
        <f>H81*E81</f>
        <v>0</v>
      </c>
      <c r="J81" s="382"/>
      <c r="K81" s="383">
        <f>J81*E81</f>
        <v>0</v>
      </c>
      <c r="L81" s="383">
        <f>K81+I81</f>
        <v>0</v>
      </c>
      <c r="M81" s="384"/>
      <c r="N81" s="205"/>
      <c r="O81" s="205">
        <v>4388</v>
      </c>
      <c r="P81" s="205"/>
      <c r="Q81" s="205"/>
      <c r="R81" s="205"/>
      <c r="S81" s="205"/>
      <c r="T81" s="205"/>
    </row>
    <row r="82" spans="2:20" s="206" customFormat="1" ht="31.5">
      <c r="B82" s="221" t="s">
        <v>189</v>
      </c>
      <c r="C82" s="244" t="s">
        <v>190</v>
      </c>
      <c r="D82" s="221" t="s">
        <v>144</v>
      </c>
      <c r="E82" s="235">
        <v>4</v>
      </c>
      <c r="F82" s="317" t="s">
        <v>351</v>
      </c>
      <c r="G82" s="467" t="s">
        <v>374</v>
      </c>
      <c r="H82" s="319">
        <v>8214</v>
      </c>
      <c r="I82" s="383">
        <f>H82*E82</f>
        <v>32856</v>
      </c>
      <c r="J82" s="319">
        <v>500</v>
      </c>
      <c r="K82" s="383">
        <f t="shared" ref="K82" si="7">J82*E82</f>
        <v>2000</v>
      </c>
      <c r="L82" s="383">
        <f t="shared" ref="L82" si="8">K82+I82</f>
        <v>34856</v>
      </c>
      <c r="M82" s="553" t="s">
        <v>394</v>
      </c>
      <c r="N82" s="205"/>
      <c r="O82" s="205"/>
      <c r="P82" s="205"/>
      <c r="Q82" s="205"/>
      <c r="R82" s="205"/>
      <c r="S82" s="205"/>
      <c r="T82" s="205"/>
    </row>
    <row r="83" spans="2:20" s="206" customFormat="1" ht="15.75">
      <c r="B83" s="246"/>
      <c r="C83" s="261"/>
      <c r="D83" s="221"/>
      <c r="E83" s="235"/>
      <c r="F83" s="235"/>
      <c r="G83" s="224"/>
      <c r="H83" s="225"/>
      <c r="I83" s="225"/>
      <c r="J83" s="225"/>
      <c r="K83" s="237"/>
      <c r="L83" s="250"/>
      <c r="M83" s="250"/>
      <c r="N83" s="205"/>
      <c r="O83" s="205"/>
      <c r="P83" s="205"/>
      <c r="Q83" s="205"/>
      <c r="R83" s="205"/>
      <c r="S83" s="205"/>
      <c r="T83" s="205"/>
    </row>
    <row r="84" spans="2:20" s="206" customFormat="1" ht="15.75">
      <c r="B84" s="221" t="s">
        <v>11</v>
      </c>
      <c r="C84" s="244" t="s">
        <v>212</v>
      </c>
      <c r="D84" s="221"/>
      <c r="E84" s="235"/>
      <c r="F84" s="236"/>
      <c r="G84" s="224"/>
      <c r="H84" s="225"/>
      <c r="I84" s="225"/>
      <c r="J84" s="225"/>
      <c r="K84" s="237"/>
      <c r="L84" s="250"/>
      <c r="M84" s="250"/>
      <c r="N84" s="205"/>
      <c r="O84" s="205"/>
      <c r="P84" s="205"/>
      <c r="Q84" s="205"/>
      <c r="R84" s="205"/>
      <c r="S84" s="205"/>
      <c r="T84" s="205"/>
    </row>
    <row r="85" spans="2:20" s="206" customFormat="1" ht="31.5">
      <c r="B85" s="221" t="s">
        <v>156</v>
      </c>
      <c r="C85" s="244" t="s">
        <v>213</v>
      </c>
      <c r="D85" s="221" t="s">
        <v>144</v>
      </c>
      <c r="E85" s="235">
        <v>10</v>
      </c>
      <c r="F85" s="317" t="s">
        <v>351</v>
      </c>
      <c r="G85" s="467" t="s">
        <v>374</v>
      </c>
      <c r="H85" s="319">
        <v>1625</v>
      </c>
      <c r="I85" s="383">
        <f>H85*E85</f>
        <v>16250</v>
      </c>
      <c r="J85" s="319">
        <v>500</v>
      </c>
      <c r="K85" s="383">
        <f>J85*E85</f>
        <v>5000</v>
      </c>
      <c r="L85" s="383">
        <f>K85+I85</f>
        <v>21250</v>
      </c>
      <c r="M85" s="553" t="s">
        <v>394</v>
      </c>
      <c r="N85" s="205"/>
      <c r="O85" s="205"/>
      <c r="P85" s="205"/>
      <c r="Q85" s="205"/>
      <c r="R85" s="205"/>
      <c r="S85" s="205"/>
      <c r="T85" s="205"/>
    </row>
    <row r="86" spans="2:20" s="206" customFormat="1" ht="15.75">
      <c r="B86" s="246"/>
      <c r="C86" s="261"/>
      <c r="D86" s="221"/>
      <c r="E86" s="235"/>
      <c r="F86" s="235"/>
      <c r="G86" s="224"/>
      <c r="H86" s="242"/>
      <c r="I86" s="242"/>
      <c r="J86" s="242"/>
      <c r="K86" s="242"/>
      <c r="L86" s="245"/>
      <c r="M86" s="245"/>
      <c r="N86" s="205"/>
      <c r="O86" s="205"/>
      <c r="P86" s="205"/>
      <c r="Q86" s="205"/>
      <c r="R86" s="205"/>
      <c r="S86" s="205"/>
      <c r="T86" s="205"/>
    </row>
    <row r="87" spans="2:20" s="206" customFormat="1" ht="15.75">
      <c r="B87" s="221" t="s">
        <v>39</v>
      </c>
      <c r="C87" s="244" t="s">
        <v>241</v>
      </c>
      <c r="D87" s="221"/>
      <c r="E87" s="235"/>
      <c r="F87" s="236"/>
      <c r="G87" s="224"/>
      <c r="H87" s="242"/>
      <c r="I87" s="242"/>
      <c r="J87" s="242"/>
      <c r="K87" s="242"/>
      <c r="L87" s="245"/>
      <c r="M87" s="553"/>
      <c r="N87" s="205"/>
      <c r="O87" s="205"/>
      <c r="P87" s="205"/>
      <c r="Q87" s="205"/>
      <c r="R87" s="205"/>
      <c r="S87" s="205"/>
      <c r="T87" s="205"/>
    </row>
    <row r="88" spans="2:20" s="206" customFormat="1" ht="31.5">
      <c r="B88" s="221" t="s">
        <v>156</v>
      </c>
      <c r="C88" s="244" t="s">
        <v>242</v>
      </c>
      <c r="D88" s="221" t="s">
        <v>63</v>
      </c>
      <c r="E88" s="235">
        <v>1</v>
      </c>
      <c r="F88" s="317" t="s">
        <v>351</v>
      </c>
      <c r="G88" s="467" t="s">
        <v>374</v>
      </c>
      <c r="H88" s="382">
        <v>2470</v>
      </c>
      <c r="I88" s="383">
        <f>H88*E88</f>
        <v>2470</v>
      </c>
      <c r="J88" s="319">
        <v>500</v>
      </c>
      <c r="K88" s="383">
        <f>J88*E88</f>
        <v>500</v>
      </c>
      <c r="L88" s="383">
        <f>K88+I88</f>
        <v>2970</v>
      </c>
      <c r="M88" s="553" t="s">
        <v>394</v>
      </c>
      <c r="N88" s="205"/>
      <c r="O88" s="205">
        <v>1900</v>
      </c>
      <c r="P88" s="205">
        <f>O88*1.3</f>
        <v>2470</v>
      </c>
      <c r="Q88" s="205"/>
      <c r="R88" s="205"/>
      <c r="S88" s="205"/>
      <c r="T88" s="205"/>
    </row>
    <row r="89" spans="2:20" s="206" customFormat="1" ht="31.5">
      <c r="B89" s="221" t="s">
        <v>187</v>
      </c>
      <c r="C89" s="244" t="s">
        <v>243</v>
      </c>
      <c r="D89" s="221" t="s">
        <v>144</v>
      </c>
      <c r="E89" s="235">
        <v>4</v>
      </c>
      <c r="F89" s="317" t="s">
        <v>351</v>
      </c>
      <c r="G89" s="467" t="s">
        <v>374</v>
      </c>
      <c r="H89" s="382">
        <v>2210</v>
      </c>
      <c r="I89" s="383">
        <f>H89*E89</f>
        <v>8840</v>
      </c>
      <c r="J89" s="319">
        <v>500</v>
      </c>
      <c r="K89" s="383">
        <f>J89*E89</f>
        <v>2000</v>
      </c>
      <c r="L89" s="383">
        <f>K89+I89</f>
        <v>10840</v>
      </c>
      <c r="M89" s="553" t="s">
        <v>394</v>
      </c>
      <c r="N89" s="205"/>
      <c r="O89" s="205">
        <v>1700</v>
      </c>
      <c r="P89" s="205">
        <f>O89*1.3</f>
        <v>2210</v>
      </c>
      <c r="Q89" s="205"/>
      <c r="R89" s="205"/>
      <c r="S89" s="205"/>
      <c r="T89" s="205"/>
    </row>
    <row r="90" spans="2:20" s="206" customFormat="1" ht="15.75">
      <c r="B90" s="246"/>
      <c r="C90" s="261"/>
      <c r="D90" s="221"/>
      <c r="E90" s="235"/>
      <c r="F90" s="235"/>
      <c r="G90" s="224"/>
      <c r="H90" s="242"/>
      <c r="I90" s="242"/>
      <c r="J90" s="242"/>
      <c r="K90" s="242"/>
      <c r="L90" s="245"/>
      <c r="M90" s="245"/>
      <c r="N90" s="205"/>
      <c r="O90" s="205"/>
      <c r="P90" s="205">
        <f t="shared" ref="P90:P99" si="9">O90*1.3</f>
        <v>0</v>
      </c>
      <c r="Q90" s="205"/>
      <c r="R90" s="205"/>
      <c r="S90" s="205"/>
      <c r="T90" s="205"/>
    </row>
    <row r="91" spans="2:20" s="206" customFormat="1" ht="15.75">
      <c r="B91" s="221" t="s">
        <v>115</v>
      </c>
      <c r="C91" s="244" t="s">
        <v>244</v>
      </c>
      <c r="D91" s="221"/>
      <c r="E91" s="235"/>
      <c r="F91" s="236"/>
      <c r="G91" s="224"/>
      <c r="H91" s="242"/>
      <c r="I91" s="242"/>
      <c r="J91" s="242"/>
      <c r="K91" s="242"/>
      <c r="L91" s="245"/>
      <c r="M91" s="245"/>
      <c r="N91" s="205"/>
      <c r="O91" s="205"/>
      <c r="P91" s="205">
        <f t="shared" si="9"/>
        <v>0</v>
      </c>
      <c r="Q91" s="205"/>
      <c r="R91" s="205"/>
      <c r="S91" s="205"/>
      <c r="T91" s="205"/>
    </row>
    <row r="92" spans="2:20" s="206" customFormat="1" ht="31.5">
      <c r="B92" s="221" t="s">
        <v>156</v>
      </c>
      <c r="C92" s="244" t="s">
        <v>245</v>
      </c>
      <c r="D92" s="221" t="s">
        <v>63</v>
      </c>
      <c r="E92" s="235">
        <v>1</v>
      </c>
      <c r="F92" s="317" t="s">
        <v>351</v>
      </c>
      <c r="G92" s="467" t="s">
        <v>374</v>
      </c>
      <c r="H92" s="382">
        <v>1650</v>
      </c>
      <c r="I92" s="383">
        <f>H92*E92</f>
        <v>1650</v>
      </c>
      <c r="J92" s="319">
        <v>500</v>
      </c>
      <c r="K92" s="383">
        <f>J92*E92</f>
        <v>500</v>
      </c>
      <c r="L92" s="383">
        <f>K92+I92</f>
        <v>2150</v>
      </c>
      <c r="M92" s="553" t="s">
        <v>394</v>
      </c>
      <c r="N92" s="205"/>
      <c r="O92" s="205">
        <v>1500</v>
      </c>
      <c r="P92" s="205">
        <f t="shared" si="9"/>
        <v>1950</v>
      </c>
      <c r="Q92" s="205"/>
      <c r="R92" s="205"/>
      <c r="S92" s="205"/>
      <c r="T92" s="205"/>
    </row>
    <row r="93" spans="2:20" s="206" customFormat="1" ht="31.5">
      <c r="B93" s="221" t="s">
        <v>187</v>
      </c>
      <c r="C93" s="244" t="s">
        <v>246</v>
      </c>
      <c r="D93" s="221" t="s">
        <v>63</v>
      </c>
      <c r="E93" s="235">
        <v>1</v>
      </c>
      <c r="F93" s="317" t="s">
        <v>351</v>
      </c>
      <c r="G93" s="467" t="s">
        <v>374</v>
      </c>
      <c r="H93" s="382">
        <v>2210</v>
      </c>
      <c r="I93" s="383">
        <f>H93*E93</f>
        <v>2210</v>
      </c>
      <c r="J93" s="319">
        <v>500</v>
      </c>
      <c r="K93" s="383">
        <f>J93*E93</f>
        <v>500</v>
      </c>
      <c r="L93" s="383">
        <f>K93+I93</f>
        <v>2710</v>
      </c>
      <c r="M93" s="553" t="s">
        <v>394</v>
      </c>
      <c r="N93" s="205"/>
      <c r="O93" s="205">
        <v>1700</v>
      </c>
      <c r="P93" s="205">
        <f t="shared" si="9"/>
        <v>2210</v>
      </c>
      <c r="Q93" s="205"/>
      <c r="R93" s="205"/>
      <c r="S93" s="205"/>
      <c r="T93" s="205"/>
    </row>
    <row r="94" spans="2:20" s="206" customFormat="1" ht="31.5">
      <c r="B94" s="221" t="s">
        <v>189</v>
      </c>
      <c r="C94" s="244" t="s">
        <v>247</v>
      </c>
      <c r="D94" s="221" t="s">
        <v>63</v>
      </c>
      <c r="E94" s="235">
        <v>1</v>
      </c>
      <c r="F94" s="317" t="s">
        <v>351</v>
      </c>
      <c r="G94" s="467" t="s">
        <v>374</v>
      </c>
      <c r="H94" s="382">
        <v>4587</v>
      </c>
      <c r="I94" s="383">
        <f>H94*E94</f>
        <v>4587</v>
      </c>
      <c r="J94" s="319">
        <v>500</v>
      </c>
      <c r="K94" s="383">
        <f>J94*E94</f>
        <v>500</v>
      </c>
      <c r="L94" s="383">
        <f>K94+I94</f>
        <v>5087</v>
      </c>
      <c r="M94" s="553" t="s">
        <v>394</v>
      </c>
      <c r="N94" s="205"/>
      <c r="O94" s="205">
        <v>3528</v>
      </c>
      <c r="P94" s="205">
        <f t="shared" si="9"/>
        <v>4586.4000000000005</v>
      </c>
      <c r="Q94" s="205"/>
      <c r="R94" s="205"/>
      <c r="S94" s="205"/>
      <c r="T94" s="205"/>
    </row>
    <row r="95" spans="2:20" s="206" customFormat="1" ht="31.5">
      <c r="B95" s="221" t="s">
        <v>191</v>
      </c>
      <c r="C95" s="244" t="s">
        <v>248</v>
      </c>
      <c r="D95" s="221" t="s">
        <v>63</v>
      </c>
      <c r="E95" s="235">
        <v>1</v>
      </c>
      <c r="F95" s="317" t="s">
        <v>351</v>
      </c>
      <c r="G95" s="467" t="s">
        <v>374</v>
      </c>
      <c r="H95" s="382">
        <v>21902</v>
      </c>
      <c r="I95" s="383">
        <f>H95*E95</f>
        <v>21902</v>
      </c>
      <c r="J95" s="319">
        <v>500</v>
      </c>
      <c r="K95" s="383">
        <f>J95*E95</f>
        <v>500</v>
      </c>
      <c r="L95" s="383">
        <f>K95+I95</f>
        <v>22402</v>
      </c>
      <c r="M95" s="553" t="s">
        <v>394</v>
      </c>
      <c r="N95" s="205"/>
      <c r="O95" s="205">
        <v>16848</v>
      </c>
      <c r="P95" s="205">
        <f t="shared" si="9"/>
        <v>21902.400000000001</v>
      </c>
      <c r="Q95" s="205"/>
      <c r="R95" s="205"/>
      <c r="S95" s="205"/>
      <c r="T95" s="205"/>
    </row>
    <row r="96" spans="2:20" s="206" customFormat="1" ht="15.75">
      <c r="B96" s="246"/>
      <c r="C96" s="261"/>
      <c r="D96" s="221"/>
      <c r="E96" s="235"/>
      <c r="F96" s="235"/>
      <c r="G96" s="224"/>
      <c r="H96" s="225"/>
      <c r="I96" s="225"/>
      <c r="J96" s="225"/>
      <c r="K96" s="237"/>
      <c r="L96" s="250"/>
      <c r="M96" s="250"/>
      <c r="N96" s="205"/>
      <c r="O96" s="205"/>
      <c r="P96" s="205">
        <f t="shared" si="9"/>
        <v>0</v>
      </c>
      <c r="Q96" s="205"/>
      <c r="R96" s="205"/>
      <c r="S96" s="205"/>
      <c r="T96" s="205"/>
    </row>
    <row r="97" spans="1:20" s="206" customFormat="1" ht="15.75">
      <c r="B97" s="221" t="s">
        <v>118</v>
      </c>
      <c r="C97" s="244" t="s">
        <v>209</v>
      </c>
      <c r="D97" s="221"/>
      <c r="E97" s="235"/>
      <c r="F97" s="236"/>
      <c r="G97" s="224"/>
      <c r="H97" s="225"/>
      <c r="I97" s="225"/>
      <c r="J97" s="225"/>
      <c r="K97" s="237"/>
      <c r="L97" s="250"/>
      <c r="M97" s="250"/>
      <c r="N97" s="205"/>
      <c r="O97" s="205"/>
      <c r="P97" s="205">
        <f t="shared" si="9"/>
        <v>0</v>
      </c>
      <c r="Q97" s="205"/>
      <c r="R97" s="205"/>
      <c r="S97" s="205"/>
      <c r="T97" s="205"/>
    </row>
    <row r="98" spans="1:20" s="206" customFormat="1" ht="31.5">
      <c r="B98" s="221" t="s">
        <v>156</v>
      </c>
      <c r="C98" s="244" t="s">
        <v>210</v>
      </c>
      <c r="D98" s="221" t="s">
        <v>166</v>
      </c>
      <c r="E98" s="235">
        <v>8</v>
      </c>
      <c r="F98" s="317" t="s">
        <v>351</v>
      </c>
      <c r="G98" s="467" t="s">
        <v>374</v>
      </c>
      <c r="H98" s="382">
        <v>3199</v>
      </c>
      <c r="I98" s="383">
        <f>H98*E98</f>
        <v>25592</v>
      </c>
      <c r="J98" s="319">
        <v>500</v>
      </c>
      <c r="K98" s="383">
        <f>J98*E98</f>
        <v>4000</v>
      </c>
      <c r="L98" s="383">
        <f>K98+I98</f>
        <v>29592</v>
      </c>
      <c r="M98" s="553" t="s">
        <v>394</v>
      </c>
      <c r="N98" s="205"/>
      <c r="O98" s="205">
        <v>2460</v>
      </c>
      <c r="P98" s="205">
        <f t="shared" si="9"/>
        <v>3198</v>
      </c>
      <c r="Q98" s="205"/>
      <c r="R98" s="205"/>
      <c r="S98" s="205"/>
      <c r="T98" s="205"/>
    </row>
    <row r="99" spans="1:20" s="206" customFormat="1" ht="31.5">
      <c r="B99" s="221" t="s">
        <v>187</v>
      </c>
      <c r="C99" s="244" t="s">
        <v>211</v>
      </c>
      <c r="D99" s="221" t="s">
        <v>166</v>
      </c>
      <c r="E99" s="235">
        <v>51</v>
      </c>
      <c r="F99" s="317" t="s">
        <v>351</v>
      </c>
      <c r="G99" s="467" t="s">
        <v>374</v>
      </c>
      <c r="H99" s="382">
        <v>3732</v>
      </c>
      <c r="I99" s="383">
        <f>H99*E99</f>
        <v>190332</v>
      </c>
      <c r="J99" s="319">
        <v>500</v>
      </c>
      <c r="K99" s="383">
        <f>J99*E99</f>
        <v>25500</v>
      </c>
      <c r="L99" s="383">
        <f>K99+I99</f>
        <v>215832</v>
      </c>
      <c r="M99" s="553" t="s">
        <v>394</v>
      </c>
      <c r="N99" s="205"/>
      <c r="O99" s="205">
        <v>2870</v>
      </c>
      <c r="P99" s="205">
        <f t="shared" si="9"/>
        <v>3731</v>
      </c>
      <c r="Q99" s="205"/>
      <c r="R99" s="205"/>
      <c r="S99" s="205"/>
      <c r="T99" s="205"/>
    </row>
    <row r="100" spans="1:20" s="206" customFormat="1" ht="15.75">
      <c r="B100" s="246"/>
      <c r="C100" s="261"/>
      <c r="D100" s="221"/>
      <c r="E100" s="235"/>
      <c r="F100" s="235"/>
      <c r="G100" s="224"/>
      <c r="H100" s="242"/>
      <c r="I100" s="242"/>
      <c r="J100" s="242"/>
      <c r="K100" s="242"/>
      <c r="L100" s="245"/>
      <c r="M100" s="245"/>
      <c r="N100" s="205"/>
      <c r="O100" s="205"/>
      <c r="P100" s="205"/>
      <c r="Q100" s="205"/>
      <c r="R100" s="205"/>
      <c r="S100" s="205"/>
      <c r="T100" s="205"/>
    </row>
    <row r="101" spans="1:20" s="206" customFormat="1" ht="15.75">
      <c r="B101" s="221" t="s">
        <v>116</v>
      </c>
      <c r="C101" s="244" t="s">
        <v>197</v>
      </c>
      <c r="D101" s="221"/>
      <c r="E101" s="235"/>
      <c r="F101" s="236"/>
      <c r="G101" s="224"/>
      <c r="H101" s="242"/>
      <c r="I101" s="242"/>
      <c r="J101" s="242"/>
      <c r="K101" s="242"/>
      <c r="L101" s="245"/>
      <c r="M101" s="245"/>
      <c r="N101" s="205"/>
      <c r="O101" s="205"/>
      <c r="P101" s="205"/>
      <c r="Q101" s="205"/>
      <c r="R101" s="205"/>
      <c r="S101" s="205"/>
      <c r="T101" s="205"/>
    </row>
    <row r="102" spans="1:20" s="206" customFormat="1" ht="31.5">
      <c r="B102" s="221" t="s">
        <v>156</v>
      </c>
      <c r="C102" s="244" t="s">
        <v>249</v>
      </c>
      <c r="D102" s="221" t="s">
        <v>144</v>
      </c>
      <c r="E102" s="235">
        <v>3</v>
      </c>
      <c r="F102" s="317" t="s">
        <v>354</v>
      </c>
      <c r="G102" s="467" t="s">
        <v>374</v>
      </c>
      <c r="H102" s="319">
        <v>3500</v>
      </c>
      <c r="I102" s="383">
        <f t="shared" ref="I102" si="10">H102*E102</f>
        <v>10500</v>
      </c>
      <c r="J102" s="319">
        <v>400</v>
      </c>
      <c r="K102" s="383">
        <f t="shared" ref="K102" si="11">J102*E102</f>
        <v>1200</v>
      </c>
      <c r="L102" s="383">
        <f t="shared" ref="L102" si="12">K102+I102</f>
        <v>11700</v>
      </c>
      <c r="M102" s="553" t="s">
        <v>394</v>
      </c>
      <c r="N102" s="205"/>
      <c r="O102" s="205"/>
      <c r="P102" s="205"/>
      <c r="Q102" s="205"/>
      <c r="R102" s="205"/>
      <c r="S102" s="205"/>
      <c r="T102" s="205"/>
    </row>
    <row r="103" spans="1:20" s="206" customFormat="1" ht="31.5">
      <c r="B103" s="221" t="s">
        <v>187</v>
      </c>
      <c r="C103" s="244" t="s">
        <v>250</v>
      </c>
      <c r="D103" s="221" t="s">
        <v>144</v>
      </c>
      <c r="E103" s="235">
        <v>3</v>
      </c>
      <c r="F103" s="317" t="s">
        <v>354</v>
      </c>
      <c r="G103" s="467" t="s">
        <v>374</v>
      </c>
      <c r="H103" s="319">
        <v>3500</v>
      </c>
      <c r="I103" s="383">
        <f t="shared" ref="I103:I104" si="13">H103*E103</f>
        <v>10500</v>
      </c>
      <c r="J103" s="319">
        <v>400</v>
      </c>
      <c r="K103" s="383">
        <f t="shared" ref="K103:K104" si="14">J103*E103</f>
        <v>1200</v>
      </c>
      <c r="L103" s="383">
        <f t="shared" ref="L103:L104" si="15">K103+I103</f>
        <v>11700</v>
      </c>
      <c r="M103" s="553" t="s">
        <v>394</v>
      </c>
      <c r="N103" s="205"/>
      <c r="O103" s="205"/>
      <c r="P103" s="205"/>
      <c r="Q103" s="205"/>
      <c r="R103" s="205"/>
      <c r="S103" s="205"/>
      <c r="T103" s="205"/>
    </row>
    <row r="104" spans="1:20" s="206" customFormat="1" ht="31.5">
      <c r="B104" s="221" t="s">
        <v>189</v>
      </c>
      <c r="C104" s="244" t="s">
        <v>251</v>
      </c>
      <c r="D104" s="221" t="s">
        <v>144</v>
      </c>
      <c r="E104" s="235">
        <v>3</v>
      </c>
      <c r="F104" s="317" t="s">
        <v>354</v>
      </c>
      <c r="G104" s="467" t="s">
        <v>374</v>
      </c>
      <c r="H104" s="319">
        <v>3800</v>
      </c>
      <c r="I104" s="383">
        <f t="shared" si="13"/>
        <v>11400</v>
      </c>
      <c r="J104" s="319">
        <v>400</v>
      </c>
      <c r="K104" s="383">
        <f t="shared" si="14"/>
        <v>1200</v>
      </c>
      <c r="L104" s="383">
        <f t="shared" si="15"/>
        <v>12600</v>
      </c>
      <c r="M104" s="553" t="s">
        <v>394</v>
      </c>
      <c r="N104" s="205"/>
      <c r="O104" s="205"/>
      <c r="P104" s="205"/>
      <c r="Q104" s="205"/>
      <c r="R104" s="205"/>
      <c r="S104" s="205"/>
      <c r="T104" s="205"/>
    </row>
    <row r="105" spans="1:20" s="206" customFormat="1" ht="31.5">
      <c r="B105" s="221" t="s">
        <v>191</v>
      </c>
      <c r="C105" s="244" t="s">
        <v>252</v>
      </c>
      <c r="D105" s="221" t="s">
        <v>63</v>
      </c>
      <c r="E105" s="235">
        <v>1</v>
      </c>
      <c r="F105" s="317" t="s">
        <v>354</v>
      </c>
      <c r="G105" s="467" t="s">
        <v>374</v>
      </c>
      <c r="H105" s="382">
        <v>6500</v>
      </c>
      <c r="I105" s="383">
        <f>H105*E105</f>
        <v>6500</v>
      </c>
      <c r="J105" s="382">
        <v>400</v>
      </c>
      <c r="K105" s="383">
        <f>J105*E105</f>
        <v>400</v>
      </c>
      <c r="L105" s="383">
        <f>K105+I105</f>
        <v>6900</v>
      </c>
      <c r="M105" s="553" t="s">
        <v>394</v>
      </c>
      <c r="N105" s="205"/>
      <c r="O105" s="205"/>
      <c r="P105" s="205"/>
      <c r="Q105" s="205"/>
      <c r="R105" s="205"/>
      <c r="S105" s="205"/>
      <c r="T105" s="205"/>
    </row>
    <row r="106" spans="1:20" s="206" customFormat="1" ht="31.5">
      <c r="B106" s="221" t="s">
        <v>201</v>
      </c>
      <c r="C106" s="244" t="s">
        <v>253</v>
      </c>
      <c r="D106" s="221" t="s">
        <v>63</v>
      </c>
      <c r="E106" s="235">
        <v>1</v>
      </c>
      <c r="F106" s="317" t="s">
        <v>354</v>
      </c>
      <c r="G106" s="467" t="s">
        <v>374</v>
      </c>
      <c r="H106" s="382">
        <v>8000</v>
      </c>
      <c r="I106" s="383">
        <f>H106*E106</f>
        <v>8000</v>
      </c>
      <c r="J106" s="382">
        <v>400</v>
      </c>
      <c r="K106" s="383">
        <f>J106*E106</f>
        <v>400</v>
      </c>
      <c r="L106" s="383">
        <f>K106+I106</f>
        <v>8400</v>
      </c>
      <c r="M106" s="553" t="s">
        <v>394</v>
      </c>
      <c r="N106" s="205"/>
      <c r="O106" s="205"/>
      <c r="P106" s="205"/>
      <c r="Q106" s="205"/>
      <c r="R106" s="205"/>
      <c r="S106" s="205"/>
      <c r="T106" s="205"/>
    </row>
    <row r="107" spans="1:20" s="206" customFormat="1" ht="15.75">
      <c r="B107" s="246"/>
      <c r="C107" s="261"/>
      <c r="D107" s="221"/>
      <c r="E107" s="235"/>
      <c r="F107" s="235"/>
      <c r="G107" s="224"/>
      <c r="H107" s="242"/>
      <c r="I107" s="242"/>
      <c r="J107" s="242"/>
      <c r="K107" s="242"/>
      <c r="L107" s="245"/>
      <c r="M107" s="245"/>
      <c r="N107" s="205"/>
      <c r="O107" s="205"/>
      <c r="P107" s="205"/>
      <c r="Q107" s="205"/>
      <c r="R107" s="205"/>
      <c r="S107" s="205"/>
      <c r="T107" s="205"/>
    </row>
    <row r="108" spans="1:20" s="206" customFormat="1" ht="15.75">
      <c r="A108" s="212"/>
      <c r="B108" s="265">
        <f>B77+0.01</f>
        <v>1.1300000000000008</v>
      </c>
      <c r="C108" s="214" t="s">
        <v>214</v>
      </c>
      <c r="D108" s="213"/>
      <c r="E108" s="215"/>
      <c r="F108" s="215"/>
      <c r="G108" s="238"/>
      <c r="H108" s="239"/>
      <c r="I108" s="239"/>
      <c r="J108" s="239"/>
      <c r="K108" s="240"/>
      <c r="L108" s="241"/>
      <c r="M108" s="241"/>
      <c r="N108" s="205"/>
      <c r="O108" s="205"/>
      <c r="P108" s="205"/>
      <c r="Q108" s="205"/>
      <c r="R108" s="205"/>
      <c r="S108" s="205"/>
      <c r="T108" s="205"/>
    </row>
    <row r="109" spans="1:20" s="206" customFormat="1" ht="63">
      <c r="B109" s="221"/>
      <c r="C109" s="220" t="s">
        <v>215</v>
      </c>
      <c r="D109" s="221"/>
      <c r="E109" s="257"/>
      <c r="F109" s="257"/>
      <c r="G109" s="224"/>
      <c r="H109" s="263"/>
      <c r="I109" s="263"/>
      <c r="J109" s="263"/>
      <c r="K109" s="264"/>
      <c r="L109" s="250"/>
      <c r="M109" s="250"/>
      <c r="N109" s="205"/>
      <c r="O109" s="205"/>
      <c r="P109" s="205"/>
      <c r="Q109" s="205"/>
      <c r="R109" s="205"/>
      <c r="S109" s="205"/>
      <c r="T109" s="205"/>
    </row>
    <row r="110" spans="1:20" s="206" customFormat="1" ht="31.5">
      <c r="B110" s="221" t="s">
        <v>12</v>
      </c>
      <c r="C110" s="244" t="s">
        <v>213</v>
      </c>
      <c r="D110" s="221" t="s">
        <v>166</v>
      </c>
      <c r="E110" s="235">
        <v>25</v>
      </c>
      <c r="F110" s="321" t="s">
        <v>364</v>
      </c>
      <c r="G110" s="467" t="s">
        <v>372</v>
      </c>
      <c r="H110" s="319">
        <v>1200</v>
      </c>
      <c r="I110" s="383">
        <f>H110*E110</f>
        <v>30000</v>
      </c>
      <c r="J110" s="319">
        <v>300</v>
      </c>
      <c r="K110" s="383">
        <f>J110*E110</f>
        <v>7500</v>
      </c>
      <c r="L110" s="383">
        <f>K110+I110</f>
        <v>37500</v>
      </c>
      <c r="M110" s="553" t="s">
        <v>394</v>
      </c>
      <c r="N110" s="205"/>
      <c r="O110" s="205"/>
      <c r="P110" s="205"/>
      <c r="Q110" s="205"/>
      <c r="R110" s="205"/>
      <c r="S110" s="205"/>
      <c r="T110" s="205"/>
    </row>
    <row r="111" spans="1:20" s="206" customFormat="1" ht="15.75">
      <c r="B111" s="246"/>
      <c r="C111" s="261"/>
      <c r="D111" s="221"/>
      <c r="E111" s="235"/>
      <c r="F111" s="235"/>
      <c r="G111" s="224"/>
      <c r="H111" s="225"/>
      <c r="I111" s="225"/>
      <c r="J111" s="225"/>
      <c r="K111" s="237"/>
      <c r="L111" s="250"/>
      <c r="M111" s="250"/>
      <c r="N111" s="205"/>
      <c r="O111" s="205"/>
      <c r="P111" s="205"/>
      <c r="Q111" s="205"/>
      <c r="R111" s="205"/>
      <c r="S111" s="205"/>
      <c r="T111" s="205"/>
    </row>
    <row r="112" spans="1:20" s="206" customFormat="1" ht="15.75">
      <c r="A112" s="212"/>
      <c r="B112" s="265">
        <f>B108+0.01</f>
        <v>1.1400000000000008</v>
      </c>
      <c r="C112" s="214" t="s">
        <v>216</v>
      </c>
      <c r="D112" s="213"/>
      <c r="E112" s="215"/>
      <c r="F112" s="215"/>
      <c r="G112" s="238"/>
      <c r="H112" s="239"/>
      <c r="I112" s="239"/>
      <c r="J112" s="239"/>
      <c r="K112" s="240"/>
      <c r="L112" s="241"/>
      <c r="M112" s="241"/>
      <c r="N112" s="205"/>
      <c r="O112" s="205"/>
      <c r="P112" s="205"/>
      <c r="Q112" s="205"/>
      <c r="R112" s="205"/>
      <c r="S112" s="205"/>
      <c r="T112" s="205"/>
    </row>
    <row r="113" spans="1:20" s="206" customFormat="1" ht="47.25">
      <c r="B113" s="221"/>
      <c r="C113" s="247" t="s">
        <v>217</v>
      </c>
      <c r="D113" s="221"/>
      <c r="E113" s="257"/>
      <c r="F113" s="257"/>
      <c r="G113" s="224"/>
      <c r="H113" s="263"/>
      <c r="I113" s="263"/>
      <c r="J113" s="263"/>
      <c r="K113" s="264"/>
      <c r="L113" s="250"/>
      <c r="M113" s="250"/>
      <c r="N113" s="205"/>
      <c r="O113" s="205"/>
      <c r="P113" s="205"/>
      <c r="Q113" s="205"/>
      <c r="R113" s="205"/>
      <c r="S113" s="205"/>
      <c r="T113" s="205"/>
    </row>
    <row r="114" spans="1:20" s="206" customFormat="1" ht="31.5">
      <c r="B114" s="221" t="s">
        <v>12</v>
      </c>
      <c r="C114" s="244" t="s">
        <v>213</v>
      </c>
      <c r="D114" s="221" t="s">
        <v>144</v>
      </c>
      <c r="E114" s="235">
        <v>22</v>
      </c>
      <c r="F114" s="317" t="s">
        <v>351</v>
      </c>
      <c r="G114" s="467" t="s">
        <v>372</v>
      </c>
      <c r="H114" s="319">
        <v>1950</v>
      </c>
      <c r="I114" s="383">
        <f>H114*E114</f>
        <v>42900</v>
      </c>
      <c r="J114" s="319">
        <v>500</v>
      </c>
      <c r="K114" s="383">
        <f>J114*E114</f>
        <v>11000</v>
      </c>
      <c r="L114" s="383">
        <f>K114+I114</f>
        <v>53900</v>
      </c>
      <c r="M114" s="553" t="s">
        <v>394</v>
      </c>
      <c r="N114" s="205"/>
      <c r="O114" s="205"/>
      <c r="P114" s="205"/>
      <c r="Q114" s="205"/>
      <c r="R114" s="205"/>
      <c r="S114" s="205"/>
      <c r="T114" s="205"/>
    </row>
    <row r="115" spans="1:20" s="206" customFormat="1" ht="15.75">
      <c r="B115" s="246"/>
      <c r="C115" s="261"/>
      <c r="D115" s="221"/>
      <c r="E115" s="235"/>
      <c r="F115" s="235"/>
      <c r="G115" s="224"/>
      <c r="H115" s="225"/>
      <c r="I115" s="225"/>
      <c r="J115" s="225"/>
      <c r="K115" s="237"/>
      <c r="L115" s="250"/>
      <c r="M115" s="250"/>
      <c r="N115" s="205"/>
      <c r="O115" s="205"/>
      <c r="P115" s="205"/>
      <c r="Q115" s="205"/>
      <c r="R115" s="205"/>
      <c r="S115" s="205"/>
      <c r="T115" s="205"/>
    </row>
    <row r="116" spans="1:20" s="206" customFormat="1" ht="15.75">
      <c r="A116" s="212"/>
      <c r="B116" s="265">
        <f>B112+0.01</f>
        <v>1.1500000000000008</v>
      </c>
      <c r="C116" s="214" t="s">
        <v>218</v>
      </c>
      <c r="D116" s="213"/>
      <c r="E116" s="215"/>
      <c r="F116" s="215"/>
      <c r="G116" s="238"/>
      <c r="H116" s="217"/>
      <c r="I116" s="217"/>
      <c r="J116" s="217"/>
      <c r="K116" s="217"/>
      <c r="L116" s="218"/>
      <c r="M116" s="218"/>
      <c r="N116" s="205"/>
      <c r="O116" s="205"/>
      <c r="P116" s="205"/>
      <c r="Q116" s="205"/>
      <c r="R116" s="205"/>
      <c r="S116" s="205"/>
      <c r="T116" s="205"/>
    </row>
    <row r="117" spans="1:20" s="206" customFormat="1" ht="94.5">
      <c r="B117" s="221"/>
      <c r="C117" s="247" t="s">
        <v>219</v>
      </c>
      <c r="D117" s="221"/>
      <c r="E117" s="257"/>
      <c r="F117" s="257"/>
      <c r="G117" s="224"/>
      <c r="H117" s="394"/>
      <c r="I117" s="394"/>
      <c r="J117" s="394"/>
      <c r="K117" s="394"/>
      <c r="L117" s="245"/>
      <c r="M117" s="245"/>
      <c r="N117" s="205"/>
      <c r="O117" s="205"/>
      <c r="P117" s="205"/>
      <c r="Q117" s="205"/>
      <c r="R117" s="205"/>
      <c r="S117" s="205"/>
      <c r="T117" s="205"/>
    </row>
    <row r="118" spans="1:20" s="206" customFormat="1" ht="31.5">
      <c r="B118" s="221" t="s">
        <v>12</v>
      </c>
      <c r="C118" s="244" t="s">
        <v>194</v>
      </c>
      <c r="D118" s="221" t="s">
        <v>63</v>
      </c>
      <c r="E118" s="235">
        <v>1</v>
      </c>
      <c r="F118" s="317" t="s">
        <v>351</v>
      </c>
      <c r="G118" s="467" t="s">
        <v>372</v>
      </c>
      <c r="H118" s="382">
        <v>3250</v>
      </c>
      <c r="I118" s="383">
        <f t="shared" ref="I118:I124" si="16">H118*E118</f>
        <v>3250</v>
      </c>
      <c r="J118" s="382">
        <v>500</v>
      </c>
      <c r="K118" s="383">
        <f t="shared" ref="K118:K124" si="17">J118*E118</f>
        <v>500</v>
      </c>
      <c r="L118" s="383">
        <f t="shared" ref="L118:L124" si="18">K118+I118</f>
        <v>3750</v>
      </c>
      <c r="M118" s="553" t="s">
        <v>394</v>
      </c>
      <c r="N118" s="205"/>
      <c r="O118" s="205">
        <v>2500</v>
      </c>
      <c r="P118" s="205">
        <f t="shared" ref="P118:P124" si="19">O118*1.3</f>
        <v>3250</v>
      </c>
      <c r="Q118" s="205"/>
      <c r="R118" s="205"/>
      <c r="S118" s="205"/>
      <c r="T118" s="205"/>
    </row>
    <row r="119" spans="1:20" s="206" customFormat="1" ht="31.5">
      <c r="B119" s="221" t="s">
        <v>11</v>
      </c>
      <c r="C119" s="244" t="s">
        <v>220</v>
      </c>
      <c r="D119" s="221" t="s">
        <v>144</v>
      </c>
      <c r="E119" s="235">
        <v>2</v>
      </c>
      <c r="F119" s="317" t="s">
        <v>351</v>
      </c>
      <c r="G119" s="467" t="s">
        <v>372</v>
      </c>
      <c r="H119" s="382">
        <v>3250</v>
      </c>
      <c r="I119" s="383">
        <f t="shared" si="16"/>
        <v>6500</v>
      </c>
      <c r="J119" s="382">
        <v>500</v>
      </c>
      <c r="K119" s="383">
        <f t="shared" si="17"/>
        <v>1000</v>
      </c>
      <c r="L119" s="383">
        <f t="shared" si="18"/>
        <v>7500</v>
      </c>
      <c r="M119" s="553" t="s">
        <v>394</v>
      </c>
      <c r="N119" s="205"/>
      <c r="O119" s="205">
        <v>2500</v>
      </c>
      <c r="P119" s="205">
        <f t="shared" si="19"/>
        <v>3250</v>
      </c>
      <c r="Q119" s="205"/>
      <c r="R119" s="205"/>
      <c r="S119" s="205"/>
      <c r="T119" s="205"/>
    </row>
    <row r="120" spans="1:20" s="206" customFormat="1" ht="31.5">
      <c r="B120" s="221" t="s">
        <v>39</v>
      </c>
      <c r="C120" s="244" t="s">
        <v>254</v>
      </c>
      <c r="D120" s="221" t="s">
        <v>144</v>
      </c>
      <c r="E120" s="235">
        <v>3</v>
      </c>
      <c r="F120" s="317" t="s">
        <v>351</v>
      </c>
      <c r="G120" s="467" t="s">
        <v>372</v>
      </c>
      <c r="H120" s="382">
        <v>3575</v>
      </c>
      <c r="I120" s="383">
        <f t="shared" si="16"/>
        <v>10725</v>
      </c>
      <c r="J120" s="382">
        <v>500</v>
      </c>
      <c r="K120" s="383">
        <f t="shared" si="17"/>
        <v>1500</v>
      </c>
      <c r="L120" s="383">
        <f t="shared" si="18"/>
        <v>12225</v>
      </c>
      <c r="M120" s="553" t="s">
        <v>394</v>
      </c>
      <c r="N120" s="205"/>
      <c r="O120" s="205">
        <v>2750</v>
      </c>
      <c r="P120" s="205">
        <f t="shared" si="19"/>
        <v>3575</v>
      </c>
      <c r="Q120" s="205"/>
      <c r="R120" s="205"/>
      <c r="S120" s="205"/>
      <c r="T120" s="205"/>
    </row>
    <row r="121" spans="1:20" s="206" customFormat="1" ht="31.5">
      <c r="B121" s="221" t="s">
        <v>115</v>
      </c>
      <c r="C121" s="244" t="s">
        <v>202</v>
      </c>
      <c r="D121" s="221" t="s">
        <v>144</v>
      </c>
      <c r="E121" s="235">
        <v>2</v>
      </c>
      <c r="F121" s="317" t="s">
        <v>351</v>
      </c>
      <c r="G121" s="467" t="s">
        <v>372</v>
      </c>
      <c r="H121" s="382">
        <v>3276</v>
      </c>
      <c r="I121" s="383">
        <f t="shared" si="16"/>
        <v>6552</v>
      </c>
      <c r="J121" s="382">
        <v>500</v>
      </c>
      <c r="K121" s="383">
        <f t="shared" si="17"/>
        <v>1000</v>
      </c>
      <c r="L121" s="383">
        <f t="shared" si="18"/>
        <v>7552</v>
      </c>
      <c r="M121" s="553" t="s">
        <v>394</v>
      </c>
      <c r="N121" s="205"/>
      <c r="O121" s="205">
        <v>2520</v>
      </c>
      <c r="P121" s="205">
        <f t="shared" si="19"/>
        <v>3276</v>
      </c>
      <c r="Q121" s="205"/>
      <c r="R121" s="205"/>
      <c r="S121" s="205"/>
      <c r="T121" s="205"/>
    </row>
    <row r="122" spans="1:20" s="206" customFormat="1" ht="31.5">
      <c r="B122" s="221" t="s">
        <v>118</v>
      </c>
      <c r="C122" s="244" t="s">
        <v>204</v>
      </c>
      <c r="D122" s="221" t="s">
        <v>63</v>
      </c>
      <c r="E122" s="235">
        <v>1</v>
      </c>
      <c r="F122" s="317" t="s">
        <v>351</v>
      </c>
      <c r="G122" s="467" t="s">
        <v>372</v>
      </c>
      <c r="H122" s="382">
        <v>5720</v>
      </c>
      <c r="I122" s="383">
        <f t="shared" si="16"/>
        <v>5720</v>
      </c>
      <c r="J122" s="382">
        <v>500</v>
      </c>
      <c r="K122" s="383">
        <f t="shared" si="17"/>
        <v>500</v>
      </c>
      <c r="L122" s="383">
        <f t="shared" si="18"/>
        <v>6220</v>
      </c>
      <c r="M122" s="553" t="s">
        <v>394</v>
      </c>
      <c r="N122" s="205"/>
      <c r="O122" s="205">
        <v>4400</v>
      </c>
      <c r="P122" s="205">
        <f t="shared" si="19"/>
        <v>5720</v>
      </c>
      <c r="Q122" s="205"/>
      <c r="R122" s="205"/>
      <c r="S122" s="205"/>
      <c r="T122" s="205"/>
    </row>
    <row r="123" spans="1:20" s="206" customFormat="1" ht="31.5">
      <c r="B123" s="221" t="s">
        <v>116</v>
      </c>
      <c r="C123" s="244" t="s">
        <v>255</v>
      </c>
      <c r="D123" s="221" t="s">
        <v>144</v>
      </c>
      <c r="E123" s="235">
        <v>2</v>
      </c>
      <c r="F123" s="317" t="s">
        <v>351</v>
      </c>
      <c r="G123" s="467" t="s">
        <v>372</v>
      </c>
      <c r="H123" s="382">
        <v>5033</v>
      </c>
      <c r="I123" s="383">
        <f t="shared" si="16"/>
        <v>10066</v>
      </c>
      <c r="J123" s="382">
        <v>500</v>
      </c>
      <c r="K123" s="383">
        <f t="shared" si="17"/>
        <v>1000</v>
      </c>
      <c r="L123" s="383">
        <f t="shared" si="18"/>
        <v>11066</v>
      </c>
      <c r="M123" s="553" t="s">
        <v>394</v>
      </c>
      <c r="N123" s="205"/>
      <c r="O123" s="205">
        <v>3872</v>
      </c>
      <c r="P123" s="205">
        <f t="shared" si="19"/>
        <v>5033.6000000000004</v>
      </c>
      <c r="Q123" s="205"/>
      <c r="R123" s="205"/>
      <c r="S123" s="205"/>
      <c r="T123" s="205"/>
    </row>
    <row r="124" spans="1:20" s="206" customFormat="1" ht="31.5">
      <c r="B124" s="221" t="s">
        <v>119</v>
      </c>
      <c r="C124" s="244" t="s">
        <v>256</v>
      </c>
      <c r="D124" s="221" t="s">
        <v>63</v>
      </c>
      <c r="E124" s="235">
        <v>1</v>
      </c>
      <c r="F124" s="317" t="s">
        <v>351</v>
      </c>
      <c r="G124" s="467" t="s">
        <v>372</v>
      </c>
      <c r="H124" s="382">
        <v>5492</v>
      </c>
      <c r="I124" s="383">
        <f t="shared" si="16"/>
        <v>5492</v>
      </c>
      <c r="J124" s="382">
        <v>500</v>
      </c>
      <c r="K124" s="383">
        <f t="shared" si="17"/>
        <v>500</v>
      </c>
      <c r="L124" s="383">
        <f t="shared" si="18"/>
        <v>5992</v>
      </c>
      <c r="M124" s="553" t="s">
        <v>394</v>
      </c>
      <c r="N124" s="205"/>
      <c r="O124" s="205">
        <v>4224</v>
      </c>
      <c r="P124" s="205">
        <f t="shared" si="19"/>
        <v>5491.2</v>
      </c>
      <c r="Q124" s="205"/>
      <c r="R124" s="205"/>
      <c r="S124" s="205"/>
      <c r="T124" s="205"/>
    </row>
    <row r="125" spans="1:20" s="206" customFormat="1" ht="15.75">
      <c r="B125" s="221"/>
      <c r="C125" s="247"/>
      <c r="D125" s="221"/>
      <c r="E125" s="257"/>
      <c r="F125" s="257"/>
      <c r="G125" s="224"/>
      <c r="H125" s="394"/>
      <c r="I125" s="394"/>
      <c r="J125" s="394"/>
      <c r="K125" s="394"/>
      <c r="L125" s="245"/>
      <c r="M125" s="245"/>
      <c r="N125" s="205"/>
      <c r="O125" s="205"/>
      <c r="P125" s="205"/>
      <c r="Q125" s="205"/>
      <c r="R125" s="205"/>
      <c r="S125" s="205"/>
      <c r="T125" s="205"/>
    </row>
    <row r="126" spans="1:20" s="206" customFormat="1" ht="15.75">
      <c r="A126" s="199"/>
      <c r="B126" s="200">
        <v>2</v>
      </c>
      <c r="C126" s="266" t="s">
        <v>225</v>
      </c>
      <c r="D126" s="200"/>
      <c r="E126" s="202"/>
      <c r="F126" s="202"/>
      <c r="G126" s="267"/>
      <c r="H126" s="203"/>
      <c r="I126" s="203"/>
      <c r="J126" s="203"/>
      <c r="K126" s="203"/>
      <c r="L126" s="204"/>
      <c r="M126" s="204"/>
      <c r="N126" s="205"/>
      <c r="O126" s="205"/>
      <c r="P126" s="205"/>
      <c r="Q126" s="205"/>
      <c r="R126" s="205"/>
      <c r="S126" s="205"/>
      <c r="T126" s="205"/>
    </row>
    <row r="127" spans="1:20">
      <c r="B127" s="193"/>
      <c r="C127" s="207"/>
      <c r="D127" s="208"/>
      <c r="E127" s="209"/>
      <c r="F127" s="209"/>
      <c r="G127" s="268"/>
      <c r="H127" s="210"/>
      <c r="I127" s="210"/>
      <c r="J127" s="210"/>
      <c r="K127" s="210"/>
      <c r="L127" s="211"/>
      <c r="M127" s="211"/>
    </row>
    <row r="128" spans="1:20" s="206" customFormat="1" ht="15.75">
      <c r="A128" s="212"/>
      <c r="B128" s="213">
        <v>2.1</v>
      </c>
      <c r="C128" s="214" t="s">
        <v>226</v>
      </c>
      <c r="D128" s="213"/>
      <c r="E128" s="215"/>
      <c r="F128" s="216"/>
      <c r="G128" s="238"/>
      <c r="H128" s="217"/>
      <c r="I128" s="217"/>
      <c r="J128" s="217"/>
      <c r="K128" s="217"/>
      <c r="L128" s="218"/>
      <c r="M128" s="218"/>
      <c r="N128" s="205"/>
      <c r="O128" s="205"/>
      <c r="P128" s="205"/>
      <c r="Q128" s="205"/>
      <c r="R128" s="205"/>
      <c r="S128" s="205"/>
      <c r="T128" s="205"/>
    </row>
    <row r="129" spans="1:20" s="206" customFormat="1" ht="63">
      <c r="B129" s="221"/>
      <c r="C129" s="247" t="s">
        <v>227</v>
      </c>
      <c r="D129" s="221" t="s">
        <v>117</v>
      </c>
      <c r="E129" s="257">
        <v>1</v>
      </c>
      <c r="F129" s="369" t="s">
        <v>355</v>
      </c>
      <c r="G129" s="467" t="s">
        <v>372</v>
      </c>
      <c r="H129" s="319">
        <v>15000</v>
      </c>
      <c r="I129" s="383">
        <f>H129*E129</f>
        <v>15000</v>
      </c>
      <c r="J129" s="319">
        <v>10000</v>
      </c>
      <c r="K129" s="383">
        <f>J129*E129</f>
        <v>10000</v>
      </c>
      <c r="L129" s="383">
        <f>K129+I129</f>
        <v>25000</v>
      </c>
      <c r="M129" s="232"/>
      <c r="N129" s="205"/>
      <c r="O129" s="205"/>
      <c r="P129" s="205"/>
      <c r="Q129" s="205"/>
      <c r="R129" s="205"/>
      <c r="S129" s="205"/>
      <c r="T129" s="205"/>
    </row>
    <row r="130" spans="1:20" ht="18.75">
      <c r="B130" s="193"/>
      <c r="C130" s="207"/>
      <c r="D130" s="208"/>
      <c r="E130" s="209"/>
      <c r="F130" s="380"/>
      <c r="G130" s="318"/>
      <c r="H130" s="319"/>
      <c r="I130" s="319"/>
      <c r="J130" s="319"/>
      <c r="K130" s="366"/>
      <c r="L130" s="367"/>
      <c r="M130" s="381"/>
    </row>
    <row r="131" spans="1:20" s="206" customFormat="1" ht="18.75">
      <c r="A131" s="212"/>
      <c r="B131" s="213">
        <v>2.2000000000000002</v>
      </c>
      <c r="C131" s="214" t="s">
        <v>228</v>
      </c>
      <c r="D131" s="213"/>
      <c r="E131" s="215"/>
      <c r="F131" s="359"/>
      <c r="G131" s="339"/>
      <c r="H131" s="340"/>
      <c r="I131" s="340"/>
      <c r="J131" s="340"/>
      <c r="K131" s="341"/>
      <c r="L131" s="342"/>
      <c r="M131" s="256"/>
      <c r="N131" s="205"/>
      <c r="O131" s="205"/>
      <c r="P131" s="205"/>
      <c r="Q131" s="205"/>
      <c r="R131" s="205"/>
      <c r="S131" s="205"/>
      <c r="T131" s="205"/>
    </row>
    <row r="132" spans="1:20" s="206" customFormat="1" ht="94.5">
      <c r="B132" s="221"/>
      <c r="C132" s="220" t="s">
        <v>229</v>
      </c>
      <c r="D132" s="221" t="s">
        <v>117</v>
      </c>
      <c r="E132" s="257">
        <v>1</v>
      </c>
      <c r="F132" s="369"/>
      <c r="G132" s="318"/>
      <c r="H132" s="319">
        <v>0</v>
      </c>
      <c r="I132" s="383">
        <f>H132*E132</f>
        <v>0</v>
      </c>
      <c r="J132" s="319">
        <v>90000</v>
      </c>
      <c r="K132" s="383">
        <f>J132*E132</f>
        <v>90000</v>
      </c>
      <c r="L132" s="383">
        <f>K132+I132</f>
        <v>90000</v>
      </c>
      <c r="M132" s="232"/>
      <c r="N132" s="205"/>
      <c r="O132" s="205"/>
      <c r="P132" s="205"/>
      <c r="Q132" s="205"/>
      <c r="R132" s="205"/>
      <c r="S132" s="205"/>
      <c r="T132" s="205"/>
    </row>
    <row r="133" spans="1:20" ht="18.75">
      <c r="B133" s="193"/>
      <c r="C133" s="207"/>
      <c r="D133" s="208"/>
      <c r="E133" s="209"/>
      <c r="F133" s="380"/>
      <c r="G133" s="318"/>
      <c r="H133" s="319"/>
      <c r="I133" s="319"/>
      <c r="J133" s="319"/>
      <c r="K133" s="366"/>
      <c r="L133" s="367"/>
      <c r="M133" s="381"/>
    </row>
    <row r="134" spans="1:20" s="206" customFormat="1" ht="18.75">
      <c r="A134" s="212"/>
      <c r="B134" s="213">
        <v>2.2000000000000002</v>
      </c>
      <c r="C134" s="214" t="s">
        <v>230</v>
      </c>
      <c r="D134" s="213"/>
      <c r="E134" s="215"/>
      <c r="F134" s="359"/>
      <c r="G134" s="339"/>
      <c r="H134" s="340"/>
      <c r="I134" s="340"/>
      <c r="J134" s="340"/>
      <c r="K134" s="341"/>
      <c r="L134" s="342"/>
      <c r="M134" s="256"/>
      <c r="N134" s="205"/>
      <c r="O134" s="205"/>
      <c r="P134" s="205"/>
      <c r="Q134" s="205"/>
      <c r="R134" s="205"/>
      <c r="S134" s="205"/>
      <c r="T134" s="205"/>
    </row>
    <row r="135" spans="1:20" s="206" customFormat="1" ht="63">
      <c r="B135" s="221"/>
      <c r="C135" s="247" t="s">
        <v>231</v>
      </c>
      <c r="D135" s="221" t="s">
        <v>117</v>
      </c>
      <c r="E135" s="257">
        <v>1</v>
      </c>
      <c r="F135" s="369"/>
      <c r="G135" s="318"/>
      <c r="H135" s="319">
        <v>10000</v>
      </c>
      <c r="I135" s="383">
        <f>H135*E135</f>
        <v>10000</v>
      </c>
      <c r="J135" s="319">
        <v>15000</v>
      </c>
      <c r="K135" s="383">
        <f>J135*E135</f>
        <v>15000</v>
      </c>
      <c r="L135" s="383">
        <f>K135+I135</f>
        <v>25000</v>
      </c>
      <c r="M135" s="232"/>
      <c r="N135" s="205"/>
      <c r="O135" s="205"/>
      <c r="P135" s="205"/>
      <c r="Q135" s="205"/>
      <c r="R135" s="205"/>
      <c r="S135" s="205"/>
      <c r="T135" s="205"/>
    </row>
    <row r="136" spans="1:20" ht="15.75" customHeight="1">
      <c r="B136" s="269"/>
      <c r="C136" s="270"/>
      <c r="D136" s="269"/>
      <c r="E136" s="271"/>
      <c r="F136" s="271"/>
      <c r="G136" s="210"/>
      <c r="H136" s="210"/>
      <c r="I136" s="210"/>
      <c r="J136" s="210"/>
      <c r="K136" s="210"/>
      <c r="L136" s="395"/>
      <c r="M136" s="395"/>
    </row>
    <row r="137" spans="1:20" ht="15.75">
      <c r="A137" s="206"/>
      <c r="B137" s="273"/>
      <c r="C137" s="274"/>
      <c r="D137" s="274"/>
      <c r="E137" s="242"/>
      <c r="F137" s="275"/>
      <c r="G137" s="242"/>
      <c r="H137" s="242"/>
      <c r="I137" s="242"/>
      <c r="J137" s="242"/>
      <c r="K137" s="242"/>
      <c r="L137" s="274"/>
      <c r="M137" s="274"/>
    </row>
    <row r="138" spans="1:20" s="283" customFormat="1" ht="36.75" customHeight="1">
      <c r="A138" s="277"/>
      <c r="B138" s="278"/>
      <c r="C138" s="487" t="s">
        <v>232</v>
      </c>
      <c r="D138" s="487"/>
      <c r="E138" s="279"/>
      <c r="F138" s="280"/>
      <c r="G138" s="279"/>
      <c r="H138" s="279"/>
      <c r="I138" s="282">
        <f>SUM(I11:I137)</f>
        <v>8890394</v>
      </c>
      <c r="J138" s="281"/>
      <c r="K138" s="282">
        <f>SUM(K11:K137)</f>
        <v>1069150</v>
      </c>
      <c r="L138" s="282">
        <f>SUM(L11:L137)</f>
        <v>9959544</v>
      </c>
      <c r="M138" s="396"/>
      <c r="N138" s="180"/>
      <c r="O138" s="180"/>
      <c r="P138" s="180"/>
      <c r="Q138" s="180"/>
      <c r="R138" s="180"/>
      <c r="S138" s="180"/>
      <c r="T138" s="180"/>
    </row>
    <row r="139" spans="1:20">
      <c r="E139" s="285"/>
      <c r="F139" s="285"/>
      <c r="L139" s="287"/>
      <c r="M139" s="287"/>
    </row>
    <row r="140" spans="1:20" ht="45.75" customHeight="1">
      <c r="B140" s="488" t="s">
        <v>343</v>
      </c>
      <c r="C140" s="488"/>
      <c r="D140" s="488"/>
      <c r="E140" s="488"/>
      <c r="F140" s="488"/>
      <c r="G140" s="488"/>
      <c r="H140" s="488"/>
      <c r="I140" s="488"/>
      <c r="J140" s="488"/>
      <c r="K140" s="488"/>
      <c r="L140" s="488"/>
      <c r="M140" s="288"/>
    </row>
    <row r="141" spans="1:20">
      <c r="B141" s="289"/>
      <c r="C141" s="290" t="s">
        <v>342</v>
      </c>
      <c r="D141" s="290"/>
    </row>
    <row r="147" spans="2:20">
      <c r="L147" s="390"/>
      <c r="M147" s="390"/>
    </row>
    <row r="148" spans="2:20">
      <c r="B148" s="178"/>
      <c r="E148" s="178"/>
      <c r="F148" s="178"/>
      <c r="G148" s="178"/>
      <c r="H148" s="178"/>
      <c r="I148" s="178"/>
      <c r="J148" s="178"/>
      <c r="K148" s="178"/>
      <c r="L148" s="390"/>
      <c r="M148" s="390"/>
      <c r="N148" s="178"/>
      <c r="O148" s="178"/>
      <c r="P148" s="178"/>
      <c r="Q148" s="178"/>
      <c r="R148" s="178"/>
      <c r="S148" s="178"/>
      <c r="T148" s="178"/>
    </row>
  </sheetData>
  <mergeCells count="13">
    <mergeCell ref="M4:M5"/>
    <mergeCell ref="C138:D138"/>
    <mergeCell ref="B140:L140"/>
    <mergeCell ref="B4:B5"/>
    <mergeCell ref="C4:C5"/>
    <mergeCell ref="D4:D5"/>
    <mergeCell ref="E4:E5"/>
    <mergeCell ref="F4:F5"/>
    <mergeCell ref="G4:G5"/>
    <mergeCell ref="H4:I4"/>
    <mergeCell ref="J4:K4"/>
    <mergeCell ref="L4:L5"/>
    <mergeCell ref="M11:M12"/>
  </mergeCells>
  <printOptions horizontalCentered="1"/>
  <pageMargins left="0.39370078740157499" right="0.39370078740157499" top="0.47244094488188998" bottom="0.47244094488188998" header="0.31496062992126" footer="0.31496062992126"/>
  <pageSetup paperSize="9" scale="58" fitToHeight="0" orientation="landscape" r:id="rId1"/>
  <headerFooter>
    <oddHeader>&amp;LDeutsche Bank AG, Karachi branch&amp;RKarachi Relocation
General Contractor works</oddHeader>
    <oddFooter>&amp;L&amp;A&amp;RPage &amp;P of &amp;N&amp;C&amp;1#&amp;"Calibri"&amp;10&amp;K000000 For internal use only</oddFooter>
  </headerFooter>
  <rowBreaks count="1" manualBreakCount="1">
    <brk id="86"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4"/>
  <sheetViews>
    <sheetView topLeftCell="A50" zoomScale="90" zoomScaleNormal="90" zoomScaleSheetLayoutView="98" workbookViewId="0">
      <selection activeCell="M64" sqref="M64"/>
    </sheetView>
  </sheetViews>
  <sheetFormatPr defaultColWidth="9.140625" defaultRowHeight="15"/>
  <cols>
    <col min="1" max="1" width="2.42578125" style="178" customWidth="1"/>
    <col min="2" max="2" width="6" style="284" customWidth="1"/>
    <col min="3" max="3" width="71.5703125" style="178" customWidth="1"/>
    <col min="4" max="4" width="9.140625" style="178" customWidth="1"/>
    <col min="5" max="5" width="8.85546875" style="188" customWidth="1"/>
    <col min="6" max="6" width="11.7109375" style="188" customWidth="1"/>
    <col min="7" max="7" width="9.85546875" style="286" customWidth="1"/>
    <col min="8" max="8" width="20.140625" style="286" customWidth="1"/>
    <col min="9" max="9" width="16.140625" style="286" customWidth="1"/>
    <col min="10" max="10" width="22.42578125" style="286" customWidth="1"/>
    <col min="11" max="11" width="13.85546875" style="286" customWidth="1"/>
    <col min="12" max="13" width="18.7109375" style="291" customWidth="1"/>
    <col min="14" max="14" width="2.28515625" style="187" customWidth="1"/>
    <col min="15" max="20" width="9.140625" style="187"/>
    <col min="21" max="16384" width="9.140625" style="178"/>
  </cols>
  <sheetData>
    <row r="1" spans="1:20" ht="18.75">
      <c r="B1" s="179" t="s">
        <v>134</v>
      </c>
      <c r="C1" s="180"/>
      <c r="D1" s="181"/>
      <c r="E1" s="182"/>
      <c r="F1" s="182"/>
      <c r="G1" s="183"/>
      <c r="H1" s="183"/>
      <c r="I1" s="183"/>
      <c r="J1" s="183"/>
      <c r="K1" s="184" t="s">
        <v>132</v>
      </c>
      <c r="L1" s="185">
        <v>44678</v>
      </c>
      <c r="M1" s="186"/>
    </row>
    <row r="2" spans="1:20" ht="18.75">
      <c r="B2" s="179" t="s">
        <v>135</v>
      </c>
      <c r="C2" s="180"/>
      <c r="D2" s="181"/>
      <c r="E2" s="182"/>
      <c r="F2" s="182"/>
      <c r="G2" s="183"/>
      <c r="H2" s="183"/>
      <c r="I2" s="183"/>
      <c r="J2" s="183"/>
      <c r="K2" s="183"/>
      <c r="L2" s="186"/>
      <c r="M2" s="186"/>
    </row>
    <row r="3" spans="1:20" ht="19.5" thickBot="1">
      <c r="B3" s="179" t="s">
        <v>257</v>
      </c>
      <c r="C3" s="180"/>
      <c r="D3" s="181"/>
      <c r="E3" s="182"/>
      <c r="F3" s="182"/>
      <c r="G3" s="183"/>
      <c r="H3" s="183"/>
      <c r="I3" s="183"/>
      <c r="J3" s="183"/>
      <c r="K3" s="183"/>
      <c r="L3" s="189"/>
      <c r="M3" s="189"/>
    </row>
    <row r="4" spans="1:20">
      <c r="B4" s="505" t="s">
        <v>34</v>
      </c>
      <c r="C4" s="507" t="s">
        <v>0</v>
      </c>
      <c r="D4" s="507" t="s">
        <v>1</v>
      </c>
      <c r="E4" s="509" t="s">
        <v>3</v>
      </c>
      <c r="F4" s="511" t="s">
        <v>123</v>
      </c>
      <c r="G4" s="498" t="s">
        <v>376</v>
      </c>
      <c r="H4" s="501" t="s">
        <v>130</v>
      </c>
      <c r="I4" s="501"/>
      <c r="J4" s="501" t="s">
        <v>131</v>
      </c>
      <c r="K4" s="501"/>
      <c r="L4" s="502" t="s">
        <v>129</v>
      </c>
      <c r="M4" s="502" t="s">
        <v>133</v>
      </c>
    </row>
    <row r="5" spans="1:20" s="190" customFormat="1" ht="30.75" thickBot="1">
      <c r="B5" s="506"/>
      <c r="C5" s="508"/>
      <c r="D5" s="508"/>
      <c r="E5" s="510"/>
      <c r="F5" s="512"/>
      <c r="G5" s="499"/>
      <c r="H5" s="397" t="s">
        <v>127</v>
      </c>
      <c r="I5" s="397" t="s">
        <v>125</v>
      </c>
      <c r="J5" s="397" t="s">
        <v>128</v>
      </c>
      <c r="K5" s="397" t="s">
        <v>126</v>
      </c>
      <c r="L5" s="503"/>
      <c r="M5" s="503"/>
      <c r="N5" s="192"/>
      <c r="O5" s="192"/>
      <c r="P5" s="192"/>
      <c r="Q5" s="192"/>
      <c r="R5" s="192"/>
      <c r="S5" s="192"/>
      <c r="T5" s="192"/>
    </row>
    <row r="6" spans="1:20" s="190" customFormat="1">
      <c r="B6" s="398"/>
      <c r="C6" s="399"/>
      <c r="D6" s="398"/>
      <c r="E6" s="400"/>
      <c r="F6" s="400"/>
      <c r="G6" s="401"/>
      <c r="H6" s="402"/>
      <c r="I6" s="402"/>
      <c r="J6" s="402"/>
      <c r="K6" s="402"/>
      <c r="L6" s="403"/>
      <c r="M6" s="403"/>
      <c r="N6" s="192"/>
      <c r="O6" s="192"/>
      <c r="P6" s="192"/>
      <c r="Q6" s="192"/>
      <c r="R6" s="192"/>
      <c r="S6" s="192"/>
      <c r="T6" s="192"/>
    </row>
    <row r="7" spans="1:20" s="206" customFormat="1" ht="15.75">
      <c r="A7" s="199"/>
      <c r="B7" s="404">
        <v>1</v>
      </c>
      <c r="C7" s="405" t="s">
        <v>258</v>
      </c>
      <c r="D7" s="200"/>
      <c r="E7" s="202"/>
      <c r="F7" s="202"/>
      <c r="G7" s="203"/>
      <c r="H7" s="203"/>
      <c r="I7" s="203"/>
      <c r="J7" s="203"/>
      <c r="K7" s="203"/>
      <c r="L7" s="204"/>
      <c r="M7" s="204"/>
      <c r="N7" s="205"/>
      <c r="O7" s="205"/>
      <c r="P7" s="205"/>
      <c r="Q7" s="205"/>
      <c r="R7" s="205"/>
      <c r="S7" s="205"/>
      <c r="T7" s="205"/>
    </row>
    <row r="8" spans="1:20" ht="15.75">
      <c r="B8" s="398"/>
      <c r="C8" s="220"/>
      <c r="D8" s="208"/>
      <c r="E8" s="209"/>
      <c r="F8" s="209"/>
      <c r="G8" s="210"/>
      <c r="H8" s="210"/>
      <c r="I8" s="210"/>
      <c r="J8" s="210"/>
      <c r="K8" s="210"/>
      <c r="L8" s="211"/>
      <c r="M8" s="211"/>
    </row>
    <row r="9" spans="1:20" s="206" customFormat="1" ht="15.75">
      <c r="A9" s="212"/>
      <c r="B9" s="406">
        <v>1.1000000000000001</v>
      </c>
      <c r="C9" s="214" t="s">
        <v>259</v>
      </c>
      <c r="D9" s="213"/>
      <c r="E9" s="215"/>
      <c r="F9" s="216"/>
      <c r="G9" s="217"/>
      <c r="H9" s="217"/>
      <c r="I9" s="217"/>
      <c r="J9" s="217"/>
      <c r="K9" s="217"/>
      <c r="L9" s="218"/>
      <c r="M9" s="218"/>
      <c r="N9" s="205"/>
      <c r="O9" s="205"/>
      <c r="P9" s="205"/>
      <c r="Q9" s="205"/>
      <c r="R9" s="205"/>
      <c r="S9" s="205"/>
      <c r="T9" s="205"/>
    </row>
    <row r="10" spans="1:20" s="206" customFormat="1" ht="63">
      <c r="B10" s="407"/>
      <c r="C10" s="220" t="s">
        <v>260</v>
      </c>
      <c r="D10" s="221"/>
      <c r="E10" s="222"/>
      <c r="F10" s="223"/>
      <c r="G10" s="242"/>
      <c r="H10" s="242"/>
      <c r="I10" s="242"/>
      <c r="J10" s="242"/>
      <c r="K10" s="242"/>
      <c r="L10" s="243"/>
      <c r="M10" s="243"/>
      <c r="N10" s="205"/>
      <c r="O10" s="205"/>
      <c r="P10" s="205"/>
      <c r="Q10" s="205"/>
      <c r="R10" s="205"/>
      <c r="S10" s="205"/>
      <c r="T10" s="205"/>
    </row>
    <row r="11" spans="1:20" s="206" customFormat="1" ht="31.5">
      <c r="B11" s="408" t="s">
        <v>12</v>
      </c>
      <c r="C11" s="409" t="s">
        <v>261</v>
      </c>
      <c r="D11" s="221" t="s">
        <v>144</v>
      </c>
      <c r="E11" s="235">
        <v>6</v>
      </c>
      <c r="F11" s="236" t="s">
        <v>356</v>
      </c>
      <c r="G11" s="468" t="s">
        <v>375</v>
      </c>
      <c r="H11" s="410">
        <v>75000</v>
      </c>
      <c r="I11" s="410">
        <f>H11*E11</f>
        <v>450000</v>
      </c>
      <c r="J11" s="410">
        <v>7000</v>
      </c>
      <c r="K11" s="411">
        <f>J11*E11</f>
        <v>42000</v>
      </c>
      <c r="L11" s="412">
        <f>K11+I11</f>
        <v>492000</v>
      </c>
      <c r="M11" s="555" t="s">
        <v>396</v>
      </c>
      <c r="N11" s="205"/>
      <c r="O11" s="205"/>
      <c r="P11" s="205"/>
      <c r="Q11" s="205"/>
      <c r="R11" s="205"/>
      <c r="S11" s="205"/>
      <c r="T11" s="205"/>
    </row>
    <row r="12" spans="1:20" s="206" customFormat="1" ht="15.75">
      <c r="B12" s="408"/>
      <c r="C12" s="409"/>
      <c r="D12" s="221"/>
      <c r="E12" s="235"/>
      <c r="F12" s="236"/>
      <c r="G12" s="242"/>
      <c r="H12" s="242"/>
      <c r="I12" s="242"/>
      <c r="J12" s="242"/>
      <c r="K12" s="242"/>
      <c r="L12" s="243"/>
      <c r="M12" s="243"/>
      <c r="N12" s="205"/>
      <c r="O12" s="205"/>
      <c r="P12" s="205"/>
      <c r="Q12" s="205"/>
      <c r="R12" s="205"/>
      <c r="S12" s="205"/>
      <c r="T12" s="205"/>
    </row>
    <row r="13" spans="1:20" s="206" customFormat="1" ht="15.75">
      <c r="A13" s="212"/>
      <c r="B13" s="406">
        <v>1.2</v>
      </c>
      <c r="C13" s="214" t="s">
        <v>262</v>
      </c>
      <c r="D13" s="213"/>
      <c r="E13" s="215"/>
      <c r="F13" s="216"/>
      <c r="G13" s="217"/>
      <c r="H13" s="217"/>
      <c r="I13" s="217"/>
      <c r="J13" s="217"/>
      <c r="K13" s="217"/>
      <c r="L13" s="218"/>
      <c r="M13" s="218"/>
      <c r="N13" s="205"/>
      <c r="O13" s="205"/>
      <c r="P13" s="205"/>
      <c r="Q13" s="205"/>
      <c r="R13" s="205"/>
      <c r="S13" s="205"/>
      <c r="T13" s="205"/>
    </row>
    <row r="14" spans="1:20" s="206" customFormat="1" ht="63">
      <c r="B14" s="407"/>
      <c r="C14" s="220" t="s">
        <v>263</v>
      </c>
      <c r="D14" s="221"/>
      <c r="E14" s="235"/>
      <c r="F14" s="236"/>
      <c r="G14" s="242"/>
      <c r="H14" s="242"/>
      <c r="I14" s="242"/>
      <c r="J14" s="242"/>
      <c r="K14" s="242"/>
      <c r="L14" s="243"/>
      <c r="M14" s="243"/>
      <c r="N14" s="205"/>
      <c r="O14" s="205"/>
      <c r="P14" s="205"/>
      <c r="Q14" s="205"/>
      <c r="R14" s="205"/>
      <c r="S14" s="205"/>
      <c r="T14" s="205"/>
    </row>
    <row r="15" spans="1:20" s="206" customFormat="1" ht="31.5">
      <c r="B15" s="408" t="s">
        <v>12</v>
      </c>
      <c r="C15" s="413" t="s">
        <v>264</v>
      </c>
      <c r="D15" s="221" t="s">
        <v>144</v>
      </c>
      <c r="E15" s="235">
        <v>6</v>
      </c>
      <c r="F15" s="236" t="s">
        <v>356</v>
      </c>
      <c r="G15" s="468" t="s">
        <v>375</v>
      </c>
      <c r="H15" s="410">
        <v>8500</v>
      </c>
      <c r="I15" s="410">
        <f>H15*E15</f>
        <v>51000</v>
      </c>
      <c r="J15" s="410">
        <v>700</v>
      </c>
      <c r="K15" s="411">
        <f>J15*E15</f>
        <v>4200</v>
      </c>
      <c r="L15" s="412">
        <f>K15+I15</f>
        <v>55200</v>
      </c>
      <c r="M15" s="555" t="s">
        <v>396</v>
      </c>
      <c r="N15" s="205"/>
      <c r="O15" s="205"/>
      <c r="P15" s="205"/>
      <c r="Q15" s="205"/>
      <c r="R15" s="205"/>
      <c r="S15" s="205"/>
      <c r="T15" s="205"/>
    </row>
    <row r="16" spans="1:20" s="206" customFormat="1" ht="15.75">
      <c r="B16" s="408"/>
      <c r="C16" s="409"/>
      <c r="D16" s="221"/>
      <c r="E16" s="235"/>
      <c r="F16" s="236"/>
      <c r="G16" s="242"/>
      <c r="H16" s="242"/>
      <c r="I16" s="242"/>
      <c r="J16" s="242"/>
      <c r="K16" s="242"/>
      <c r="L16" s="245"/>
      <c r="M16" s="245"/>
      <c r="N16" s="205"/>
      <c r="O16" s="205"/>
      <c r="P16" s="205"/>
      <c r="Q16" s="205"/>
      <c r="R16" s="205"/>
      <c r="S16" s="205"/>
      <c r="T16" s="205"/>
    </row>
    <row r="17" spans="1:20" s="206" customFormat="1" ht="15.75">
      <c r="A17" s="212"/>
      <c r="B17" s="406">
        <v>1.3</v>
      </c>
      <c r="C17" s="214" t="s">
        <v>265</v>
      </c>
      <c r="D17" s="213"/>
      <c r="E17" s="215"/>
      <c r="F17" s="215"/>
      <c r="G17" s="217"/>
      <c r="H17" s="217"/>
      <c r="I17" s="217"/>
      <c r="J17" s="217"/>
      <c r="K17" s="217"/>
      <c r="L17" s="218"/>
      <c r="M17" s="218"/>
      <c r="N17" s="205"/>
      <c r="O17" s="205"/>
      <c r="P17" s="205"/>
      <c r="Q17" s="205"/>
      <c r="R17" s="205"/>
      <c r="S17" s="205"/>
      <c r="T17" s="205"/>
    </row>
    <row r="18" spans="1:20" s="206" customFormat="1" ht="47.25">
      <c r="B18" s="408"/>
      <c r="C18" s="220" t="s">
        <v>266</v>
      </c>
      <c r="D18" s="221"/>
      <c r="E18" s="235"/>
      <c r="F18" s="257"/>
      <c r="G18" s="242"/>
      <c r="H18" s="242"/>
      <c r="I18" s="242"/>
      <c r="J18" s="242"/>
      <c r="K18" s="242"/>
      <c r="L18" s="245"/>
      <c r="M18" s="245"/>
      <c r="N18" s="205"/>
      <c r="O18" s="205"/>
      <c r="P18" s="205"/>
      <c r="Q18" s="205"/>
      <c r="R18" s="205"/>
      <c r="S18" s="205"/>
      <c r="T18" s="205"/>
    </row>
    <row r="19" spans="1:20" s="206" customFormat="1" ht="31.5">
      <c r="B19" s="408" t="s">
        <v>12</v>
      </c>
      <c r="C19" s="413" t="s">
        <v>267</v>
      </c>
      <c r="D19" s="221" t="s">
        <v>144</v>
      </c>
      <c r="E19" s="235">
        <v>6</v>
      </c>
      <c r="F19" s="236" t="s">
        <v>356</v>
      </c>
      <c r="G19" s="468" t="s">
        <v>375</v>
      </c>
      <c r="H19" s="410">
        <v>30000</v>
      </c>
      <c r="I19" s="410">
        <f>H19*E19</f>
        <v>180000</v>
      </c>
      <c r="J19" s="410">
        <v>4500</v>
      </c>
      <c r="K19" s="411">
        <f>J19*E19</f>
        <v>27000</v>
      </c>
      <c r="L19" s="412">
        <f>K19+I19</f>
        <v>207000</v>
      </c>
      <c r="M19" s="555" t="s">
        <v>396</v>
      </c>
      <c r="N19" s="205"/>
      <c r="O19" s="205"/>
      <c r="P19" s="205"/>
      <c r="Q19" s="205"/>
      <c r="R19" s="205"/>
      <c r="S19" s="205"/>
      <c r="T19" s="205"/>
    </row>
    <row r="20" spans="1:20" s="206" customFormat="1" ht="15.75">
      <c r="B20" s="414"/>
      <c r="C20" s="259"/>
      <c r="D20" s="221"/>
      <c r="E20" s="235"/>
      <c r="F20" s="235"/>
      <c r="G20" s="242"/>
      <c r="H20" s="242"/>
      <c r="I20" s="242"/>
      <c r="J20" s="242"/>
      <c r="K20" s="242"/>
      <c r="L20" s="243"/>
      <c r="M20" s="243"/>
      <c r="N20" s="205"/>
      <c r="O20" s="205"/>
      <c r="P20" s="205"/>
      <c r="Q20" s="205"/>
      <c r="R20" s="205"/>
      <c r="S20" s="205"/>
      <c r="T20" s="205"/>
    </row>
    <row r="21" spans="1:20" s="206" customFormat="1" ht="15.75">
      <c r="A21" s="212"/>
      <c r="B21" s="406">
        <v>1.4</v>
      </c>
      <c r="C21" s="214" t="s">
        <v>268</v>
      </c>
      <c r="D21" s="213"/>
      <c r="E21" s="215"/>
      <c r="F21" s="215"/>
      <c r="G21" s="217"/>
      <c r="H21" s="217"/>
      <c r="I21" s="217"/>
      <c r="J21" s="217"/>
      <c r="K21" s="217"/>
      <c r="L21" s="218"/>
      <c r="M21" s="218"/>
      <c r="N21" s="205"/>
      <c r="O21" s="205"/>
      <c r="P21" s="205"/>
      <c r="Q21" s="205"/>
      <c r="R21" s="205"/>
      <c r="S21" s="205"/>
      <c r="T21" s="205"/>
    </row>
    <row r="22" spans="1:20" s="206" customFormat="1" ht="47.25">
      <c r="B22" s="408"/>
      <c r="C22" s="220" t="s">
        <v>269</v>
      </c>
      <c r="D22" s="221"/>
      <c r="E22" s="235"/>
      <c r="F22" s="257"/>
      <c r="G22" s="242"/>
      <c r="H22" s="242"/>
      <c r="I22" s="242"/>
      <c r="J22" s="242"/>
      <c r="K22" s="242"/>
      <c r="L22" s="245"/>
      <c r="M22" s="245"/>
      <c r="N22" s="205"/>
      <c r="O22" s="205"/>
      <c r="P22" s="205"/>
      <c r="Q22" s="205"/>
      <c r="R22" s="205"/>
      <c r="S22" s="205"/>
      <c r="T22" s="205"/>
    </row>
    <row r="23" spans="1:20" s="206" customFormat="1" ht="31.5">
      <c r="B23" s="408" t="s">
        <v>12</v>
      </c>
      <c r="C23" s="415" t="s">
        <v>267</v>
      </c>
      <c r="D23" s="221" t="s">
        <v>144</v>
      </c>
      <c r="E23" s="235">
        <v>6</v>
      </c>
      <c r="F23" s="236" t="s">
        <v>356</v>
      </c>
      <c r="G23" s="468" t="s">
        <v>375</v>
      </c>
      <c r="H23" s="410">
        <v>42500</v>
      </c>
      <c r="I23" s="410">
        <f>H23*E23</f>
        <v>255000</v>
      </c>
      <c r="J23" s="410">
        <v>4500</v>
      </c>
      <c r="K23" s="411">
        <f>J23*E23</f>
        <v>27000</v>
      </c>
      <c r="L23" s="412">
        <f>K23+I23</f>
        <v>282000</v>
      </c>
      <c r="M23" s="555" t="s">
        <v>396</v>
      </c>
      <c r="N23" s="205"/>
      <c r="O23" s="205"/>
      <c r="P23" s="205"/>
      <c r="Q23" s="205"/>
      <c r="R23" s="205"/>
      <c r="S23" s="205"/>
      <c r="T23" s="205"/>
    </row>
    <row r="24" spans="1:20" s="206" customFormat="1" ht="15.75">
      <c r="B24" s="414"/>
      <c r="C24" s="259"/>
      <c r="D24" s="221"/>
      <c r="E24" s="235"/>
      <c r="F24" s="235"/>
      <c r="G24" s="242"/>
      <c r="H24" s="242"/>
      <c r="I24" s="242"/>
      <c r="J24" s="242"/>
      <c r="K24" s="242"/>
      <c r="L24" s="243"/>
      <c r="M24" s="243"/>
      <c r="N24" s="205"/>
      <c r="O24" s="205"/>
      <c r="P24" s="205"/>
      <c r="Q24" s="205"/>
      <c r="R24" s="205"/>
      <c r="S24" s="205"/>
      <c r="T24" s="205"/>
    </row>
    <row r="25" spans="1:20" s="206" customFormat="1" ht="15.75">
      <c r="A25" s="212"/>
      <c r="B25" s="406">
        <v>1.5</v>
      </c>
      <c r="C25" s="214" t="s">
        <v>270</v>
      </c>
      <c r="D25" s="213"/>
      <c r="E25" s="215"/>
      <c r="F25" s="215"/>
      <c r="G25" s="217"/>
      <c r="H25" s="217"/>
      <c r="I25" s="217"/>
      <c r="J25" s="217"/>
      <c r="K25" s="217"/>
      <c r="L25" s="218"/>
      <c r="M25" s="218"/>
      <c r="N25" s="205"/>
      <c r="O25" s="205"/>
      <c r="P25" s="205"/>
      <c r="Q25" s="205"/>
      <c r="R25" s="205"/>
      <c r="S25" s="205"/>
      <c r="T25" s="205"/>
    </row>
    <row r="26" spans="1:20" s="206" customFormat="1" ht="47.25">
      <c r="B26" s="408"/>
      <c r="C26" s="220" t="s">
        <v>271</v>
      </c>
      <c r="D26" s="221"/>
      <c r="E26" s="235"/>
      <c r="F26" s="257"/>
      <c r="G26" s="242"/>
      <c r="H26" s="242"/>
      <c r="I26" s="242"/>
      <c r="J26" s="242"/>
      <c r="K26" s="242"/>
      <c r="L26" s="245"/>
      <c r="M26" s="245"/>
      <c r="N26" s="205"/>
      <c r="O26" s="205"/>
      <c r="P26" s="205"/>
      <c r="Q26" s="205"/>
      <c r="R26" s="205"/>
      <c r="S26" s="205"/>
      <c r="T26" s="205"/>
    </row>
    <row r="27" spans="1:20" s="206" customFormat="1" ht="31.5">
      <c r="B27" s="408" t="s">
        <v>12</v>
      </c>
      <c r="C27" s="415" t="s">
        <v>267</v>
      </c>
      <c r="D27" s="221" t="s">
        <v>144</v>
      </c>
      <c r="E27" s="235">
        <v>3</v>
      </c>
      <c r="F27" s="236" t="s">
        <v>356</v>
      </c>
      <c r="G27" s="468" t="s">
        <v>375</v>
      </c>
      <c r="H27" s="410">
        <v>22000</v>
      </c>
      <c r="I27" s="410">
        <f>H27*E27</f>
        <v>66000</v>
      </c>
      <c r="J27" s="410">
        <v>3500</v>
      </c>
      <c r="K27" s="411">
        <f>J27*E27</f>
        <v>10500</v>
      </c>
      <c r="L27" s="412">
        <f>K27+I27</f>
        <v>76500</v>
      </c>
      <c r="M27" s="419"/>
      <c r="N27" s="205"/>
      <c r="O27" s="205"/>
      <c r="P27" s="205"/>
      <c r="Q27" s="205"/>
      <c r="R27" s="205"/>
      <c r="S27" s="205"/>
      <c r="T27" s="205"/>
    </row>
    <row r="28" spans="1:20" s="206" customFormat="1" ht="15.75">
      <c r="B28" s="414"/>
      <c r="C28" s="259"/>
      <c r="D28" s="221"/>
      <c r="E28" s="235"/>
      <c r="F28" s="235"/>
      <c r="G28" s="242"/>
      <c r="H28" s="242"/>
      <c r="I28" s="242"/>
      <c r="J28" s="242"/>
      <c r="K28" s="242"/>
      <c r="L28" s="243"/>
      <c r="M28" s="243"/>
      <c r="N28" s="205"/>
      <c r="O28" s="205"/>
      <c r="P28" s="205"/>
      <c r="Q28" s="205"/>
      <c r="R28" s="205"/>
      <c r="S28" s="205"/>
      <c r="T28" s="205"/>
    </row>
    <row r="29" spans="1:20" s="206" customFormat="1" ht="15.75">
      <c r="A29" s="212"/>
      <c r="B29" s="406">
        <v>1.6</v>
      </c>
      <c r="C29" s="214" t="s">
        <v>272</v>
      </c>
      <c r="D29" s="213"/>
      <c r="E29" s="215"/>
      <c r="F29" s="215"/>
      <c r="G29" s="217"/>
      <c r="H29" s="217"/>
      <c r="I29" s="217"/>
      <c r="J29" s="217"/>
      <c r="K29" s="217"/>
      <c r="L29" s="218"/>
      <c r="M29" s="218"/>
      <c r="N29" s="205"/>
      <c r="O29" s="205"/>
      <c r="P29" s="205"/>
      <c r="Q29" s="205"/>
      <c r="R29" s="205"/>
      <c r="S29" s="205"/>
      <c r="T29" s="205"/>
    </row>
    <row r="30" spans="1:20" s="206" customFormat="1" ht="31.5">
      <c r="B30" s="408"/>
      <c r="C30" s="220" t="s">
        <v>273</v>
      </c>
      <c r="D30" s="221"/>
      <c r="E30" s="235"/>
      <c r="F30" s="257"/>
      <c r="G30" s="242"/>
      <c r="H30" s="242"/>
      <c r="I30" s="242"/>
      <c r="J30" s="242"/>
      <c r="K30" s="242"/>
      <c r="L30" s="245"/>
      <c r="M30" s="245"/>
      <c r="N30" s="205"/>
      <c r="O30" s="205"/>
      <c r="P30" s="205"/>
      <c r="Q30" s="205"/>
      <c r="R30" s="205"/>
      <c r="S30" s="205"/>
      <c r="T30" s="205"/>
    </row>
    <row r="31" spans="1:20" s="206" customFormat="1" ht="31.5">
      <c r="B31" s="408" t="s">
        <v>12</v>
      </c>
      <c r="C31" s="415" t="s">
        <v>274</v>
      </c>
      <c r="D31" s="221" t="s">
        <v>144</v>
      </c>
      <c r="E31" s="235">
        <v>6</v>
      </c>
      <c r="F31" s="236" t="s">
        <v>356</v>
      </c>
      <c r="G31" s="468" t="s">
        <v>375</v>
      </c>
      <c r="H31" s="410">
        <v>4500</v>
      </c>
      <c r="I31" s="410">
        <f t="shared" ref="I31:I35" si="0">H31*E31</f>
        <v>27000</v>
      </c>
      <c r="J31" s="410">
        <v>700</v>
      </c>
      <c r="K31" s="411">
        <f t="shared" ref="K31:K35" si="1">J31*E31</f>
        <v>4200</v>
      </c>
      <c r="L31" s="412">
        <f t="shared" ref="L31:L35" si="2">K31+I31</f>
        <v>31200</v>
      </c>
      <c r="M31" s="555" t="s">
        <v>396</v>
      </c>
      <c r="N31" s="205"/>
      <c r="O31" s="205"/>
      <c r="P31" s="205"/>
      <c r="Q31" s="205"/>
      <c r="R31" s="205"/>
      <c r="S31" s="205"/>
      <c r="T31" s="205"/>
    </row>
    <row r="32" spans="1:20" s="206" customFormat="1" ht="31.5">
      <c r="B32" s="408" t="s">
        <v>11</v>
      </c>
      <c r="C32" s="415" t="s">
        <v>275</v>
      </c>
      <c r="D32" s="221" t="s">
        <v>144</v>
      </c>
      <c r="E32" s="235">
        <v>4</v>
      </c>
      <c r="F32" s="236" t="s">
        <v>356</v>
      </c>
      <c r="G32" s="468" t="s">
        <v>375</v>
      </c>
      <c r="H32" s="410">
        <v>4500</v>
      </c>
      <c r="I32" s="410">
        <f t="shared" si="0"/>
        <v>18000</v>
      </c>
      <c r="J32" s="410">
        <v>700</v>
      </c>
      <c r="K32" s="411">
        <f t="shared" si="1"/>
        <v>2800</v>
      </c>
      <c r="L32" s="412">
        <f t="shared" si="2"/>
        <v>20800</v>
      </c>
      <c r="M32" s="555" t="s">
        <v>396</v>
      </c>
      <c r="N32" s="205"/>
      <c r="O32" s="205"/>
      <c r="P32" s="205"/>
      <c r="Q32" s="205"/>
      <c r="R32" s="205"/>
      <c r="S32" s="205"/>
      <c r="T32" s="205"/>
    </row>
    <row r="33" spans="1:20" s="206" customFormat="1" ht="31.5">
      <c r="B33" s="408" t="s">
        <v>39</v>
      </c>
      <c r="C33" s="415" t="s">
        <v>276</v>
      </c>
      <c r="D33" s="221" t="s">
        <v>144</v>
      </c>
      <c r="E33" s="235">
        <v>6</v>
      </c>
      <c r="F33" s="236" t="s">
        <v>356</v>
      </c>
      <c r="G33" s="468" t="s">
        <v>375</v>
      </c>
      <c r="H33" s="410">
        <v>4500</v>
      </c>
      <c r="I33" s="410">
        <f t="shared" si="0"/>
        <v>27000</v>
      </c>
      <c r="J33" s="410">
        <v>700</v>
      </c>
      <c r="K33" s="411">
        <f t="shared" si="1"/>
        <v>4200</v>
      </c>
      <c r="L33" s="412">
        <f t="shared" si="2"/>
        <v>31200</v>
      </c>
      <c r="M33" s="555" t="s">
        <v>396</v>
      </c>
      <c r="N33" s="205"/>
      <c r="O33" s="205"/>
      <c r="P33" s="205"/>
      <c r="Q33" s="205"/>
      <c r="R33" s="205"/>
      <c r="S33" s="205"/>
      <c r="T33" s="205"/>
    </row>
    <row r="34" spans="1:20" s="206" customFormat="1" ht="31.5">
      <c r="B34" s="408" t="s">
        <v>115</v>
      </c>
      <c r="C34" s="415" t="s">
        <v>277</v>
      </c>
      <c r="D34" s="221" t="s">
        <v>144</v>
      </c>
      <c r="E34" s="235">
        <v>12</v>
      </c>
      <c r="F34" s="236" t="s">
        <v>356</v>
      </c>
      <c r="G34" s="468" t="s">
        <v>375</v>
      </c>
      <c r="H34" s="410">
        <v>2500</v>
      </c>
      <c r="I34" s="410">
        <f t="shared" si="0"/>
        <v>30000</v>
      </c>
      <c r="J34" s="410">
        <v>700</v>
      </c>
      <c r="K34" s="411">
        <f t="shared" si="1"/>
        <v>8400</v>
      </c>
      <c r="L34" s="412">
        <f t="shared" si="2"/>
        <v>38400</v>
      </c>
      <c r="M34" s="555" t="s">
        <v>396</v>
      </c>
      <c r="N34" s="205"/>
      <c r="O34" s="205"/>
      <c r="P34" s="205"/>
      <c r="Q34" s="205"/>
      <c r="R34" s="205"/>
      <c r="S34" s="205"/>
      <c r="T34" s="205"/>
    </row>
    <row r="35" spans="1:20" s="206" customFormat="1" ht="31.5">
      <c r="B35" s="408" t="s">
        <v>118</v>
      </c>
      <c r="C35" s="415" t="s">
        <v>278</v>
      </c>
      <c r="D35" s="221" t="s">
        <v>144</v>
      </c>
      <c r="E35" s="235">
        <v>4</v>
      </c>
      <c r="F35" s="236" t="s">
        <v>358</v>
      </c>
      <c r="G35" s="468" t="s">
        <v>375</v>
      </c>
      <c r="H35" s="410">
        <v>25500</v>
      </c>
      <c r="I35" s="410">
        <f t="shared" si="0"/>
        <v>102000</v>
      </c>
      <c r="J35" s="410">
        <v>700</v>
      </c>
      <c r="K35" s="411">
        <f t="shared" si="1"/>
        <v>2800</v>
      </c>
      <c r="L35" s="412">
        <f t="shared" si="2"/>
        <v>104800</v>
      </c>
      <c r="M35" s="555" t="s">
        <v>396</v>
      </c>
      <c r="N35" s="205"/>
      <c r="O35" s="205"/>
      <c r="P35" s="205"/>
      <c r="Q35" s="205"/>
      <c r="R35" s="205"/>
      <c r="S35" s="205"/>
      <c r="T35" s="205"/>
    </row>
    <row r="36" spans="1:20" s="206" customFormat="1" ht="15.75">
      <c r="B36" s="414"/>
      <c r="C36" s="259"/>
      <c r="D36" s="221"/>
      <c r="E36" s="235"/>
      <c r="F36" s="235"/>
      <c r="G36" s="242"/>
      <c r="H36" s="242"/>
      <c r="I36" s="242"/>
      <c r="J36" s="242"/>
      <c r="K36" s="242"/>
      <c r="L36" s="243"/>
      <c r="M36" s="243"/>
      <c r="N36" s="205"/>
      <c r="O36" s="205"/>
      <c r="P36" s="205"/>
      <c r="Q36" s="205"/>
      <c r="R36" s="205"/>
      <c r="S36" s="205"/>
      <c r="T36" s="205"/>
    </row>
    <row r="37" spans="1:20" s="206" customFormat="1" ht="15.75">
      <c r="A37" s="199"/>
      <c r="B37" s="404">
        <v>2</v>
      </c>
      <c r="C37" s="266" t="s">
        <v>279</v>
      </c>
      <c r="D37" s="200"/>
      <c r="E37" s="202"/>
      <c r="F37" s="202"/>
      <c r="G37" s="203"/>
      <c r="H37" s="203"/>
      <c r="I37" s="203"/>
      <c r="J37" s="203"/>
      <c r="K37" s="203"/>
      <c r="L37" s="204"/>
      <c r="M37" s="204"/>
      <c r="N37" s="205"/>
      <c r="O37" s="205"/>
      <c r="P37" s="205"/>
      <c r="Q37" s="205"/>
      <c r="R37" s="205"/>
      <c r="S37" s="205"/>
      <c r="T37" s="205"/>
    </row>
    <row r="38" spans="1:20" s="206" customFormat="1" ht="15.75">
      <c r="B38" s="416"/>
      <c r="C38" s="259"/>
      <c r="D38" s="221"/>
      <c r="E38" s="249"/>
      <c r="F38" s="249"/>
      <c r="G38" s="242"/>
      <c r="H38" s="242"/>
      <c r="I38" s="242"/>
      <c r="J38" s="242"/>
      <c r="K38" s="242"/>
      <c r="L38" s="245"/>
      <c r="M38" s="245"/>
      <c r="N38" s="205"/>
      <c r="O38" s="205"/>
      <c r="P38" s="205"/>
      <c r="Q38" s="205"/>
      <c r="R38" s="205"/>
      <c r="S38" s="205"/>
      <c r="T38" s="205"/>
    </row>
    <row r="39" spans="1:20" s="206" customFormat="1" ht="15.75">
      <c r="A39" s="212"/>
      <c r="B39" s="417">
        <v>2.1</v>
      </c>
      <c r="C39" s="418" t="s">
        <v>280</v>
      </c>
      <c r="D39" s="213"/>
      <c r="E39" s="215"/>
      <c r="F39" s="215"/>
      <c r="G39" s="217"/>
      <c r="H39" s="217"/>
      <c r="I39" s="217"/>
      <c r="J39" s="217"/>
      <c r="K39" s="217"/>
      <c r="L39" s="218"/>
      <c r="M39" s="218"/>
      <c r="N39" s="205"/>
      <c r="O39" s="205"/>
      <c r="P39" s="205"/>
      <c r="Q39" s="205"/>
      <c r="R39" s="205"/>
      <c r="S39" s="205"/>
      <c r="T39" s="205"/>
    </row>
    <row r="40" spans="1:20" s="206" customFormat="1" ht="94.5">
      <c r="B40" s="416"/>
      <c r="C40" s="220" t="s">
        <v>281</v>
      </c>
      <c r="D40" s="221"/>
      <c r="E40" s="249"/>
      <c r="F40" s="249"/>
      <c r="G40" s="242"/>
      <c r="H40" s="242"/>
      <c r="I40" s="242"/>
      <c r="J40" s="242"/>
      <c r="K40" s="242"/>
      <c r="L40" s="245"/>
      <c r="M40" s="245"/>
      <c r="N40" s="205"/>
      <c r="O40" s="205"/>
      <c r="P40" s="205"/>
      <c r="Q40" s="205"/>
      <c r="R40" s="205"/>
      <c r="S40" s="205"/>
      <c r="T40" s="205"/>
    </row>
    <row r="41" spans="1:20" s="206" customFormat="1" ht="31.5">
      <c r="B41" s="408" t="s">
        <v>12</v>
      </c>
      <c r="C41" s="415" t="s">
        <v>282</v>
      </c>
      <c r="D41" s="221" t="s">
        <v>166</v>
      </c>
      <c r="E41" s="235">
        <v>10</v>
      </c>
      <c r="F41" s="257" t="s">
        <v>359</v>
      </c>
      <c r="G41" s="468" t="s">
        <v>377</v>
      </c>
      <c r="H41" s="410">
        <v>300</v>
      </c>
      <c r="I41" s="410">
        <f t="shared" ref="I41:I46" si="3">H41*E41</f>
        <v>3000</v>
      </c>
      <c r="J41" s="410">
        <v>100</v>
      </c>
      <c r="K41" s="411">
        <f t="shared" ref="K41:K46" si="4">J41*E41</f>
        <v>1000</v>
      </c>
      <c r="L41" s="412">
        <f t="shared" ref="L41:L46" si="5">K41+I41</f>
        <v>4000</v>
      </c>
      <c r="M41" s="554" t="s">
        <v>397</v>
      </c>
      <c r="N41" s="205"/>
      <c r="O41" s="205"/>
      <c r="P41" s="205"/>
      <c r="Q41" s="205"/>
      <c r="R41" s="205"/>
      <c r="S41" s="205"/>
      <c r="T41" s="205"/>
    </row>
    <row r="42" spans="1:20" s="206" customFormat="1" ht="31.5">
      <c r="B42" s="408" t="s">
        <v>11</v>
      </c>
      <c r="C42" s="415" t="s">
        <v>283</v>
      </c>
      <c r="D42" s="221" t="s">
        <v>166</v>
      </c>
      <c r="E42" s="235">
        <v>4</v>
      </c>
      <c r="F42" s="257" t="s">
        <v>359</v>
      </c>
      <c r="G42" s="468" t="s">
        <v>377</v>
      </c>
      <c r="H42" s="410">
        <v>418</v>
      </c>
      <c r="I42" s="410">
        <f t="shared" si="3"/>
        <v>1672</v>
      </c>
      <c r="J42" s="410">
        <v>100</v>
      </c>
      <c r="K42" s="411">
        <f t="shared" si="4"/>
        <v>400</v>
      </c>
      <c r="L42" s="412">
        <f t="shared" si="5"/>
        <v>2072</v>
      </c>
      <c r="M42" s="554" t="s">
        <v>397</v>
      </c>
      <c r="N42" s="205"/>
      <c r="O42" s="205"/>
      <c r="P42" s="205"/>
      <c r="Q42" s="205"/>
      <c r="R42" s="205"/>
      <c r="S42" s="205"/>
      <c r="T42" s="205"/>
    </row>
    <row r="43" spans="1:20" s="206" customFormat="1" ht="31.5">
      <c r="B43" s="408" t="s">
        <v>39</v>
      </c>
      <c r="C43" s="415" t="s">
        <v>284</v>
      </c>
      <c r="D43" s="221" t="s">
        <v>166</v>
      </c>
      <c r="E43" s="235">
        <v>2</v>
      </c>
      <c r="F43" s="257" t="s">
        <v>359</v>
      </c>
      <c r="G43" s="468" t="s">
        <v>377</v>
      </c>
      <c r="H43" s="410">
        <v>645</v>
      </c>
      <c r="I43" s="410">
        <f t="shared" si="3"/>
        <v>1290</v>
      </c>
      <c r="J43" s="410">
        <v>100</v>
      </c>
      <c r="K43" s="411">
        <f t="shared" si="4"/>
        <v>200</v>
      </c>
      <c r="L43" s="412">
        <f t="shared" si="5"/>
        <v>1490</v>
      </c>
      <c r="M43" s="554" t="s">
        <v>397</v>
      </c>
      <c r="N43" s="205"/>
      <c r="O43" s="205"/>
      <c r="P43" s="205"/>
      <c r="Q43" s="205"/>
      <c r="R43" s="205"/>
      <c r="S43" s="205"/>
      <c r="T43" s="205"/>
    </row>
    <row r="44" spans="1:20" s="206" customFormat="1" ht="31.5">
      <c r="B44" s="408" t="s">
        <v>115</v>
      </c>
      <c r="C44" s="415" t="s">
        <v>285</v>
      </c>
      <c r="D44" s="221" t="s">
        <v>166</v>
      </c>
      <c r="E44" s="235">
        <v>2</v>
      </c>
      <c r="F44" s="257" t="s">
        <v>359</v>
      </c>
      <c r="G44" s="468" t="s">
        <v>377</v>
      </c>
      <c r="H44" s="410">
        <v>900</v>
      </c>
      <c r="I44" s="410">
        <f t="shared" si="3"/>
        <v>1800</v>
      </c>
      <c r="J44" s="410">
        <v>100</v>
      </c>
      <c r="K44" s="411">
        <f t="shared" si="4"/>
        <v>200</v>
      </c>
      <c r="L44" s="412">
        <f t="shared" si="5"/>
        <v>2000</v>
      </c>
      <c r="M44" s="554" t="s">
        <v>397</v>
      </c>
      <c r="N44" s="205"/>
      <c r="O44" s="205"/>
      <c r="P44" s="205"/>
      <c r="Q44" s="205"/>
      <c r="R44" s="205"/>
      <c r="S44" s="205"/>
      <c r="T44" s="205"/>
    </row>
    <row r="45" spans="1:20" s="206" customFormat="1" ht="31.5">
      <c r="B45" s="408" t="s">
        <v>118</v>
      </c>
      <c r="C45" s="415" t="s">
        <v>286</v>
      </c>
      <c r="D45" s="221" t="s">
        <v>166</v>
      </c>
      <c r="E45" s="235">
        <v>4</v>
      </c>
      <c r="F45" s="257" t="s">
        <v>359</v>
      </c>
      <c r="G45" s="468" t="s">
        <v>377</v>
      </c>
      <c r="H45" s="410">
        <v>1600</v>
      </c>
      <c r="I45" s="410">
        <f t="shared" si="3"/>
        <v>6400</v>
      </c>
      <c r="J45" s="410">
        <v>130</v>
      </c>
      <c r="K45" s="411">
        <f t="shared" si="4"/>
        <v>520</v>
      </c>
      <c r="L45" s="412">
        <f t="shared" si="5"/>
        <v>6920</v>
      </c>
      <c r="M45" s="554" t="s">
        <v>397</v>
      </c>
      <c r="N45" s="205"/>
      <c r="O45" s="205"/>
      <c r="P45" s="205"/>
      <c r="Q45" s="205"/>
      <c r="R45" s="205"/>
      <c r="S45" s="205"/>
      <c r="T45" s="205"/>
    </row>
    <row r="46" spans="1:20" s="206" customFormat="1" ht="31.5">
      <c r="B46" s="408" t="s">
        <v>116</v>
      </c>
      <c r="C46" s="415" t="s">
        <v>287</v>
      </c>
      <c r="D46" s="221" t="s">
        <v>166</v>
      </c>
      <c r="E46" s="235">
        <v>2</v>
      </c>
      <c r="F46" s="257" t="s">
        <v>359</v>
      </c>
      <c r="G46" s="468" t="s">
        <v>377</v>
      </c>
      <c r="H46" s="410">
        <v>1900</v>
      </c>
      <c r="I46" s="410">
        <f t="shared" si="3"/>
        <v>3800</v>
      </c>
      <c r="J46" s="410">
        <v>130</v>
      </c>
      <c r="K46" s="411">
        <f t="shared" si="4"/>
        <v>260</v>
      </c>
      <c r="L46" s="412">
        <f t="shared" si="5"/>
        <v>4060</v>
      </c>
      <c r="M46" s="554" t="s">
        <v>397</v>
      </c>
      <c r="N46" s="205"/>
      <c r="O46" s="205"/>
      <c r="P46" s="205"/>
      <c r="Q46" s="205"/>
      <c r="R46" s="205"/>
      <c r="S46" s="205"/>
      <c r="T46" s="205"/>
    </row>
    <row r="47" spans="1:20" s="206" customFormat="1" ht="15.75">
      <c r="B47" s="420"/>
      <c r="C47" s="415"/>
      <c r="D47" s="221"/>
      <c r="E47" s="235"/>
      <c r="F47" s="236"/>
      <c r="G47" s="242"/>
      <c r="H47" s="242"/>
      <c r="I47" s="242"/>
      <c r="J47" s="242"/>
      <c r="K47" s="242"/>
      <c r="L47" s="243"/>
      <c r="M47" s="243"/>
      <c r="N47" s="205"/>
      <c r="O47" s="205"/>
      <c r="P47" s="205"/>
      <c r="Q47" s="205"/>
      <c r="R47" s="205"/>
      <c r="S47" s="205"/>
      <c r="T47" s="205"/>
    </row>
    <row r="48" spans="1:20" s="206" customFormat="1" ht="15.75">
      <c r="A48" s="212"/>
      <c r="B48" s="417">
        <v>2.2000000000000002</v>
      </c>
      <c r="C48" s="418" t="s">
        <v>288</v>
      </c>
      <c r="D48" s="213"/>
      <c r="E48" s="215"/>
      <c r="F48" s="215"/>
      <c r="G48" s="217"/>
      <c r="H48" s="217"/>
      <c r="I48" s="217"/>
      <c r="J48" s="217"/>
      <c r="K48" s="217"/>
      <c r="L48" s="218"/>
      <c r="M48" s="218"/>
      <c r="N48" s="205"/>
      <c r="O48" s="205"/>
      <c r="P48" s="205"/>
      <c r="Q48" s="205"/>
      <c r="R48" s="205"/>
      <c r="S48" s="205"/>
      <c r="T48" s="205"/>
    </row>
    <row r="49" spans="1:20" s="206" customFormat="1" ht="94.5">
      <c r="B49" s="416"/>
      <c r="C49" s="220" t="s">
        <v>281</v>
      </c>
      <c r="D49" s="221"/>
      <c r="E49" s="249"/>
      <c r="F49" s="249"/>
      <c r="G49" s="242"/>
      <c r="H49" s="242"/>
      <c r="I49" s="242"/>
      <c r="J49" s="242"/>
      <c r="K49" s="242"/>
      <c r="L49" s="245"/>
      <c r="M49" s="245"/>
      <c r="N49" s="205"/>
      <c r="O49" s="205"/>
      <c r="P49" s="205"/>
      <c r="Q49" s="205"/>
      <c r="R49" s="205"/>
      <c r="S49" s="205"/>
      <c r="T49" s="205"/>
    </row>
    <row r="50" spans="1:20" s="206" customFormat="1" ht="31.5">
      <c r="B50" s="408" t="s">
        <v>12</v>
      </c>
      <c r="C50" s="415" t="s">
        <v>282</v>
      </c>
      <c r="D50" s="221" t="s">
        <v>166</v>
      </c>
      <c r="E50" s="235">
        <v>30</v>
      </c>
      <c r="F50" s="257" t="s">
        <v>359</v>
      </c>
      <c r="G50" s="468" t="s">
        <v>377</v>
      </c>
      <c r="H50" s="410">
        <v>340</v>
      </c>
      <c r="I50" s="410">
        <f t="shared" ref="I50:I53" si="6">H50*E50</f>
        <v>10200</v>
      </c>
      <c r="J50" s="410">
        <v>100</v>
      </c>
      <c r="K50" s="411">
        <f t="shared" ref="K50:K53" si="7">J50*E50</f>
        <v>3000</v>
      </c>
      <c r="L50" s="412">
        <f t="shared" ref="L50:L53" si="8">K50+I50</f>
        <v>13200</v>
      </c>
      <c r="M50" s="554" t="s">
        <v>397</v>
      </c>
      <c r="N50" s="205"/>
      <c r="O50" s="205"/>
      <c r="P50" s="205"/>
      <c r="Q50" s="205"/>
      <c r="R50" s="205"/>
      <c r="S50" s="205"/>
      <c r="T50" s="205"/>
    </row>
    <row r="51" spans="1:20" s="206" customFormat="1" ht="31.5">
      <c r="B51" s="408" t="s">
        <v>11</v>
      </c>
      <c r="C51" s="415" t="s">
        <v>283</v>
      </c>
      <c r="D51" s="221" t="s">
        <v>166</v>
      </c>
      <c r="E51" s="235">
        <v>10</v>
      </c>
      <c r="F51" s="257" t="s">
        <v>359</v>
      </c>
      <c r="G51" s="468" t="s">
        <v>377</v>
      </c>
      <c r="H51" s="410">
        <v>430</v>
      </c>
      <c r="I51" s="410">
        <f t="shared" si="6"/>
        <v>4300</v>
      </c>
      <c r="J51" s="410">
        <v>100</v>
      </c>
      <c r="K51" s="411">
        <f t="shared" si="7"/>
        <v>1000</v>
      </c>
      <c r="L51" s="412">
        <f t="shared" si="8"/>
        <v>5300</v>
      </c>
      <c r="M51" s="554" t="s">
        <v>397</v>
      </c>
      <c r="N51" s="205"/>
      <c r="O51" s="205"/>
      <c r="P51" s="205"/>
      <c r="Q51" s="205"/>
      <c r="R51" s="205"/>
      <c r="S51" s="205"/>
      <c r="T51" s="205"/>
    </row>
    <row r="52" spans="1:20" s="206" customFormat="1" ht="31.5">
      <c r="B52" s="408" t="s">
        <v>39</v>
      </c>
      <c r="C52" s="415" t="s">
        <v>284</v>
      </c>
      <c r="D52" s="221" t="s">
        <v>166</v>
      </c>
      <c r="E52" s="235">
        <v>4</v>
      </c>
      <c r="F52" s="257" t="s">
        <v>359</v>
      </c>
      <c r="G52" s="468" t="s">
        <v>377</v>
      </c>
      <c r="H52" s="410">
        <v>670</v>
      </c>
      <c r="I52" s="410">
        <f t="shared" si="6"/>
        <v>2680</v>
      </c>
      <c r="J52" s="410">
        <v>100</v>
      </c>
      <c r="K52" s="411">
        <f t="shared" si="7"/>
        <v>400</v>
      </c>
      <c r="L52" s="412">
        <f t="shared" si="8"/>
        <v>3080</v>
      </c>
      <c r="M52" s="554" t="s">
        <v>397</v>
      </c>
      <c r="N52" s="205"/>
      <c r="O52" s="205"/>
      <c r="P52" s="205"/>
      <c r="Q52" s="205"/>
      <c r="R52" s="205"/>
      <c r="S52" s="205"/>
      <c r="T52" s="205"/>
    </row>
    <row r="53" spans="1:20" s="206" customFormat="1" ht="31.5">
      <c r="B53" s="408" t="s">
        <v>115</v>
      </c>
      <c r="C53" s="415" t="s">
        <v>285</v>
      </c>
      <c r="D53" s="221" t="s">
        <v>166</v>
      </c>
      <c r="E53" s="235">
        <v>2</v>
      </c>
      <c r="F53" s="257" t="s">
        <v>359</v>
      </c>
      <c r="G53" s="468" t="s">
        <v>377</v>
      </c>
      <c r="H53" s="410">
        <v>940</v>
      </c>
      <c r="I53" s="410">
        <f t="shared" si="6"/>
        <v>1880</v>
      </c>
      <c r="J53" s="410">
        <v>130</v>
      </c>
      <c r="K53" s="411">
        <f t="shared" si="7"/>
        <v>260</v>
      </c>
      <c r="L53" s="412">
        <f t="shared" si="8"/>
        <v>2140</v>
      </c>
      <c r="M53" s="554" t="s">
        <v>397</v>
      </c>
      <c r="N53" s="205"/>
      <c r="O53" s="205"/>
      <c r="P53" s="205"/>
      <c r="Q53" s="205"/>
      <c r="R53" s="205"/>
      <c r="S53" s="205"/>
      <c r="T53" s="205"/>
    </row>
    <row r="54" spans="1:20" s="206" customFormat="1" ht="15.75">
      <c r="B54" s="421"/>
      <c r="C54" s="422"/>
      <c r="D54" s="422"/>
      <c r="E54" s="423"/>
      <c r="F54" s="423"/>
      <c r="G54" s="242"/>
      <c r="H54" s="242"/>
      <c r="I54" s="242"/>
      <c r="J54" s="242"/>
      <c r="K54" s="242"/>
      <c r="L54" s="243"/>
      <c r="M54" s="243"/>
      <c r="N54" s="205"/>
      <c r="O54" s="205"/>
      <c r="P54" s="205"/>
      <c r="Q54" s="205"/>
      <c r="R54" s="205"/>
      <c r="S54" s="205"/>
      <c r="T54" s="205"/>
    </row>
    <row r="55" spans="1:20" s="206" customFormat="1" ht="15.75">
      <c r="A55" s="212"/>
      <c r="B55" s="417">
        <v>2.2999999999999998</v>
      </c>
      <c r="C55" s="418" t="s">
        <v>289</v>
      </c>
      <c r="D55" s="213"/>
      <c r="E55" s="215"/>
      <c r="F55" s="215"/>
      <c r="G55" s="217"/>
      <c r="H55" s="217"/>
      <c r="I55" s="217"/>
      <c r="J55" s="217"/>
      <c r="K55" s="217"/>
      <c r="L55" s="218"/>
      <c r="M55" s="218"/>
      <c r="N55" s="205"/>
      <c r="O55" s="205"/>
      <c r="P55" s="205"/>
      <c r="Q55" s="205"/>
      <c r="R55" s="205"/>
      <c r="S55" s="205"/>
      <c r="T55" s="205"/>
    </row>
    <row r="56" spans="1:20" s="206" customFormat="1" ht="47.25">
      <c r="B56" s="416"/>
      <c r="C56" s="220" t="s">
        <v>290</v>
      </c>
      <c r="D56" s="221"/>
      <c r="E56" s="249"/>
      <c r="F56" s="249"/>
      <c r="G56" s="242"/>
      <c r="H56" s="242"/>
      <c r="I56" s="242"/>
      <c r="J56" s="242"/>
      <c r="K56" s="242"/>
      <c r="L56" s="245"/>
      <c r="M56" s="245"/>
      <c r="N56" s="205"/>
      <c r="O56" s="205"/>
      <c r="P56" s="205"/>
      <c r="Q56" s="205"/>
      <c r="R56" s="205"/>
      <c r="S56" s="205"/>
      <c r="T56" s="205"/>
    </row>
    <row r="57" spans="1:20" s="206" customFormat="1" ht="31.5">
      <c r="B57" s="408" t="s">
        <v>12</v>
      </c>
      <c r="C57" s="415" t="s">
        <v>282</v>
      </c>
      <c r="D57" s="221" t="s">
        <v>166</v>
      </c>
      <c r="E57" s="235">
        <v>20</v>
      </c>
      <c r="F57" s="257" t="s">
        <v>360</v>
      </c>
      <c r="G57" s="468" t="s">
        <v>377</v>
      </c>
      <c r="H57" s="410">
        <v>370</v>
      </c>
      <c r="I57" s="410">
        <f t="shared" ref="I57:I60" si="9">H57*E57</f>
        <v>7400</v>
      </c>
      <c r="J57" s="410">
        <v>30</v>
      </c>
      <c r="K57" s="411">
        <f t="shared" ref="K57:K60" si="10">J57*E57</f>
        <v>600</v>
      </c>
      <c r="L57" s="412">
        <f t="shared" ref="L57:L60" si="11">K57+I57</f>
        <v>8000</v>
      </c>
      <c r="M57" s="554" t="s">
        <v>398</v>
      </c>
      <c r="N57" s="205"/>
      <c r="O57" s="205"/>
      <c r="P57" s="205"/>
      <c r="Q57" s="205"/>
      <c r="R57" s="205"/>
      <c r="S57" s="205"/>
      <c r="T57" s="205"/>
    </row>
    <row r="58" spans="1:20" s="206" customFormat="1" ht="31.5">
      <c r="B58" s="408" t="s">
        <v>11</v>
      </c>
      <c r="C58" s="415" t="s">
        <v>283</v>
      </c>
      <c r="D58" s="221" t="s">
        <v>166</v>
      </c>
      <c r="E58" s="235">
        <v>10</v>
      </c>
      <c r="F58" s="257" t="s">
        <v>360</v>
      </c>
      <c r="G58" s="468" t="s">
        <v>377</v>
      </c>
      <c r="H58" s="410">
        <v>465</v>
      </c>
      <c r="I58" s="410">
        <f t="shared" si="9"/>
        <v>4650</v>
      </c>
      <c r="J58" s="410">
        <v>30</v>
      </c>
      <c r="K58" s="411">
        <f t="shared" si="10"/>
        <v>300</v>
      </c>
      <c r="L58" s="412">
        <f t="shared" si="11"/>
        <v>4950</v>
      </c>
      <c r="M58" s="554" t="s">
        <v>398</v>
      </c>
      <c r="N58" s="205"/>
      <c r="O58" s="205"/>
      <c r="P58" s="205"/>
      <c r="Q58" s="205"/>
      <c r="R58" s="205"/>
      <c r="S58" s="205"/>
      <c r="T58" s="205"/>
    </row>
    <row r="59" spans="1:20" s="206" customFormat="1" ht="31.5">
      <c r="B59" s="408" t="s">
        <v>39</v>
      </c>
      <c r="C59" s="415" t="s">
        <v>284</v>
      </c>
      <c r="D59" s="221" t="s">
        <v>166</v>
      </c>
      <c r="E59" s="235">
        <v>4</v>
      </c>
      <c r="F59" s="257" t="s">
        <v>360</v>
      </c>
      <c r="G59" s="468" t="s">
        <v>377</v>
      </c>
      <c r="H59" s="410">
        <v>557</v>
      </c>
      <c r="I59" s="410">
        <f t="shared" si="9"/>
        <v>2228</v>
      </c>
      <c r="J59" s="410">
        <v>30</v>
      </c>
      <c r="K59" s="411">
        <f t="shared" si="10"/>
        <v>120</v>
      </c>
      <c r="L59" s="412">
        <f t="shared" si="11"/>
        <v>2348</v>
      </c>
      <c r="M59" s="554" t="s">
        <v>398</v>
      </c>
      <c r="N59" s="205"/>
      <c r="O59" s="205"/>
      <c r="P59" s="205"/>
      <c r="Q59" s="205"/>
      <c r="R59" s="205"/>
      <c r="S59" s="205"/>
      <c r="T59" s="205"/>
    </row>
    <row r="60" spans="1:20" s="206" customFormat="1" ht="31.5">
      <c r="B60" s="408" t="s">
        <v>115</v>
      </c>
      <c r="C60" s="415" t="s">
        <v>285</v>
      </c>
      <c r="D60" s="221" t="s">
        <v>166</v>
      </c>
      <c r="E60" s="235">
        <v>2</v>
      </c>
      <c r="F60" s="257" t="s">
        <v>360</v>
      </c>
      <c r="G60" s="468" t="s">
        <v>377</v>
      </c>
      <c r="H60" s="410">
        <v>735</v>
      </c>
      <c r="I60" s="410">
        <f t="shared" si="9"/>
        <v>1470</v>
      </c>
      <c r="J60" s="410">
        <v>30</v>
      </c>
      <c r="K60" s="411">
        <f t="shared" si="10"/>
        <v>60</v>
      </c>
      <c r="L60" s="412">
        <f t="shared" si="11"/>
        <v>1530</v>
      </c>
      <c r="M60" s="554" t="s">
        <v>398</v>
      </c>
      <c r="N60" s="205"/>
      <c r="O60" s="205"/>
      <c r="P60" s="205"/>
      <c r="Q60" s="205"/>
      <c r="R60" s="205"/>
      <c r="S60" s="205"/>
      <c r="T60" s="205"/>
    </row>
    <row r="61" spans="1:20" s="206" customFormat="1" ht="15.75">
      <c r="B61" s="420"/>
      <c r="C61" s="415"/>
      <c r="D61" s="221"/>
      <c r="E61" s="235"/>
      <c r="F61" s="236"/>
      <c r="G61" s="242"/>
      <c r="H61" s="242"/>
      <c r="I61" s="242"/>
      <c r="J61" s="242"/>
      <c r="K61" s="242"/>
      <c r="L61" s="243"/>
      <c r="M61" s="243"/>
      <c r="N61" s="205"/>
      <c r="O61" s="205"/>
      <c r="P61" s="205"/>
      <c r="Q61" s="205"/>
      <c r="R61" s="205"/>
      <c r="S61" s="205"/>
      <c r="T61" s="205"/>
    </row>
    <row r="62" spans="1:20" s="206" customFormat="1" ht="15.75">
      <c r="A62" s="212"/>
      <c r="B62" s="417">
        <v>2.4</v>
      </c>
      <c r="C62" s="418" t="s">
        <v>291</v>
      </c>
      <c r="D62" s="213"/>
      <c r="E62" s="215"/>
      <c r="F62" s="215"/>
      <c r="G62" s="217"/>
      <c r="H62" s="217"/>
      <c r="I62" s="217"/>
      <c r="J62" s="217"/>
      <c r="K62" s="217"/>
      <c r="L62" s="218"/>
      <c r="M62" s="218"/>
      <c r="N62" s="205"/>
      <c r="O62" s="205"/>
      <c r="P62" s="205"/>
      <c r="Q62" s="205"/>
      <c r="R62" s="205"/>
      <c r="S62" s="205"/>
      <c r="T62" s="205"/>
    </row>
    <row r="63" spans="1:20" s="206" customFormat="1" ht="47.25">
      <c r="B63" s="416"/>
      <c r="C63" s="220" t="s">
        <v>292</v>
      </c>
      <c r="D63" s="221"/>
      <c r="E63" s="249"/>
      <c r="F63" s="249"/>
      <c r="G63" s="242"/>
      <c r="H63" s="242"/>
      <c r="I63" s="242"/>
      <c r="J63" s="242"/>
      <c r="K63" s="242"/>
      <c r="L63" s="245"/>
      <c r="M63" s="245"/>
      <c r="N63" s="205"/>
      <c r="O63" s="205"/>
      <c r="P63" s="205"/>
      <c r="Q63" s="205"/>
      <c r="R63" s="205"/>
      <c r="S63" s="205"/>
      <c r="T63" s="205"/>
    </row>
    <row r="64" spans="1:20" s="206" customFormat="1" ht="37.5">
      <c r="B64" s="408" t="s">
        <v>12</v>
      </c>
      <c r="C64" s="415" t="s">
        <v>157</v>
      </c>
      <c r="D64" s="221" t="s">
        <v>6</v>
      </c>
      <c r="E64" s="235">
        <v>1</v>
      </c>
      <c r="F64" s="257" t="s">
        <v>361</v>
      </c>
      <c r="G64" s="468" t="s">
        <v>377</v>
      </c>
      <c r="H64" s="410">
        <v>3000</v>
      </c>
      <c r="I64" s="410">
        <f t="shared" ref="I64:I66" si="12">H64*E64</f>
        <v>3000</v>
      </c>
      <c r="J64" s="410">
        <v>800</v>
      </c>
      <c r="K64" s="411">
        <f t="shared" ref="K64:K66" si="13">J64*E64</f>
        <v>800</v>
      </c>
      <c r="L64" s="412">
        <f t="shared" ref="L64:L66" si="14">K64+I64</f>
        <v>3800</v>
      </c>
      <c r="M64" s="542" t="s">
        <v>389</v>
      </c>
      <c r="N64" s="205"/>
      <c r="O64" s="205"/>
      <c r="P64" s="205"/>
      <c r="Q64" s="205"/>
      <c r="R64" s="205"/>
      <c r="S64" s="205"/>
      <c r="T64" s="205"/>
    </row>
    <row r="65" spans="1:20" s="206" customFormat="1" ht="37.5">
      <c r="B65" s="408" t="s">
        <v>11</v>
      </c>
      <c r="C65" s="415" t="s">
        <v>237</v>
      </c>
      <c r="D65" s="221" t="s">
        <v>144</v>
      </c>
      <c r="E65" s="235">
        <v>2</v>
      </c>
      <c r="F65" s="257" t="s">
        <v>361</v>
      </c>
      <c r="G65" s="468" t="s">
        <v>377</v>
      </c>
      <c r="H65" s="410">
        <v>5000</v>
      </c>
      <c r="I65" s="410">
        <f t="shared" si="12"/>
        <v>10000</v>
      </c>
      <c r="J65" s="410">
        <v>800</v>
      </c>
      <c r="K65" s="411">
        <f t="shared" si="13"/>
        <v>1600</v>
      </c>
      <c r="L65" s="412">
        <f t="shared" si="14"/>
        <v>11600</v>
      </c>
      <c r="M65" s="542" t="s">
        <v>389</v>
      </c>
      <c r="N65" s="205"/>
      <c r="O65" s="205"/>
      <c r="P65" s="205"/>
      <c r="Q65" s="205"/>
      <c r="R65" s="205"/>
      <c r="S65" s="205"/>
      <c r="T65" s="205"/>
    </row>
    <row r="66" spans="1:20" s="206" customFormat="1" ht="37.5">
      <c r="B66" s="408" t="s">
        <v>39</v>
      </c>
      <c r="C66" s="415" t="s">
        <v>173</v>
      </c>
      <c r="D66" s="221" t="s">
        <v>6</v>
      </c>
      <c r="E66" s="235">
        <v>1</v>
      </c>
      <c r="F66" s="257" t="s">
        <v>361</v>
      </c>
      <c r="G66" s="468" t="s">
        <v>377</v>
      </c>
      <c r="H66" s="410">
        <v>9000</v>
      </c>
      <c r="I66" s="410">
        <f t="shared" si="12"/>
        <v>9000</v>
      </c>
      <c r="J66" s="410">
        <v>1000</v>
      </c>
      <c r="K66" s="411">
        <f t="shared" si="13"/>
        <v>1000</v>
      </c>
      <c r="L66" s="412">
        <f t="shared" si="14"/>
        <v>10000</v>
      </c>
      <c r="M66" s="542" t="s">
        <v>389</v>
      </c>
      <c r="N66" s="205"/>
      <c r="O66" s="205"/>
      <c r="P66" s="205"/>
      <c r="Q66" s="205"/>
      <c r="R66" s="205"/>
      <c r="S66" s="205"/>
      <c r="T66" s="205"/>
    </row>
    <row r="67" spans="1:20" s="206" customFormat="1" ht="15.75">
      <c r="B67" s="420"/>
      <c r="C67" s="415"/>
      <c r="D67" s="221"/>
      <c r="E67" s="235"/>
      <c r="F67" s="236"/>
      <c r="G67" s="242"/>
      <c r="H67" s="242"/>
      <c r="I67" s="242"/>
      <c r="J67" s="242"/>
      <c r="K67" s="242"/>
      <c r="L67" s="243"/>
      <c r="M67" s="243"/>
      <c r="N67" s="205"/>
      <c r="O67" s="205"/>
      <c r="P67" s="205"/>
      <c r="Q67" s="205"/>
      <c r="R67" s="205"/>
      <c r="S67" s="205"/>
      <c r="T67" s="205"/>
    </row>
    <row r="68" spans="1:20" s="206" customFormat="1" ht="15.75">
      <c r="A68" s="212"/>
      <c r="B68" s="417">
        <v>2.5</v>
      </c>
      <c r="C68" s="418" t="s">
        <v>293</v>
      </c>
      <c r="D68" s="213"/>
      <c r="E68" s="215"/>
      <c r="F68" s="215"/>
      <c r="G68" s="217"/>
      <c r="H68" s="217"/>
      <c r="I68" s="217"/>
      <c r="J68" s="217"/>
      <c r="K68" s="217"/>
      <c r="L68" s="218"/>
      <c r="M68" s="218"/>
      <c r="N68" s="205"/>
      <c r="O68" s="205"/>
      <c r="P68" s="205"/>
      <c r="Q68" s="205"/>
      <c r="R68" s="205"/>
      <c r="S68" s="205"/>
      <c r="T68" s="205"/>
    </row>
    <row r="69" spans="1:20" s="206" customFormat="1" ht="47.25">
      <c r="B69" s="416"/>
      <c r="C69" s="220" t="s">
        <v>294</v>
      </c>
      <c r="D69" s="221"/>
      <c r="E69" s="249"/>
      <c r="F69" s="249"/>
      <c r="G69" s="242"/>
      <c r="H69" s="242"/>
      <c r="I69" s="242"/>
      <c r="J69" s="242"/>
      <c r="K69" s="242"/>
      <c r="L69" s="245"/>
      <c r="M69" s="245"/>
      <c r="N69" s="205"/>
      <c r="O69" s="205"/>
      <c r="P69" s="205"/>
      <c r="Q69" s="205"/>
      <c r="R69" s="205"/>
      <c r="S69" s="205"/>
      <c r="T69" s="205"/>
    </row>
    <row r="70" spans="1:20" s="206" customFormat="1" ht="31.5">
      <c r="B70" s="408" t="s">
        <v>12</v>
      </c>
      <c r="C70" s="415" t="s">
        <v>295</v>
      </c>
      <c r="D70" s="221" t="s">
        <v>6</v>
      </c>
      <c r="E70" s="235">
        <v>1</v>
      </c>
      <c r="F70" s="257"/>
      <c r="G70" s="468" t="s">
        <v>377</v>
      </c>
      <c r="H70" s="410">
        <v>4000</v>
      </c>
      <c r="I70" s="410">
        <f>H70*E70</f>
        <v>4000</v>
      </c>
      <c r="J70" s="410">
        <v>1000</v>
      </c>
      <c r="K70" s="411">
        <f>J70*E70</f>
        <v>1000</v>
      </c>
      <c r="L70" s="412">
        <f>K70+I70</f>
        <v>5000</v>
      </c>
      <c r="M70" s="419"/>
      <c r="N70" s="205"/>
      <c r="O70" s="205"/>
      <c r="P70" s="205"/>
      <c r="Q70" s="205"/>
      <c r="R70" s="205"/>
      <c r="S70" s="205"/>
      <c r="T70" s="205"/>
    </row>
    <row r="71" spans="1:20" s="206" customFormat="1" ht="15.75">
      <c r="B71" s="420"/>
      <c r="C71" s="415"/>
      <c r="D71" s="221"/>
      <c r="E71" s="235"/>
      <c r="F71" s="236"/>
      <c r="G71" s="242"/>
      <c r="H71" s="242"/>
      <c r="I71" s="242"/>
      <c r="J71" s="242"/>
      <c r="K71" s="242"/>
      <c r="L71" s="243"/>
      <c r="M71" s="243"/>
      <c r="N71" s="205"/>
      <c r="O71" s="205"/>
      <c r="P71" s="205"/>
      <c r="Q71" s="205"/>
      <c r="R71" s="205"/>
      <c r="S71" s="205"/>
      <c r="T71" s="205"/>
    </row>
    <row r="72" spans="1:20" s="206" customFormat="1" ht="15.75">
      <c r="A72" s="212"/>
      <c r="B72" s="417">
        <v>2.6</v>
      </c>
      <c r="C72" s="418" t="s">
        <v>296</v>
      </c>
      <c r="D72" s="213"/>
      <c r="E72" s="215"/>
      <c r="F72" s="215"/>
      <c r="G72" s="217"/>
      <c r="H72" s="217"/>
      <c r="I72" s="217"/>
      <c r="J72" s="217"/>
      <c r="K72" s="217"/>
      <c r="L72" s="218"/>
      <c r="M72" s="218"/>
      <c r="N72" s="205"/>
      <c r="O72" s="205"/>
      <c r="P72" s="205"/>
      <c r="Q72" s="205"/>
      <c r="R72" s="205"/>
      <c r="S72" s="205"/>
      <c r="T72" s="205"/>
    </row>
    <row r="73" spans="1:20" s="206" customFormat="1" ht="63">
      <c r="B73" s="416"/>
      <c r="C73" s="220" t="s">
        <v>297</v>
      </c>
      <c r="D73" s="221"/>
      <c r="E73" s="249"/>
      <c r="F73" s="249"/>
      <c r="G73" s="242"/>
      <c r="H73" s="242"/>
      <c r="I73" s="242"/>
      <c r="J73" s="242"/>
      <c r="K73" s="242"/>
      <c r="L73" s="245"/>
      <c r="M73" s="245"/>
      <c r="N73" s="205"/>
      <c r="O73" s="205"/>
      <c r="P73" s="205"/>
      <c r="Q73" s="205"/>
      <c r="R73" s="205"/>
      <c r="S73" s="205"/>
      <c r="T73" s="205"/>
    </row>
    <row r="74" spans="1:20" s="206" customFormat="1" ht="31.5">
      <c r="B74" s="408" t="s">
        <v>12</v>
      </c>
      <c r="C74" s="415" t="s">
        <v>298</v>
      </c>
      <c r="D74" s="221" t="s">
        <v>6</v>
      </c>
      <c r="E74" s="235">
        <v>1</v>
      </c>
      <c r="F74" s="556" t="s">
        <v>362</v>
      </c>
      <c r="G74" s="468" t="s">
        <v>378</v>
      </c>
      <c r="H74" s="410">
        <v>65000</v>
      </c>
      <c r="I74" s="410">
        <f>H74*E74</f>
        <v>65000</v>
      </c>
      <c r="J74" s="410">
        <v>7000</v>
      </c>
      <c r="K74" s="411">
        <f>J74*E74</f>
        <v>7000</v>
      </c>
      <c r="L74" s="412">
        <f>K74+I74</f>
        <v>72000</v>
      </c>
      <c r="M74" s="245"/>
      <c r="N74" s="205"/>
      <c r="O74" s="205"/>
      <c r="P74" s="205"/>
      <c r="Q74" s="205"/>
      <c r="R74" s="205"/>
      <c r="S74" s="205"/>
      <c r="T74" s="205"/>
    </row>
    <row r="75" spans="1:20" s="206" customFormat="1" ht="15.75">
      <c r="B75" s="424"/>
      <c r="C75" s="425"/>
      <c r="D75" s="221"/>
      <c r="E75" s="222"/>
      <c r="F75" s="222"/>
      <c r="G75" s="242"/>
      <c r="H75" s="242"/>
      <c r="I75" s="242"/>
      <c r="J75" s="242"/>
      <c r="K75" s="242"/>
      <c r="L75" s="243"/>
      <c r="M75" s="243"/>
      <c r="N75" s="205"/>
      <c r="O75" s="205"/>
      <c r="P75" s="205"/>
      <c r="Q75" s="205"/>
      <c r="R75" s="205"/>
      <c r="S75" s="205"/>
      <c r="T75" s="205"/>
    </row>
    <row r="76" spans="1:20" s="206" customFormat="1" ht="15.75">
      <c r="A76" s="199"/>
      <c r="B76" s="426">
        <v>3</v>
      </c>
      <c r="C76" s="266" t="s">
        <v>299</v>
      </c>
      <c r="D76" s="200"/>
      <c r="E76" s="202"/>
      <c r="F76" s="202"/>
      <c r="G76" s="203"/>
      <c r="H76" s="203"/>
      <c r="I76" s="203"/>
      <c r="J76" s="203"/>
      <c r="K76" s="203"/>
      <c r="L76" s="204"/>
      <c r="M76" s="204"/>
      <c r="N76" s="205"/>
      <c r="O76" s="205"/>
      <c r="P76" s="205"/>
      <c r="Q76" s="205"/>
      <c r="R76" s="205"/>
      <c r="S76" s="205"/>
      <c r="T76" s="205"/>
    </row>
    <row r="77" spans="1:20" s="206" customFormat="1" ht="15.75">
      <c r="B77" s="416"/>
      <c r="C77" s="409"/>
      <c r="D77" s="221"/>
      <c r="E77" s="222"/>
      <c r="F77" s="222"/>
      <c r="G77" s="242"/>
      <c r="H77" s="242"/>
      <c r="I77" s="242"/>
      <c r="J77" s="242"/>
      <c r="K77" s="242"/>
      <c r="L77" s="243"/>
      <c r="M77" s="243"/>
      <c r="N77" s="205"/>
      <c r="O77" s="205"/>
      <c r="P77" s="205"/>
      <c r="Q77" s="205"/>
      <c r="R77" s="205"/>
      <c r="S77" s="205"/>
      <c r="T77" s="205"/>
    </row>
    <row r="78" spans="1:20" s="428" customFormat="1" ht="15.75">
      <c r="A78" s="212"/>
      <c r="B78" s="427">
        <v>3.1</v>
      </c>
      <c r="C78" s="214" t="s">
        <v>300</v>
      </c>
      <c r="D78" s="213"/>
      <c r="E78" s="215"/>
      <c r="F78" s="215"/>
      <c r="G78" s="217"/>
      <c r="H78" s="217"/>
      <c r="I78" s="217"/>
      <c r="J78" s="217"/>
      <c r="K78" s="217"/>
      <c r="L78" s="218"/>
      <c r="M78" s="218"/>
    </row>
    <row r="79" spans="1:20" s="206" customFormat="1" ht="94.5">
      <c r="B79" s="416"/>
      <c r="C79" s="220" t="s">
        <v>301</v>
      </c>
      <c r="D79" s="221"/>
      <c r="E79" s="249"/>
      <c r="F79" s="249"/>
      <c r="G79" s="242"/>
      <c r="H79" s="242"/>
      <c r="I79" s="242"/>
      <c r="J79" s="242"/>
      <c r="K79" s="242"/>
      <c r="L79" s="245"/>
      <c r="M79" s="245"/>
      <c r="N79" s="205"/>
      <c r="O79" s="205"/>
      <c r="P79" s="205"/>
      <c r="Q79" s="205"/>
      <c r="R79" s="205"/>
      <c r="S79" s="205"/>
      <c r="T79" s="205"/>
    </row>
    <row r="80" spans="1:20" s="206" customFormat="1" ht="31.5">
      <c r="B80" s="408" t="s">
        <v>12</v>
      </c>
      <c r="C80" s="415" t="s">
        <v>173</v>
      </c>
      <c r="D80" s="221" t="s">
        <v>166</v>
      </c>
      <c r="E80" s="235">
        <v>20</v>
      </c>
      <c r="F80" s="257"/>
      <c r="G80" s="468" t="s">
        <v>377</v>
      </c>
      <c r="H80" s="410">
        <v>770</v>
      </c>
      <c r="I80" s="410">
        <f>H80*E80</f>
        <v>15400</v>
      </c>
      <c r="J80" s="410">
        <v>160</v>
      </c>
      <c r="K80" s="411">
        <f>J80*E80</f>
        <v>3200</v>
      </c>
      <c r="L80" s="412">
        <f>K80+I80</f>
        <v>18600</v>
      </c>
      <c r="M80" s="419"/>
      <c r="N80" s="205"/>
      <c r="O80" s="205"/>
      <c r="P80" s="205"/>
      <c r="Q80" s="205"/>
      <c r="R80" s="205"/>
      <c r="S80" s="205"/>
      <c r="T80" s="205"/>
    </row>
    <row r="81" spans="1:20" s="206" customFormat="1" ht="15.75">
      <c r="B81" s="416"/>
      <c r="C81" s="409"/>
      <c r="D81" s="221"/>
      <c r="E81" s="429"/>
      <c r="F81" s="429"/>
      <c r="G81" s="242"/>
      <c r="H81" s="410"/>
      <c r="I81" s="410"/>
      <c r="J81" s="410"/>
      <c r="K81" s="410"/>
      <c r="L81" s="419"/>
      <c r="M81" s="419"/>
      <c r="N81" s="205"/>
      <c r="O81" s="205"/>
      <c r="P81" s="205"/>
      <c r="Q81" s="205"/>
      <c r="R81" s="205"/>
      <c r="S81" s="205"/>
      <c r="T81" s="205"/>
    </row>
    <row r="82" spans="1:20" s="206" customFormat="1" ht="15.75">
      <c r="A82" s="199"/>
      <c r="B82" s="404">
        <v>4</v>
      </c>
      <c r="C82" s="266" t="s">
        <v>225</v>
      </c>
      <c r="D82" s="200"/>
      <c r="E82" s="202"/>
      <c r="F82" s="202"/>
      <c r="G82" s="203"/>
      <c r="H82" s="430"/>
      <c r="I82" s="430"/>
      <c r="J82" s="430"/>
      <c r="K82" s="430"/>
      <c r="L82" s="430"/>
      <c r="M82" s="430"/>
      <c r="N82" s="205"/>
      <c r="O82" s="205"/>
      <c r="P82" s="205"/>
      <c r="Q82" s="205"/>
      <c r="R82" s="205"/>
      <c r="S82" s="205"/>
      <c r="T82" s="205"/>
    </row>
    <row r="83" spans="1:20" s="206" customFormat="1" ht="15.75">
      <c r="B83" s="416"/>
      <c r="C83" s="409"/>
      <c r="D83" s="221"/>
      <c r="E83" s="222"/>
      <c r="F83" s="222"/>
      <c r="G83" s="242"/>
      <c r="H83" s="410"/>
      <c r="I83" s="410"/>
      <c r="J83" s="410"/>
      <c r="K83" s="410"/>
      <c r="L83" s="410"/>
      <c r="M83" s="410"/>
      <c r="N83" s="205"/>
      <c r="O83" s="205"/>
      <c r="P83" s="205"/>
      <c r="Q83" s="205"/>
      <c r="R83" s="205"/>
      <c r="S83" s="205"/>
      <c r="T83" s="205"/>
    </row>
    <row r="84" spans="1:20" s="428" customFormat="1" ht="15.75" customHeight="1">
      <c r="A84" s="212"/>
      <c r="B84" s="427">
        <v>4.0999999999999996</v>
      </c>
      <c r="C84" s="214" t="s">
        <v>228</v>
      </c>
      <c r="D84" s="213"/>
      <c r="E84" s="215"/>
      <c r="F84" s="215"/>
      <c r="G84" s="217"/>
      <c r="H84" s="431"/>
      <c r="I84" s="431"/>
      <c r="J84" s="431"/>
      <c r="K84" s="431"/>
      <c r="L84" s="431"/>
      <c r="M84" s="431"/>
    </row>
    <row r="85" spans="1:20" s="206" customFormat="1" ht="31.5">
      <c r="B85" s="432"/>
      <c r="C85" s="220" t="s">
        <v>302</v>
      </c>
      <c r="D85" s="221" t="s">
        <v>117</v>
      </c>
      <c r="E85" s="235">
        <v>1</v>
      </c>
      <c r="F85" s="235"/>
      <c r="G85" s="242"/>
      <c r="H85" s="410">
        <v>0</v>
      </c>
      <c r="I85" s="410">
        <f>H85*E85</f>
        <v>0</v>
      </c>
      <c r="J85" s="411">
        <v>35000</v>
      </c>
      <c r="K85" s="411">
        <f>J85*E85</f>
        <v>35000</v>
      </c>
      <c r="L85" s="412">
        <f>K85+I85</f>
        <v>35000</v>
      </c>
      <c r="M85" s="419"/>
      <c r="N85" s="205"/>
      <c r="O85" s="205"/>
      <c r="P85" s="205"/>
      <c r="Q85" s="205"/>
      <c r="R85" s="205"/>
      <c r="S85" s="205"/>
      <c r="T85" s="205"/>
    </row>
    <row r="86" spans="1:20" s="206" customFormat="1" ht="15.75">
      <c r="B86" s="416"/>
      <c r="C86" s="409"/>
      <c r="D86" s="221"/>
      <c r="E86" s="222"/>
      <c r="F86" s="222"/>
      <c r="G86" s="242"/>
      <c r="H86" s="410"/>
      <c r="I86" s="410"/>
      <c r="J86" s="410"/>
      <c r="K86" s="410"/>
      <c r="L86" s="410"/>
      <c r="M86" s="410"/>
      <c r="N86" s="205"/>
      <c r="O86" s="205"/>
      <c r="P86" s="205"/>
      <c r="Q86" s="205"/>
      <c r="R86" s="205"/>
      <c r="S86" s="205"/>
      <c r="T86" s="205"/>
    </row>
    <row r="87" spans="1:20" s="428" customFormat="1" ht="15.75" customHeight="1">
      <c r="A87" s="212"/>
      <c r="B87" s="427">
        <v>4.2</v>
      </c>
      <c r="C87" s="214" t="s">
        <v>230</v>
      </c>
      <c r="D87" s="213"/>
      <c r="E87" s="215"/>
      <c r="F87" s="215"/>
      <c r="G87" s="217"/>
      <c r="H87" s="431"/>
      <c r="I87" s="431"/>
      <c r="J87" s="431"/>
      <c r="K87" s="431"/>
      <c r="L87" s="431"/>
      <c r="M87" s="431"/>
    </row>
    <row r="88" spans="1:20" s="206" customFormat="1" ht="63">
      <c r="B88" s="416"/>
      <c r="C88" s="220" t="s">
        <v>303</v>
      </c>
      <c r="D88" s="273" t="s">
        <v>117</v>
      </c>
      <c r="E88" s="230">
        <v>1</v>
      </c>
      <c r="F88" s="230"/>
      <c r="G88" s="440"/>
      <c r="H88" s="411">
        <v>10000</v>
      </c>
      <c r="I88" s="411">
        <f>H88*E88</f>
        <v>10000</v>
      </c>
      <c r="J88" s="411">
        <v>10000</v>
      </c>
      <c r="K88" s="411">
        <f>J88*E88</f>
        <v>10000</v>
      </c>
      <c r="L88" s="412">
        <f>K88+I88</f>
        <v>20000</v>
      </c>
      <c r="M88" s="412"/>
      <c r="N88" s="205"/>
      <c r="O88" s="205"/>
      <c r="P88" s="205"/>
      <c r="Q88" s="205"/>
      <c r="R88" s="205"/>
      <c r="S88" s="205"/>
      <c r="T88" s="205"/>
    </row>
    <row r="89" spans="1:20" ht="15.75" customHeight="1" thickBot="1">
      <c r="C89" s="270"/>
      <c r="D89" s="269"/>
      <c r="E89" s="271"/>
      <c r="F89" s="271"/>
      <c r="G89" s="210"/>
      <c r="H89" s="210"/>
      <c r="I89" s="210"/>
      <c r="J89" s="210"/>
      <c r="K89" s="210"/>
      <c r="L89" s="395"/>
      <c r="M89" s="395"/>
    </row>
    <row r="90" spans="1:20" s="439" customFormat="1" ht="36.75" customHeight="1" thickBot="1">
      <c r="A90" s="434"/>
      <c r="B90" s="435"/>
      <c r="C90" s="487" t="s">
        <v>304</v>
      </c>
      <c r="D90" s="487"/>
      <c r="E90" s="436"/>
      <c r="F90" s="437"/>
      <c r="G90" s="436"/>
      <c r="H90" s="436"/>
      <c r="I90" s="396">
        <f>SUM(I8:I89)</f>
        <v>1375170</v>
      </c>
      <c r="J90" s="396"/>
      <c r="K90" s="396">
        <f>SUM(K8:K89)</f>
        <v>201020</v>
      </c>
      <c r="L90" s="396">
        <f>SUM(L8:L89)</f>
        <v>1576190</v>
      </c>
      <c r="M90" s="396"/>
      <c r="N90" s="438"/>
      <c r="O90" s="438"/>
      <c r="P90" s="438"/>
      <c r="Q90" s="438"/>
      <c r="R90" s="438"/>
      <c r="S90" s="438"/>
      <c r="T90" s="438"/>
    </row>
    <row r="91" spans="1:20">
      <c r="E91" s="285"/>
      <c r="F91" s="285"/>
      <c r="L91" s="287"/>
      <c r="M91" s="287"/>
    </row>
    <row r="92" spans="1:20">
      <c r="B92" s="504"/>
      <c r="C92" s="504"/>
      <c r="E92" s="284"/>
      <c r="F92" s="284"/>
    </row>
    <row r="93" spans="1:20" ht="50.25" customHeight="1">
      <c r="B93" s="488" t="s">
        <v>357</v>
      </c>
      <c r="C93" s="488"/>
      <c r="D93" s="488"/>
      <c r="E93" s="488"/>
      <c r="F93" s="488"/>
      <c r="G93" s="488"/>
      <c r="H93" s="488"/>
      <c r="I93" s="488"/>
      <c r="J93" s="488"/>
      <c r="K93" s="488"/>
      <c r="L93" s="488"/>
      <c r="M93" s="288"/>
    </row>
    <row r="94" spans="1:20">
      <c r="B94" s="289"/>
      <c r="C94" s="290" t="s">
        <v>342</v>
      </c>
      <c r="D94" s="290"/>
    </row>
  </sheetData>
  <mergeCells count="13">
    <mergeCell ref="B93:L93"/>
    <mergeCell ref="H4:I4"/>
    <mergeCell ref="J4:K4"/>
    <mergeCell ref="L4:L5"/>
    <mergeCell ref="M4:M5"/>
    <mergeCell ref="C90:D90"/>
    <mergeCell ref="B92:C92"/>
    <mergeCell ref="B4:B5"/>
    <mergeCell ref="C4:C5"/>
    <mergeCell ref="D4:D5"/>
    <mergeCell ref="E4:E5"/>
    <mergeCell ref="F4:F5"/>
    <mergeCell ref="G4:G5"/>
  </mergeCells>
  <printOptions horizontalCentered="1"/>
  <pageMargins left="0.39370078740157499" right="0.39370078740157499" top="0.47244094488188998" bottom="0.47244094488188998" header="0.31496062992126" footer="0.31496062992126"/>
  <pageSetup paperSize="9" scale="59" fitToHeight="0" orientation="landscape" r:id="rId1"/>
  <headerFooter>
    <oddHeader>&amp;LDeutsche Bank AG, Karachi Branch&amp;RKarachi Relocation
General Contractor (GC) Works</oddHeader>
    <oddFooter>&amp;L&amp;A&amp;RPage &amp;P of &amp;N&amp;C&amp;1#&amp;"Calibri"&amp;10&amp;K000000 For internal use only</oddFooter>
  </headerFooter>
  <rowBreaks count="3" manualBreakCount="3">
    <brk id="36" max="12" man="1"/>
    <brk id="61" max="12" man="1"/>
    <brk id="81"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3"/>
  <sheetViews>
    <sheetView view="pageBreakPreview" zoomScale="90" zoomScaleNormal="100" zoomScaleSheetLayoutView="90" workbookViewId="0">
      <pane xSplit="7" ySplit="5" topLeftCell="H77" activePane="bottomRight" state="frozen"/>
      <selection activeCell="H6" sqref="H6"/>
      <selection pane="topRight" activeCell="H6" sqref="H6"/>
      <selection pane="bottomLeft" activeCell="H6" sqref="H6"/>
      <selection pane="bottomRight" activeCell="M64" sqref="M64:M65"/>
    </sheetView>
  </sheetViews>
  <sheetFormatPr defaultColWidth="9.140625" defaultRowHeight="15"/>
  <cols>
    <col min="1" max="1" width="2.42578125" style="178" customWidth="1"/>
    <col min="2" max="2" width="6" style="284" customWidth="1"/>
    <col min="3" max="3" width="71.5703125" style="178" customWidth="1"/>
    <col min="4" max="4" width="9.140625" style="178" customWidth="1"/>
    <col min="5" max="5" width="8.85546875" style="188" customWidth="1"/>
    <col min="6" max="6" width="11.7109375" style="188" customWidth="1"/>
    <col min="7" max="7" width="9.85546875" style="286" customWidth="1"/>
    <col min="8" max="8" width="20.140625" style="286" customWidth="1"/>
    <col min="9" max="9" width="16.140625" style="286" customWidth="1"/>
    <col min="10" max="10" width="22.42578125" style="286" customWidth="1"/>
    <col min="11" max="11" width="13.85546875" style="286" customWidth="1"/>
    <col min="12" max="13" width="18.5703125" style="291" customWidth="1"/>
    <col min="14" max="14" width="2.28515625" style="187" customWidth="1"/>
    <col min="15" max="20" width="9.140625" style="187"/>
    <col min="21" max="16384" width="9.140625" style="178"/>
  </cols>
  <sheetData>
    <row r="1" spans="1:20" ht="18.75">
      <c r="B1" s="179" t="str">
        <f>'Plumbing 15'!B1</f>
        <v>Deutsche Bank AG, Karachi Branch</v>
      </c>
      <c r="C1" s="180"/>
      <c r="D1" s="181"/>
      <c r="E1" s="182"/>
      <c r="F1" s="182"/>
      <c r="G1" s="183"/>
      <c r="H1" s="183"/>
      <c r="I1" s="183"/>
      <c r="J1" s="183"/>
      <c r="K1" s="184" t="s">
        <v>132</v>
      </c>
      <c r="L1" s="185">
        <v>44678</v>
      </c>
      <c r="M1" s="186"/>
    </row>
    <row r="2" spans="1:20" ht="18.75">
      <c r="B2" s="179" t="str">
        <f>'Plumbing 15'!B2</f>
        <v>Karachi branch Relocation</v>
      </c>
      <c r="C2" s="180"/>
      <c r="D2" s="181"/>
      <c r="E2" s="182"/>
      <c r="F2" s="182"/>
      <c r="G2" s="183"/>
      <c r="H2" s="183"/>
      <c r="I2" s="183"/>
      <c r="J2" s="183"/>
      <c r="K2" s="183"/>
      <c r="L2" s="186"/>
      <c r="M2" s="186"/>
    </row>
    <row r="3" spans="1:20" ht="19.5" thickBot="1">
      <c r="B3" s="179" t="s">
        <v>305</v>
      </c>
      <c r="C3" s="180"/>
      <c r="D3" s="181"/>
      <c r="E3" s="182"/>
      <c r="F3" s="182"/>
      <c r="G3" s="183"/>
      <c r="H3" s="183"/>
      <c r="I3" s="183"/>
      <c r="J3" s="183"/>
      <c r="K3" s="183"/>
      <c r="L3" s="189"/>
      <c r="M3" s="189"/>
    </row>
    <row r="4" spans="1:20">
      <c r="B4" s="495" t="s">
        <v>34</v>
      </c>
      <c r="C4" s="495" t="s">
        <v>0</v>
      </c>
      <c r="D4" s="495" t="s">
        <v>1</v>
      </c>
      <c r="E4" s="496" t="s">
        <v>3</v>
      </c>
      <c r="F4" s="497" t="s">
        <v>123</v>
      </c>
      <c r="G4" s="498" t="s">
        <v>376</v>
      </c>
      <c r="H4" s="500" t="s">
        <v>130</v>
      </c>
      <c r="I4" s="500"/>
      <c r="J4" s="500" t="s">
        <v>131</v>
      </c>
      <c r="K4" s="500"/>
      <c r="L4" s="486" t="s">
        <v>129</v>
      </c>
      <c r="M4" s="486" t="s">
        <v>133</v>
      </c>
    </row>
    <row r="5" spans="1:20" s="190" customFormat="1" ht="30.75" thickBot="1">
      <c r="B5" s="495"/>
      <c r="C5" s="495"/>
      <c r="D5" s="495"/>
      <c r="E5" s="496"/>
      <c r="F5" s="497"/>
      <c r="G5" s="499"/>
      <c r="H5" s="191" t="s">
        <v>127</v>
      </c>
      <c r="I5" s="191" t="s">
        <v>125</v>
      </c>
      <c r="J5" s="191" t="s">
        <v>128</v>
      </c>
      <c r="K5" s="191" t="s">
        <v>126</v>
      </c>
      <c r="L5" s="486"/>
      <c r="M5" s="486"/>
      <c r="N5" s="192"/>
      <c r="O5" s="192"/>
      <c r="P5" s="192"/>
      <c r="Q5" s="192"/>
      <c r="R5" s="192"/>
      <c r="S5" s="192"/>
      <c r="T5" s="192"/>
    </row>
    <row r="6" spans="1:20" s="190" customFormat="1">
      <c r="B6" s="193"/>
      <c r="C6" s="194"/>
      <c r="D6" s="193"/>
      <c r="E6" s="195"/>
      <c r="F6" s="195"/>
      <c r="G6" s="196"/>
      <c r="H6" s="197"/>
      <c r="I6" s="197"/>
      <c r="J6" s="197"/>
      <c r="K6" s="197"/>
      <c r="L6" s="198"/>
      <c r="M6" s="198"/>
      <c r="N6" s="192"/>
      <c r="O6" s="192"/>
      <c r="P6" s="192"/>
      <c r="Q6" s="192"/>
      <c r="R6" s="192"/>
      <c r="S6" s="192"/>
      <c r="T6" s="192"/>
    </row>
    <row r="7" spans="1:20" s="206" customFormat="1" ht="15.75">
      <c r="A7" s="199"/>
      <c r="B7" s="200">
        <v>1</v>
      </c>
      <c r="C7" s="405" t="s">
        <v>258</v>
      </c>
      <c r="D7" s="200"/>
      <c r="E7" s="202"/>
      <c r="F7" s="202"/>
      <c r="G7" s="203"/>
      <c r="H7" s="203"/>
      <c r="I7" s="203"/>
      <c r="J7" s="203"/>
      <c r="K7" s="203"/>
      <c r="L7" s="204"/>
      <c r="M7" s="204"/>
      <c r="N7" s="205"/>
      <c r="O7" s="205"/>
      <c r="P7" s="205"/>
      <c r="Q7" s="205"/>
      <c r="R7" s="205"/>
      <c r="S7" s="205"/>
      <c r="T7" s="205"/>
    </row>
    <row r="8" spans="1:20" ht="15.75">
      <c r="B8" s="193"/>
      <c r="C8" s="220"/>
      <c r="D8" s="208"/>
      <c r="E8" s="209"/>
      <c r="F8" s="209"/>
      <c r="G8" s="210"/>
      <c r="H8" s="210"/>
      <c r="I8" s="210"/>
      <c r="J8" s="210"/>
      <c r="K8" s="210"/>
      <c r="L8" s="211"/>
      <c r="M8" s="211"/>
    </row>
    <row r="9" spans="1:20" s="206" customFormat="1" ht="15.75">
      <c r="A9" s="212"/>
      <c r="B9" s="213">
        <v>1.1000000000000001</v>
      </c>
      <c r="C9" s="214" t="s">
        <v>259</v>
      </c>
      <c r="D9" s="213"/>
      <c r="E9" s="215"/>
      <c r="F9" s="216"/>
      <c r="G9" s="217"/>
      <c r="H9" s="217"/>
      <c r="I9" s="217"/>
      <c r="J9" s="217"/>
      <c r="K9" s="217"/>
      <c r="L9" s="218"/>
      <c r="M9" s="218"/>
      <c r="N9" s="205"/>
      <c r="O9" s="205"/>
      <c r="P9" s="205"/>
      <c r="Q9" s="205"/>
      <c r="R9" s="205"/>
      <c r="S9" s="205"/>
      <c r="T9" s="205"/>
    </row>
    <row r="10" spans="1:20" s="206" customFormat="1" ht="63">
      <c r="B10" s="219"/>
      <c r="C10" s="220" t="s">
        <v>260</v>
      </c>
      <c r="D10" s="221"/>
      <c r="E10" s="222"/>
      <c r="F10" s="223"/>
      <c r="G10" s="242"/>
      <c r="H10" s="242"/>
      <c r="I10" s="242"/>
      <c r="J10" s="242"/>
      <c r="K10" s="242"/>
      <c r="L10" s="243"/>
      <c r="M10" s="243"/>
      <c r="N10" s="205"/>
      <c r="O10" s="205"/>
      <c r="P10" s="205"/>
      <c r="Q10" s="205"/>
      <c r="R10" s="205"/>
      <c r="S10" s="205"/>
      <c r="T10" s="205"/>
    </row>
    <row r="11" spans="1:20" s="206" customFormat="1" ht="31.5">
      <c r="B11" s="221" t="s">
        <v>12</v>
      </c>
      <c r="C11" s="409" t="s">
        <v>261</v>
      </c>
      <c r="D11" s="221" t="s">
        <v>144</v>
      </c>
      <c r="E11" s="235">
        <v>5</v>
      </c>
      <c r="F11" s="236" t="s">
        <v>356</v>
      </c>
      <c r="G11" s="468" t="s">
        <v>375</v>
      </c>
      <c r="H11" s="410">
        <v>75000</v>
      </c>
      <c r="I11" s="410">
        <f>H11*E11</f>
        <v>375000</v>
      </c>
      <c r="J11" s="410">
        <v>7000</v>
      </c>
      <c r="K11" s="411">
        <f>J11*E11</f>
        <v>35000</v>
      </c>
      <c r="L11" s="412">
        <f>K11+I11</f>
        <v>410000</v>
      </c>
      <c r="M11" s="555" t="s">
        <v>396</v>
      </c>
      <c r="N11" s="205"/>
      <c r="O11" s="205"/>
      <c r="P11" s="205"/>
      <c r="Q11" s="205"/>
      <c r="R11" s="205"/>
      <c r="S11" s="205"/>
      <c r="T11" s="205"/>
    </row>
    <row r="12" spans="1:20" s="206" customFormat="1" ht="15.75">
      <c r="B12" s="221"/>
      <c r="C12" s="409"/>
      <c r="D12" s="221"/>
      <c r="E12" s="235"/>
      <c r="F12" s="236"/>
      <c r="G12" s="242"/>
      <c r="H12" s="242"/>
      <c r="I12" s="242"/>
      <c r="J12" s="242"/>
      <c r="K12" s="242"/>
      <c r="L12" s="243"/>
      <c r="M12" s="243"/>
      <c r="N12" s="205"/>
      <c r="O12" s="205"/>
      <c r="P12" s="205"/>
      <c r="Q12" s="205"/>
      <c r="R12" s="205"/>
      <c r="S12" s="205"/>
      <c r="T12" s="205"/>
    </row>
    <row r="13" spans="1:20" s="206" customFormat="1" ht="15.75">
      <c r="A13" s="212"/>
      <c r="B13" s="213">
        <v>1.2</v>
      </c>
      <c r="C13" s="214" t="s">
        <v>262</v>
      </c>
      <c r="D13" s="213"/>
      <c r="E13" s="215"/>
      <c r="F13" s="216"/>
      <c r="G13" s="217"/>
      <c r="H13" s="217"/>
      <c r="I13" s="217"/>
      <c r="J13" s="217"/>
      <c r="K13" s="217"/>
      <c r="L13" s="218"/>
      <c r="M13" s="218"/>
      <c r="N13" s="205"/>
      <c r="O13" s="205"/>
      <c r="P13" s="205"/>
      <c r="Q13" s="205"/>
      <c r="R13" s="205"/>
      <c r="S13" s="205"/>
      <c r="T13" s="205"/>
    </row>
    <row r="14" spans="1:20" s="206" customFormat="1" ht="63">
      <c r="B14" s="219"/>
      <c r="C14" s="220" t="s">
        <v>263</v>
      </c>
      <c r="D14" s="221"/>
      <c r="E14" s="235"/>
      <c r="F14" s="236"/>
      <c r="G14" s="242"/>
      <c r="H14" s="242"/>
      <c r="I14" s="242"/>
      <c r="J14" s="242"/>
      <c r="K14" s="242"/>
      <c r="L14" s="243"/>
      <c r="M14" s="243"/>
      <c r="N14" s="205"/>
      <c r="O14" s="205"/>
      <c r="P14" s="205"/>
      <c r="Q14" s="205"/>
      <c r="R14" s="205"/>
      <c r="S14" s="205"/>
      <c r="T14" s="205"/>
    </row>
    <row r="15" spans="1:20" s="206" customFormat="1" ht="31.5">
      <c r="B15" s="221" t="s">
        <v>12</v>
      </c>
      <c r="C15" s="413" t="s">
        <v>264</v>
      </c>
      <c r="D15" s="221" t="s">
        <v>144</v>
      </c>
      <c r="E15" s="235">
        <v>5</v>
      </c>
      <c r="F15" s="236" t="s">
        <v>356</v>
      </c>
      <c r="G15" s="468" t="s">
        <v>375</v>
      </c>
      <c r="H15" s="410">
        <v>8500</v>
      </c>
      <c r="I15" s="410">
        <f>H15*E15</f>
        <v>42500</v>
      </c>
      <c r="J15" s="410">
        <v>700</v>
      </c>
      <c r="K15" s="411">
        <f>J15*E15</f>
        <v>3500</v>
      </c>
      <c r="L15" s="412">
        <f>K15+I15</f>
        <v>46000</v>
      </c>
      <c r="M15" s="555" t="s">
        <v>396</v>
      </c>
      <c r="N15" s="205"/>
      <c r="O15" s="205"/>
      <c r="P15" s="205"/>
      <c r="Q15" s="205"/>
      <c r="R15" s="205"/>
      <c r="S15" s="205"/>
      <c r="T15" s="205"/>
    </row>
    <row r="16" spans="1:20" s="206" customFormat="1" ht="15.75">
      <c r="B16" s="221"/>
      <c r="C16" s="409"/>
      <c r="D16" s="221"/>
      <c r="E16" s="235"/>
      <c r="F16" s="236"/>
      <c r="G16" s="242"/>
      <c r="H16" s="242"/>
      <c r="I16" s="242"/>
      <c r="J16" s="242"/>
      <c r="K16" s="242"/>
      <c r="L16" s="245"/>
      <c r="M16" s="245"/>
      <c r="N16" s="205"/>
      <c r="O16" s="205"/>
      <c r="P16" s="205"/>
      <c r="Q16" s="205"/>
      <c r="R16" s="205"/>
      <c r="S16" s="205"/>
      <c r="T16" s="205"/>
    </row>
    <row r="17" spans="1:20" s="206" customFormat="1" ht="15.75">
      <c r="A17" s="212"/>
      <c r="B17" s="213">
        <v>1.3</v>
      </c>
      <c r="C17" s="214" t="s">
        <v>265</v>
      </c>
      <c r="D17" s="213"/>
      <c r="E17" s="215"/>
      <c r="F17" s="215"/>
      <c r="G17" s="217"/>
      <c r="H17" s="217"/>
      <c r="I17" s="217"/>
      <c r="J17" s="217"/>
      <c r="K17" s="217"/>
      <c r="L17" s="218"/>
      <c r="M17" s="218"/>
      <c r="N17" s="205"/>
      <c r="O17" s="205"/>
      <c r="P17" s="205"/>
      <c r="Q17" s="205"/>
      <c r="R17" s="205"/>
      <c r="S17" s="205"/>
      <c r="T17" s="205"/>
    </row>
    <row r="18" spans="1:20" s="206" customFormat="1" ht="47.25">
      <c r="B18" s="221"/>
      <c r="C18" s="220" t="s">
        <v>266</v>
      </c>
      <c r="D18" s="221"/>
      <c r="E18" s="235"/>
      <c r="F18" s="257"/>
      <c r="G18" s="242"/>
      <c r="H18" s="242"/>
      <c r="I18" s="242"/>
      <c r="J18" s="242"/>
      <c r="K18" s="242"/>
      <c r="L18" s="245"/>
      <c r="M18" s="245"/>
      <c r="N18" s="205"/>
      <c r="O18" s="205"/>
      <c r="P18" s="205"/>
      <c r="Q18" s="205"/>
      <c r="R18" s="205"/>
      <c r="S18" s="205"/>
      <c r="T18" s="205"/>
    </row>
    <row r="19" spans="1:20" s="206" customFormat="1" ht="31.5">
      <c r="B19" s="221" t="s">
        <v>12</v>
      </c>
      <c r="C19" s="413" t="s">
        <v>306</v>
      </c>
      <c r="D19" s="221" t="s">
        <v>144</v>
      </c>
      <c r="E19" s="235">
        <v>7</v>
      </c>
      <c r="F19" s="236" t="s">
        <v>356</v>
      </c>
      <c r="G19" s="468" t="s">
        <v>375</v>
      </c>
      <c r="H19" s="410">
        <v>30000</v>
      </c>
      <c r="I19" s="410">
        <f>H19*E19</f>
        <v>210000</v>
      </c>
      <c r="J19" s="410">
        <v>4500</v>
      </c>
      <c r="K19" s="411">
        <f>J19*E19</f>
        <v>31500</v>
      </c>
      <c r="L19" s="412">
        <f>K19+I19</f>
        <v>241500</v>
      </c>
      <c r="M19" s="555" t="s">
        <v>396</v>
      </c>
      <c r="N19" s="205"/>
      <c r="O19" s="205"/>
      <c r="P19" s="205"/>
      <c r="Q19" s="205"/>
      <c r="R19" s="205"/>
      <c r="S19" s="205"/>
      <c r="T19" s="205"/>
    </row>
    <row r="20" spans="1:20" s="206" customFormat="1" ht="15.75">
      <c r="B20" s="246"/>
      <c r="C20" s="259"/>
      <c r="D20" s="221"/>
      <c r="E20" s="235"/>
      <c r="F20" s="235"/>
      <c r="G20" s="242"/>
      <c r="H20" s="242"/>
      <c r="I20" s="242"/>
      <c r="J20" s="242"/>
      <c r="K20" s="242"/>
      <c r="L20" s="243"/>
      <c r="M20" s="243"/>
      <c r="N20" s="205"/>
      <c r="O20" s="205"/>
      <c r="P20" s="205"/>
      <c r="Q20" s="205"/>
      <c r="R20" s="205"/>
      <c r="S20" s="205"/>
      <c r="T20" s="205"/>
    </row>
    <row r="21" spans="1:20" s="206" customFormat="1" ht="15.75">
      <c r="A21" s="212"/>
      <c r="B21" s="213">
        <v>1.4</v>
      </c>
      <c r="C21" s="214" t="s">
        <v>268</v>
      </c>
      <c r="D21" s="213"/>
      <c r="E21" s="215"/>
      <c r="F21" s="215"/>
      <c r="G21" s="217"/>
      <c r="H21" s="217"/>
      <c r="I21" s="217"/>
      <c r="J21" s="217"/>
      <c r="K21" s="217"/>
      <c r="L21" s="218"/>
      <c r="M21" s="218"/>
      <c r="N21" s="205"/>
      <c r="O21" s="205"/>
      <c r="P21" s="205"/>
      <c r="Q21" s="205"/>
      <c r="R21" s="205"/>
      <c r="S21" s="205"/>
      <c r="T21" s="205"/>
    </row>
    <row r="22" spans="1:20" s="206" customFormat="1" ht="47.25">
      <c r="B22" s="221"/>
      <c r="C22" s="220" t="s">
        <v>269</v>
      </c>
      <c r="D22" s="221"/>
      <c r="E22" s="235"/>
      <c r="F22" s="257"/>
      <c r="G22" s="242"/>
      <c r="H22" s="242"/>
      <c r="I22" s="242"/>
      <c r="J22" s="242"/>
      <c r="K22" s="242"/>
      <c r="L22" s="245"/>
      <c r="M22" s="245"/>
      <c r="N22" s="205"/>
      <c r="O22" s="205"/>
      <c r="P22" s="205"/>
      <c r="Q22" s="205"/>
      <c r="R22" s="205"/>
      <c r="S22" s="205"/>
      <c r="T22" s="205"/>
    </row>
    <row r="23" spans="1:20" s="206" customFormat="1" ht="31.5">
      <c r="B23" s="221" t="s">
        <v>12</v>
      </c>
      <c r="C23" s="415" t="s">
        <v>267</v>
      </c>
      <c r="D23" s="221" t="s">
        <v>144</v>
      </c>
      <c r="E23" s="235">
        <v>7</v>
      </c>
      <c r="F23" s="236" t="s">
        <v>356</v>
      </c>
      <c r="G23" s="468" t="s">
        <v>375</v>
      </c>
      <c r="H23" s="410">
        <v>42500</v>
      </c>
      <c r="I23" s="410">
        <f>H23*E23</f>
        <v>297500</v>
      </c>
      <c r="J23" s="410">
        <v>4500</v>
      </c>
      <c r="K23" s="411">
        <f>J23*E23</f>
        <v>31500</v>
      </c>
      <c r="L23" s="412">
        <f>K23+I23</f>
        <v>329000</v>
      </c>
      <c r="M23" s="555" t="s">
        <v>396</v>
      </c>
      <c r="N23" s="205"/>
      <c r="O23" s="205"/>
      <c r="P23" s="205"/>
      <c r="Q23" s="205"/>
      <c r="R23" s="205"/>
      <c r="S23" s="205"/>
      <c r="T23" s="205"/>
    </row>
    <row r="24" spans="1:20" s="206" customFormat="1" ht="15.75">
      <c r="B24" s="246"/>
      <c r="C24" s="259"/>
      <c r="D24" s="221"/>
      <c r="E24" s="235"/>
      <c r="F24" s="235"/>
      <c r="G24" s="242"/>
      <c r="H24" s="242"/>
      <c r="I24" s="242"/>
      <c r="J24" s="242"/>
      <c r="K24" s="242"/>
      <c r="L24" s="243"/>
      <c r="M24" s="243"/>
      <c r="N24" s="205"/>
      <c r="O24" s="205"/>
      <c r="P24" s="205"/>
      <c r="Q24" s="205"/>
      <c r="R24" s="205"/>
      <c r="S24" s="205"/>
      <c r="T24" s="205"/>
    </row>
    <row r="25" spans="1:20" s="206" customFormat="1" ht="15.75">
      <c r="A25" s="212"/>
      <c r="B25" s="213">
        <v>1.5</v>
      </c>
      <c r="C25" s="214" t="s">
        <v>270</v>
      </c>
      <c r="D25" s="213"/>
      <c r="E25" s="215"/>
      <c r="F25" s="215"/>
      <c r="G25" s="217"/>
      <c r="H25" s="217"/>
      <c r="I25" s="217"/>
      <c r="J25" s="217"/>
      <c r="K25" s="217"/>
      <c r="L25" s="218"/>
      <c r="M25" s="218"/>
      <c r="N25" s="205"/>
      <c r="O25" s="205"/>
      <c r="P25" s="205"/>
      <c r="Q25" s="205"/>
      <c r="R25" s="205"/>
      <c r="S25" s="205"/>
      <c r="T25" s="205"/>
    </row>
    <row r="26" spans="1:20" s="206" customFormat="1" ht="47.25">
      <c r="B26" s="221"/>
      <c r="C26" s="220" t="s">
        <v>271</v>
      </c>
      <c r="D26" s="221"/>
      <c r="E26" s="235"/>
      <c r="F26" s="257"/>
      <c r="G26" s="242"/>
      <c r="H26" s="242"/>
      <c r="I26" s="242"/>
      <c r="J26" s="242"/>
      <c r="K26" s="242"/>
      <c r="L26" s="245"/>
      <c r="M26" s="245"/>
      <c r="N26" s="205"/>
      <c r="O26" s="205"/>
      <c r="P26" s="205"/>
      <c r="Q26" s="205"/>
      <c r="R26" s="205"/>
      <c r="S26" s="205"/>
      <c r="T26" s="205"/>
    </row>
    <row r="27" spans="1:20" s="206" customFormat="1" ht="31.5">
      <c r="B27" s="221" t="s">
        <v>12</v>
      </c>
      <c r="C27" s="415" t="s">
        <v>267</v>
      </c>
      <c r="D27" s="221" t="s">
        <v>144</v>
      </c>
      <c r="E27" s="235">
        <v>2</v>
      </c>
      <c r="F27" s="236" t="s">
        <v>356</v>
      </c>
      <c r="G27" s="468" t="s">
        <v>375</v>
      </c>
      <c r="H27" s="410">
        <v>22000</v>
      </c>
      <c r="I27" s="410">
        <f>H27*E27</f>
        <v>44000</v>
      </c>
      <c r="J27" s="410">
        <v>3500</v>
      </c>
      <c r="K27" s="411">
        <f>J27*E27</f>
        <v>7000</v>
      </c>
      <c r="L27" s="412">
        <f>K27+I27</f>
        <v>51000</v>
      </c>
      <c r="M27" s="555" t="s">
        <v>396</v>
      </c>
      <c r="N27" s="205"/>
      <c r="O27" s="205"/>
      <c r="P27" s="205"/>
      <c r="Q27" s="205"/>
      <c r="R27" s="205"/>
      <c r="S27" s="205"/>
      <c r="T27" s="205"/>
    </row>
    <row r="28" spans="1:20" s="206" customFormat="1" ht="15.75">
      <c r="B28" s="246"/>
      <c r="C28" s="259"/>
      <c r="D28" s="221"/>
      <c r="E28" s="235"/>
      <c r="F28" s="235"/>
      <c r="G28" s="242"/>
      <c r="H28" s="242"/>
      <c r="I28" s="242"/>
      <c r="J28" s="242"/>
      <c r="K28" s="242"/>
      <c r="L28" s="243"/>
      <c r="M28" s="243"/>
      <c r="N28" s="205"/>
      <c r="O28" s="205"/>
      <c r="P28" s="205"/>
      <c r="Q28" s="205"/>
      <c r="R28" s="205"/>
      <c r="S28" s="205"/>
      <c r="T28" s="205"/>
    </row>
    <row r="29" spans="1:20" s="206" customFormat="1" ht="15.75">
      <c r="A29" s="212"/>
      <c r="B29" s="213">
        <v>1.6</v>
      </c>
      <c r="C29" s="214" t="s">
        <v>307</v>
      </c>
      <c r="D29" s="213"/>
      <c r="E29" s="215"/>
      <c r="F29" s="215"/>
      <c r="G29" s="217"/>
      <c r="H29" s="217"/>
      <c r="I29" s="217"/>
      <c r="J29" s="217"/>
      <c r="K29" s="217"/>
      <c r="L29" s="218"/>
      <c r="M29" s="218"/>
      <c r="N29" s="205"/>
      <c r="O29" s="205"/>
      <c r="P29" s="205"/>
      <c r="Q29" s="205"/>
      <c r="R29" s="205"/>
      <c r="S29" s="205"/>
      <c r="T29" s="205"/>
    </row>
    <row r="30" spans="1:20" s="206" customFormat="1" ht="31.5">
      <c r="B30" s="221"/>
      <c r="C30" s="220" t="s">
        <v>273</v>
      </c>
      <c r="D30" s="221"/>
      <c r="E30" s="235"/>
      <c r="F30" s="257"/>
      <c r="G30" s="242"/>
      <c r="H30" s="242"/>
      <c r="I30" s="242"/>
      <c r="J30" s="242"/>
      <c r="K30" s="242"/>
      <c r="L30" s="245"/>
      <c r="M30" s="245"/>
      <c r="N30" s="205"/>
      <c r="O30" s="205"/>
      <c r="P30" s="205"/>
      <c r="Q30" s="205"/>
      <c r="R30" s="205"/>
      <c r="S30" s="205"/>
      <c r="T30" s="205"/>
    </row>
    <row r="31" spans="1:20" s="206" customFormat="1" ht="31.5">
      <c r="B31" s="221" t="s">
        <v>12</v>
      </c>
      <c r="C31" s="415" t="s">
        <v>274</v>
      </c>
      <c r="D31" s="221" t="s">
        <v>144</v>
      </c>
      <c r="E31" s="235">
        <v>5</v>
      </c>
      <c r="F31" s="236" t="s">
        <v>356</v>
      </c>
      <c r="G31" s="468" t="s">
        <v>375</v>
      </c>
      <c r="H31" s="410">
        <v>4500</v>
      </c>
      <c r="I31" s="410">
        <f t="shared" ref="I31:I35" si="0">H31*E31</f>
        <v>22500</v>
      </c>
      <c r="J31" s="410">
        <v>700</v>
      </c>
      <c r="K31" s="411">
        <f t="shared" ref="K31:K35" si="1">J31*E31</f>
        <v>3500</v>
      </c>
      <c r="L31" s="412">
        <f t="shared" ref="L31:L35" si="2">K31+I31</f>
        <v>26000</v>
      </c>
      <c r="M31" s="555" t="s">
        <v>396</v>
      </c>
      <c r="N31" s="205"/>
      <c r="O31" s="205"/>
      <c r="P31" s="205"/>
      <c r="Q31" s="205"/>
      <c r="R31" s="205"/>
      <c r="S31" s="205"/>
      <c r="T31" s="205"/>
    </row>
    <row r="32" spans="1:20" s="206" customFormat="1" ht="31.5">
      <c r="B32" s="221" t="s">
        <v>11</v>
      </c>
      <c r="C32" s="415" t="s">
        <v>275</v>
      </c>
      <c r="D32" s="221" t="s">
        <v>144</v>
      </c>
      <c r="E32" s="235">
        <v>4</v>
      </c>
      <c r="F32" s="236" t="s">
        <v>356</v>
      </c>
      <c r="G32" s="468" t="s">
        <v>375</v>
      </c>
      <c r="H32" s="410">
        <v>4500</v>
      </c>
      <c r="I32" s="410">
        <f t="shared" si="0"/>
        <v>18000</v>
      </c>
      <c r="J32" s="410">
        <v>700</v>
      </c>
      <c r="K32" s="411">
        <f t="shared" si="1"/>
        <v>2800</v>
      </c>
      <c r="L32" s="412">
        <f t="shared" si="2"/>
        <v>20800</v>
      </c>
      <c r="M32" s="555" t="s">
        <v>396</v>
      </c>
      <c r="N32" s="205"/>
      <c r="O32" s="205"/>
      <c r="P32" s="205"/>
      <c r="Q32" s="205"/>
      <c r="R32" s="205"/>
      <c r="S32" s="205"/>
      <c r="T32" s="205"/>
    </row>
    <row r="33" spans="1:20" s="206" customFormat="1" ht="31.5">
      <c r="B33" s="221" t="s">
        <v>39</v>
      </c>
      <c r="C33" s="415" t="s">
        <v>276</v>
      </c>
      <c r="D33" s="221" t="s">
        <v>144</v>
      </c>
      <c r="E33" s="235">
        <v>5</v>
      </c>
      <c r="F33" s="236" t="s">
        <v>356</v>
      </c>
      <c r="G33" s="468" t="s">
        <v>375</v>
      </c>
      <c r="H33" s="410">
        <v>4500</v>
      </c>
      <c r="I33" s="410">
        <f t="shared" si="0"/>
        <v>22500</v>
      </c>
      <c r="J33" s="410">
        <v>700</v>
      </c>
      <c r="K33" s="411">
        <f t="shared" si="1"/>
        <v>3500</v>
      </c>
      <c r="L33" s="412">
        <f t="shared" si="2"/>
        <v>26000</v>
      </c>
      <c r="M33" s="555" t="s">
        <v>396</v>
      </c>
      <c r="N33" s="205"/>
      <c r="O33" s="205"/>
      <c r="P33" s="205"/>
      <c r="Q33" s="205"/>
      <c r="R33" s="205"/>
      <c r="S33" s="205"/>
      <c r="T33" s="205"/>
    </row>
    <row r="34" spans="1:20" s="206" customFormat="1" ht="31.5">
      <c r="B34" s="221" t="s">
        <v>115</v>
      </c>
      <c r="C34" s="415" t="s">
        <v>277</v>
      </c>
      <c r="D34" s="221" t="s">
        <v>144</v>
      </c>
      <c r="E34" s="235">
        <v>10</v>
      </c>
      <c r="F34" s="236" t="s">
        <v>356</v>
      </c>
      <c r="G34" s="468" t="s">
        <v>375</v>
      </c>
      <c r="H34" s="410">
        <v>2500</v>
      </c>
      <c r="I34" s="410">
        <f t="shared" si="0"/>
        <v>25000</v>
      </c>
      <c r="J34" s="410">
        <v>700</v>
      </c>
      <c r="K34" s="411">
        <f t="shared" si="1"/>
        <v>7000</v>
      </c>
      <c r="L34" s="412">
        <f t="shared" si="2"/>
        <v>32000</v>
      </c>
      <c r="M34" s="555" t="s">
        <v>396</v>
      </c>
      <c r="N34" s="205"/>
      <c r="O34" s="205"/>
      <c r="P34" s="205"/>
      <c r="Q34" s="205"/>
      <c r="R34" s="205"/>
      <c r="S34" s="205"/>
      <c r="T34" s="205"/>
    </row>
    <row r="35" spans="1:20" s="206" customFormat="1" ht="31.5">
      <c r="B35" s="221" t="s">
        <v>118</v>
      </c>
      <c r="C35" s="415" t="s">
        <v>278</v>
      </c>
      <c r="D35" s="221" t="s">
        <v>144</v>
      </c>
      <c r="E35" s="235">
        <v>4</v>
      </c>
      <c r="F35" s="236" t="s">
        <v>358</v>
      </c>
      <c r="G35" s="468" t="s">
        <v>375</v>
      </c>
      <c r="H35" s="410">
        <v>25500</v>
      </c>
      <c r="I35" s="410">
        <f t="shared" si="0"/>
        <v>102000</v>
      </c>
      <c r="J35" s="410">
        <v>700</v>
      </c>
      <c r="K35" s="411">
        <f t="shared" si="1"/>
        <v>2800</v>
      </c>
      <c r="L35" s="412">
        <f t="shared" si="2"/>
        <v>104800</v>
      </c>
      <c r="M35" s="555" t="s">
        <v>396</v>
      </c>
      <c r="N35" s="205"/>
      <c r="O35" s="205"/>
      <c r="P35" s="205"/>
      <c r="Q35" s="205"/>
      <c r="R35" s="205"/>
      <c r="S35" s="205"/>
      <c r="T35" s="205"/>
    </row>
    <row r="36" spans="1:20" s="206" customFormat="1" ht="15.75">
      <c r="B36" s="246"/>
      <c r="C36" s="259"/>
      <c r="D36" s="221"/>
      <c r="E36" s="235"/>
      <c r="F36" s="235"/>
      <c r="G36" s="242"/>
      <c r="H36" s="242"/>
      <c r="I36" s="242"/>
      <c r="J36" s="242"/>
      <c r="K36" s="242"/>
      <c r="L36" s="243"/>
      <c r="M36" s="243"/>
      <c r="N36" s="205"/>
      <c r="O36" s="205"/>
      <c r="P36" s="205"/>
      <c r="Q36" s="205"/>
      <c r="R36" s="205"/>
      <c r="S36" s="205"/>
      <c r="T36" s="205"/>
    </row>
    <row r="37" spans="1:20" s="206" customFormat="1" ht="15.75">
      <c r="A37" s="199"/>
      <c r="B37" s="200">
        <v>2</v>
      </c>
      <c r="C37" s="266" t="s">
        <v>279</v>
      </c>
      <c r="D37" s="200"/>
      <c r="E37" s="202"/>
      <c r="F37" s="202"/>
      <c r="G37" s="203"/>
      <c r="H37" s="203"/>
      <c r="I37" s="203"/>
      <c r="J37" s="203"/>
      <c r="K37" s="203"/>
      <c r="L37" s="204"/>
      <c r="M37" s="204"/>
      <c r="N37" s="205"/>
      <c r="O37" s="205"/>
      <c r="P37" s="205"/>
      <c r="Q37" s="205"/>
      <c r="R37" s="205"/>
      <c r="S37" s="205"/>
      <c r="T37" s="205"/>
    </row>
    <row r="38" spans="1:20" s="206" customFormat="1" ht="15.75">
      <c r="B38" s="442"/>
      <c r="C38" s="259"/>
      <c r="D38" s="221"/>
      <c r="E38" s="249"/>
      <c r="F38" s="249"/>
      <c r="G38" s="242"/>
      <c r="H38" s="242"/>
      <c r="I38" s="242"/>
      <c r="J38" s="242"/>
      <c r="K38" s="242"/>
      <c r="L38" s="245"/>
      <c r="M38" s="245"/>
      <c r="N38" s="205"/>
      <c r="O38" s="205"/>
      <c r="P38" s="205"/>
      <c r="Q38" s="205"/>
      <c r="R38" s="205"/>
      <c r="S38" s="205"/>
      <c r="T38" s="205"/>
    </row>
    <row r="39" spans="1:20" s="206" customFormat="1" ht="15.75">
      <c r="A39" s="212"/>
      <c r="B39" s="441">
        <v>2.1</v>
      </c>
      <c r="C39" s="418" t="s">
        <v>280</v>
      </c>
      <c r="D39" s="213"/>
      <c r="E39" s="215"/>
      <c r="F39" s="215"/>
      <c r="G39" s="217"/>
      <c r="H39" s="217"/>
      <c r="I39" s="217"/>
      <c r="J39" s="217"/>
      <c r="K39" s="217"/>
      <c r="L39" s="218"/>
      <c r="M39" s="218"/>
      <c r="N39" s="205"/>
      <c r="O39" s="205"/>
      <c r="P39" s="205"/>
      <c r="Q39" s="205"/>
      <c r="R39" s="205"/>
      <c r="S39" s="205"/>
      <c r="T39" s="205"/>
    </row>
    <row r="40" spans="1:20" s="206" customFormat="1" ht="94.5">
      <c r="B40" s="442"/>
      <c r="C40" s="220" t="s">
        <v>281</v>
      </c>
      <c r="D40" s="221"/>
      <c r="E40" s="249"/>
      <c r="F40" s="249"/>
      <c r="G40" s="242"/>
      <c r="H40" s="242"/>
      <c r="I40" s="242"/>
      <c r="J40" s="242"/>
      <c r="K40" s="242"/>
      <c r="L40" s="245"/>
      <c r="M40" s="245"/>
      <c r="N40" s="205"/>
      <c r="O40" s="205"/>
      <c r="P40" s="205"/>
      <c r="Q40" s="205"/>
      <c r="R40" s="205"/>
      <c r="S40" s="205"/>
      <c r="T40" s="205"/>
    </row>
    <row r="41" spans="1:20" s="206" customFormat="1" ht="31.5">
      <c r="B41" s="221" t="s">
        <v>12</v>
      </c>
      <c r="C41" s="415" t="s">
        <v>282</v>
      </c>
      <c r="D41" s="221" t="s">
        <v>166</v>
      </c>
      <c r="E41" s="235">
        <v>10</v>
      </c>
      <c r="F41" s="257" t="s">
        <v>359</v>
      </c>
      <c r="G41" s="468" t="s">
        <v>377</v>
      </c>
      <c r="H41" s="410">
        <v>300</v>
      </c>
      <c r="I41" s="410">
        <f t="shared" ref="I41:I46" si="3">H41*E41</f>
        <v>3000</v>
      </c>
      <c r="J41" s="410">
        <v>100</v>
      </c>
      <c r="K41" s="411">
        <f t="shared" ref="K41:K46" si="4">J41*E41</f>
        <v>1000</v>
      </c>
      <c r="L41" s="412">
        <f t="shared" ref="L41:L46" si="5">K41+I41</f>
        <v>4000</v>
      </c>
      <c r="M41" s="554" t="s">
        <v>397</v>
      </c>
      <c r="N41" s="205"/>
      <c r="O41" s="205"/>
      <c r="P41" s="205"/>
      <c r="Q41" s="205"/>
      <c r="R41" s="205"/>
      <c r="S41" s="205"/>
      <c r="T41" s="205"/>
    </row>
    <row r="42" spans="1:20" s="206" customFormat="1" ht="31.5">
      <c r="B42" s="221" t="s">
        <v>11</v>
      </c>
      <c r="C42" s="415" t="s">
        <v>283</v>
      </c>
      <c r="D42" s="221" t="s">
        <v>166</v>
      </c>
      <c r="E42" s="235">
        <v>4</v>
      </c>
      <c r="F42" s="257" t="s">
        <v>359</v>
      </c>
      <c r="G42" s="468" t="s">
        <v>377</v>
      </c>
      <c r="H42" s="410">
        <v>418</v>
      </c>
      <c r="I42" s="410">
        <f t="shared" si="3"/>
        <v>1672</v>
      </c>
      <c r="J42" s="410">
        <v>100</v>
      </c>
      <c r="K42" s="411">
        <f t="shared" si="4"/>
        <v>400</v>
      </c>
      <c r="L42" s="412">
        <f t="shared" si="5"/>
        <v>2072</v>
      </c>
      <c r="M42" s="554" t="s">
        <v>397</v>
      </c>
      <c r="N42" s="205"/>
      <c r="O42" s="205"/>
      <c r="P42" s="205"/>
      <c r="Q42" s="205"/>
      <c r="R42" s="205"/>
      <c r="S42" s="205"/>
      <c r="T42" s="205"/>
    </row>
    <row r="43" spans="1:20" s="206" customFormat="1" ht="31.5">
      <c r="B43" s="221" t="s">
        <v>39</v>
      </c>
      <c r="C43" s="415" t="s">
        <v>284</v>
      </c>
      <c r="D43" s="221" t="s">
        <v>166</v>
      </c>
      <c r="E43" s="235">
        <v>2</v>
      </c>
      <c r="F43" s="257" t="s">
        <v>359</v>
      </c>
      <c r="G43" s="468" t="s">
        <v>377</v>
      </c>
      <c r="H43" s="410">
        <v>645</v>
      </c>
      <c r="I43" s="410">
        <f t="shared" si="3"/>
        <v>1290</v>
      </c>
      <c r="J43" s="410">
        <v>100</v>
      </c>
      <c r="K43" s="411">
        <f t="shared" si="4"/>
        <v>200</v>
      </c>
      <c r="L43" s="412">
        <f t="shared" si="5"/>
        <v>1490</v>
      </c>
      <c r="M43" s="554" t="s">
        <v>397</v>
      </c>
      <c r="N43" s="205"/>
      <c r="O43" s="205"/>
      <c r="P43" s="205"/>
      <c r="Q43" s="205"/>
      <c r="R43" s="205"/>
      <c r="S43" s="205"/>
      <c r="T43" s="205"/>
    </row>
    <row r="44" spans="1:20" s="206" customFormat="1" ht="31.5">
      <c r="B44" s="221" t="s">
        <v>115</v>
      </c>
      <c r="C44" s="415" t="s">
        <v>285</v>
      </c>
      <c r="D44" s="221" t="s">
        <v>166</v>
      </c>
      <c r="E44" s="235">
        <v>2</v>
      </c>
      <c r="F44" s="257" t="s">
        <v>359</v>
      </c>
      <c r="G44" s="468" t="s">
        <v>377</v>
      </c>
      <c r="H44" s="410">
        <v>900</v>
      </c>
      <c r="I44" s="410">
        <f t="shared" si="3"/>
        <v>1800</v>
      </c>
      <c r="J44" s="410">
        <v>100</v>
      </c>
      <c r="K44" s="411">
        <f t="shared" si="4"/>
        <v>200</v>
      </c>
      <c r="L44" s="412">
        <f t="shared" si="5"/>
        <v>2000</v>
      </c>
      <c r="M44" s="554" t="s">
        <v>397</v>
      </c>
      <c r="N44" s="205"/>
      <c r="O44" s="205"/>
      <c r="P44" s="205"/>
      <c r="Q44" s="205"/>
      <c r="R44" s="205"/>
      <c r="S44" s="205"/>
      <c r="T44" s="205"/>
    </row>
    <row r="45" spans="1:20" s="206" customFormat="1" ht="31.5">
      <c r="B45" s="221" t="s">
        <v>118</v>
      </c>
      <c r="C45" s="415" t="s">
        <v>286</v>
      </c>
      <c r="D45" s="221" t="s">
        <v>166</v>
      </c>
      <c r="E45" s="235">
        <v>4</v>
      </c>
      <c r="F45" s="257" t="s">
        <v>359</v>
      </c>
      <c r="G45" s="468" t="s">
        <v>377</v>
      </c>
      <c r="H45" s="410">
        <v>1600</v>
      </c>
      <c r="I45" s="410">
        <f t="shared" si="3"/>
        <v>6400</v>
      </c>
      <c r="J45" s="410">
        <v>130</v>
      </c>
      <c r="K45" s="411">
        <f t="shared" si="4"/>
        <v>520</v>
      </c>
      <c r="L45" s="412">
        <f t="shared" si="5"/>
        <v>6920</v>
      </c>
      <c r="M45" s="554" t="s">
        <v>397</v>
      </c>
      <c r="N45" s="205"/>
      <c r="O45" s="205"/>
      <c r="P45" s="205"/>
      <c r="Q45" s="205"/>
      <c r="R45" s="205"/>
      <c r="S45" s="205"/>
      <c r="T45" s="205"/>
    </row>
    <row r="46" spans="1:20" s="206" customFormat="1" ht="31.5">
      <c r="B46" s="221" t="s">
        <v>116</v>
      </c>
      <c r="C46" s="415" t="s">
        <v>287</v>
      </c>
      <c r="D46" s="221" t="s">
        <v>166</v>
      </c>
      <c r="E46" s="235">
        <v>2</v>
      </c>
      <c r="F46" s="257" t="s">
        <v>359</v>
      </c>
      <c r="G46" s="468" t="s">
        <v>377</v>
      </c>
      <c r="H46" s="410">
        <v>1900</v>
      </c>
      <c r="I46" s="410">
        <f t="shared" si="3"/>
        <v>3800</v>
      </c>
      <c r="J46" s="410">
        <v>130</v>
      </c>
      <c r="K46" s="411">
        <f t="shared" si="4"/>
        <v>260</v>
      </c>
      <c r="L46" s="412">
        <f t="shared" si="5"/>
        <v>4060</v>
      </c>
      <c r="M46" s="554" t="s">
        <v>397</v>
      </c>
      <c r="N46" s="205"/>
      <c r="O46" s="205"/>
      <c r="P46" s="205"/>
      <c r="Q46" s="205"/>
      <c r="R46" s="205"/>
      <c r="S46" s="205"/>
      <c r="T46" s="205"/>
    </row>
    <row r="47" spans="1:20" s="206" customFormat="1" ht="15.75">
      <c r="B47" s="443"/>
      <c r="C47" s="415"/>
      <c r="D47" s="221"/>
      <c r="E47" s="235"/>
      <c r="F47" s="236"/>
      <c r="G47" s="242"/>
      <c r="H47" s="242"/>
      <c r="I47" s="242"/>
      <c r="J47" s="242"/>
      <c r="K47" s="242"/>
      <c r="L47" s="243"/>
      <c r="M47" s="243"/>
      <c r="N47" s="205"/>
      <c r="O47" s="205"/>
      <c r="P47" s="205"/>
      <c r="Q47" s="205"/>
      <c r="R47" s="205"/>
      <c r="S47" s="205"/>
      <c r="T47" s="205"/>
    </row>
    <row r="48" spans="1:20" s="206" customFormat="1" ht="15.75">
      <c r="A48" s="212"/>
      <c r="B48" s="441">
        <v>2.2000000000000002</v>
      </c>
      <c r="C48" s="418" t="s">
        <v>288</v>
      </c>
      <c r="D48" s="213"/>
      <c r="E48" s="215"/>
      <c r="F48" s="215"/>
      <c r="G48" s="217"/>
      <c r="H48" s="217"/>
      <c r="I48" s="217"/>
      <c r="J48" s="217"/>
      <c r="K48" s="217"/>
      <c r="L48" s="218"/>
      <c r="M48" s="218"/>
      <c r="N48" s="205"/>
      <c r="O48" s="205"/>
      <c r="P48" s="205"/>
      <c r="Q48" s="205"/>
      <c r="R48" s="205"/>
      <c r="S48" s="205"/>
      <c r="T48" s="205"/>
    </row>
    <row r="49" spans="1:20" s="206" customFormat="1" ht="94.5">
      <c r="B49" s="442"/>
      <c r="C49" s="220" t="s">
        <v>281</v>
      </c>
      <c r="D49" s="221"/>
      <c r="E49" s="249"/>
      <c r="F49" s="249"/>
      <c r="G49" s="242"/>
      <c r="H49" s="242"/>
      <c r="I49" s="242"/>
      <c r="J49" s="242"/>
      <c r="K49" s="242"/>
      <c r="L49" s="245"/>
      <c r="M49" s="245"/>
      <c r="N49" s="205"/>
      <c r="O49" s="205"/>
      <c r="P49" s="205"/>
      <c r="Q49" s="205"/>
      <c r="R49" s="205"/>
      <c r="S49" s="205"/>
      <c r="T49" s="205"/>
    </row>
    <row r="50" spans="1:20" s="206" customFormat="1" ht="31.5">
      <c r="B50" s="221" t="s">
        <v>12</v>
      </c>
      <c r="C50" s="415" t="s">
        <v>282</v>
      </c>
      <c r="D50" s="221" t="s">
        <v>166</v>
      </c>
      <c r="E50" s="235">
        <v>35</v>
      </c>
      <c r="F50" s="257" t="s">
        <v>359</v>
      </c>
      <c r="G50" s="468" t="s">
        <v>377</v>
      </c>
      <c r="H50" s="410">
        <v>340</v>
      </c>
      <c r="I50" s="410">
        <f t="shared" ref="I50:I53" si="6">H50*E50</f>
        <v>11900</v>
      </c>
      <c r="J50" s="410">
        <v>100</v>
      </c>
      <c r="K50" s="411">
        <f t="shared" ref="K50:K53" si="7">J50*E50</f>
        <v>3500</v>
      </c>
      <c r="L50" s="412">
        <f t="shared" ref="L50:L53" si="8">K50+I50</f>
        <v>15400</v>
      </c>
      <c r="M50" s="554" t="s">
        <v>397</v>
      </c>
      <c r="N50" s="205"/>
      <c r="O50" s="205"/>
      <c r="P50" s="205"/>
      <c r="Q50" s="205"/>
      <c r="R50" s="205"/>
      <c r="S50" s="205"/>
      <c r="T50" s="205"/>
    </row>
    <row r="51" spans="1:20" s="206" customFormat="1" ht="31.5">
      <c r="B51" s="221" t="s">
        <v>11</v>
      </c>
      <c r="C51" s="415" t="s">
        <v>283</v>
      </c>
      <c r="D51" s="221" t="s">
        <v>166</v>
      </c>
      <c r="E51" s="235">
        <v>15</v>
      </c>
      <c r="F51" s="257" t="s">
        <v>359</v>
      </c>
      <c r="G51" s="468" t="s">
        <v>377</v>
      </c>
      <c r="H51" s="410">
        <v>430</v>
      </c>
      <c r="I51" s="410">
        <f t="shared" si="6"/>
        <v>6450</v>
      </c>
      <c r="J51" s="410">
        <v>100</v>
      </c>
      <c r="K51" s="411">
        <f t="shared" si="7"/>
        <v>1500</v>
      </c>
      <c r="L51" s="412">
        <f t="shared" si="8"/>
        <v>7950</v>
      </c>
      <c r="M51" s="554" t="s">
        <v>397</v>
      </c>
      <c r="N51" s="205"/>
      <c r="O51" s="205"/>
      <c r="P51" s="205"/>
      <c r="Q51" s="205"/>
      <c r="R51" s="205"/>
      <c r="S51" s="205"/>
      <c r="T51" s="205"/>
    </row>
    <row r="52" spans="1:20" s="206" customFormat="1" ht="31.5">
      <c r="B52" s="221" t="s">
        <v>39</v>
      </c>
      <c r="C52" s="415" t="s">
        <v>284</v>
      </c>
      <c r="D52" s="221" t="s">
        <v>166</v>
      </c>
      <c r="E52" s="235">
        <v>4</v>
      </c>
      <c r="F52" s="257" t="s">
        <v>359</v>
      </c>
      <c r="G52" s="468" t="s">
        <v>377</v>
      </c>
      <c r="H52" s="410">
        <v>670</v>
      </c>
      <c r="I52" s="410">
        <f t="shared" si="6"/>
        <v>2680</v>
      </c>
      <c r="J52" s="410">
        <v>100</v>
      </c>
      <c r="K52" s="411">
        <f t="shared" si="7"/>
        <v>400</v>
      </c>
      <c r="L52" s="412">
        <f t="shared" si="8"/>
        <v>3080</v>
      </c>
      <c r="M52" s="554" t="s">
        <v>397</v>
      </c>
      <c r="N52" s="205"/>
      <c r="O52" s="205"/>
      <c r="P52" s="205"/>
      <c r="Q52" s="205"/>
      <c r="R52" s="205"/>
      <c r="S52" s="205"/>
      <c r="T52" s="205"/>
    </row>
    <row r="53" spans="1:20" s="206" customFormat="1" ht="31.5">
      <c r="B53" s="221" t="s">
        <v>115</v>
      </c>
      <c r="C53" s="415" t="s">
        <v>285</v>
      </c>
      <c r="D53" s="221" t="s">
        <v>166</v>
      </c>
      <c r="E53" s="235">
        <v>2</v>
      </c>
      <c r="F53" s="257" t="s">
        <v>359</v>
      </c>
      <c r="G53" s="468" t="s">
        <v>377</v>
      </c>
      <c r="H53" s="410">
        <v>940</v>
      </c>
      <c r="I53" s="410">
        <f t="shared" si="6"/>
        <v>1880</v>
      </c>
      <c r="J53" s="410">
        <v>130</v>
      </c>
      <c r="K53" s="411">
        <f t="shared" si="7"/>
        <v>260</v>
      </c>
      <c r="L53" s="412">
        <f t="shared" si="8"/>
        <v>2140</v>
      </c>
      <c r="M53" s="554" t="s">
        <v>397</v>
      </c>
      <c r="N53" s="205"/>
      <c r="O53" s="205"/>
      <c r="P53" s="205"/>
      <c r="Q53" s="205"/>
      <c r="R53" s="205"/>
      <c r="S53" s="205"/>
      <c r="T53" s="205"/>
    </row>
    <row r="54" spans="1:20" s="206" customFormat="1" ht="15.75">
      <c r="B54" s="445"/>
      <c r="C54" s="422"/>
      <c r="D54" s="422"/>
      <c r="E54" s="423"/>
      <c r="F54" s="423"/>
      <c r="G54" s="242"/>
      <c r="H54" s="242"/>
      <c r="I54" s="242"/>
      <c r="J54" s="242"/>
      <c r="K54" s="242"/>
      <c r="L54" s="243"/>
      <c r="M54" s="243"/>
      <c r="N54" s="205"/>
      <c r="O54" s="205"/>
      <c r="P54" s="205"/>
      <c r="Q54" s="205"/>
      <c r="R54" s="205"/>
      <c r="S54" s="205"/>
      <c r="T54" s="205"/>
    </row>
    <row r="55" spans="1:20" s="206" customFormat="1" ht="15.75">
      <c r="A55" s="212"/>
      <c r="B55" s="441">
        <v>2.2999999999999998</v>
      </c>
      <c r="C55" s="418" t="s">
        <v>289</v>
      </c>
      <c r="D55" s="213"/>
      <c r="E55" s="215"/>
      <c r="F55" s="215"/>
      <c r="G55" s="217"/>
      <c r="H55" s="217"/>
      <c r="I55" s="217"/>
      <c r="J55" s="217"/>
      <c r="K55" s="217"/>
      <c r="L55" s="218"/>
      <c r="M55" s="218"/>
      <c r="N55" s="205"/>
      <c r="O55" s="205"/>
      <c r="P55" s="205"/>
      <c r="Q55" s="205"/>
      <c r="R55" s="205"/>
      <c r="S55" s="205"/>
      <c r="T55" s="205"/>
    </row>
    <row r="56" spans="1:20" s="206" customFormat="1" ht="47.25">
      <c r="B56" s="442"/>
      <c r="C56" s="220" t="s">
        <v>290</v>
      </c>
      <c r="D56" s="221"/>
      <c r="E56" s="249"/>
      <c r="F56" s="249"/>
      <c r="G56" s="242"/>
      <c r="H56" s="242"/>
      <c r="I56" s="242"/>
      <c r="J56" s="242"/>
      <c r="K56" s="242"/>
      <c r="L56" s="245"/>
      <c r="M56" s="245"/>
      <c r="N56" s="205"/>
      <c r="O56" s="205"/>
      <c r="P56" s="205"/>
      <c r="Q56" s="205"/>
      <c r="R56" s="205"/>
      <c r="S56" s="205"/>
      <c r="T56" s="205"/>
    </row>
    <row r="57" spans="1:20" s="206" customFormat="1" ht="31.5">
      <c r="B57" s="221" t="s">
        <v>12</v>
      </c>
      <c r="C57" s="415" t="s">
        <v>282</v>
      </c>
      <c r="D57" s="221" t="s">
        <v>166</v>
      </c>
      <c r="E57" s="235">
        <v>30</v>
      </c>
      <c r="F57" s="257" t="s">
        <v>360</v>
      </c>
      <c r="G57" s="468" t="s">
        <v>377</v>
      </c>
      <c r="H57" s="410">
        <v>370</v>
      </c>
      <c r="I57" s="410">
        <f t="shared" ref="I57:I60" si="9">H57*E57</f>
        <v>11100</v>
      </c>
      <c r="J57" s="410">
        <v>30</v>
      </c>
      <c r="K57" s="411">
        <f t="shared" ref="K57:K60" si="10">J57*E57</f>
        <v>900</v>
      </c>
      <c r="L57" s="412">
        <f t="shared" ref="L57:L60" si="11">K57+I57</f>
        <v>12000</v>
      </c>
      <c r="M57" s="554" t="s">
        <v>398</v>
      </c>
      <c r="N57" s="205"/>
      <c r="O57" s="205"/>
      <c r="P57" s="205"/>
      <c r="Q57" s="205"/>
      <c r="R57" s="205"/>
      <c r="S57" s="205"/>
      <c r="T57" s="205"/>
    </row>
    <row r="58" spans="1:20" s="206" customFormat="1" ht="31.5">
      <c r="B58" s="221" t="s">
        <v>11</v>
      </c>
      <c r="C58" s="415" t="s">
        <v>283</v>
      </c>
      <c r="D58" s="221" t="s">
        <v>166</v>
      </c>
      <c r="E58" s="235">
        <v>15</v>
      </c>
      <c r="F58" s="257" t="s">
        <v>360</v>
      </c>
      <c r="G58" s="468" t="s">
        <v>377</v>
      </c>
      <c r="H58" s="410">
        <v>465</v>
      </c>
      <c r="I58" s="410">
        <f t="shared" si="9"/>
        <v>6975</v>
      </c>
      <c r="J58" s="410">
        <v>30</v>
      </c>
      <c r="K58" s="411">
        <f t="shared" si="10"/>
        <v>450</v>
      </c>
      <c r="L58" s="412">
        <f t="shared" si="11"/>
        <v>7425</v>
      </c>
      <c r="M58" s="554" t="s">
        <v>398</v>
      </c>
      <c r="N58" s="205"/>
      <c r="O58" s="205"/>
      <c r="P58" s="205"/>
      <c r="Q58" s="205"/>
      <c r="R58" s="205"/>
      <c r="S58" s="205"/>
      <c r="T58" s="205"/>
    </row>
    <row r="59" spans="1:20" s="206" customFormat="1" ht="31.5">
      <c r="B59" s="221" t="s">
        <v>39</v>
      </c>
      <c r="C59" s="415" t="s">
        <v>284</v>
      </c>
      <c r="D59" s="221" t="s">
        <v>166</v>
      </c>
      <c r="E59" s="235">
        <v>4</v>
      </c>
      <c r="F59" s="257" t="s">
        <v>360</v>
      </c>
      <c r="G59" s="468" t="s">
        <v>377</v>
      </c>
      <c r="H59" s="410">
        <v>557</v>
      </c>
      <c r="I59" s="410">
        <f t="shared" si="9"/>
        <v>2228</v>
      </c>
      <c r="J59" s="410">
        <v>30</v>
      </c>
      <c r="K59" s="411">
        <f t="shared" si="10"/>
        <v>120</v>
      </c>
      <c r="L59" s="412">
        <f t="shared" si="11"/>
        <v>2348</v>
      </c>
      <c r="M59" s="554" t="s">
        <v>398</v>
      </c>
      <c r="N59" s="205"/>
      <c r="O59" s="205"/>
      <c r="P59" s="205"/>
      <c r="Q59" s="205"/>
      <c r="R59" s="205"/>
      <c r="S59" s="205"/>
      <c r="T59" s="205"/>
    </row>
    <row r="60" spans="1:20" s="206" customFormat="1" ht="31.5">
      <c r="B60" s="221" t="s">
        <v>115</v>
      </c>
      <c r="C60" s="415" t="s">
        <v>285</v>
      </c>
      <c r="D60" s="221" t="s">
        <v>166</v>
      </c>
      <c r="E60" s="235">
        <v>2</v>
      </c>
      <c r="F60" s="257" t="s">
        <v>360</v>
      </c>
      <c r="G60" s="468" t="s">
        <v>377</v>
      </c>
      <c r="H60" s="410">
        <v>735</v>
      </c>
      <c r="I60" s="410">
        <f t="shared" si="9"/>
        <v>1470</v>
      </c>
      <c r="J60" s="410">
        <v>30</v>
      </c>
      <c r="K60" s="411">
        <f t="shared" si="10"/>
        <v>60</v>
      </c>
      <c r="L60" s="412">
        <f t="shared" si="11"/>
        <v>1530</v>
      </c>
      <c r="M60" s="554" t="s">
        <v>398</v>
      </c>
      <c r="N60" s="205"/>
      <c r="O60" s="205"/>
      <c r="P60" s="205"/>
      <c r="Q60" s="205"/>
      <c r="R60" s="205"/>
      <c r="S60" s="205"/>
      <c r="T60" s="205"/>
    </row>
    <row r="61" spans="1:20" s="206" customFormat="1" ht="15.75">
      <c r="B61" s="443"/>
      <c r="C61" s="415"/>
      <c r="D61" s="221"/>
      <c r="E61" s="235"/>
      <c r="F61" s="236"/>
      <c r="G61" s="242"/>
      <c r="H61" s="242"/>
      <c r="I61" s="242"/>
      <c r="J61" s="242"/>
      <c r="K61" s="242"/>
      <c r="L61" s="243"/>
      <c r="M61" s="243"/>
      <c r="N61" s="205"/>
      <c r="O61" s="205"/>
      <c r="P61" s="205"/>
      <c r="Q61" s="205"/>
      <c r="R61" s="205"/>
      <c r="S61" s="205"/>
      <c r="T61" s="205"/>
    </row>
    <row r="62" spans="1:20" s="206" customFormat="1" ht="15.75">
      <c r="A62" s="212"/>
      <c r="B62" s="441">
        <v>2.4</v>
      </c>
      <c r="C62" s="418" t="s">
        <v>291</v>
      </c>
      <c r="D62" s="213"/>
      <c r="E62" s="215"/>
      <c r="F62" s="215"/>
      <c r="G62" s="217"/>
      <c r="H62" s="217"/>
      <c r="I62" s="217"/>
      <c r="J62" s="217"/>
      <c r="K62" s="217"/>
      <c r="L62" s="218"/>
      <c r="M62" s="218"/>
      <c r="N62" s="205"/>
      <c r="O62" s="205"/>
      <c r="P62" s="205"/>
      <c r="Q62" s="205"/>
      <c r="R62" s="205"/>
      <c r="S62" s="205"/>
      <c r="T62" s="205"/>
    </row>
    <row r="63" spans="1:20" s="206" customFormat="1" ht="47.25">
      <c r="B63" s="442"/>
      <c r="C63" s="220" t="s">
        <v>292</v>
      </c>
      <c r="D63" s="221"/>
      <c r="E63" s="249"/>
      <c r="F63" s="249"/>
      <c r="G63" s="242"/>
      <c r="H63" s="242"/>
      <c r="I63" s="242"/>
      <c r="J63" s="242"/>
      <c r="K63" s="242"/>
      <c r="L63" s="245"/>
      <c r="M63" s="245"/>
      <c r="N63" s="205"/>
      <c r="O63" s="205"/>
      <c r="P63" s="205"/>
      <c r="Q63" s="205"/>
      <c r="R63" s="205"/>
      <c r="S63" s="205"/>
      <c r="T63" s="205"/>
    </row>
    <row r="64" spans="1:20" s="206" customFormat="1" ht="37.5">
      <c r="B64" s="221" t="s">
        <v>12</v>
      </c>
      <c r="C64" s="415" t="s">
        <v>157</v>
      </c>
      <c r="D64" s="221" t="s">
        <v>6</v>
      </c>
      <c r="E64" s="235">
        <v>4</v>
      </c>
      <c r="F64" s="257" t="s">
        <v>361</v>
      </c>
      <c r="G64" s="468" t="s">
        <v>377</v>
      </c>
      <c r="H64" s="410">
        <v>3000</v>
      </c>
      <c r="I64" s="410">
        <f t="shared" ref="I64:I65" si="12">H64*E64</f>
        <v>12000</v>
      </c>
      <c r="J64" s="410">
        <v>800</v>
      </c>
      <c r="K64" s="411">
        <f t="shared" ref="K64:K65" si="13">J64*E64</f>
        <v>3200</v>
      </c>
      <c r="L64" s="412">
        <f t="shared" ref="L64:L65" si="14">K64+I64</f>
        <v>15200</v>
      </c>
      <c r="M64" s="542" t="s">
        <v>389</v>
      </c>
      <c r="N64" s="205"/>
      <c r="O64" s="205"/>
      <c r="P64" s="205"/>
      <c r="Q64" s="205"/>
      <c r="R64" s="205"/>
      <c r="S64" s="205"/>
      <c r="T64" s="205"/>
    </row>
    <row r="65" spans="1:20" s="206" customFormat="1" ht="37.5">
      <c r="B65" s="221" t="s">
        <v>11</v>
      </c>
      <c r="C65" s="415" t="s">
        <v>237</v>
      </c>
      <c r="D65" s="221" t="s">
        <v>144</v>
      </c>
      <c r="E65" s="235">
        <v>1</v>
      </c>
      <c r="F65" s="257" t="s">
        <v>361</v>
      </c>
      <c r="G65" s="468" t="s">
        <v>377</v>
      </c>
      <c r="H65" s="410">
        <v>5000</v>
      </c>
      <c r="I65" s="410">
        <f t="shared" si="12"/>
        <v>5000</v>
      </c>
      <c r="J65" s="410">
        <v>800</v>
      </c>
      <c r="K65" s="411">
        <f t="shared" si="13"/>
        <v>800</v>
      </c>
      <c r="L65" s="412">
        <f t="shared" si="14"/>
        <v>5800</v>
      </c>
      <c r="M65" s="542" t="s">
        <v>389</v>
      </c>
      <c r="N65" s="205"/>
      <c r="O65" s="205"/>
      <c r="P65" s="205"/>
      <c r="Q65" s="205"/>
      <c r="R65" s="205"/>
      <c r="S65" s="205"/>
      <c r="T65" s="205"/>
    </row>
    <row r="66" spans="1:20" s="206" customFormat="1" ht="15.75">
      <c r="B66" s="443"/>
      <c r="C66" s="415"/>
      <c r="D66" s="221"/>
      <c r="E66" s="235"/>
      <c r="F66" s="236"/>
      <c r="G66" s="242"/>
      <c r="H66" s="242"/>
      <c r="I66" s="242"/>
      <c r="J66" s="242"/>
      <c r="K66" s="242"/>
      <c r="L66" s="243"/>
      <c r="M66" s="243"/>
      <c r="N66" s="205"/>
      <c r="O66" s="205"/>
      <c r="P66" s="205"/>
      <c r="Q66" s="205"/>
      <c r="R66" s="205"/>
      <c r="S66" s="205"/>
      <c r="T66" s="205"/>
    </row>
    <row r="67" spans="1:20" s="206" customFormat="1" ht="15.75">
      <c r="A67" s="212"/>
      <c r="B67" s="441">
        <v>2.5</v>
      </c>
      <c r="C67" s="418" t="s">
        <v>293</v>
      </c>
      <c r="D67" s="213"/>
      <c r="E67" s="215"/>
      <c r="F67" s="215"/>
      <c r="G67" s="217"/>
      <c r="H67" s="217"/>
      <c r="I67" s="217"/>
      <c r="J67" s="217"/>
      <c r="K67" s="217"/>
      <c r="L67" s="218"/>
      <c r="M67" s="218"/>
      <c r="N67" s="205"/>
      <c r="O67" s="205"/>
      <c r="P67" s="205"/>
      <c r="Q67" s="205"/>
      <c r="R67" s="205"/>
      <c r="S67" s="205"/>
      <c r="T67" s="205"/>
    </row>
    <row r="68" spans="1:20" s="206" customFormat="1" ht="47.25">
      <c r="B68" s="442"/>
      <c r="C68" s="220" t="s">
        <v>294</v>
      </c>
      <c r="D68" s="221"/>
      <c r="E68" s="249"/>
      <c r="F68" s="249"/>
      <c r="G68" s="242"/>
      <c r="H68" s="242"/>
      <c r="I68" s="242"/>
      <c r="J68" s="242"/>
      <c r="K68" s="242"/>
      <c r="L68" s="245"/>
      <c r="M68" s="245"/>
      <c r="N68" s="205"/>
      <c r="O68" s="205"/>
      <c r="P68" s="205"/>
      <c r="Q68" s="205"/>
      <c r="R68" s="205"/>
      <c r="S68" s="205"/>
      <c r="T68" s="205"/>
    </row>
    <row r="69" spans="1:20" s="206" customFormat="1" ht="31.5">
      <c r="B69" s="221" t="s">
        <v>12</v>
      </c>
      <c r="C69" s="415" t="s">
        <v>295</v>
      </c>
      <c r="D69" s="221" t="s">
        <v>6</v>
      </c>
      <c r="E69" s="235">
        <v>1</v>
      </c>
      <c r="F69" s="257"/>
      <c r="G69" s="468" t="s">
        <v>377</v>
      </c>
      <c r="H69" s="410">
        <v>4000</v>
      </c>
      <c r="I69" s="410">
        <f>H69*E69</f>
        <v>4000</v>
      </c>
      <c r="J69" s="410">
        <v>1000</v>
      </c>
      <c r="K69" s="411">
        <f>J69*E69</f>
        <v>1000</v>
      </c>
      <c r="L69" s="412">
        <f>K69+I69</f>
        <v>5000</v>
      </c>
      <c r="M69" s="419"/>
      <c r="N69" s="205"/>
      <c r="O69" s="205"/>
      <c r="P69" s="205"/>
      <c r="Q69" s="205"/>
      <c r="R69" s="205"/>
      <c r="S69" s="205"/>
      <c r="T69" s="205"/>
    </row>
    <row r="70" spans="1:20" s="206" customFormat="1" ht="15.75">
      <c r="B70" s="443"/>
      <c r="C70" s="415"/>
      <c r="D70" s="221"/>
      <c r="E70" s="235"/>
      <c r="F70" s="236"/>
      <c r="G70" s="242"/>
      <c r="H70" s="242"/>
      <c r="I70" s="242"/>
      <c r="J70" s="242"/>
      <c r="K70" s="242"/>
      <c r="L70" s="243"/>
      <c r="M70" s="243"/>
      <c r="N70" s="205"/>
      <c r="O70" s="205"/>
      <c r="P70" s="205"/>
      <c r="Q70" s="205"/>
      <c r="R70" s="205"/>
      <c r="S70" s="205"/>
      <c r="T70" s="205"/>
    </row>
    <row r="71" spans="1:20" s="206" customFormat="1" ht="15.75">
      <c r="A71" s="212"/>
      <c r="B71" s="441">
        <v>2.6</v>
      </c>
      <c r="C71" s="418" t="s">
        <v>296</v>
      </c>
      <c r="D71" s="213"/>
      <c r="E71" s="215"/>
      <c r="F71" s="215"/>
      <c r="G71" s="217"/>
      <c r="H71" s="217"/>
      <c r="I71" s="217"/>
      <c r="J71" s="217"/>
      <c r="K71" s="217"/>
      <c r="L71" s="218"/>
      <c r="M71" s="218"/>
      <c r="N71" s="205"/>
      <c r="O71" s="205"/>
      <c r="P71" s="205"/>
      <c r="Q71" s="205"/>
      <c r="R71" s="205"/>
      <c r="S71" s="205"/>
      <c r="T71" s="205"/>
    </row>
    <row r="72" spans="1:20" s="206" customFormat="1" ht="63">
      <c r="B72" s="442"/>
      <c r="C72" s="220" t="s">
        <v>297</v>
      </c>
      <c r="D72" s="221"/>
      <c r="E72" s="249"/>
      <c r="F72" s="249"/>
      <c r="G72" s="242"/>
      <c r="H72" s="242"/>
      <c r="I72" s="242"/>
      <c r="J72" s="242"/>
      <c r="K72" s="242"/>
      <c r="L72" s="245"/>
      <c r="M72" s="245"/>
      <c r="N72" s="205"/>
      <c r="O72" s="205"/>
      <c r="P72" s="205"/>
      <c r="Q72" s="205"/>
      <c r="R72" s="205"/>
      <c r="S72" s="205"/>
      <c r="T72" s="205"/>
    </row>
    <row r="73" spans="1:20" s="206" customFormat="1" ht="31.5">
      <c r="B73" s="221" t="s">
        <v>12</v>
      </c>
      <c r="C73" s="415" t="s">
        <v>308</v>
      </c>
      <c r="D73" s="221" t="s">
        <v>6</v>
      </c>
      <c r="E73" s="235">
        <v>2</v>
      </c>
      <c r="F73" s="257" t="s">
        <v>362</v>
      </c>
      <c r="G73" s="468" t="s">
        <v>378</v>
      </c>
      <c r="H73" s="410">
        <v>50000</v>
      </c>
      <c r="I73" s="410">
        <f>H73*E73</f>
        <v>100000</v>
      </c>
      <c r="J73" s="410">
        <v>6000</v>
      </c>
      <c r="K73" s="411">
        <f>J73*E73</f>
        <v>12000</v>
      </c>
      <c r="L73" s="412">
        <f>K73+I73</f>
        <v>112000</v>
      </c>
      <c r="M73" s="245"/>
      <c r="N73" s="205"/>
      <c r="O73" s="205"/>
      <c r="P73" s="205"/>
      <c r="Q73" s="205"/>
      <c r="R73" s="205"/>
      <c r="S73" s="205"/>
      <c r="T73" s="205"/>
    </row>
    <row r="74" spans="1:20" s="206" customFormat="1" ht="15.75">
      <c r="B74" s="464"/>
      <c r="C74" s="425"/>
      <c r="D74" s="221"/>
      <c r="E74" s="222"/>
      <c r="F74" s="222"/>
      <c r="G74" s="242"/>
      <c r="H74" s="242"/>
      <c r="I74" s="242"/>
      <c r="J74" s="242"/>
      <c r="K74" s="242"/>
      <c r="L74" s="243"/>
      <c r="M74" s="243"/>
      <c r="N74" s="205"/>
      <c r="O74" s="205"/>
      <c r="P74" s="205"/>
      <c r="Q74" s="205"/>
      <c r="R74" s="205"/>
      <c r="S74" s="205"/>
      <c r="T74" s="205"/>
    </row>
    <row r="75" spans="1:20" s="206" customFormat="1" ht="15.75">
      <c r="A75" s="199"/>
      <c r="B75" s="465">
        <v>3</v>
      </c>
      <c r="C75" s="266" t="s">
        <v>299</v>
      </c>
      <c r="D75" s="200"/>
      <c r="E75" s="202"/>
      <c r="F75" s="202"/>
      <c r="G75" s="203"/>
      <c r="H75" s="203"/>
      <c r="I75" s="203"/>
      <c r="J75" s="203"/>
      <c r="K75" s="203"/>
      <c r="L75" s="204"/>
      <c r="M75" s="204"/>
      <c r="N75" s="205"/>
      <c r="O75" s="205"/>
      <c r="P75" s="205"/>
      <c r="Q75" s="205"/>
      <c r="R75" s="205"/>
      <c r="S75" s="205"/>
      <c r="T75" s="205"/>
    </row>
    <row r="76" spans="1:20" s="206" customFormat="1" ht="15.75">
      <c r="B76" s="442"/>
      <c r="C76" s="409"/>
      <c r="D76" s="221"/>
      <c r="E76" s="222"/>
      <c r="F76" s="222"/>
      <c r="G76" s="242"/>
      <c r="H76" s="242"/>
      <c r="I76" s="242"/>
      <c r="J76" s="242"/>
      <c r="K76" s="242"/>
      <c r="L76" s="243"/>
      <c r="M76" s="243"/>
      <c r="N76" s="205"/>
      <c r="O76" s="205"/>
      <c r="P76" s="205"/>
      <c r="Q76" s="205"/>
      <c r="R76" s="205"/>
      <c r="S76" s="205"/>
      <c r="T76" s="205"/>
    </row>
    <row r="77" spans="1:20" s="428" customFormat="1" ht="15.75">
      <c r="A77" s="212"/>
      <c r="B77" s="466">
        <v>3.1</v>
      </c>
      <c r="C77" s="214" t="s">
        <v>300</v>
      </c>
      <c r="D77" s="213"/>
      <c r="E77" s="215"/>
      <c r="F77" s="215"/>
      <c r="G77" s="217"/>
      <c r="H77" s="217"/>
      <c r="I77" s="217"/>
      <c r="J77" s="217"/>
      <c r="K77" s="217"/>
      <c r="L77" s="218"/>
      <c r="M77" s="218"/>
    </row>
    <row r="78" spans="1:20" s="206" customFormat="1" ht="94.5">
      <c r="B78" s="442"/>
      <c r="C78" s="220" t="s">
        <v>301</v>
      </c>
      <c r="D78" s="221"/>
      <c r="E78" s="249"/>
      <c r="F78" s="249"/>
      <c r="G78" s="242"/>
      <c r="H78" s="242"/>
      <c r="I78" s="242"/>
      <c r="J78" s="242"/>
      <c r="K78" s="242"/>
      <c r="L78" s="245"/>
      <c r="M78" s="245"/>
      <c r="N78" s="205"/>
      <c r="O78" s="205"/>
      <c r="P78" s="205"/>
      <c r="Q78" s="205"/>
      <c r="R78" s="205"/>
      <c r="S78" s="205"/>
      <c r="T78" s="205"/>
    </row>
    <row r="79" spans="1:20" s="206" customFormat="1" ht="31.5">
      <c r="B79" s="221" t="s">
        <v>12</v>
      </c>
      <c r="C79" s="415" t="s">
        <v>173</v>
      </c>
      <c r="D79" s="221" t="s">
        <v>166</v>
      </c>
      <c r="E79" s="235">
        <v>20</v>
      </c>
      <c r="F79" s="257"/>
      <c r="G79" s="468" t="s">
        <v>377</v>
      </c>
      <c r="H79" s="410">
        <v>770</v>
      </c>
      <c r="I79" s="410">
        <f>H79*E79</f>
        <v>15400</v>
      </c>
      <c r="J79" s="410">
        <v>160</v>
      </c>
      <c r="K79" s="411">
        <f>J79*E79</f>
        <v>3200</v>
      </c>
      <c r="L79" s="412">
        <f>K79+I79</f>
        <v>18600</v>
      </c>
      <c r="M79" s="419"/>
      <c r="N79" s="205"/>
      <c r="O79" s="205"/>
      <c r="P79" s="205"/>
      <c r="Q79" s="205"/>
      <c r="R79" s="205"/>
      <c r="S79" s="205"/>
      <c r="T79" s="205"/>
    </row>
    <row r="80" spans="1:20" s="206" customFormat="1" ht="15.75">
      <c r="B80" s="442"/>
      <c r="C80" s="409"/>
      <c r="D80" s="221"/>
      <c r="E80" s="429"/>
      <c r="F80" s="429"/>
      <c r="G80" s="242"/>
      <c r="H80" s="242"/>
      <c r="I80" s="242"/>
      <c r="J80" s="242"/>
      <c r="K80" s="242"/>
      <c r="L80" s="245"/>
      <c r="M80" s="245"/>
      <c r="N80" s="205"/>
      <c r="O80" s="205"/>
      <c r="P80" s="205"/>
      <c r="Q80" s="205"/>
      <c r="R80" s="205"/>
      <c r="S80" s="205"/>
      <c r="T80" s="205"/>
    </row>
    <row r="81" spans="1:20" s="206" customFormat="1" ht="15.75">
      <c r="A81" s="199"/>
      <c r="B81" s="200">
        <v>4</v>
      </c>
      <c r="C81" s="266" t="s">
        <v>225</v>
      </c>
      <c r="D81" s="200"/>
      <c r="E81" s="202"/>
      <c r="F81" s="202"/>
      <c r="G81" s="203"/>
      <c r="H81" s="203"/>
      <c r="I81" s="203"/>
      <c r="J81" s="203"/>
      <c r="K81" s="203"/>
      <c r="L81" s="204"/>
      <c r="M81" s="204"/>
      <c r="N81" s="205"/>
      <c r="O81" s="205"/>
      <c r="P81" s="205"/>
      <c r="Q81" s="205"/>
      <c r="R81" s="205"/>
      <c r="S81" s="205"/>
      <c r="T81" s="205"/>
    </row>
    <row r="82" spans="1:20" s="206" customFormat="1" ht="15.75">
      <c r="B82" s="442"/>
      <c r="C82" s="409"/>
      <c r="D82" s="221"/>
      <c r="E82" s="222"/>
      <c r="F82" s="222"/>
      <c r="G82" s="242"/>
      <c r="H82" s="242"/>
      <c r="I82" s="242"/>
      <c r="J82" s="242"/>
      <c r="K82" s="242"/>
      <c r="L82" s="243"/>
      <c r="M82" s="243"/>
      <c r="N82" s="205"/>
      <c r="O82" s="205"/>
      <c r="P82" s="205"/>
      <c r="Q82" s="205"/>
      <c r="R82" s="205"/>
      <c r="S82" s="205"/>
      <c r="T82" s="205"/>
    </row>
    <row r="83" spans="1:20" s="428" customFormat="1" ht="15.75">
      <c r="A83" s="212"/>
      <c r="B83" s="466">
        <v>4.0999999999999996</v>
      </c>
      <c r="C83" s="214" t="s">
        <v>228</v>
      </c>
      <c r="D83" s="213"/>
      <c r="E83" s="215"/>
      <c r="F83" s="215"/>
      <c r="G83" s="217"/>
      <c r="H83" s="217"/>
      <c r="I83" s="217"/>
      <c r="J83" s="217"/>
      <c r="K83" s="217"/>
      <c r="L83" s="218"/>
      <c r="M83" s="218"/>
    </row>
    <row r="84" spans="1:20" s="206" customFormat="1" ht="31.5">
      <c r="B84" s="462"/>
      <c r="C84" s="220" t="s">
        <v>302</v>
      </c>
      <c r="D84" s="221" t="s">
        <v>117</v>
      </c>
      <c r="E84" s="235">
        <v>1</v>
      </c>
      <c r="F84" s="235"/>
      <c r="G84" s="242"/>
      <c r="H84" s="410">
        <v>0</v>
      </c>
      <c r="I84" s="410">
        <f>H84*E84</f>
        <v>0</v>
      </c>
      <c r="J84" s="411">
        <v>35000</v>
      </c>
      <c r="K84" s="411">
        <f>J84*E84</f>
        <v>35000</v>
      </c>
      <c r="L84" s="412">
        <f>K84+I84</f>
        <v>35000</v>
      </c>
      <c r="M84" s="419"/>
      <c r="N84" s="205"/>
      <c r="O84" s="205"/>
      <c r="P84" s="205"/>
      <c r="Q84" s="205"/>
      <c r="R84" s="205"/>
      <c r="S84" s="205"/>
      <c r="T84" s="205"/>
    </row>
    <row r="85" spans="1:20" s="206" customFormat="1" ht="15.75">
      <c r="B85" s="442"/>
      <c r="C85" s="409"/>
      <c r="D85" s="221"/>
      <c r="E85" s="222"/>
      <c r="F85" s="222"/>
      <c r="G85" s="242"/>
      <c r="H85" s="242"/>
      <c r="I85" s="242"/>
      <c r="J85" s="242"/>
      <c r="K85" s="242"/>
      <c r="L85" s="243"/>
      <c r="M85" s="243"/>
      <c r="N85" s="205"/>
      <c r="O85" s="205"/>
      <c r="P85" s="205"/>
      <c r="Q85" s="205"/>
      <c r="R85" s="205"/>
      <c r="S85" s="205"/>
      <c r="T85" s="205"/>
    </row>
    <row r="86" spans="1:20" s="428" customFormat="1" ht="15.75">
      <c r="A86" s="212"/>
      <c r="B86" s="466">
        <v>4.2</v>
      </c>
      <c r="C86" s="214" t="s">
        <v>230</v>
      </c>
      <c r="D86" s="213"/>
      <c r="E86" s="215"/>
      <c r="F86" s="215"/>
      <c r="G86" s="217"/>
      <c r="H86" s="217"/>
      <c r="I86" s="217"/>
      <c r="J86" s="217"/>
      <c r="K86" s="217"/>
      <c r="L86" s="218"/>
      <c r="M86" s="218"/>
    </row>
    <row r="87" spans="1:20" s="206" customFormat="1" ht="63">
      <c r="B87" s="442"/>
      <c r="C87" s="220" t="s">
        <v>303</v>
      </c>
      <c r="D87" s="433" t="s">
        <v>117</v>
      </c>
      <c r="E87" s="235">
        <v>1</v>
      </c>
      <c r="F87" s="230"/>
      <c r="G87" s="440"/>
      <c r="H87" s="411">
        <v>10000</v>
      </c>
      <c r="I87" s="411">
        <f>H87*E87</f>
        <v>10000</v>
      </c>
      <c r="J87" s="411">
        <v>10000</v>
      </c>
      <c r="K87" s="411">
        <f>J87*E87</f>
        <v>10000</v>
      </c>
      <c r="L87" s="412">
        <f>K87+I87</f>
        <v>20000</v>
      </c>
      <c r="M87" s="412"/>
      <c r="N87" s="205"/>
      <c r="O87" s="205"/>
      <c r="P87" s="205"/>
      <c r="Q87" s="205"/>
      <c r="R87" s="205"/>
      <c r="S87" s="205"/>
      <c r="T87" s="205"/>
    </row>
    <row r="88" spans="1:20">
      <c r="B88" s="269"/>
      <c r="C88" s="270"/>
      <c r="D88" s="269"/>
      <c r="E88" s="271"/>
      <c r="F88" s="271"/>
      <c r="G88" s="210"/>
      <c r="H88" s="210"/>
      <c r="I88" s="210"/>
      <c r="J88" s="210"/>
      <c r="K88" s="210"/>
      <c r="L88" s="395"/>
      <c r="M88" s="395"/>
    </row>
    <row r="89" spans="1:20" s="283" customFormat="1" ht="18.75">
      <c r="A89" s="277"/>
      <c r="B89" s="278"/>
      <c r="C89" s="487" t="s">
        <v>304</v>
      </c>
      <c r="D89" s="487"/>
      <c r="E89" s="279"/>
      <c r="F89" s="280"/>
      <c r="G89" s="279"/>
      <c r="H89" s="436"/>
      <c r="I89" s="396">
        <f>SUM(I7:I88)</f>
        <v>1368045</v>
      </c>
      <c r="J89" s="396"/>
      <c r="K89" s="396">
        <f>SUM(K7:K88)</f>
        <v>203070</v>
      </c>
      <c r="L89" s="396">
        <f>SUM(L7:L88)</f>
        <v>1571115</v>
      </c>
      <c r="M89" s="396"/>
      <c r="N89" s="180"/>
      <c r="O89" s="180"/>
      <c r="P89" s="180"/>
      <c r="Q89" s="180"/>
      <c r="R89" s="180"/>
      <c r="S89" s="180"/>
      <c r="T89" s="180"/>
    </row>
    <row r="90" spans="1:20">
      <c r="E90" s="285"/>
      <c r="F90" s="285"/>
      <c r="L90" s="287"/>
      <c r="M90" s="287"/>
    </row>
    <row r="91" spans="1:20">
      <c r="B91" s="504"/>
      <c r="C91" s="504"/>
      <c r="E91" s="284"/>
      <c r="F91" s="284"/>
    </row>
    <row r="92" spans="1:20" ht="50.25" customHeight="1">
      <c r="B92" s="488" t="s">
        <v>357</v>
      </c>
      <c r="C92" s="488"/>
      <c r="D92" s="488"/>
      <c r="E92" s="488"/>
      <c r="F92" s="488"/>
      <c r="G92" s="488"/>
      <c r="H92" s="488"/>
      <c r="I92" s="488"/>
      <c r="J92" s="488"/>
      <c r="K92" s="488"/>
      <c r="L92" s="488"/>
      <c r="M92" s="288"/>
    </row>
    <row r="93" spans="1:20">
      <c r="B93" s="289"/>
      <c r="C93" s="290" t="s">
        <v>342</v>
      </c>
      <c r="D93" s="290"/>
    </row>
  </sheetData>
  <mergeCells count="13">
    <mergeCell ref="B92:L92"/>
    <mergeCell ref="H4:I4"/>
    <mergeCell ref="J4:K4"/>
    <mergeCell ref="L4:L5"/>
    <mergeCell ref="M4:M5"/>
    <mergeCell ref="C89:D89"/>
    <mergeCell ref="B91:C91"/>
    <mergeCell ref="B4:B5"/>
    <mergeCell ref="C4:C5"/>
    <mergeCell ref="D4:D5"/>
    <mergeCell ref="E4:E5"/>
    <mergeCell ref="F4:F5"/>
    <mergeCell ref="G4:G5"/>
  </mergeCells>
  <printOptions horizontalCentered="1"/>
  <pageMargins left="0.39370078740157499" right="0.39370078740157499" top="0.47244094488188998" bottom="0.47244094488188998" header="0.31496062992126" footer="0.31496062992126"/>
  <pageSetup paperSize="9" scale="60" fitToHeight="0" orientation="landscape" r:id="rId1"/>
  <headerFooter>
    <oddHeader>&amp;LDeutsche Bank AG, Karachi Branch&amp;RKarachi Relocation
General Contractor (GC) Works</oddHeader>
    <oddFooter>&amp;L&amp;A&amp;RPage &amp;P of &amp;N&amp;C&amp;1#&amp;"Calibri"&amp;10&amp;K000000 For internal use only</oddFooter>
  </headerFooter>
  <rowBreaks count="3" manualBreakCount="3">
    <brk id="36" max="12" man="1"/>
    <brk id="61" max="12" man="1"/>
    <brk id="80"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3"/>
  <sheetViews>
    <sheetView zoomScale="80" zoomScaleNormal="80" zoomScaleSheetLayoutView="80" workbookViewId="0">
      <pane xSplit="7" ySplit="5" topLeftCell="H12" activePane="bottomRight" state="frozen"/>
      <selection activeCell="H6" sqref="H6"/>
      <selection pane="topRight" activeCell="H6" sqref="H6"/>
      <selection pane="bottomLeft" activeCell="H6" sqref="H6"/>
      <selection pane="bottomRight" activeCell="M25" sqref="M25:M27"/>
    </sheetView>
  </sheetViews>
  <sheetFormatPr defaultColWidth="9.140625" defaultRowHeight="15"/>
  <cols>
    <col min="1" max="1" width="2.42578125" style="178" customWidth="1"/>
    <col min="2" max="2" width="6" style="284" customWidth="1"/>
    <col min="3" max="3" width="71.5703125" style="178" customWidth="1"/>
    <col min="4" max="4" width="9.140625" style="178" customWidth="1"/>
    <col min="5" max="5" width="8.85546875" style="485" customWidth="1"/>
    <col min="6" max="6" width="11.7109375" style="188" customWidth="1"/>
    <col min="7" max="7" width="9.85546875" style="286" customWidth="1"/>
    <col min="8" max="8" width="20.140625" style="286" customWidth="1"/>
    <col min="9" max="9" width="15.28515625" style="286" customWidth="1"/>
    <col min="10" max="10" width="22.42578125" style="286" customWidth="1"/>
    <col min="11" max="11" width="13.85546875" style="286" customWidth="1"/>
    <col min="12" max="12" width="18.7109375" style="291" customWidth="1"/>
    <col min="13" max="13" width="21.7109375" style="291" customWidth="1"/>
    <col min="14" max="14" width="2.28515625" style="187" customWidth="1"/>
    <col min="15" max="15" width="15.140625" style="187" bestFit="1" customWidth="1"/>
    <col min="16" max="16" width="15.28515625" style="187" customWidth="1"/>
    <col min="17" max="20" width="9.140625" style="187"/>
    <col min="21" max="16384" width="9.140625" style="178"/>
  </cols>
  <sheetData>
    <row r="1" spans="1:20" ht="18.75">
      <c r="B1" s="179" t="s">
        <v>136</v>
      </c>
      <c r="C1" s="180"/>
      <c r="D1" s="181"/>
      <c r="E1" s="475"/>
      <c r="F1" s="182"/>
      <c r="G1" s="183"/>
      <c r="H1" s="183"/>
      <c r="I1" s="183"/>
      <c r="J1" s="183"/>
      <c r="K1" s="184" t="s">
        <v>132</v>
      </c>
      <c r="L1" s="185">
        <v>44678</v>
      </c>
      <c r="M1" s="186"/>
    </row>
    <row r="2" spans="1:20" ht="18.75">
      <c r="B2" s="179" t="s">
        <v>135</v>
      </c>
      <c r="C2" s="180"/>
      <c r="D2" s="181"/>
      <c r="E2" s="475"/>
      <c r="F2" s="182"/>
      <c r="G2" s="183"/>
      <c r="H2" s="183"/>
      <c r="I2" s="183"/>
      <c r="J2" s="183"/>
      <c r="K2" s="183"/>
      <c r="L2" s="186"/>
      <c r="M2" s="186"/>
    </row>
    <row r="3" spans="1:20" ht="19.5" thickBot="1">
      <c r="B3" s="179" t="s">
        <v>309</v>
      </c>
      <c r="C3" s="180"/>
      <c r="D3" s="181"/>
      <c r="E3" s="475"/>
      <c r="F3" s="182"/>
      <c r="G3" s="183"/>
      <c r="H3" s="183"/>
      <c r="I3" s="183"/>
      <c r="J3" s="183"/>
      <c r="K3" s="183"/>
      <c r="L3" s="189"/>
      <c r="M3" s="189"/>
    </row>
    <row r="4" spans="1:20" ht="14.45" customHeight="1">
      <c r="B4" s="505" t="s">
        <v>34</v>
      </c>
      <c r="C4" s="507" t="s">
        <v>0</v>
      </c>
      <c r="D4" s="507" t="s">
        <v>1</v>
      </c>
      <c r="E4" s="509" t="s">
        <v>3</v>
      </c>
      <c r="F4" s="511" t="s">
        <v>123</v>
      </c>
      <c r="G4" s="498" t="s">
        <v>376</v>
      </c>
      <c r="H4" s="501" t="s">
        <v>130</v>
      </c>
      <c r="I4" s="501"/>
      <c r="J4" s="501" t="s">
        <v>131</v>
      </c>
      <c r="K4" s="501"/>
      <c r="L4" s="502" t="s">
        <v>129</v>
      </c>
      <c r="M4" s="502" t="s">
        <v>133</v>
      </c>
    </row>
    <row r="5" spans="1:20" s="190" customFormat="1" ht="30.75" thickBot="1">
      <c r="B5" s="506"/>
      <c r="C5" s="508"/>
      <c r="D5" s="508"/>
      <c r="E5" s="510"/>
      <c r="F5" s="512"/>
      <c r="G5" s="499"/>
      <c r="H5" s="397" t="s">
        <v>127</v>
      </c>
      <c r="I5" s="397" t="s">
        <v>125</v>
      </c>
      <c r="J5" s="397" t="s">
        <v>128</v>
      </c>
      <c r="K5" s="397" t="s">
        <v>126</v>
      </c>
      <c r="L5" s="503"/>
      <c r="M5" s="503"/>
      <c r="N5" s="192"/>
      <c r="O5" s="192"/>
      <c r="P5" s="192"/>
      <c r="Q5" s="192"/>
      <c r="R5" s="192"/>
      <c r="S5" s="192"/>
      <c r="T5" s="192"/>
    </row>
    <row r="6" spans="1:20" s="190" customFormat="1">
      <c r="B6" s="398"/>
      <c r="C6" s="399"/>
      <c r="D6" s="398"/>
      <c r="E6" s="476"/>
      <c r="F6" s="400"/>
      <c r="G6" s="401"/>
      <c r="H6" s="402"/>
      <c r="I6" s="402"/>
      <c r="J6" s="402"/>
      <c r="K6" s="402"/>
      <c r="L6" s="403"/>
      <c r="M6" s="403"/>
      <c r="N6" s="192"/>
      <c r="O6" s="192"/>
      <c r="P6" s="192"/>
      <c r="Q6" s="192"/>
      <c r="R6" s="192"/>
      <c r="S6" s="192"/>
      <c r="T6" s="192"/>
    </row>
    <row r="7" spans="1:20" s="206" customFormat="1" ht="15.75">
      <c r="A7" s="199"/>
      <c r="B7" s="200">
        <v>1</v>
      </c>
      <c r="C7" s="405" t="s">
        <v>310</v>
      </c>
      <c r="D7" s="200"/>
      <c r="E7" s="477"/>
      <c r="F7" s="202"/>
      <c r="G7" s="203"/>
      <c r="H7" s="203"/>
      <c r="I7" s="203"/>
      <c r="J7" s="203"/>
      <c r="K7" s="203"/>
      <c r="L7" s="204"/>
      <c r="M7" s="204"/>
      <c r="N7" s="205"/>
      <c r="O7" s="205"/>
      <c r="P7" s="205"/>
      <c r="Q7" s="205"/>
      <c r="R7" s="205"/>
      <c r="S7" s="205"/>
      <c r="T7" s="205"/>
    </row>
    <row r="8" spans="1:20">
      <c r="B8" s="193"/>
      <c r="C8" s="207"/>
      <c r="D8" s="208"/>
      <c r="E8" s="478"/>
      <c r="F8" s="209"/>
      <c r="G8" s="210"/>
      <c r="H8" s="210"/>
      <c r="I8" s="210"/>
      <c r="J8" s="210"/>
      <c r="K8" s="210"/>
      <c r="L8" s="211"/>
      <c r="M8" s="211"/>
    </row>
    <row r="9" spans="1:20" s="206" customFormat="1" ht="15.75">
      <c r="A9" s="212"/>
      <c r="B9" s="441">
        <v>1.1000000000000001</v>
      </c>
      <c r="C9" s="418" t="s">
        <v>311</v>
      </c>
      <c r="D9" s="213"/>
      <c r="E9" s="254"/>
      <c r="F9" s="215"/>
      <c r="G9" s="217"/>
      <c r="H9" s="217"/>
      <c r="I9" s="217"/>
      <c r="J9" s="217"/>
      <c r="K9" s="217"/>
      <c r="L9" s="218"/>
      <c r="M9" s="218"/>
      <c r="N9" s="205"/>
      <c r="O9" s="205"/>
      <c r="P9" s="205"/>
      <c r="Q9" s="205"/>
      <c r="R9" s="205"/>
      <c r="S9" s="205"/>
      <c r="T9" s="205"/>
    </row>
    <row r="10" spans="1:20" s="206" customFormat="1" ht="110.25">
      <c r="B10" s="442"/>
      <c r="C10" s="220" t="s">
        <v>312</v>
      </c>
      <c r="D10" s="221"/>
      <c r="E10" s="457"/>
      <c r="F10" s="249"/>
      <c r="G10" s="242"/>
      <c r="H10" s="242"/>
      <c r="I10" s="242"/>
      <c r="J10" s="242"/>
      <c r="K10" s="242"/>
      <c r="L10" s="245"/>
      <c r="M10" s="245"/>
      <c r="N10" s="205"/>
      <c r="O10" s="205"/>
      <c r="P10" s="205"/>
      <c r="Q10" s="205"/>
      <c r="R10" s="205"/>
      <c r="S10" s="205"/>
      <c r="T10" s="205"/>
    </row>
    <row r="11" spans="1:20" s="206" customFormat="1" ht="15.75">
      <c r="B11" s="221" t="s">
        <v>12</v>
      </c>
      <c r="C11" s="415" t="s">
        <v>157</v>
      </c>
      <c r="D11" s="221" t="s">
        <v>166</v>
      </c>
      <c r="E11" s="230">
        <v>180</v>
      </c>
      <c r="F11" s="257"/>
      <c r="G11" s="468"/>
      <c r="H11" s="141">
        <v>1580</v>
      </c>
      <c r="I11" s="410">
        <f t="shared" ref="I11:I16" si="0">H11*E11</f>
        <v>284400</v>
      </c>
      <c r="J11" s="410">
        <v>500</v>
      </c>
      <c r="K11" s="410">
        <f t="shared" ref="K11:K16" si="1">J11*E11</f>
        <v>90000</v>
      </c>
      <c r="L11" s="419">
        <f t="shared" ref="L11:L16" si="2">K11+I11</f>
        <v>374400</v>
      </c>
      <c r="M11" s="419"/>
      <c r="N11" s="205"/>
      <c r="O11" s="205">
        <v>987</v>
      </c>
      <c r="P11" s="205">
        <f t="shared" ref="P11:P16" si="3">O11*2</f>
        <v>1974</v>
      </c>
      <c r="Q11" s="205"/>
      <c r="R11" s="205"/>
      <c r="S11" s="205"/>
      <c r="T11" s="205"/>
    </row>
    <row r="12" spans="1:20" s="206" customFormat="1" ht="15.75">
      <c r="B12" s="221" t="s">
        <v>11</v>
      </c>
      <c r="C12" s="415" t="s">
        <v>237</v>
      </c>
      <c r="D12" s="221" t="s">
        <v>166</v>
      </c>
      <c r="E12" s="230">
        <v>20</v>
      </c>
      <c r="F12" s="236"/>
      <c r="G12" s="468"/>
      <c r="H12" s="141">
        <v>2141</v>
      </c>
      <c r="I12" s="410">
        <f t="shared" si="0"/>
        <v>42820</v>
      </c>
      <c r="J12" s="410">
        <v>580</v>
      </c>
      <c r="K12" s="410">
        <f t="shared" si="1"/>
        <v>11600</v>
      </c>
      <c r="L12" s="419">
        <f t="shared" si="2"/>
        <v>54420</v>
      </c>
      <c r="M12" s="419"/>
      <c r="N12" s="205"/>
      <c r="O12" s="205">
        <v>1338</v>
      </c>
      <c r="P12" s="205">
        <f t="shared" si="3"/>
        <v>2676</v>
      </c>
      <c r="Q12" s="205"/>
      <c r="R12" s="205"/>
      <c r="S12" s="205"/>
      <c r="T12" s="205"/>
    </row>
    <row r="13" spans="1:20" s="206" customFormat="1" ht="15.75">
      <c r="B13" s="221" t="s">
        <v>39</v>
      </c>
      <c r="C13" s="415" t="s">
        <v>313</v>
      </c>
      <c r="D13" s="221" t="s">
        <v>166</v>
      </c>
      <c r="E13" s="230">
        <v>8</v>
      </c>
      <c r="F13" s="236"/>
      <c r="G13" s="468"/>
      <c r="H13" s="141">
        <v>2555</v>
      </c>
      <c r="I13" s="410">
        <f t="shared" si="0"/>
        <v>20440</v>
      </c>
      <c r="J13" s="410">
        <v>750</v>
      </c>
      <c r="K13" s="410">
        <f t="shared" si="1"/>
        <v>6000</v>
      </c>
      <c r="L13" s="419">
        <f t="shared" si="2"/>
        <v>26440</v>
      </c>
      <c r="M13" s="419"/>
      <c r="N13" s="205"/>
      <c r="O13" s="205">
        <v>1597</v>
      </c>
      <c r="P13" s="205">
        <f t="shared" si="3"/>
        <v>3194</v>
      </c>
      <c r="Q13" s="205"/>
      <c r="R13" s="205"/>
      <c r="S13" s="205"/>
      <c r="T13" s="205"/>
    </row>
    <row r="14" spans="1:20" s="206" customFormat="1" ht="15.75">
      <c r="B14" s="221" t="s">
        <v>115</v>
      </c>
      <c r="C14" s="415" t="s">
        <v>173</v>
      </c>
      <c r="D14" s="221" t="s">
        <v>166</v>
      </c>
      <c r="E14" s="230">
        <v>25</v>
      </c>
      <c r="F14" s="236"/>
      <c r="G14" s="468"/>
      <c r="H14" s="141">
        <v>3436</v>
      </c>
      <c r="I14" s="410">
        <f t="shared" si="0"/>
        <v>85900</v>
      </c>
      <c r="J14" s="410">
        <v>850</v>
      </c>
      <c r="K14" s="410">
        <f t="shared" si="1"/>
        <v>21250</v>
      </c>
      <c r="L14" s="419">
        <f t="shared" si="2"/>
        <v>107150</v>
      </c>
      <c r="M14" s="419"/>
      <c r="N14" s="205"/>
      <c r="O14" s="205">
        <v>2148</v>
      </c>
      <c r="P14" s="205">
        <f t="shared" si="3"/>
        <v>4296</v>
      </c>
      <c r="Q14" s="205"/>
      <c r="R14" s="205"/>
      <c r="S14" s="205"/>
      <c r="T14" s="205"/>
    </row>
    <row r="15" spans="1:20" s="206" customFormat="1" ht="15.75">
      <c r="B15" s="221" t="s">
        <v>118</v>
      </c>
      <c r="C15" s="415" t="s">
        <v>314</v>
      </c>
      <c r="D15" s="221" t="s">
        <v>166</v>
      </c>
      <c r="E15" s="230">
        <v>10</v>
      </c>
      <c r="F15" s="236"/>
      <c r="G15" s="468"/>
      <c r="H15" s="141">
        <v>5452</v>
      </c>
      <c r="I15" s="410">
        <f t="shared" si="0"/>
        <v>54520</v>
      </c>
      <c r="J15" s="410">
        <v>1150</v>
      </c>
      <c r="K15" s="410">
        <f t="shared" si="1"/>
        <v>11500</v>
      </c>
      <c r="L15" s="419">
        <f t="shared" si="2"/>
        <v>66020</v>
      </c>
      <c r="M15" s="419"/>
      <c r="N15" s="205"/>
      <c r="O15" s="205">
        <v>3408</v>
      </c>
      <c r="P15" s="205">
        <f t="shared" si="3"/>
        <v>6816</v>
      </c>
      <c r="Q15" s="205"/>
      <c r="R15" s="205"/>
      <c r="S15" s="205"/>
      <c r="T15" s="205"/>
    </row>
    <row r="16" spans="1:20" s="206" customFormat="1" ht="15.75">
      <c r="B16" s="221" t="s">
        <v>116</v>
      </c>
      <c r="C16" s="415" t="s">
        <v>315</v>
      </c>
      <c r="D16" s="221" t="s">
        <v>166</v>
      </c>
      <c r="E16" s="230">
        <v>8</v>
      </c>
      <c r="F16" s="236"/>
      <c r="G16" s="468"/>
      <c r="H16" s="141">
        <v>7404</v>
      </c>
      <c r="I16" s="410">
        <f t="shared" si="0"/>
        <v>59232</v>
      </c>
      <c r="J16" s="410">
        <v>1500</v>
      </c>
      <c r="K16" s="410">
        <f t="shared" si="1"/>
        <v>12000</v>
      </c>
      <c r="L16" s="419">
        <f t="shared" si="2"/>
        <v>71232</v>
      </c>
      <c r="M16" s="419"/>
      <c r="N16" s="205"/>
      <c r="O16" s="205">
        <v>4628</v>
      </c>
      <c r="P16" s="205">
        <f t="shared" si="3"/>
        <v>9256</v>
      </c>
      <c r="Q16" s="205"/>
      <c r="R16" s="205"/>
      <c r="S16" s="205"/>
      <c r="T16" s="205"/>
    </row>
    <row r="17" spans="1:20" s="206" customFormat="1" ht="15.75">
      <c r="B17" s="443"/>
      <c r="C17" s="415"/>
      <c r="D17" s="221"/>
      <c r="E17" s="230"/>
      <c r="F17" s="236"/>
      <c r="G17" s="242"/>
      <c r="H17" s="242"/>
      <c r="I17" s="242"/>
      <c r="J17" s="242"/>
      <c r="K17" s="242"/>
      <c r="L17" s="243"/>
      <c r="M17" s="243"/>
      <c r="N17" s="205"/>
      <c r="O17" s="205"/>
      <c r="P17" s="205"/>
      <c r="Q17" s="205"/>
      <c r="R17" s="205"/>
      <c r="S17" s="205"/>
      <c r="T17" s="205"/>
    </row>
    <row r="18" spans="1:20" s="206" customFormat="1" ht="15.75">
      <c r="A18" s="212"/>
      <c r="B18" s="441">
        <v>1.2</v>
      </c>
      <c r="C18" s="418" t="s">
        <v>316</v>
      </c>
      <c r="D18" s="213"/>
      <c r="E18" s="254"/>
      <c r="F18" s="215"/>
      <c r="G18" s="217"/>
      <c r="H18" s="217"/>
      <c r="I18" s="217"/>
      <c r="J18" s="217"/>
      <c r="K18" s="217"/>
      <c r="L18" s="218"/>
      <c r="M18" s="218"/>
      <c r="N18" s="205"/>
      <c r="O18" s="205"/>
      <c r="P18" s="205"/>
      <c r="Q18" s="205"/>
      <c r="R18" s="205"/>
      <c r="S18" s="205"/>
      <c r="T18" s="205"/>
    </row>
    <row r="19" spans="1:20" s="206" customFormat="1" ht="47.25">
      <c r="B19" s="442"/>
      <c r="C19" s="220" t="s">
        <v>317</v>
      </c>
      <c r="D19" s="221"/>
      <c r="E19" s="457"/>
      <c r="F19" s="249"/>
      <c r="G19" s="242"/>
      <c r="H19" s="242"/>
      <c r="I19" s="242"/>
      <c r="J19" s="242"/>
      <c r="K19" s="242"/>
      <c r="L19" s="245"/>
      <c r="M19" s="245"/>
      <c r="N19" s="205"/>
      <c r="O19" s="205"/>
      <c r="P19" s="205"/>
      <c r="Q19" s="205"/>
      <c r="R19" s="205"/>
      <c r="S19" s="205"/>
      <c r="T19" s="205"/>
    </row>
    <row r="20" spans="1:20" s="206" customFormat="1" ht="31.5">
      <c r="B20" s="246" t="s">
        <v>12</v>
      </c>
      <c r="C20" s="415" t="s">
        <v>318</v>
      </c>
      <c r="D20" s="444" t="s">
        <v>6</v>
      </c>
      <c r="E20" s="230">
        <v>51</v>
      </c>
      <c r="F20" s="446" t="s">
        <v>366</v>
      </c>
      <c r="G20" s="470" t="s">
        <v>379</v>
      </c>
      <c r="H20" s="411">
        <v>2500</v>
      </c>
      <c r="I20" s="411">
        <f>H20*E20</f>
        <v>127500</v>
      </c>
      <c r="J20" s="411">
        <v>300</v>
      </c>
      <c r="K20" s="411">
        <f>J20*E20</f>
        <v>15300</v>
      </c>
      <c r="L20" s="412">
        <f>K20+I20</f>
        <v>142800</v>
      </c>
      <c r="M20" s="513" t="s">
        <v>380</v>
      </c>
      <c r="N20" s="205"/>
      <c r="O20" s="205"/>
      <c r="P20" s="205"/>
      <c r="Q20" s="205"/>
      <c r="R20" s="205"/>
      <c r="S20" s="205"/>
      <c r="T20" s="205"/>
    </row>
    <row r="21" spans="1:20" s="206" customFormat="1" ht="31.5">
      <c r="B21" s="246" t="s">
        <v>11</v>
      </c>
      <c r="C21" s="415" t="s">
        <v>319</v>
      </c>
      <c r="D21" s="221" t="s">
        <v>6</v>
      </c>
      <c r="E21" s="230">
        <v>25</v>
      </c>
      <c r="F21" s="446" t="s">
        <v>366</v>
      </c>
      <c r="G21" s="470" t="s">
        <v>379</v>
      </c>
      <c r="H21" s="411">
        <v>3200</v>
      </c>
      <c r="I21" s="411">
        <f>H21*E21</f>
        <v>80000</v>
      </c>
      <c r="J21" s="411">
        <v>400</v>
      </c>
      <c r="K21" s="411">
        <f>J21*E21</f>
        <v>10000</v>
      </c>
      <c r="L21" s="412">
        <f>K21+I21</f>
        <v>90000</v>
      </c>
      <c r="M21" s="514"/>
      <c r="N21" s="205"/>
      <c r="O21" s="205"/>
      <c r="P21" s="205"/>
      <c r="Q21" s="205"/>
      <c r="R21" s="205"/>
      <c r="S21" s="205"/>
      <c r="T21" s="205"/>
    </row>
    <row r="22" spans="1:20" s="206" customFormat="1" ht="15.75">
      <c r="B22" s="445"/>
      <c r="C22" s="422"/>
      <c r="D22" s="422"/>
      <c r="E22" s="479"/>
      <c r="F22" s="423"/>
      <c r="G22" s="242"/>
      <c r="H22" s="242"/>
      <c r="I22" s="242"/>
      <c r="J22" s="242"/>
      <c r="K22" s="242"/>
      <c r="L22" s="243"/>
      <c r="M22" s="243"/>
      <c r="N22" s="205"/>
      <c r="O22" s="205"/>
      <c r="P22" s="205"/>
      <c r="Q22" s="205"/>
      <c r="R22" s="205"/>
      <c r="S22" s="205"/>
      <c r="T22" s="205"/>
    </row>
    <row r="23" spans="1:20" s="206" customFormat="1" ht="15.75">
      <c r="A23" s="212"/>
      <c r="B23" s="441">
        <v>1.3</v>
      </c>
      <c r="C23" s="418" t="s">
        <v>320</v>
      </c>
      <c r="D23" s="213"/>
      <c r="E23" s="254"/>
      <c r="F23" s="215"/>
      <c r="G23" s="217"/>
      <c r="H23" s="217"/>
      <c r="I23" s="217"/>
      <c r="J23" s="217"/>
      <c r="K23" s="217"/>
      <c r="L23" s="218"/>
      <c r="M23" s="218"/>
      <c r="N23" s="205"/>
      <c r="O23" s="205"/>
      <c r="P23" s="205"/>
      <c r="Q23" s="205"/>
      <c r="R23" s="205"/>
      <c r="S23" s="205"/>
      <c r="T23" s="205"/>
    </row>
    <row r="24" spans="1:20" s="206" customFormat="1" ht="47.25">
      <c r="B24" s="442"/>
      <c r="C24" s="220" t="s">
        <v>321</v>
      </c>
      <c r="D24" s="221"/>
      <c r="E24" s="457"/>
      <c r="F24" s="249"/>
      <c r="G24" s="242"/>
      <c r="H24" s="242"/>
      <c r="I24" s="242"/>
      <c r="J24" s="242"/>
      <c r="K24" s="242"/>
      <c r="L24" s="245"/>
      <c r="M24" s="245"/>
      <c r="N24" s="205"/>
      <c r="O24" s="205"/>
      <c r="P24" s="205"/>
      <c r="Q24" s="205"/>
      <c r="R24" s="205"/>
      <c r="S24" s="205"/>
      <c r="T24" s="205"/>
    </row>
    <row r="25" spans="1:20" s="206" customFormat="1" ht="31.5">
      <c r="B25" s="221" t="s">
        <v>12</v>
      </c>
      <c r="C25" s="415" t="s">
        <v>322</v>
      </c>
      <c r="D25" s="221" t="s">
        <v>6</v>
      </c>
      <c r="E25" s="230">
        <v>3</v>
      </c>
      <c r="F25" s="471" t="s">
        <v>366</v>
      </c>
      <c r="G25" s="470" t="s">
        <v>379</v>
      </c>
      <c r="H25" s="411">
        <v>15600</v>
      </c>
      <c r="I25" s="411">
        <f>H25*E25</f>
        <v>46800</v>
      </c>
      <c r="J25" s="411">
        <v>300</v>
      </c>
      <c r="K25" s="411">
        <f>J25*E25</f>
        <v>900</v>
      </c>
      <c r="L25" s="412">
        <f>K25+I25</f>
        <v>47700</v>
      </c>
      <c r="M25" s="513" t="s">
        <v>380</v>
      </c>
      <c r="N25" s="205"/>
      <c r="O25" s="205"/>
      <c r="P25" s="205"/>
      <c r="Q25" s="205"/>
      <c r="R25" s="205"/>
      <c r="S25" s="205"/>
      <c r="T25" s="205"/>
    </row>
    <row r="26" spans="1:20" s="206" customFormat="1" ht="31.5">
      <c r="B26" s="221" t="s">
        <v>11</v>
      </c>
      <c r="C26" s="415" t="s">
        <v>323</v>
      </c>
      <c r="D26" s="221" t="s">
        <v>6</v>
      </c>
      <c r="E26" s="230">
        <v>3</v>
      </c>
      <c r="F26" s="471" t="s">
        <v>366</v>
      </c>
      <c r="G26" s="470" t="s">
        <v>379</v>
      </c>
      <c r="H26" s="411">
        <v>8000</v>
      </c>
      <c r="I26" s="411">
        <f t="shared" ref="I26:I27" si="4">H26*E26</f>
        <v>24000</v>
      </c>
      <c r="J26" s="411">
        <v>300</v>
      </c>
      <c r="K26" s="411">
        <f t="shared" ref="K26:K27" si="5">J26*E26</f>
        <v>900</v>
      </c>
      <c r="L26" s="412">
        <f t="shared" ref="L26:L27" si="6">K26+I26</f>
        <v>24900</v>
      </c>
      <c r="M26" s="515"/>
      <c r="N26" s="205"/>
      <c r="O26" s="205"/>
      <c r="P26" s="205"/>
      <c r="Q26" s="205"/>
      <c r="R26" s="205"/>
      <c r="S26" s="205"/>
      <c r="T26" s="205"/>
    </row>
    <row r="27" spans="1:20" s="206" customFormat="1" ht="31.5">
      <c r="B27" s="221" t="s">
        <v>39</v>
      </c>
      <c r="C27" s="415" t="s">
        <v>324</v>
      </c>
      <c r="D27" s="221" t="s">
        <v>6</v>
      </c>
      <c r="E27" s="230">
        <v>2</v>
      </c>
      <c r="F27" s="471" t="s">
        <v>366</v>
      </c>
      <c r="G27" s="470" t="s">
        <v>379</v>
      </c>
      <c r="H27" s="411">
        <v>13000</v>
      </c>
      <c r="I27" s="411">
        <f t="shared" si="4"/>
        <v>26000</v>
      </c>
      <c r="J27" s="411">
        <v>500</v>
      </c>
      <c r="K27" s="411">
        <f t="shared" si="5"/>
        <v>1000</v>
      </c>
      <c r="L27" s="412">
        <f t="shared" si="6"/>
        <v>27000</v>
      </c>
      <c r="M27" s="516"/>
      <c r="N27" s="205"/>
      <c r="O27" s="205"/>
      <c r="P27" s="205"/>
      <c r="Q27" s="205"/>
      <c r="R27" s="205"/>
      <c r="S27" s="205"/>
      <c r="T27" s="205"/>
    </row>
    <row r="28" spans="1:20" s="206" customFormat="1" ht="15.75">
      <c r="A28" s="212"/>
      <c r="B28" s="447"/>
      <c r="C28" s="448"/>
      <c r="D28" s="449"/>
      <c r="E28" s="480"/>
      <c r="F28" s="450"/>
      <c r="G28" s="451"/>
      <c r="H28" s="451"/>
      <c r="I28" s="451"/>
      <c r="J28" s="451"/>
      <c r="K28" s="451"/>
      <c r="L28" s="452"/>
      <c r="M28" s="452"/>
      <c r="N28" s="205"/>
      <c r="O28" s="205"/>
      <c r="P28" s="205"/>
      <c r="Q28" s="205"/>
      <c r="R28" s="205"/>
      <c r="S28" s="205"/>
      <c r="T28" s="205"/>
    </row>
    <row r="29" spans="1:20" s="206" customFormat="1" ht="15.75">
      <c r="A29" s="212"/>
      <c r="B29" s="441">
        <v>1.4</v>
      </c>
      <c r="C29" s="418" t="s">
        <v>325</v>
      </c>
      <c r="D29" s="213"/>
      <c r="E29" s="254"/>
      <c r="F29" s="215"/>
      <c r="G29" s="217"/>
      <c r="H29" s="217"/>
      <c r="I29" s="217"/>
      <c r="J29" s="217"/>
      <c r="K29" s="217"/>
      <c r="L29" s="218"/>
      <c r="M29" s="218"/>
      <c r="N29" s="205"/>
      <c r="O29" s="205"/>
      <c r="P29" s="205"/>
      <c r="Q29" s="205"/>
      <c r="R29" s="205"/>
      <c r="S29" s="205"/>
      <c r="T29" s="205"/>
    </row>
    <row r="30" spans="1:20" s="206" customFormat="1" ht="15.75">
      <c r="A30" s="212"/>
      <c r="B30" s="447"/>
      <c r="C30" s="448"/>
      <c r="D30" s="449"/>
      <c r="E30" s="480"/>
      <c r="F30" s="450"/>
      <c r="G30" s="451"/>
      <c r="H30" s="451"/>
      <c r="I30" s="451"/>
      <c r="J30" s="451"/>
      <c r="K30" s="451"/>
      <c r="L30" s="452"/>
      <c r="M30" s="452"/>
      <c r="N30" s="205"/>
      <c r="O30" s="205"/>
      <c r="P30" s="205"/>
      <c r="Q30" s="205"/>
      <c r="R30" s="205"/>
      <c r="S30" s="205"/>
      <c r="T30" s="205"/>
    </row>
    <row r="31" spans="1:20" ht="72" customHeight="1">
      <c r="B31" s="269"/>
      <c r="C31" s="220" t="s">
        <v>326</v>
      </c>
      <c r="D31" s="453"/>
      <c r="E31" s="481"/>
      <c r="F31" s="454"/>
      <c r="G31" s="210"/>
      <c r="H31" s="210"/>
      <c r="I31" s="210"/>
      <c r="J31" s="210"/>
      <c r="K31" s="210"/>
      <c r="L31" s="455"/>
      <c r="M31" s="455"/>
    </row>
    <row r="32" spans="1:20" s="206" customFormat="1" ht="33" customHeight="1">
      <c r="B32" s="228" t="s">
        <v>12</v>
      </c>
      <c r="C32" s="456" t="s">
        <v>327</v>
      </c>
      <c r="D32" s="228" t="s">
        <v>63</v>
      </c>
      <c r="E32" s="457">
        <v>1</v>
      </c>
      <c r="F32" s="471" t="s">
        <v>383</v>
      </c>
      <c r="G32" s="470" t="s">
        <v>381</v>
      </c>
      <c r="H32" s="558">
        <v>390000</v>
      </c>
      <c r="I32" s="411">
        <f t="shared" ref="I32:I33" si="7">H32*E32</f>
        <v>390000</v>
      </c>
      <c r="J32" s="557">
        <v>50000</v>
      </c>
      <c r="K32" s="411">
        <f t="shared" ref="K32:K33" si="8">J32*E32</f>
        <v>50000</v>
      </c>
      <c r="L32" s="412">
        <f t="shared" ref="L32:L33" si="9">K32+I32</f>
        <v>440000</v>
      </c>
      <c r="M32" s="517" t="s">
        <v>382</v>
      </c>
      <c r="N32" s="205"/>
      <c r="O32" s="472">
        <v>837200</v>
      </c>
      <c r="P32" s="472">
        <v>1200000</v>
      </c>
      <c r="Q32" s="205"/>
      <c r="R32" s="205"/>
      <c r="S32" s="205"/>
      <c r="T32" s="205"/>
    </row>
    <row r="33" spans="1:20" s="458" customFormat="1" ht="33" customHeight="1">
      <c r="B33" s="228" t="s">
        <v>11</v>
      </c>
      <c r="C33" s="456" t="s">
        <v>328</v>
      </c>
      <c r="D33" s="228" t="s">
        <v>6</v>
      </c>
      <c r="E33" s="230">
        <v>2</v>
      </c>
      <c r="F33" s="471" t="s">
        <v>383</v>
      </c>
      <c r="G33" s="470" t="s">
        <v>381</v>
      </c>
      <c r="H33" s="558">
        <v>390000</v>
      </c>
      <c r="I33" s="411">
        <f t="shared" si="7"/>
        <v>780000</v>
      </c>
      <c r="J33" s="557">
        <v>50000</v>
      </c>
      <c r="K33" s="411">
        <f t="shared" si="8"/>
        <v>100000</v>
      </c>
      <c r="L33" s="412">
        <f t="shared" si="9"/>
        <v>880000</v>
      </c>
      <c r="M33" s="518"/>
      <c r="N33" s="459"/>
      <c r="O33" s="473"/>
      <c r="P33" s="473">
        <f>P32/3</f>
        <v>400000</v>
      </c>
      <c r="Q33" s="459"/>
      <c r="R33" s="459"/>
      <c r="S33" s="459"/>
      <c r="T33" s="459"/>
    </row>
    <row r="34" spans="1:20" s="206" customFormat="1" ht="15.75">
      <c r="B34" s="443"/>
      <c r="C34" s="415"/>
      <c r="D34" s="221"/>
      <c r="E34" s="230"/>
      <c r="F34" s="236"/>
      <c r="G34" s="242"/>
      <c r="H34" s="242"/>
      <c r="I34" s="242"/>
      <c r="J34" s="242"/>
      <c r="K34" s="242"/>
      <c r="L34" s="243"/>
      <c r="M34" s="243"/>
      <c r="N34" s="205"/>
      <c r="O34" s="205"/>
      <c r="P34" s="205"/>
      <c r="Q34" s="205"/>
      <c r="R34" s="205"/>
      <c r="S34" s="205"/>
      <c r="T34" s="205"/>
    </row>
    <row r="35" spans="1:20" s="206" customFormat="1" ht="15.75">
      <c r="A35" s="199"/>
      <c r="B35" s="200">
        <v>2</v>
      </c>
      <c r="C35" s="266" t="s">
        <v>225</v>
      </c>
      <c r="D35" s="200"/>
      <c r="E35" s="477"/>
      <c r="F35" s="202"/>
      <c r="G35" s="203"/>
      <c r="H35" s="203"/>
      <c r="I35" s="203"/>
      <c r="J35" s="203"/>
      <c r="K35" s="203"/>
      <c r="L35" s="204"/>
      <c r="M35" s="204"/>
      <c r="N35" s="205"/>
      <c r="O35" s="205"/>
      <c r="P35" s="205"/>
      <c r="Q35" s="205"/>
      <c r="R35" s="205"/>
      <c r="S35" s="205"/>
      <c r="T35" s="205"/>
    </row>
    <row r="36" spans="1:20" s="206" customFormat="1" ht="15.75">
      <c r="B36" s="442"/>
      <c r="C36" s="409"/>
      <c r="D36" s="221"/>
      <c r="E36" s="482"/>
      <c r="F36" s="429"/>
      <c r="G36" s="242"/>
      <c r="H36" s="242"/>
      <c r="I36" s="242"/>
      <c r="J36" s="242"/>
      <c r="K36" s="242"/>
      <c r="L36" s="245"/>
      <c r="M36" s="245"/>
      <c r="N36" s="205"/>
      <c r="O36" s="559"/>
      <c r="P36" s="205"/>
      <c r="Q36" s="205"/>
      <c r="R36" s="205"/>
      <c r="S36" s="205"/>
      <c r="T36" s="205"/>
    </row>
    <row r="37" spans="1:20" s="428" customFormat="1" ht="15.75" customHeight="1">
      <c r="A37" s="212"/>
      <c r="B37" s="441">
        <v>2.1</v>
      </c>
      <c r="C37" s="214" t="s">
        <v>329</v>
      </c>
      <c r="D37" s="213"/>
      <c r="E37" s="254"/>
      <c r="F37" s="215"/>
      <c r="G37" s="217"/>
      <c r="H37" s="217"/>
      <c r="I37" s="217"/>
      <c r="J37" s="217"/>
      <c r="K37" s="217"/>
      <c r="L37" s="218"/>
      <c r="M37" s="218"/>
    </row>
    <row r="38" spans="1:20" s="206" customFormat="1" ht="34.5" customHeight="1">
      <c r="B38" s="246" t="s">
        <v>12</v>
      </c>
      <c r="C38" s="220" t="s">
        <v>330</v>
      </c>
      <c r="D38" s="221" t="s">
        <v>117</v>
      </c>
      <c r="E38" s="230">
        <v>1</v>
      </c>
      <c r="F38" s="446"/>
      <c r="G38" s="411"/>
      <c r="H38" s="411">
        <v>20000</v>
      </c>
      <c r="I38" s="411">
        <f t="shared" ref="I38:I39" si="10">H38*E38</f>
        <v>20000</v>
      </c>
      <c r="J38" s="411">
        <v>20000</v>
      </c>
      <c r="K38" s="411">
        <f t="shared" ref="K38" si="11">J38*E38</f>
        <v>20000</v>
      </c>
      <c r="L38" s="412">
        <f t="shared" ref="L38" si="12">K38+I38</f>
        <v>40000</v>
      </c>
      <c r="M38" s="412"/>
      <c r="N38" s="205"/>
      <c r="O38" s="205"/>
      <c r="P38" s="205"/>
      <c r="Q38" s="205"/>
      <c r="R38" s="205"/>
      <c r="S38" s="205"/>
      <c r="T38" s="205"/>
    </row>
    <row r="39" spans="1:20" s="227" customFormat="1" ht="63">
      <c r="B39" s="246" t="s">
        <v>11</v>
      </c>
      <c r="C39" s="220" t="s">
        <v>331</v>
      </c>
      <c r="D39" s="221" t="s">
        <v>117</v>
      </c>
      <c r="E39" s="230">
        <v>1</v>
      </c>
      <c r="F39" s="446"/>
      <c r="G39" s="411"/>
      <c r="H39" s="411">
        <v>0</v>
      </c>
      <c r="I39" s="411">
        <f t="shared" si="10"/>
        <v>0</v>
      </c>
      <c r="J39" s="411">
        <v>40000</v>
      </c>
      <c r="K39" s="411">
        <f t="shared" ref="K39" si="13">J39*E39</f>
        <v>40000</v>
      </c>
      <c r="L39" s="412">
        <f t="shared" ref="L39" si="14">K39+I39</f>
        <v>40000</v>
      </c>
      <c r="M39" s="412"/>
      <c r="N39" s="233"/>
      <c r="O39" s="233"/>
      <c r="P39" s="233"/>
      <c r="Q39" s="233"/>
      <c r="R39" s="233"/>
      <c r="S39" s="233"/>
      <c r="T39" s="233"/>
    </row>
    <row r="40" spans="1:20" s="206" customFormat="1" ht="15.75">
      <c r="B40" s="221"/>
      <c r="C40" s="460"/>
      <c r="D40" s="221"/>
      <c r="E40" s="230"/>
      <c r="F40" s="446"/>
      <c r="G40" s="411"/>
      <c r="H40" s="411"/>
      <c r="I40" s="411"/>
      <c r="J40" s="411"/>
      <c r="K40" s="411"/>
      <c r="L40" s="412"/>
      <c r="M40" s="412"/>
      <c r="N40" s="205"/>
      <c r="O40" s="205"/>
      <c r="P40" s="205"/>
      <c r="Q40" s="205"/>
      <c r="R40" s="205"/>
      <c r="S40" s="205"/>
      <c r="T40" s="205"/>
    </row>
    <row r="41" spans="1:20" s="428" customFormat="1" ht="15.75" customHeight="1">
      <c r="A41" s="212"/>
      <c r="B41" s="441">
        <v>2.2000000000000002</v>
      </c>
      <c r="C41" s="214" t="s">
        <v>226</v>
      </c>
      <c r="D41" s="213"/>
      <c r="E41" s="254"/>
      <c r="F41" s="215"/>
      <c r="G41" s="217"/>
      <c r="H41" s="217"/>
      <c r="I41" s="217"/>
      <c r="J41" s="217"/>
      <c r="K41" s="217"/>
      <c r="L41" s="218"/>
      <c r="M41" s="218"/>
    </row>
    <row r="42" spans="1:20" s="206" customFormat="1" ht="31.5">
      <c r="B42" s="461"/>
      <c r="C42" s="425" t="s">
        <v>332</v>
      </c>
      <c r="D42" s="221" t="s">
        <v>117</v>
      </c>
      <c r="E42" s="230">
        <v>1</v>
      </c>
      <c r="F42" s="411" t="s">
        <v>355</v>
      </c>
      <c r="G42" s="474" t="s">
        <v>377</v>
      </c>
      <c r="H42" s="411">
        <v>30000</v>
      </c>
      <c r="I42" s="411">
        <f t="shared" ref="I42" si="15">H42*E42</f>
        <v>30000</v>
      </c>
      <c r="J42" s="411">
        <v>20000</v>
      </c>
      <c r="K42" s="411">
        <f t="shared" ref="K42" si="16">J42*E42</f>
        <v>20000</v>
      </c>
      <c r="L42" s="412">
        <f t="shared" ref="L42" si="17">K42+I42</f>
        <v>50000</v>
      </c>
      <c r="M42" s="412"/>
      <c r="N42" s="205"/>
      <c r="O42" s="205"/>
      <c r="P42" s="205"/>
      <c r="Q42" s="205"/>
      <c r="R42" s="205"/>
      <c r="S42" s="205"/>
      <c r="T42" s="205"/>
    </row>
    <row r="43" spans="1:20" s="206" customFormat="1" ht="15.75">
      <c r="B43" s="221"/>
      <c r="C43" s="460"/>
      <c r="D43" s="221"/>
      <c r="E43" s="230"/>
      <c r="F43" s="257"/>
      <c r="G43" s="242"/>
      <c r="H43" s="242"/>
      <c r="I43" s="242"/>
      <c r="J43" s="242"/>
      <c r="K43" s="242"/>
      <c r="L43" s="245"/>
      <c r="M43" s="245"/>
      <c r="N43" s="205"/>
      <c r="O43" s="205"/>
      <c r="P43" s="205"/>
      <c r="Q43" s="205"/>
      <c r="R43" s="205"/>
      <c r="S43" s="205"/>
      <c r="T43" s="205"/>
    </row>
    <row r="44" spans="1:20" s="428" customFormat="1" ht="15.75" customHeight="1">
      <c r="A44" s="212"/>
      <c r="B44" s="441">
        <v>2.2999999999999998</v>
      </c>
      <c r="C44" s="214" t="s">
        <v>333</v>
      </c>
      <c r="D44" s="213"/>
      <c r="E44" s="254"/>
      <c r="F44" s="215"/>
      <c r="G44" s="217"/>
      <c r="H44" s="217"/>
      <c r="I44" s="217"/>
      <c r="J44" s="217"/>
      <c r="K44" s="217"/>
      <c r="L44" s="218"/>
      <c r="M44" s="218"/>
    </row>
    <row r="45" spans="1:20" s="206" customFormat="1" ht="63">
      <c r="A45" s="205"/>
      <c r="B45" s="462"/>
      <c r="C45" s="247" t="s">
        <v>231</v>
      </c>
      <c r="D45" s="221" t="s">
        <v>117</v>
      </c>
      <c r="E45" s="230">
        <v>1</v>
      </c>
      <c r="F45" s="463"/>
      <c r="G45" s="411"/>
      <c r="H45" s="411">
        <v>10000</v>
      </c>
      <c r="I45" s="411">
        <f t="shared" ref="I45" si="18">H45*E45</f>
        <v>10000</v>
      </c>
      <c r="J45" s="411">
        <v>10000</v>
      </c>
      <c r="K45" s="411">
        <f t="shared" ref="K45" si="19">J45*E45</f>
        <v>10000</v>
      </c>
      <c r="L45" s="412">
        <f t="shared" ref="L45" si="20">K45+I45</f>
        <v>20000</v>
      </c>
      <c r="M45" s="412"/>
      <c r="N45" s="205"/>
      <c r="O45" s="205"/>
      <c r="P45" s="205"/>
      <c r="Q45" s="205"/>
      <c r="R45" s="205"/>
      <c r="S45" s="205"/>
      <c r="T45" s="205"/>
    </row>
    <row r="46" spans="1:20" ht="15.75" customHeight="1">
      <c r="B46" s="269"/>
      <c r="C46" s="270"/>
      <c r="D46" s="269"/>
      <c r="E46" s="483"/>
      <c r="F46" s="271"/>
      <c r="G46" s="210"/>
      <c r="H46" s="210"/>
      <c r="I46" s="210"/>
      <c r="J46" s="210"/>
      <c r="K46" s="210"/>
      <c r="L46" s="395"/>
      <c r="M46" s="395"/>
    </row>
    <row r="47" spans="1:20" s="439" customFormat="1" ht="36.75" customHeight="1">
      <c r="A47" s="434"/>
      <c r="B47" s="387"/>
      <c r="C47" s="487" t="s">
        <v>334</v>
      </c>
      <c r="D47" s="487"/>
      <c r="E47" s="436"/>
      <c r="F47" s="437"/>
      <c r="G47" s="436"/>
      <c r="H47" s="436"/>
      <c r="I47" s="396">
        <f>SUM(I7:I46)</f>
        <v>2081612</v>
      </c>
      <c r="J47" s="436"/>
      <c r="K47" s="396">
        <f>SUM(K7:K46)</f>
        <v>420450</v>
      </c>
      <c r="L47" s="396">
        <f>SUM(L7:L46)</f>
        <v>2502062</v>
      </c>
      <c r="M47" s="396"/>
      <c r="N47" s="438"/>
      <c r="O47" s="438"/>
      <c r="P47" s="438"/>
      <c r="Q47" s="438"/>
      <c r="R47" s="438"/>
      <c r="S47" s="438"/>
      <c r="T47" s="438"/>
    </row>
    <row r="48" spans="1:20">
      <c r="E48" s="484"/>
      <c r="F48" s="285"/>
      <c r="L48" s="287"/>
      <c r="M48" s="287"/>
    </row>
    <row r="49" spans="2:11">
      <c r="B49" s="504" t="s">
        <v>335</v>
      </c>
      <c r="C49" s="504"/>
      <c r="E49" s="388"/>
      <c r="F49" s="284"/>
    </row>
    <row r="50" spans="2:11" ht="18" customHeight="1">
      <c r="B50" s="125" t="s">
        <v>336</v>
      </c>
      <c r="C50" s="519" t="s">
        <v>337</v>
      </c>
      <c r="D50" s="519"/>
      <c r="E50" s="519"/>
      <c r="F50" s="519"/>
      <c r="G50" s="519"/>
      <c r="H50" s="519"/>
      <c r="I50" s="519"/>
      <c r="J50" s="519"/>
      <c r="K50" s="519"/>
    </row>
    <row r="51" spans="2:11" ht="18" customHeight="1">
      <c r="B51" s="125" t="s">
        <v>338</v>
      </c>
      <c r="C51" s="519" t="s">
        <v>339</v>
      </c>
      <c r="D51" s="519"/>
      <c r="E51" s="519"/>
      <c r="F51" s="519"/>
      <c r="G51" s="519"/>
      <c r="H51" s="519"/>
      <c r="I51" s="519"/>
      <c r="J51" s="519"/>
      <c r="K51" s="519"/>
    </row>
    <row r="52" spans="2:11">
      <c r="B52" s="289"/>
    </row>
    <row r="53" spans="2:11">
      <c r="C53" s="290" t="s">
        <v>342</v>
      </c>
      <c r="D53" s="290"/>
    </row>
  </sheetData>
  <mergeCells count="17">
    <mergeCell ref="C50:K50"/>
    <mergeCell ref="C51:K51"/>
    <mergeCell ref="H4:I4"/>
    <mergeCell ref="J4:K4"/>
    <mergeCell ref="L4:L5"/>
    <mergeCell ref="M4:M5"/>
    <mergeCell ref="C47:D47"/>
    <mergeCell ref="B49:C49"/>
    <mergeCell ref="B4:B5"/>
    <mergeCell ref="C4:C5"/>
    <mergeCell ref="D4:D5"/>
    <mergeCell ref="E4:E5"/>
    <mergeCell ref="F4:F5"/>
    <mergeCell ref="G4:G5"/>
    <mergeCell ref="M20:M21"/>
    <mergeCell ref="M25:M27"/>
    <mergeCell ref="M32:M33"/>
  </mergeCells>
  <printOptions horizontalCentered="1"/>
  <pageMargins left="0.39370078740157499" right="0.39370078740157499" top="0.47244094488188998" bottom="0.47244094488188998" header="0.31496062992126" footer="0.31496062992126"/>
  <pageSetup paperSize="9" scale="60" fitToHeight="0" orientation="landscape" r:id="rId1"/>
  <headerFooter>
    <oddHeader>&amp;LDeutsche Bank AG, Karachi branch&amp;RKarachi Relocation
General Contractor (GC) Works</oddHeader>
    <oddFooter>&amp;L&amp;A&amp;RPage &amp;P of &amp;N&amp;C&amp;1#&amp;"Calibri"&amp;10&amp;K000000 For internal use only</oddFooter>
  </headerFooter>
  <rowBreaks count="1" manualBreakCount="1">
    <brk id="34" max="1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7"/>
  <sheetViews>
    <sheetView tabSelected="1" zoomScale="80" zoomScaleNormal="80" zoomScaleSheetLayoutView="70" workbookViewId="0">
      <pane xSplit="7" ySplit="5" topLeftCell="H27" activePane="bottomRight" state="frozen"/>
      <selection activeCell="H6" sqref="H6"/>
      <selection pane="topRight" activeCell="H6" sqref="H6"/>
      <selection pane="bottomLeft" activeCell="H6" sqref="H6"/>
      <selection pane="bottomRight" activeCell="H41" sqref="H41"/>
    </sheetView>
  </sheetViews>
  <sheetFormatPr defaultColWidth="9.140625" defaultRowHeight="14.25"/>
  <cols>
    <col min="1" max="1" width="2.42578125" style="1" customWidth="1"/>
    <col min="2" max="2" width="6" style="103" customWidth="1"/>
    <col min="3" max="3" width="71.5703125" style="1" customWidth="1"/>
    <col min="4" max="4" width="9.140625" style="1" customWidth="1"/>
    <col min="5" max="5" width="8.85546875" style="3" customWidth="1"/>
    <col min="6" max="6" width="11.7109375" style="3" customWidth="1"/>
    <col min="7" max="7" width="9.85546875" style="97" customWidth="1"/>
    <col min="8" max="8" width="20.140625" style="97" customWidth="1"/>
    <col min="9" max="9" width="15.28515625" style="97" customWidth="1"/>
    <col min="10" max="10" width="22.42578125" style="97" customWidth="1"/>
    <col min="11" max="11" width="13.85546875" style="97" customWidth="1"/>
    <col min="12" max="13" width="18.7109375" style="6" customWidth="1"/>
    <col min="14" max="14" width="2.28515625" style="4" customWidth="1"/>
    <col min="15" max="20" width="9.140625" style="4"/>
    <col min="21" max="16384" width="9.140625" style="1"/>
  </cols>
  <sheetData>
    <row r="1" spans="1:20" ht="18">
      <c r="B1" s="110" t="s">
        <v>136</v>
      </c>
      <c r="C1" s="108"/>
      <c r="D1" s="111"/>
      <c r="E1" s="112"/>
      <c r="F1" s="112"/>
      <c r="G1" s="113"/>
      <c r="H1" s="113"/>
      <c r="I1" s="113"/>
      <c r="J1" s="113"/>
      <c r="K1" s="128" t="s">
        <v>132</v>
      </c>
      <c r="L1" s="127">
        <v>44678</v>
      </c>
      <c r="M1" s="115"/>
    </row>
    <row r="2" spans="1:20" ht="18">
      <c r="B2" s="110" t="s">
        <v>135</v>
      </c>
      <c r="C2" s="108"/>
      <c r="D2" s="111"/>
      <c r="E2" s="112"/>
      <c r="F2" s="112"/>
      <c r="G2" s="113"/>
      <c r="H2" s="113"/>
      <c r="I2" s="113"/>
      <c r="J2" s="113"/>
      <c r="K2" s="113"/>
      <c r="L2" s="115"/>
      <c r="M2" s="115"/>
    </row>
    <row r="3" spans="1:20" ht="18.75" thickBot="1">
      <c r="B3" s="110" t="s">
        <v>340</v>
      </c>
      <c r="C3" s="108"/>
      <c r="D3" s="111"/>
      <c r="E3" s="112"/>
      <c r="F3" s="112"/>
      <c r="G3" s="113"/>
      <c r="H3" s="113"/>
      <c r="I3" s="113"/>
      <c r="J3" s="113"/>
      <c r="K3" s="113"/>
      <c r="L3" s="114"/>
      <c r="M3" s="114"/>
    </row>
    <row r="4" spans="1:20" ht="14.45" customHeight="1">
      <c r="B4" s="524" t="s">
        <v>34</v>
      </c>
      <c r="C4" s="526" t="s">
        <v>0</v>
      </c>
      <c r="D4" s="526" t="s">
        <v>1</v>
      </c>
      <c r="E4" s="528" t="s">
        <v>3</v>
      </c>
      <c r="F4" s="530" t="s">
        <v>123</v>
      </c>
      <c r="G4" s="532" t="s">
        <v>122</v>
      </c>
      <c r="H4" s="534" t="s">
        <v>130</v>
      </c>
      <c r="I4" s="534"/>
      <c r="J4" s="534" t="s">
        <v>131</v>
      </c>
      <c r="K4" s="534"/>
      <c r="L4" s="520" t="s">
        <v>129</v>
      </c>
      <c r="M4" s="520" t="s">
        <v>133</v>
      </c>
    </row>
    <row r="5" spans="1:20" s="2" customFormat="1" ht="30.75" thickBot="1">
      <c r="B5" s="525"/>
      <c r="C5" s="527"/>
      <c r="D5" s="527"/>
      <c r="E5" s="529"/>
      <c r="F5" s="531"/>
      <c r="G5" s="533"/>
      <c r="H5" s="116" t="s">
        <v>127</v>
      </c>
      <c r="I5" s="116" t="s">
        <v>125</v>
      </c>
      <c r="J5" s="116" t="s">
        <v>128</v>
      </c>
      <c r="K5" s="116" t="s">
        <v>126</v>
      </c>
      <c r="L5" s="521"/>
      <c r="M5" s="521"/>
      <c r="N5" s="104"/>
      <c r="O5" s="104"/>
      <c r="P5" s="104"/>
      <c r="Q5" s="104"/>
      <c r="R5" s="104"/>
      <c r="S5" s="104"/>
      <c r="T5" s="104"/>
    </row>
    <row r="6" spans="1:20" s="2" customFormat="1" ht="15">
      <c r="B6" s="122"/>
      <c r="C6" s="117"/>
      <c r="D6" s="122"/>
      <c r="E6" s="5"/>
      <c r="F6" s="5"/>
      <c r="G6" s="120"/>
      <c r="H6" s="118"/>
      <c r="I6" s="118"/>
      <c r="J6" s="118"/>
      <c r="K6" s="118"/>
      <c r="L6" s="96"/>
      <c r="M6" s="96"/>
      <c r="N6" s="104"/>
      <c r="O6" s="104"/>
      <c r="P6" s="104"/>
      <c r="Q6" s="104"/>
      <c r="R6" s="104"/>
      <c r="S6" s="104"/>
      <c r="T6" s="104"/>
    </row>
    <row r="7" spans="1:20" s="119" customFormat="1" ht="15">
      <c r="A7" s="99"/>
      <c r="B7" s="145">
        <v>1</v>
      </c>
      <c r="C7" s="146" t="s">
        <v>310</v>
      </c>
      <c r="D7" s="145"/>
      <c r="E7" s="147"/>
      <c r="F7" s="147"/>
      <c r="G7" s="148"/>
      <c r="H7" s="148"/>
      <c r="I7" s="148"/>
      <c r="J7" s="148"/>
      <c r="K7" s="148"/>
      <c r="L7" s="149"/>
      <c r="M7" s="149"/>
      <c r="N7" s="101"/>
      <c r="O7" s="101"/>
      <c r="P7" s="101"/>
      <c r="Q7" s="101"/>
      <c r="R7" s="101"/>
      <c r="S7" s="101"/>
      <c r="T7" s="101"/>
    </row>
    <row r="8" spans="1:20" ht="15">
      <c r="B8" s="150"/>
      <c r="C8" s="151"/>
      <c r="D8" s="152"/>
      <c r="E8" s="153"/>
      <c r="F8" s="153"/>
      <c r="G8" s="154"/>
      <c r="H8" s="154"/>
      <c r="I8" s="154"/>
      <c r="J8" s="154"/>
      <c r="K8" s="154"/>
      <c r="L8" s="155"/>
      <c r="M8" s="155"/>
    </row>
    <row r="9" spans="1:20" s="119" customFormat="1" ht="15">
      <c r="A9" s="98"/>
      <c r="B9" s="156">
        <v>1.1000000000000001</v>
      </c>
      <c r="C9" s="157" t="s">
        <v>311</v>
      </c>
      <c r="D9" s="158"/>
      <c r="E9" s="159"/>
      <c r="F9" s="159"/>
      <c r="G9" s="160"/>
      <c r="H9" s="160"/>
      <c r="I9" s="160"/>
      <c r="J9" s="160"/>
      <c r="K9" s="160"/>
      <c r="L9" s="161"/>
      <c r="M9" s="161"/>
      <c r="N9" s="101"/>
      <c r="O9" s="101"/>
      <c r="P9" s="101"/>
      <c r="Q9" s="101"/>
      <c r="R9" s="101"/>
      <c r="S9" s="101"/>
      <c r="T9" s="101"/>
    </row>
    <row r="10" spans="1:20" s="119" customFormat="1" ht="105">
      <c r="B10" s="162"/>
      <c r="C10" s="163" t="s">
        <v>312</v>
      </c>
      <c r="D10" s="129"/>
      <c r="E10" s="131"/>
      <c r="F10" s="131"/>
      <c r="G10" s="134"/>
      <c r="H10" s="134"/>
      <c r="I10" s="134"/>
      <c r="J10" s="134"/>
      <c r="K10" s="134"/>
      <c r="L10" s="164"/>
      <c r="M10" s="164"/>
      <c r="N10" s="101"/>
      <c r="O10" s="101"/>
      <c r="P10" s="101"/>
      <c r="Q10" s="101"/>
      <c r="R10" s="101"/>
      <c r="S10" s="101"/>
      <c r="T10" s="101"/>
    </row>
    <row r="11" spans="1:20" s="119" customFormat="1" ht="31.5">
      <c r="B11" s="129" t="s">
        <v>12</v>
      </c>
      <c r="C11" s="130" t="s">
        <v>157</v>
      </c>
      <c r="D11" s="129" t="s">
        <v>166</v>
      </c>
      <c r="E11" s="132">
        <v>160</v>
      </c>
      <c r="F11" s="144"/>
      <c r="G11" s="468" t="s">
        <v>377</v>
      </c>
      <c r="H11" s="141">
        <v>1580</v>
      </c>
      <c r="I11" s="141">
        <f t="shared" ref="I11:I16" si="0">H11*E11</f>
        <v>252800</v>
      </c>
      <c r="J11" s="141">
        <v>500</v>
      </c>
      <c r="K11" s="141">
        <f t="shared" ref="K11:K16" si="1">J11*E11</f>
        <v>80000</v>
      </c>
      <c r="L11" s="142">
        <f t="shared" ref="L11:L16" si="2">K11+I11</f>
        <v>332800</v>
      </c>
      <c r="M11" s="142"/>
      <c r="N11" s="101"/>
      <c r="O11" s="101"/>
      <c r="P11" s="101"/>
      <c r="Q11" s="101"/>
      <c r="R11" s="101"/>
      <c r="S11" s="101"/>
      <c r="T11" s="101"/>
    </row>
    <row r="12" spans="1:20" s="119" customFormat="1" ht="31.5">
      <c r="B12" s="129" t="s">
        <v>11</v>
      </c>
      <c r="C12" s="130" t="s">
        <v>237</v>
      </c>
      <c r="D12" s="129" t="s">
        <v>166</v>
      </c>
      <c r="E12" s="132">
        <v>20</v>
      </c>
      <c r="F12" s="141"/>
      <c r="G12" s="468" t="s">
        <v>377</v>
      </c>
      <c r="H12" s="141">
        <v>2141</v>
      </c>
      <c r="I12" s="141">
        <f t="shared" si="0"/>
        <v>42820</v>
      </c>
      <c r="J12" s="141">
        <v>580</v>
      </c>
      <c r="K12" s="141">
        <f t="shared" si="1"/>
        <v>11600</v>
      </c>
      <c r="L12" s="142">
        <f t="shared" si="2"/>
        <v>54420</v>
      </c>
      <c r="M12" s="142"/>
      <c r="N12" s="101"/>
      <c r="O12" s="101"/>
      <c r="P12" s="101"/>
      <c r="Q12" s="101"/>
      <c r="R12" s="101"/>
      <c r="S12" s="101"/>
      <c r="T12" s="101"/>
    </row>
    <row r="13" spans="1:20" s="119" customFormat="1" ht="31.5">
      <c r="B13" s="129" t="s">
        <v>39</v>
      </c>
      <c r="C13" s="130" t="s">
        <v>313</v>
      </c>
      <c r="D13" s="129" t="s">
        <v>166</v>
      </c>
      <c r="E13" s="132">
        <v>4</v>
      </c>
      <c r="F13" s="141"/>
      <c r="G13" s="468" t="s">
        <v>377</v>
      </c>
      <c r="H13" s="141">
        <v>2555</v>
      </c>
      <c r="I13" s="141">
        <f t="shared" si="0"/>
        <v>10220</v>
      </c>
      <c r="J13" s="141">
        <v>750</v>
      </c>
      <c r="K13" s="141">
        <f t="shared" si="1"/>
        <v>3000</v>
      </c>
      <c r="L13" s="142">
        <f t="shared" si="2"/>
        <v>13220</v>
      </c>
      <c r="M13" s="142"/>
      <c r="N13" s="101"/>
      <c r="O13" s="101"/>
      <c r="P13" s="101"/>
      <c r="Q13" s="101"/>
      <c r="R13" s="101"/>
      <c r="S13" s="101"/>
      <c r="T13" s="101"/>
    </row>
    <row r="14" spans="1:20" s="119" customFormat="1" ht="31.5">
      <c r="B14" s="129" t="s">
        <v>115</v>
      </c>
      <c r="C14" s="130" t="s">
        <v>173</v>
      </c>
      <c r="D14" s="129" t="s">
        <v>166</v>
      </c>
      <c r="E14" s="132">
        <v>20</v>
      </c>
      <c r="F14" s="141"/>
      <c r="G14" s="468" t="s">
        <v>377</v>
      </c>
      <c r="H14" s="141">
        <v>3436</v>
      </c>
      <c r="I14" s="141">
        <f t="shared" si="0"/>
        <v>68720</v>
      </c>
      <c r="J14" s="141">
        <v>850</v>
      </c>
      <c r="K14" s="141">
        <f t="shared" si="1"/>
        <v>17000</v>
      </c>
      <c r="L14" s="142">
        <f t="shared" si="2"/>
        <v>85720</v>
      </c>
      <c r="M14" s="142"/>
      <c r="N14" s="101"/>
      <c r="O14" s="101"/>
      <c r="P14" s="101"/>
      <c r="Q14" s="101"/>
      <c r="R14" s="101"/>
      <c r="S14" s="101"/>
      <c r="T14" s="101"/>
    </row>
    <row r="15" spans="1:20" s="119" customFormat="1" ht="31.5">
      <c r="B15" s="129" t="s">
        <v>118</v>
      </c>
      <c r="C15" s="130" t="s">
        <v>314</v>
      </c>
      <c r="D15" s="129" t="s">
        <v>166</v>
      </c>
      <c r="E15" s="132">
        <v>30</v>
      </c>
      <c r="F15" s="141"/>
      <c r="G15" s="468" t="s">
        <v>377</v>
      </c>
      <c r="H15" s="141">
        <v>5452</v>
      </c>
      <c r="I15" s="141">
        <f t="shared" si="0"/>
        <v>163560</v>
      </c>
      <c r="J15" s="141">
        <v>1150</v>
      </c>
      <c r="K15" s="141">
        <f t="shared" si="1"/>
        <v>34500</v>
      </c>
      <c r="L15" s="142">
        <f t="shared" si="2"/>
        <v>198060</v>
      </c>
      <c r="M15" s="142"/>
      <c r="N15" s="101"/>
      <c r="O15" s="101"/>
      <c r="P15" s="101"/>
      <c r="Q15" s="101"/>
      <c r="R15" s="101"/>
      <c r="S15" s="101"/>
      <c r="T15" s="101"/>
    </row>
    <row r="16" spans="1:20" s="119" customFormat="1" ht="31.5">
      <c r="B16" s="129" t="s">
        <v>116</v>
      </c>
      <c r="C16" s="130" t="s">
        <v>315</v>
      </c>
      <c r="D16" s="129" t="s">
        <v>166</v>
      </c>
      <c r="E16" s="132">
        <v>20</v>
      </c>
      <c r="F16" s="141"/>
      <c r="G16" s="468" t="s">
        <v>377</v>
      </c>
      <c r="H16" s="141">
        <v>7404</v>
      </c>
      <c r="I16" s="141">
        <f t="shared" si="0"/>
        <v>148080</v>
      </c>
      <c r="J16" s="141">
        <v>1500</v>
      </c>
      <c r="K16" s="141">
        <f t="shared" si="1"/>
        <v>30000</v>
      </c>
      <c r="L16" s="142">
        <f t="shared" si="2"/>
        <v>178080</v>
      </c>
      <c r="M16" s="142"/>
      <c r="N16" s="101"/>
      <c r="O16" s="101"/>
      <c r="P16" s="101"/>
      <c r="Q16" s="101"/>
      <c r="R16" s="101"/>
      <c r="S16" s="101"/>
      <c r="T16" s="101"/>
    </row>
    <row r="17" spans="1:20" s="119" customFormat="1" ht="15">
      <c r="B17" s="165"/>
      <c r="C17" s="130"/>
      <c r="D17" s="129"/>
      <c r="E17" s="132"/>
      <c r="F17" s="140"/>
      <c r="G17" s="134"/>
      <c r="H17" s="134"/>
      <c r="I17" s="134"/>
      <c r="J17" s="134"/>
      <c r="K17" s="134"/>
      <c r="L17" s="143"/>
      <c r="M17" s="143"/>
      <c r="N17" s="101"/>
      <c r="O17" s="101"/>
      <c r="P17" s="101"/>
      <c r="Q17" s="101"/>
      <c r="R17" s="101"/>
      <c r="S17" s="101"/>
      <c r="T17" s="101"/>
    </row>
    <row r="18" spans="1:20" s="119" customFormat="1" ht="15">
      <c r="A18" s="98"/>
      <c r="B18" s="156">
        <v>1.2</v>
      </c>
      <c r="C18" s="157" t="s">
        <v>316</v>
      </c>
      <c r="D18" s="158"/>
      <c r="E18" s="159"/>
      <c r="F18" s="159"/>
      <c r="G18" s="160"/>
      <c r="H18" s="160"/>
      <c r="I18" s="160"/>
      <c r="J18" s="160"/>
      <c r="K18" s="160"/>
      <c r="L18" s="161"/>
      <c r="M18" s="161"/>
      <c r="N18" s="101"/>
      <c r="O18" s="101"/>
      <c r="P18" s="101"/>
      <c r="Q18" s="101"/>
      <c r="R18" s="101"/>
      <c r="S18" s="101"/>
      <c r="T18" s="101"/>
    </row>
    <row r="19" spans="1:20" s="119" customFormat="1" ht="45">
      <c r="B19" s="162"/>
      <c r="C19" s="163" t="s">
        <v>317</v>
      </c>
      <c r="D19" s="129"/>
      <c r="E19" s="131"/>
      <c r="F19" s="131"/>
      <c r="G19" s="134"/>
      <c r="H19" s="134"/>
      <c r="I19" s="134"/>
      <c r="J19" s="134"/>
      <c r="K19" s="134"/>
      <c r="L19" s="164"/>
      <c r="M19" s="164"/>
      <c r="N19" s="101"/>
      <c r="O19" s="101"/>
      <c r="P19" s="101"/>
      <c r="Q19" s="101"/>
      <c r="R19" s="101"/>
      <c r="S19" s="101"/>
      <c r="T19" s="101"/>
    </row>
    <row r="20" spans="1:20" s="119" customFormat="1" ht="31.5">
      <c r="B20" s="129" t="s">
        <v>12</v>
      </c>
      <c r="C20" s="130" t="s">
        <v>318</v>
      </c>
      <c r="D20" s="129" t="s">
        <v>6</v>
      </c>
      <c r="E20" s="132">
        <v>23</v>
      </c>
      <c r="F20" s="133" t="s">
        <v>367</v>
      </c>
      <c r="G20" s="468" t="s">
        <v>379</v>
      </c>
      <c r="H20" s="411">
        <v>2500</v>
      </c>
      <c r="I20" s="141">
        <f>H20*E20</f>
        <v>57500</v>
      </c>
      <c r="J20" s="141">
        <v>300</v>
      </c>
      <c r="K20" s="141">
        <f>J20*E20</f>
        <v>6900</v>
      </c>
      <c r="L20" s="142">
        <f>K20+I20</f>
        <v>64400</v>
      </c>
      <c r="M20" s="513" t="s">
        <v>380</v>
      </c>
      <c r="N20" s="101"/>
      <c r="O20" s="101"/>
      <c r="P20" s="101"/>
      <c r="Q20" s="101"/>
      <c r="R20" s="101"/>
      <c r="S20" s="101"/>
      <c r="T20" s="101"/>
    </row>
    <row r="21" spans="1:20" s="119" customFormat="1" ht="31.5">
      <c r="B21" s="129" t="s">
        <v>11</v>
      </c>
      <c r="C21" s="130" t="s">
        <v>319</v>
      </c>
      <c r="D21" s="129" t="s">
        <v>6</v>
      </c>
      <c r="E21" s="132">
        <v>35</v>
      </c>
      <c r="F21" s="133" t="s">
        <v>367</v>
      </c>
      <c r="G21" s="468" t="s">
        <v>379</v>
      </c>
      <c r="H21" s="411">
        <v>3200</v>
      </c>
      <c r="I21" s="141">
        <f>H21*E21</f>
        <v>112000</v>
      </c>
      <c r="J21" s="141">
        <v>400</v>
      </c>
      <c r="K21" s="141">
        <f>J21*E21</f>
        <v>14000</v>
      </c>
      <c r="L21" s="142">
        <f>K21+I21</f>
        <v>126000</v>
      </c>
      <c r="M21" s="514"/>
      <c r="N21" s="101"/>
      <c r="O21" s="101"/>
      <c r="P21" s="101"/>
      <c r="Q21" s="101"/>
      <c r="R21" s="101"/>
      <c r="S21" s="101"/>
      <c r="T21" s="101"/>
    </row>
    <row r="22" spans="1:20" s="119" customFormat="1" ht="15.75">
      <c r="B22" s="166"/>
      <c r="C22" s="167"/>
      <c r="D22" s="167"/>
      <c r="E22" s="167"/>
      <c r="F22" s="167"/>
      <c r="G22" s="242"/>
      <c r="H22" s="134"/>
      <c r="I22" s="134"/>
      <c r="J22" s="134"/>
      <c r="K22" s="134"/>
      <c r="L22" s="143"/>
      <c r="M22" s="143"/>
      <c r="N22" s="101"/>
      <c r="O22" s="101"/>
      <c r="P22" s="101"/>
      <c r="Q22" s="101"/>
      <c r="R22" s="101"/>
      <c r="S22" s="101"/>
      <c r="T22" s="101"/>
    </row>
    <row r="23" spans="1:20" s="119" customFormat="1" ht="15.75">
      <c r="A23" s="98"/>
      <c r="B23" s="156">
        <v>1.3</v>
      </c>
      <c r="C23" s="157" t="s">
        <v>320</v>
      </c>
      <c r="D23" s="158"/>
      <c r="E23" s="159"/>
      <c r="F23" s="159"/>
      <c r="G23" s="217"/>
      <c r="H23" s="160"/>
      <c r="I23" s="160"/>
      <c r="J23" s="160"/>
      <c r="K23" s="160"/>
      <c r="L23" s="161"/>
      <c r="M23" s="161"/>
      <c r="N23" s="101"/>
      <c r="O23" s="101"/>
      <c r="P23" s="101"/>
      <c r="Q23" s="101"/>
      <c r="R23" s="101"/>
      <c r="S23" s="101"/>
      <c r="T23" s="101"/>
    </row>
    <row r="24" spans="1:20" s="119" customFormat="1" ht="45">
      <c r="B24" s="162"/>
      <c r="C24" s="163" t="s">
        <v>321</v>
      </c>
      <c r="D24" s="129"/>
      <c r="E24" s="131"/>
      <c r="F24" s="131"/>
      <c r="G24" s="242"/>
      <c r="H24" s="134"/>
      <c r="I24" s="134"/>
      <c r="J24" s="134"/>
      <c r="K24" s="134"/>
      <c r="L24" s="164"/>
      <c r="M24" s="164"/>
      <c r="N24" s="101"/>
      <c r="O24" s="101"/>
      <c r="P24" s="101"/>
      <c r="Q24" s="101"/>
      <c r="R24" s="101"/>
      <c r="S24" s="101"/>
      <c r="T24" s="101"/>
    </row>
    <row r="25" spans="1:20" s="119" customFormat="1" ht="31.5">
      <c r="B25" s="129" t="s">
        <v>12</v>
      </c>
      <c r="C25" s="130" t="s">
        <v>322</v>
      </c>
      <c r="D25" s="129" t="s">
        <v>6</v>
      </c>
      <c r="E25" s="132">
        <v>3</v>
      </c>
      <c r="F25" s="133" t="s">
        <v>368</v>
      </c>
      <c r="G25" s="468" t="s">
        <v>379</v>
      </c>
      <c r="H25" s="141">
        <v>15600</v>
      </c>
      <c r="I25" s="141">
        <f>H25*E25</f>
        <v>46800</v>
      </c>
      <c r="J25" s="141">
        <v>300</v>
      </c>
      <c r="K25" s="141">
        <f>J25*E25</f>
        <v>900</v>
      </c>
      <c r="L25" s="142">
        <f>K25+I25</f>
        <v>47700</v>
      </c>
      <c r="M25" s="513" t="s">
        <v>380</v>
      </c>
      <c r="N25" s="101"/>
      <c r="O25" s="101"/>
      <c r="P25" s="101"/>
      <c r="Q25" s="101"/>
      <c r="R25" s="101"/>
      <c r="S25" s="101"/>
      <c r="T25" s="101"/>
    </row>
    <row r="26" spans="1:20" s="119" customFormat="1" ht="31.5">
      <c r="B26" s="129" t="s">
        <v>11</v>
      </c>
      <c r="C26" s="130" t="s">
        <v>323</v>
      </c>
      <c r="D26" s="129" t="s">
        <v>6</v>
      </c>
      <c r="E26" s="132">
        <v>3</v>
      </c>
      <c r="F26" s="133" t="s">
        <v>368</v>
      </c>
      <c r="G26" s="468" t="s">
        <v>379</v>
      </c>
      <c r="H26" s="141">
        <v>8000</v>
      </c>
      <c r="I26" s="141">
        <f t="shared" ref="I26:I27" si="3">H26*E26</f>
        <v>24000</v>
      </c>
      <c r="J26" s="141">
        <v>300</v>
      </c>
      <c r="K26" s="141">
        <f t="shared" ref="K26:K27" si="4">J26*E26</f>
        <v>900</v>
      </c>
      <c r="L26" s="142">
        <f t="shared" ref="L26:L27" si="5">K26+I26</f>
        <v>24900</v>
      </c>
      <c r="M26" s="515"/>
      <c r="N26" s="101"/>
      <c r="O26" s="101"/>
      <c r="P26" s="101"/>
      <c r="Q26" s="101"/>
      <c r="R26" s="101"/>
      <c r="S26" s="101"/>
      <c r="T26" s="101"/>
    </row>
    <row r="27" spans="1:20" s="119" customFormat="1" ht="31.5">
      <c r="B27" s="129" t="s">
        <v>39</v>
      </c>
      <c r="C27" s="130" t="s">
        <v>341</v>
      </c>
      <c r="D27" s="129" t="s">
        <v>6</v>
      </c>
      <c r="E27" s="132">
        <v>1</v>
      </c>
      <c r="F27" s="133" t="s">
        <v>368</v>
      </c>
      <c r="G27" s="468" t="s">
        <v>379</v>
      </c>
      <c r="H27" s="141">
        <v>13000</v>
      </c>
      <c r="I27" s="141">
        <f t="shared" si="3"/>
        <v>13000</v>
      </c>
      <c r="J27" s="141">
        <v>500</v>
      </c>
      <c r="K27" s="141">
        <f t="shared" si="4"/>
        <v>500</v>
      </c>
      <c r="L27" s="142">
        <f t="shared" si="5"/>
        <v>13500</v>
      </c>
      <c r="M27" s="516"/>
      <c r="N27" s="101"/>
      <c r="O27" s="101"/>
      <c r="P27" s="101"/>
      <c r="Q27" s="101"/>
      <c r="R27" s="101"/>
      <c r="S27" s="101"/>
      <c r="T27" s="101"/>
    </row>
    <row r="28" spans="1:20" s="119" customFormat="1" ht="15">
      <c r="B28" s="165"/>
      <c r="C28" s="130"/>
      <c r="D28" s="129"/>
      <c r="E28" s="132"/>
      <c r="F28" s="140"/>
      <c r="G28" s="134"/>
      <c r="H28" s="134"/>
      <c r="I28" s="134"/>
      <c r="J28" s="134"/>
      <c r="K28" s="134"/>
      <c r="L28" s="143"/>
      <c r="M28" s="143"/>
      <c r="N28" s="101"/>
      <c r="O28" s="101"/>
      <c r="P28" s="101"/>
      <c r="Q28" s="101"/>
      <c r="R28" s="101"/>
      <c r="S28" s="101"/>
      <c r="T28" s="101"/>
    </row>
    <row r="29" spans="1:20" s="119" customFormat="1" ht="15">
      <c r="A29" s="99"/>
      <c r="B29" s="145">
        <v>2</v>
      </c>
      <c r="C29" s="168" t="s">
        <v>225</v>
      </c>
      <c r="D29" s="145"/>
      <c r="E29" s="147"/>
      <c r="F29" s="147"/>
      <c r="G29" s="148"/>
      <c r="H29" s="148"/>
      <c r="I29" s="148"/>
      <c r="J29" s="148"/>
      <c r="K29" s="148"/>
      <c r="L29" s="149"/>
      <c r="M29" s="149"/>
      <c r="N29" s="101"/>
      <c r="O29" s="101"/>
      <c r="P29" s="101"/>
      <c r="Q29" s="101"/>
      <c r="R29" s="101"/>
      <c r="S29" s="101"/>
      <c r="T29" s="101"/>
    </row>
    <row r="30" spans="1:20" s="119" customFormat="1" ht="15">
      <c r="B30" s="162"/>
      <c r="C30" s="169"/>
      <c r="D30" s="129"/>
      <c r="E30" s="170"/>
      <c r="F30" s="170"/>
      <c r="G30" s="134"/>
      <c r="H30" s="134"/>
      <c r="I30" s="134"/>
      <c r="J30" s="134"/>
      <c r="K30" s="134"/>
      <c r="L30" s="164"/>
      <c r="M30" s="164"/>
      <c r="N30" s="101"/>
      <c r="O30" s="101"/>
      <c r="P30" s="101"/>
      <c r="Q30" s="101"/>
      <c r="R30" s="101"/>
      <c r="S30" s="101"/>
      <c r="T30" s="101"/>
    </row>
    <row r="31" spans="1:20" s="95" customFormat="1" ht="15.75" customHeight="1">
      <c r="A31" s="98"/>
      <c r="B31" s="156">
        <v>2.1</v>
      </c>
      <c r="C31" s="171" t="s">
        <v>329</v>
      </c>
      <c r="D31" s="158"/>
      <c r="E31" s="159"/>
      <c r="F31" s="159"/>
      <c r="G31" s="160"/>
      <c r="H31" s="160"/>
      <c r="I31" s="160"/>
      <c r="J31" s="160"/>
      <c r="K31" s="160"/>
      <c r="L31" s="161"/>
      <c r="M31" s="161"/>
    </row>
    <row r="32" spans="1:20" s="119" customFormat="1" ht="34.5" customHeight="1">
      <c r="B32" s="129" t="s">
        <v>12</v>
      </c>
      <c r="C32" s="163" t="s">
        <v>330</v>
      </c>
      <c r="D32" s="129" t="s">
        <v>117</v>
      </c>
      <c r="E32" s="132">
        <v>1</v>
      </c>
      <c r="F32" s="133"/>
      <c r="G32" s="134"/>
      <c r="H32" s="141">
        <v>20000</v>
      </c>
      <c r="I32" s="141">
        <f t="shared" ref="I32:I33" si="6">H32*E32</f>
        <v>20000</v>
      </c>
      <c r="J32" s="141">
        <v>20000</v>
      </c>
      <c r="K32" s="141">
        <f t="shared" ref="K32:K33" si="7">J32*E32</f>
        <v>20000</v>
      </c>
      <c r="L32" s="142">
        <f t="shared" ref="L32:L33" si="8">K32+I32</f>
        <v>40000</v>
      </c>
      <c r="M32" s="142"/>
      <c r="N32" s="101"/>
      <c r="O32" s="101"/>
      <c r="P32" s="101"/>
      <c r="Q32" s="101"/>
      <c r="R32" s="101"/>
      <c r="S32" s="101"/>
      <c r="T32" s="101"/>
    </row>
    <row r="33" spans="1:20" s="121" customFormat="1" ht="60">
      <c r="B33" s="129" t="s">
        <v>11</v>
      </c>
      <c r="C33" s="163" t="s">
        <v>331</v>
      </c>
      <c r="D33" s="129" t="s">
        <v>117</v>
      </c>
      <c r="E33" s="132">
        <v>1</v>
      </c>
      <c r="F33" s="133"/>
      <c r="G33" s="134"/>
      <c r="H33" s="141">
        <v>0</v>
      </c>
      <c r="I33" s="141">
        <f t="shared" si="6"/>
        <v>0</v>
      </c>
      <c r="J33" s="141">
        <v>40000</v>
      </c>
      <c r="K33" s="141">
        <f t="shared" si="7"/>
        <v>40000</v>
      </c>
      <c r="L33" s="142">
        <f t="shared" si="8"/>
        <v>40000</v>
      </c>
      <c r="M33" s="142"/>
      <c r="N33" s="123"/>
      <c r="O33" s="123"/>
      <c r="P33" s="123"/>
      <c r="Q33" s="123"/>
      <c r="R33" s="123"/>
      <c r="S33" s="123"/>
      <c r="T33" s="123"/>
    </row>
    <row r="34" spans="1:20" s="119" customFormat="1" ht="15">
      <c r="B34" s="129"/>
      <c r="C34" s="172"/>
      <c r="D34" s="129"/>
      <c r="E34" s="132"/>
      <c r="F34" s="133"/>
      <c r="G34" s="134"/>
      <c r="H34" s="134"/>
      <c r="I34" s="134"/>
      <c r="J34" s="134"/>
      <c r="K34" s="134"/>
      <c r="L34" s="164"/>
      <c r="M34" s="164"/>
      <c r="N34" s="101"/>
      <c r="O34" s="101"/>
      <c r="P34" s="101"/>
      <c r="Q34" s="101"/>
      <c r="R34" s="101"/>
      <c r="S34" s="101"/>
      <c r="T34" s="101"/>
    </row>
    <row r="35" spans="1:20" s="95" customFormat="1" ht="15.75" customHeight="1">
      <c r="A35" s="98"/>
      <c r="B35" s="156">
        <v>2.2000000000000002</v>
      </c>
      <c r="C35" s="171" t="s">
        <v>226</v>
      </c>
      <c r="D35" s="158"/>
      <c r="E35" s="159"/>
      <c r="F35" s="159"/>
      <c r="G35" s="160"/>
      <c r="H35" s="160"/>
      <c r="I35" s="160"/>
      <c r="J35" s="160"/>
      <c r="K35" s="160"/>
      <c r="L35" s="161"/>
      <c r="M35" s="161"/>
    </row>
    <row r="36" spans="1:20" s="119" customFormat="1" ht="31.5">
      <c r="B36" s="135"/>
      <c r="C36" s="173" t="s">
        <v>332</v>
      </c>
      <c r="D36" s="129" t="s">
        <v>117</v>
      </c>
      <c r="E36" s="132">
        <v>1</v>
      </c>
      <c r="F36" s="132" t="s">
        <v>355</v>
      </c>
      <c r="G36" s="469" t="s">
        <v>377</v>
      </c>
      <c r="H36" s="141">
        <v>30000</v>
      </c>
      <c r="I36" s="141">
        <f t="shared" ref="I36" si="9">H36*E36</f>
        <v>30000</v>
      </c>
      <c r="J36" s="141">
        <v>20000</v>
      </c>
      <c r="K36" s="141">
        <f t="shared" ref="K36" si="10">J36*E36</f>
        <v>20000</v>
      </c>
      <c r="L36" s="142">
        <f t="shared" ref="L36" si="11">K36+I36</f>
        <v>50000</v>
      </c>
      <c r="M36" s="142"/>
      <c r="N36" s="101"/>
      <c r="O36" s="101"/>
      <c r="P36" s="101"/>
      <c r="Q36" s="101"/>
      <c r="R36" s="101"/>
      <c r="S36" s="101"/>
      <c r="T36" s="101"/>
    </row>
    <row r="37" spans="1:20" s="119" customFormat="1" ht="15">
      <c r="B37" s="129"/>
      <c r="C37" s="172"/>
      <c r="D37" s="129"/>
      <c r="E37" s="132"/>
      <c r="F37" s="133"/>
      <c r="G37" s="134"/>
      <c r="H37" s="134"/>
      <c r="I37" s="134"/>
      <c r="J37" s="134"/>
      <c r="K37" s="134"/>
      <c r="L37" s="164"/>
      <c r="M37" s="164"/>
      <c r="N37" s="101"/>
      <c r="O37" s="101"/>
      <c r="P37" s="101"/>
      <c r="Q37" s="101"/>
      <c r="R37" s="101"/>
      <c r="S37" s="101"/>
      <c r="T37" s="101"/>
    </row>
    <row r="38" spans="1:20" s="95" customFormat="1" ht="15.75" customHeight="1">
      <c r="A38" s="98"/>
      <c r="B38" s="156">
        <v>2.2999999999999998</v>
      </c>
      <c r="C38" s="171" t="s">
        <v>333</v>
      </c>
      <c r="D38" s="158"/>
      <c r="E38" s="159"/>
      <c r="F38" s="159"/>
      <c r="G38" s="160"/>
      <c r="H38" s="160"/>
      <c r="I38" s="160"/>
      <c r="J38" s="160"/>
      <c r="K38" s="160"/>
      <c r="L38" s="161"/>
      <c r="M38" s="161"/>
    </row>
    <row r="39" spans="1:20" s="119" customFormat="1" ht="75">
      <c r="A39" s="101"/>
      <c r="B39" s="135"/>
      <c r="C39" s="163" t="s">
        <v>231</v>
      </c>
      <c r="D39" s="129" t="s">
        <v>117</v>
      </c>
      <c r="E39" s="132">
        <v>1</v>
      </c>
      <c r="F39" s="174"/>
      <c r="G39" s="134"/>
      <c r="H39" s="141">
        <v>10000</v>
      </c>
      <c r="I39" s="141">
        <f t="shared" ref="I39" si="12">H39*E39</f>
        <v>10000</v>
      </c>
      <c r="J39" s="141">
        <v>10000</v>
      </c>
      <c r="K39" s="141">
        <f t="shared" ref="K39" si="13">J39*E39</f>
        <v>10000</v>
      </c>
      <c r="L39" s="142">
        <f t="shared" ref="L39" si="14">K39+I39</f>
        <v>20000</v>
      </c>
      <c r="M39" s="142"/>
      <c r="N39" s="101"/>
      <c r="O39" s="101"/>
      <c r="P39" s="101"/>
      <c r="Q39" s="101"/>
      <c r="R39" s="101"/>
      <c r="S39" s="101"/>
      <c r="T39" s="101"/>
    </row>
    <row r="40" spans="1:20" ht="15.75" customHeight="1">
      <c r="B40" s="175"/>
      <c r="C40" s="176"/>
      <c r="D40" s="175"/>
      <c r="E40" s="174"/>
      <c r="F40" s="174"/>
      <c r="G40" s="154"/>
      <c r="H40" s="154"/>
      <c r="I40" s="154"/>
      <c r="J40" s="154"/>
      <c r="K40" s="154"/>
      <c r="L40" s="177"/>
      <c r="M40" s="177"/>
    </row>
    <row r="41" spans="1:20" s="109" customFormat="1" ht="36.75" customHeight="1">
      <c r="A41" s="107"/>
      <c r="B41" s="136"/>
      <c r="C41" s="522" t="s">
        <v>334</v>
      </c>
      <c r="D41" s="522"/>
      <c r="E41" s="137"/>
      <c r="F41" s="138"/>
      <c r="G41" s="137"/>
      <c r="H41" s="137"/>
      <c r="I41" s="139">
        <f>SUM(I7:I40)</f>
        <v>999500</v>
      </c>
      <c r="J41" s="137"/>
      <c r="K41" s="139">
        <f>SUM(K7:K40)</f>
        <v>289300</v>
      </c>
      <c r="L41" s="139">
        <f>SUM(L7:L40)</f>
        <v>1288800</v>
      </c>
      <c r="M41" s="139"/>
      <c r="N41" s="108"/>
      <c r="O41" s="108"/>
      <c r="P41" s="108"/>
      <c r="Q41" s="108"/>
      <c r="R41" s="108"/>
      <c r="S41" s="108"/>
      <c r="T41" s="108"/>
    </row>
    <row r="42" spans="1:20">
      <c r="E42" s="105"/>
      <c r="F42" s="105"/>
      <c r="L42" s="106"/>
      <c r="M42" s="106"/>
    </row>
    <row r="43" spans="1:20" ht="15">
      <c r="B43" s="523" t="s">
        <v>335</v>
      </c>
      <c r="C43" s="523"/>
      <c r="D43" s="100"/>
      <c r="E43" s="102"/>
      <c r="F43" s="102"/>
    </row>
    <row r="44" spans="1:20" ht="18" customHeight="1">
      <c r="B44" s="125" t="s">
        <v>336</v>
      </c>
      <c r="C44" s="519" t="s">
        <v>337</v>
      </c>
      <c r="D44" s="519"/>
      <c r="E44" s="519"/>
      <c r="F44" s="519"/>
      <c r="G44" s="519"/>
      <c r="H44" s="519"/>
      <c r="I44" s="519"/>
      <c r="J44" s="519"/>
      <c r="K44" s="519"/>
    </row>
    <row r="45" spans="1:20" ht="18" customHeight="1">
      <c r="B45" s="125" t="s">
        <v>338</v>
      </c>
      <c r="C45" s="519" t="s">
        <v>339</v>
      </c>
      <c r="D45" s="519"/>
      <c r="E45" s="519"/>
      <c r="F45" s="519"/>
      <c r="G45" s="519"/>
      <c r="H45" s="519"/>
      <c r="I45" s="519"/>
      <c r="J45" s="519"/>
      <c r="K45" s="519"/>
    </row>
    <row r="46" spans="1:20">
      <c r="B46" s="124"/>
    </row>
    <row r="47" spans="1:20">
      <c r="C47" s="126" t="s">
        <v>342</v>
      </c>
      <c r="D47" s="126"/>
    </row>
  </sheetData>
  <mergeCells count="16">
    <mergeCell ref="C44:K44"/>
    <mergeCell ref="C45:K45"/>
    <mergeCell ref="H4:I4"/>
    <mergeCell ref="J4:K4"/>
    <mergeCell ref="L4:L5"/>
    <mergeCell ref="M4:M5"/>
    <mergeCell ref="C41:D41"/>
    <mergeCell ref="B43:C43"/>
    <mergeCell ref="B4:B5"/>
    <mergeCell ref="C4:C5"/>
    <mergeCell ref="D4:D5"/>
    <mergeCell ref="E4:E5"/>
    <mergeCell ref="F4:F5"/>
    <mergeCell ref="G4:G5"/>
    <mergeCell ref="M20:M21"/>
    <mergeCell ref="M25:M27"/>
  </mergeCells>
  <printOptions horizontalCentered="1"/>
  <pageMargins left="0.39370078740157499" right="0.39370078740157499" top="0.47244094488188998" bottom="0.47244094488188998" header="0.31496062992126" footer="0.31496062992126"/>
  <pageSetup paperSize="9" scale="60" fitToHeight="0" orientation="landscape" r:id="rId1"/>
  <headerFooter>
    <oddHeader>&amp;LDeutsche Bank AG, Karachi branch&amp;RKarachi Relocation
General Contractor (GC) Works</oddHeader>
    <oddFooter>&amp;L&amp;A&amp;RPage &amp;P of &amp;N&amp;C&amp;1#&amp;"Calibri"&amp;10&amp;K000000 For internal use only</oddFooter>
  </headerFooter>
  <rowBreaks count="1" manualBreakCount="1">
    <brk id="28"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9"/>
  <sheetViews>
    <sheetView view="pageBreakPreview" zoomScaleNormal="100" zoomScaleSheetLayoutView="100" workbookViewId="0">
      <selection activeCell="C145" sqref="C145"/>
    </sheetView>
  </sheetViews>
  <sheetFormatPr defaultColWidth="9.140625" defaultRowHeight="12.75"/>
  <cols>
    <col min="1" max="1" width="6.140625" style="11" customWidth="1"/>
    <col min="2" max="2" width="55.42578125" style="11" customWidth="1"/>
    <col min="3" max="3" width="10" style="11" customWidth="1"/>
    <col min="4" max="4" width="7.28515625" style="30" bestFit="1" customWidth="1"/>
    <col min="5" max="5" width="6.7109375" style="90" bestFit="1" customWidth="1"/>
    <col min="6" max="6" width="9.140625" style="91" bestFit="1" customWidth="1"/>
    <col min="7" max="16384" width="9.140625" style="11"/>
  </cols>
  <sheetData>
    <row r="1" spans="1:6">
      <c r="A1" s="7"/>
      <c r="B1" s="7"/>
      <c r="C1" s="8"/>
      <c r="D1" s="9"/>
      <c r="E1" s="8"/>
      <c r="F1" s="10"/>
    </row>
    <row r="2" spans="1:6">
      <c r="A2" s="12" t="s">
        <v>23</v>
      </c>
      <c r="B2" s="7"/>
      <c r="C2" s="8"/>
      <c r="D2" s="9"/>
      <c r="E2" s="8"/>
      <c r="F2" s="10"/>
    </row>
    <row r="3" spans="1:6">
      <c r="A3" s="12" t="s">
        <v>17</v>
      </c>
      <c r="B3" s="7"/>
      <c r="C3" s="8"/>
      <c r="D3" s="9"/>
      <c r="E3" s="8"/>
      <c r="F3" s="10"/>
    </row>
    <row r="4" spans="1:6">
      <c r="A4" s="7"/>
      <c r="B4" s="7"/>
      <c r="C4" s="8"/>
      <c r="D4" s="9"/>
      <c r="E4" s="8"/>
      <c r="F4" s="10"/>
    </row>
    <row r="5" spans="1:6" s="17" customFormat="1">
      <c r="A5" s="13" t="s">
        <v>34</v>
      </c>
      <c r="B5" s="14" t="s">
        <v>0</v>
      </c>
      <c r="C5" s="13" t="s">
        <v>1</v>
      </c>
      <c r="D5" s="15" t="s">
        <v>3</v>
      </c>
      <c r="E5" s="13" t="s">
        <v>4</v>
      </c>
      <c r="F5" s="16" t="s">
        <v>5</v>
      </c>
    </row>
    <row r="6" spans="1:6">
      <c r="A6" s="18"/>
      <c r="B6" s="19"/>
      <c r="C6" s="18"/>
      <c r="D6" s="20"/>
      <c r="E6" s="21"/>
      <c r="F6" s="16"/>
    </row>
    <row r="7" spans="1:6">
      <c r="A7" s="22">
        <v>1</v>
      </c>
      <c r="B7" s="23" t="s">
        <v>24</v>
      </c>
      <c r="C7" s="18"/>
      <c r="D7" s="20"/>
      <c r="E7" s="18"/>
      <c r="F7" s="24"/>
    </row>
    <row r="8" spans="1:6">
      <c r="A8" s="13"/>
      <c r="B8" s="23"/>
      <c r="C8" s="18"/>
      <c r="D8" s="20"/>
      <c r="E8" s="18"/>
      <c r="F8" s="24"/>
    </row>
    <row r="9" spans="1:6">
      <c r="A9" s="13">
        <v>1.1000000000000001</v>
      </c>
      <c r="B9" s="23" t="s">
        <v>18</v>
      </c>
      <c r="C9" s="18"/>
      <c r="D9" s="20"/>
      <c r="E9" s="18"/>
      <c r="F9" s="24"/>
    </row>
    <row r="10" spans="1:6">
      <c r="A10" s="13"/>
      <c r="B10" s="7" t="s">
        <v>92</v>
      </c>
      <c r="C10" s="18"/>
      <c r="D10" s="20"/>
      <c r="E10" s="18"/>
      <c r="F10" s="24"/>
    </row>
    <row r="11" spans="1:6">
      <c r="A11" s="13"/>
      <c r="B11" s="7" t="s">
        <v>48</v>
      </c>
      <c r="C11" s="18"/>
      <c r="D11" s="20"/>
      <c r="E11" s="18"/>
      <c r="F11" s="24"/>
    </row>
    <row r="12" spans="1:6">
      <c r="A12" s="13"/>
      <c r="B12" s="7" t="s">
        <v>35</v>
      </c>
      <c r="C12" s="18"/>
      <c r="D12" s="20"/>
      <c r="E12" s="18"/>
      <c r="F12" s="24"/>
    </row>
    <row r="13" spans="1:6">
      <c r="A13" s="13"/>
      <c r="B13" s="7" t="s">
        <v>36</v>
      </c>
      <c r="C13" s="18"/>
      <c r="D13" s="20"/>
      <c r="E13" s="18"/>
      <c r="F13" s="24"/>
    </row>
    <row r="14" spans="1:6">
      <c r="A14" s="18"/>
      <c r="B14" s="25" t="s">
        <v>53</v>
      </c>
      <c r="C14" s="26" t="s">
        <v>2</v>
      </c>
      <c r="D14" s="27">
        <v>5665</v>
      </c>
      <c r="E14" s="26"/>
      <c r="F14" s="28"/>
    </row>
    <row r="15" spans="1:6">
      <c r="A15" s="18"/>
      <c r="B15" s="25" t="s">
        <v>54</v>
      </c>
      <c r="C15" s="26" t="s">
        <v>2</v>
      </c>
      <c r="D15" s="27">
        <v>500</v>
      </c>
      <c r="E15" s="26"/>
      <c r="F15" s="28"/>
    </row>
    <row r="16" spans="1:6">
      <c r="A16" s="13"/>
      <c r="B16" s="25" t="s">
        <v>55</v>
      </c>
      <c r="C16" s="26" t="s">
        <v>2</v>
      </c>
      <c r="D16" s="29">
        <v>200</v>
      </c>
      <c r="E16" s="26"/>
      <c r="F16" s="28"/>
    </row>
    <row r="17" spans="1:6">
      <c r="A17" s="13"/>
      <c r="B17" s="19"/>
      <c r="C17" s="18"/>
      <c r="D17" s="20"/>
      <c r="E17" s="18"/>
      <c r="F17" s="24"/>
    </row>
    <row r="18" spans="1:6">
      <c r="A18" s="13">
        <v>1.2</v>
      </c>
      <c r="B18" s="23" t="s">
        <v>19</v>
      </c>
      <c r="C18" s="18"/>
      <c r="E18" s="18"/>
      <c r="F18" s="24"/>
    </row>
    <row r="19" spans="1:6">
      <c r="A19" s="13"/>
      <c r="B19" s="7" t="s">
        <v>110</v>
      </c>
      <c r="C19" s="18"/>
      <c r="E19" s="18"/>
      <c r="F19" s="24"/>
    </row>
    <row r="20" spans="1:6">
      <c r="A20" s="13"/>
      <c r="B20" s="7" t="s">
        <v>38</v>
      </c>
      <c r="C20" s="18"/>
      <c r="E20" s="18"/>
      <c r="F20" s="24"/>
    </row>
    <row r="21" spans="1:6">
      <c r="A21" s="13"/>
      <c r="B21" s="31" t="s">
        <v>37</v>
      </c>
      <c r="C21" s="18"/>
      <c r="E21" s="18"/>
      <c r="F21" s="24"/>
    </row>
    <row r="22" spans="1:6">
      <c r="A22" s="13"/>
      <c r="B22" s="7" t="s">
        <v>111</v>
      </c>
      <c r="C22" s="18"/>
      <c r="E22" s="18"/>
      <c r="F22" s="24"/>
    </row>
    <row r="23" spans="1:6">
      <c r="A23" s="18" t="s">
        <v>12</v>
      </c>
      <c r="B23" s="25" t="s">
        <v>56</v>
      </c>
      <c r="C23" s="26" t="s">
        <v>2</v>
      </c>
      <c r="D23" s="27">
        <v>8000</v>
      </c>
      <c r="E23" s="26"/>
      <c r="F23" s="28"/>
    </row>
    <row r="24" spans="1:6">
      <c r="A24" s="18" t="s">
        <v>11</v>
      </c>
      <c r="B24" s="32" t="s">
        <v>57</v>
      </c>
      <c r="C24" s="33" t="s">
        <v>2</v>
      </c>
      <c r="D24" s="27">
        <v>6700</v>
      </c>
      <c r="E24" s="33"/>
      <c r="F24" s="28"/>
    </row>
    <row r="25" spans="1:6">
      <c r="A25" s="18"/>
      <c r="B25" s="19"/>
      <c r="C25" s="18"/>
      <c r="D25" s="34"/>
      <c r="E25" s="18"/>
      <c r="F25" s="24"/>
    </row>
    <row r="26" spans="1:6">
      <c r="A26" s="13">
        <v>1.3</v>
      </c>
      <c r="B26" s="23" t="s">
        <v>58</v>
      </c>
      <c r="C26" s="18"/>
      <c r="E26" s="18"/>
      <c r="F26" s="24"/>
    </row>
    <row r="27" spans="1:6" ht="76.5">
      <c r="A27" s="35" t="s">
        <v>12</v>
      </c>
      <c r="B27" s="25" t="s">
        <v>98</v>
      </c>
      <c r="C27" s="26" t="s">
        <v>2</v>
      </c>
      <c r="D27" s="27">
        <v>7000</v>
      </c>
      <c r="E27" s="26"/>
      <c r="F27" s="28"/>
    </row>
    <row r="28" spans="1:6">
      <c r="A28" s="18"/>
      <c r="B28" s="19"/>
      <c r="C28" s="18"/>
      <c r="E28" s="18"/>
      <c r="F28" s="24"/>
    </row>
    <row r="29" spans="1:6">
      <c r="A29" s="18" t="s">
        <v>11</v>
      </c>
      <c r="B29" s="23" t="s">
        <v>78</v>
      </c>
      <c r="E29" s="18"/>
      <c r="F29" s="24"/>
    </row>
    <row r="30" spans="1:6" ht="63.75">
      <c r="A30" s="18"/>
      <c r="B30" s="36" t="s">
        <v>105</v>
      </c>
      <c r="C30" s="26" t="s">
        <v>2</v>
      </c>
      <c r="D30" s="27">
        <v>3100</v>
      </c>
      <c r="E30" s="26"/>
      <c r="F30" s="28"/>
    </row>
    <row r="31" spans="1:6">
      <c r="A31" s="18"/>
      <c r="B31" s="37"/>
      <c r="C31" s="37"/>
      <c r="D31" s="37"/>
      <c r="E31" s="18"/>
      <c r="F31" s="24"/>
    </row>
    <row r="32" spans="1:6">
      <c r="A32" s="13">
        <v>1.4</v>
      </c>
      <c r="B32" s="38" t="s">
        <v>8</v>
      </c>
      <c r="C32" s="18"/>
      <c r="E32" s="18"/>
      <c r="F32" s="24"/>
    </row>
    <row r="33" spans="1:6" ht="38.25">
      <c r="A33" s="13"/>
      <c r="B33" s="19" t="s">
        <v>99</v>
      </c>
      <c r="C33" s="18"/>
      <c r="E33" s="18"/>
      <c r="F33" s="24"/>
    </row>
    <row r="34" spans="1:6">
      <c r="A34" s="18" t="s">
        <v>12</v>
      </c>
      <c r="B34" s="39" t="s">
        <v>60</v>
      </c>
      <c r="C34" s="26" t="s">
        <v>2</v>
      </c>
      <c r="D34" s="27">
        <v>5000</v>
      </c>
      <c r="E34" s="26"/>
      <c r="F34" s="28"/>
    </row>
    <row r="35" spans="1:6">
      <c r="A35" s="18" t="s">
        <v>11</v>
      </c>
      <c r="B35" s="25" t="s">
        <v>56</v>
      </c>
      <c r="C35" s="26" t="s">
        <v>2</v>
      </c>
      <c r="D35" s="27">
        <v>18500</v>
      </c>
      <c r="E35" s="26"/>
      <c r="F35" s="28"/>
    </row>
    <row r="36" spans="1:6">
      <c r="A36" s="18"/>
      <c r="B36" s="25"/>
      <c r="C36" s="26"/>
      <c r="D36" s="27"/>
      <c r="E36" s="26"/>
      <c r="F36" s="28"/>
    </row>
    <row r="37" spans="1:6">
      <c r="A37" s="18"/>
      <c r="B37" s="40" t="s">
        <v>89</v>
      </c>
      <c r="C37" s="26"/>
      <c r="D37" s="27"/>
      <c r="E37" s="26"/>
      <c r="F37" s="28"/>
    </row>
    <row r="38" spans="1:6" ht="38.25">
      <c r="A38" s="13" t="s">
        <v>39</v>
      </c>
      <c r="B38" s="32" t="s">
        <v>93</v>
      </c>
      <c r="C38" s="33" t="s">
        <v>2</v>
      </c>
      <c r="D38" s="27">
        <v>6700</v>
      </c>
      <c r="E38" s="33"/>
      <c r="F38" s="28"/>
    </row>
    <row r="39" spans="1:6">
      <c r="A39" s="18"/>
      <c r="B39" s="19"/>
      <c r="C39" s="18"/>
      <c r="D39" s="34"/>
      <c r="E39" s="18"/>
      <c r="F39" s="24"/>
    </row>
    <row r="40" spans="1:6">
      <c r="A40" s="13">
        <v>1.5</v>
      </c>
      <c r="B40" s="41" t="s">
        <v>70</v>
      </c>
      <c r="C40" s="18"/>
      <c r="E40" s="18"/>
      <c r="F40" s="24"/>
    </row>
    <row r="41" spans="1:6">
      <c r="A41" s="13"/>
      <c r="B41" s="41"/>
      <c r="C41" s="18"/>
      <c r="E41" s="18"/>
      <c r="F41" s="24"/>
    </row>
    <row r="42" spans="1:6">
      <c r="A42" s="13" t="s">
        <v>64</v>
      </c>
      <c r="B42" s="41" t="s">
        <v>80</v>
      </c>
      <c r="C42" s="18"/>
      <c r="E42" s="18"/>
      <c r="F42" s="24"/>
    </row>
    <row r="43" spans="1:6" ht="76.5">
      <c r="A43" s="13"/>
      <c r="B43" s="42" t="s">
        <v>94</v>
      </c>
      <c r="C43" s="18"/>
      <c r="E43" s="18"/>
      <c r="F43" s="24"/>
    </row>
    <row r="44" spans="1:6">
      <c r="A44" s="18" t="s">
        <v>12</v>
      </c>
      <c r="B44" s="43" t="s">
        <v>81</v>
      </c>
      <c r="C44" s="26" t="s">
        <v>2</v>
      </c>
      <c r="D44" s="27">
        <v>1000</v>
      </c>
      <c r="E44" s="26"/>
      <c r="F44" s="28"/>
    </row>
    <row r="46" spans="1:6">
      <c r="A46" s="18"/>
      <c r="B46" s="44"/>
      <c r="C46" s="18"/>
      <c r="E46" s="18"/>
      <c r="F46" s="24"/>
    </row>
    <row r="47" spans="1:6">
      <c r="A47" s="13" t="s">
        <v>65</v>
      </c>
      <c r="B47" s="41" t="s">
        <v>82</v>
      </c>
      <c r="C47" s="18"/>
      <c r="E47" s="18"/>
      <c r="F47" s="24"/>
    </row>
    <row r="48" spans="1:6" ht="84.75" customHeight="1">
      <c r="A48" s="13"/>
      <c r="B48" s="42" t="s">
        <v>95</v>
      </c>
      <c r="C48" s="18"/>
      <c r="E48" s="18"/>
      <c r="F48" s="24"/>
    </row>
    <row r="49" spans="1:6">
      <c r="A49" s="18" t="s">
        <v>12</v>
      </c>
      <c r="B49" s="43" t="s">
        <v>15</v>
      </c>
      <c r="C49" s="26" t="s">
        <v>2</v>
      </c>
      <c r="D49" s="27">
        <v>1350</v>
      </c>
      <c r="E49" s="26"/>
      <c r="F49" s="28"/>
    </row>
    <row r="50" spans="1:6">
      <c r="A50" s="18" t="s">
        <v>11</v>
      </c>
      <c r="B50" s="43" t="s">
        <v>14</v>
      </c>
      <c r="C50" s="26" t="s">
        <v>2</v>
      </c>
      <c r="D50" s="27">
        <v>4500</v>
      </c>
      <c r="E50" s="26"/>
      <c r="F50" s="28"/>
    </row>
    <row r="51" spans="1:6">
      <c r="A51" s="18"/>
      <c r="B51" s="45"/>
      <c r="C51" s="18"/>
      <c r="E51" s="18"/>
      <c r="F51" s="24"/>
    </row>
    <row r="52" spans="1:6">
      <c r="A52" s="13" t="s">
        <v>66</v>
      </c>
      <c r="B52" s="23" t="s">
        <v>22</v>
      </c>
      <c r="C52" s="18"/>
      <c r="E52" s="18"/>
      <c r="F52" s="24"/>
    </row>
    <row r="53" spans="1:6" ht="89.25" customHeight="1">
      <c r="A53" s="13"/>
      <c r="B53" s="42" t="s">
        <v>96</v>
      </c>
      <c r="C53" s="18"/>
      <c r="E53" s="18"/>
      <c r="F53" s="24"/>
    </row>
    <row r="54" spans="1:6">
      <c r="A54" s="18" t="s">
        <v>12</v>
      </c>
      <c r="B54" s="25" t="s">
        <v>13</v>
      </c>
      <c r="C54" s="26" t="s">
        <v>2</v>
      </c>
      <c r="D54" s="27">
        <v>15750</v>
      </c>
      <c r="E54" s="26"/>
      <c r="F54" s="28"/>
    </row>
    <row r="55" spans="1:6">
      <c r="A55" s="18"/>
      <c r="B55" s="46"/>
      <c r="C55" s="47"/>
      <c r="D55" s="34"/>
      <c r="E55" s="47"/>
      <c r="F55" s="24"/>
    </row>
    <row r="56" spans="1:6">
      <c r="A56" s="13" t="s">
        <v>67</v>
      </c>
      <c r="B56" s="23" t="s">
        <v>83</v>
      </c>
      <c r="C56" s="18"/>
      <c r="E56" s="18"/>
      <c r="F56" s="24"/>
    </row>
    <row r="57" spans="1:6" ht="60" customHeight="1">
      <c r="A57" s="13"/>
      <c r="B57" s="48" t="s">
        <v>100</v>
      </c>
      <c r="C57" s="18"/>
      <c r="E57" s="18"/>
      <c r="F57" s="24"/>
    </row>
    <row r="58" spans="1:6">
      <c r="A58" s="18" t="s">
        <v>11</v>
      </c>
      <c r="B58" s="25" t="s">
        <v>45</v>
      </c>
      <c r="C58" s="26" t="s">
        <v>2</v>
      </c>
      <c r="D58" s="27">
        <v>260</v>
      </c>
      <c r="E58" s="26"/>
      <c r="F58" s="28"/>
    </row>
    <row r="59" spans="1:6">
      <c r="A59" s="18"/>
      <c r="B59" s="19"/>
      <c r="C59" s="18"/>
      <c r="D59" s="34"/>
      <c r="E59" s="18"/>
      <c r="F59" s="24"/>
    </row>
    <row r="60" spans="1:6">
      <c r="A60" s="13" t="s">
        <v>71</v>
      </c>
      <c r="B60" s="23" t="s">
        <v>72</v>
      </c>
      <c r="C60" s="18"/>
      <c r="D60" s="34"/>
      <c r="E60" s="18"/>
      <c r="F60" s="24"/>
    </row>
    <row r="61" spans="1:6">
      <c r="A61" s="49"/>
      <c r="B61" s="7"/>
      <c r="C61" s="18"/>
      <c r="D61" s="34"/>
      <c r="E61" s="18"/>
      <c r="F61" s="24"/>
    </row>
    <row r="62" spans="1:6" ht="38.25">
      <c r="A62" s="49" t="s">
        <v>97</v>
      </c>
      <c r="B62" s="50" t="s">
        <v>112</v>
      </c>
      <c r="C62" s="18"/>
      <c r="D62" s="34"/>
      <c r="E62" s="18"/>
      <c r="F62" s="24"/>
    </row>
    <row r="63" spans="1:6">
      <c r="A63" s="49" t="s">
        <v>73</v>
      </c>
      <c r="B63" s="51" t="s">
        <v>75</v>
      </c>
      <c r="C63" s="18"/>
      <c r="D63" s="34"/>
      <c r="E63" s="18"/>
      <c r="F63" s="24"/>
    </row>
    <row r="64" spans="1:6" ht="38.25">
      <c r="A64" s="49"/>
      <c r="B64" s="50" t="s">
        <v>90</v>
      </c>
      <c r="C64" s="18"/>
      <c r="D64" s="34"/>
      <c r="E64" s="18"/>
      <c r="F64" s="24"/>
    </row>
    <row r="65" spans="1:6">
      <c r="A65" s="18" t="s">
        <v>74</v>
      </c>
      <c r="B65" s="25" t="s">
        <v>85</v>
      </c>
      <c r="C65" s="26" t="s">
        <v>6</v>
      </c>
      <c r="D65" s="27">
        <v>17</v>
      </c>
      <c r="E65" s="26"/>
      <c r="F65" s="28"/>
    </row>
    <row r="66" spans="1:6">
      <c r="A66" s="18" t="s">
        <v>76</v>
      </c>
      <c r="B66" s="25" t="s">
        <v>84</v>
      </c>
      <c r="C66" s="26" t="s">
        <v>6</v>
      </c>
      <c r="D66" s="27">
        <v>21</v>
      </c>
      <c r="E66" s="26"/>
      <c r="F66" s="28"/>
    </row>
    <row r="67" spans="1:6">
      <c r="A67" s="13"/>
      <c r="B67" s="38"/>
      <c r="C67" s="18"/>
      <c r="E67" s="18"/>
      <c r="F67" s="24"/>
    </row>
    <row r="68" spans="1:6">
      <c r="A68" s="22">
        <v>1.6</v>
      </c>
      <c r="B68" s="52" t="s">
        <v>79</v>
      </c>
      <c r="C68" s="18"/>
      <c r="D68" s="34"/>
      <c r="E68" s="18"/>
      <c r="F68" s="24"/>
    </row>
    <row r="69" spans="1:6">
      <c r="A69" s="22" t="s">
        <v>12</v>
      </c>
      <c r="B69" s="39" t="s">
        <v>61</v>
      </c>
      <c r="C69" s="26" t="s">
        <v>2</v>
      </c>
      <c r="D69" s="27">
        <v>765</v>
      </c>
      <c r="E69" s="26"/>
      <c r="F69" s="28"/>
    </row>
    <row r="70" spans="1:6">
      <c r="A70" s="22" t="s">
        <v>11</v>
      </c>
      <c r="B70" s="53" t="s">
        <v>102</v>
      </c>
      <c r="C70" s="33" t="s">
        <v>2</v>
      </c>
      <c r="D70" s="54">
        <v>350</v>
      </c>
      <c r="E70" s="33"/>
      <c r="F70" s="55"/>
    </row>
    <row r="71" spans="1:6">
      <c r="A71" s="22" t="s">
        <v>39</v>
      </c>
      <c r="B71" s="53" t="s">
        <v>62</v>
      </c>
      <c r="C71" s="33" t="s">
        <v>2</v>
      </c>
      <c r="D71" s="54">
        <v>265</v>
      </c>
      <c r="E71" s="33"/>
      <c r="F71" s="55"/>
    </row>
    <row r="72" spans="1:6">
      <c r="A72" s="18" t="s">
        <v>11</v>
      </c>
      <c r="B72" s="25" t="s">
        <v>59</v>
      </c>
      <c r="C72" s="26" t="s">
        <v>2</v>
      </c>
      <c r="D72" s="27">
        <v>26000</v>
      </c>
      <c r="E72" s="26"/>
      <c r="F72" s="28"/>
    </row>
    <row r="73" spans="1:6">
      <c r="A73" s="18"/>
      <c r="B73" s="19"/>
      <c r="C73" s="18"/>
      <c r="D73" s="34"/>
      <c r="E73" s="18"/>
      <c r="F73" s="24"/>
    </row>
    <row r="74" spans="1:6">
      <c r="A74" s="22">
        <v>1.7</v>
      </c>
      <c r="B74" s="14" t="s">
        <v>20</v>
      </c>
      <c r="C74" s="18"/>
      <c r="E74" s="18"/>
      <c r="F74" s="24"/>
    </row>
    <row r="75" spans="1:6">
      <c r="A75" s="18"/>
      <c r="B75" s="56" t="s">
        <v>106</v>
      </c>
      <c r="C75" s="18"/>
      <c r="D75" s="34"/>
      <c r="E75" s="18"/>
      <c r="F75" s="24"/>
    </row>
    <row r="76" spans="1:6" ht="51">
      <c r="A76" s="18"/>
      <c r="B76" s="57" t="s">
        <v>108</v>
      </c>
      <c r="C76" s="18"/>
      <c r="D76" s="34"/>
      <c r="E76" s="18"/>
      <c r="F76" s="24"/>
    </row>
    <row r="77" spans="1:6" ht="50.25" customHeight="1">
      <c r="A77" s="18"/>
      <c r="B77" s="48" t="s">
        <v>107</v>
      </c>
      <c r="C77" s="18"/>
      <c r="D77" s="34"/>
      <c r="E77" s="18"/>
      <c r="F77" s="24"/>
    </row>
    <row r="78" spans="1:6" ht="35.25" customHeight="1">
      <c r="A78" s="18"/>
      <c r="B78" s="58" t="s">
        <v>113</v>
      </c>
      <c r="C78" s="26" t="s">
        <v>63</v>
      </c>
      <c r="D78" s="27">
        <v>7</v>
      </c>
      <c r="E78" s="59"/>
      <c r="F78" s="28"/>
    </row>
    <row r="79" spans="1:6" ht="34.5" customHeight="1">
      <c r="A79" s="18"/>
      <c r="B79" s="60" t="s">
        <v>114</v>
      </c>
      <c r="C79" s="33" t="s">
        <v>63</v>
      </c>
      <c r="D79" s="54">
        <v>1</v>
      </c>
      <c r="E79" s="33"/>
      <c r="F79" s="28"/>
    </row>
    <row r="80" spans="1:6" ht="13.5" thickBot="1">
      <c r="A80" s="18"/>
      <c r="B80" s="42"/>
      <c r="C80" s="18"/>
      <c r="D80" s="34"/>
      <c r="E80" s="18"/>
      <c r="F80" s="24"/>
    </row>
    <row r="81" spans="1:6" ht="13.5" thickBot="1">
      <c r="A81" s="18"/>
      <c r="B81" s="61" t="s">
        <v>26</v>
      </c>
      <c r="C81" s="62"/>
      <c r="D81" s="63"/>
      <c r="E81" s="62"/>
      <c r="F81" s="64"/>
    </row>
    <row r="82" spans="1:6">
      <c r="A82" s="18"/>
      <c r="B82" s="19"/>
      <c r="C82" s="18"/>
      <c r="D82" s="20"/>
      <c r="E82" s="18"/>
      <c r="F82" s="24"/>
    </row>
    <row r="83" spans="1:6">
      <c r="A83" s="18"/>
      <c r="B83" s="19"/>
      <c r="C83" s="18"/>
      <c r="D83" s="20"/>
      <c r="E83" s="18"/>
      <c r="F83" s="24"/>
    </row>
    <row r="84" spans="1:6">
      <c r="A84" s="22">
        <v>2</v>
      </c>
      <c r="B84" s="23" t="s">
        <v>25</v>
      </c>
      <c r="C84" s="18"/>
      <c r="D84" s="20"/>
      <c r="E84" s="18"/>
      <c r="F84" s="24"/>
    </row>
    <row r="85" spans="1:6">
      <c r="A85" s="13">
        <v>2.1</v>
      </c>
      <c r="B85" s="14" t="s">
        <v>7</v>
      </c>
      <c r="C85" s="18"/>
      <c r="D85" s="20"/>
      <c r="E85" s="18"/>
      <c r="F85" s="24"/>
    </row>
    <row r="86" spans="1:6" ht="25.5">
      <c r="A86" s="18"/>
      <c r="B86" s="65" t="s">
        <v>103</v>
      </c>
      <c r="C86" s="26" t="s">
        <v>2</v>
      </c>
      <c r="D86" s="27">
        <v>20000</v>
      </c>
      <c r="E86" s="26"/>
      <c r="F86" s="28"/>
    </row>
    <row r="88" spans="1:6">
      <c r="A88" s="13">
        <v>2.2000000000000002</v>
      </c>
      <c r="B88" s="41" t="s">
        <v>21</v>
      </c>
      <c r="C88" s="18"/>
      <c r="E88" s="18"/>
      <c r="F88" s="24"/>
    </row>
    <row r="89" spans="1:6" ht="38.25">
      <c r="A89" s="13"/>
      <c r="B89" s="42" t="s">
        <v>101</v>
      </c>
      <c r="C89" s="18"/>
      <c r="E89" s="18"/>
      <c r="F89" s="24"/>
    </row>
    <row r="90" spans="1:6">
      <c r="A90" s="18"/>
      <c r="B90" s="66" t="s">
        <v>86</v>
      </c>
      <c r="C90" s="26" t="s">
        <v>2</v>
      </c>
      <c r="D90" s="27">
        <v>550</v>
      </c>
      <c r="E90" s="26"/>
      <c r="F90" s="28"/>
    </row>
    <row r="91" spans="1:6">
      <c r="A91" s="18"/>
      <c r="B91" s="67"/>
      <c r="C91" s="18"/>
      <c r="D91" s="34"/>
      <c r="E91" s="18"/>
      <c r="F91" s="24"/>
    </row>
    <row r="92" spans="1:6">
      <c r="A92" s="13">
        <v>2.2999999999999998</v>
      </c>
      <c r="B92" s="14" t="s">
        <v>69</v>
      </c>
      <c r="C92" s="18"/>
      <c r="D92" s="34"/>
      <c r="E92" s="18"/>
      <c r="F92" s="24"/>
    </row>
    <row r="93" spans="1:6">
      <c r="A93" s="18"/>
      <c r="B93" s="66" t="s">
        <v>91</v>
      </c>
      <c r="C93" s="26" t="s">
        <v>2</v>
      </c>
      <c r="D93" s="27">
        <v>150</v>
      </c>
      <c r="E93" s="26"/>
      <c r="F93" s="28"/>
    </row>
    <row r="94" spans="1:6">
      <c r="A94" s="18"/>
      <c r="B94" s="19"/>
      <c r="C94" s="18"/>
      <c r="E94" s="18"/>
      <c r="F94" s="24"/>
    </row>
    <row r="95" spans="1:6">
      <c r="A95" s="13">
        <v>2.2999999999999998</v>
      </c>
      <c r="B95" s="41" t="s">
        <v>9</v>
      </c>
      <c r="C95" s="18"/>
      <c r="E95" s="18"/>
      <c r="F95" s="24"/>
    </row>
    <row r="96" spans="1:6">
      <c r="A96" s="13" t="s">
        <v>12</v>
      </c>
      <c r="B96" s="41" t="s">
        <v>52</v>
      </c>
      <c r="C96" s="18"/>
      <c r="E96" s="18"/>
      <c r="F96" s="24"/>
    </row>
    <row r="97" spans="1:6" ht="45" customHeight="1">
      <c r="A97" s="18"/>
      <c r="B97" s="68" t="s">
        <v>109</v>
      </c>
      <c r="C97" s="26" t="s">
        <v>2</v>
      </c>
      <c r="D97" s="27">
        <v>27500</v>
      </c>
      <c r="E97" s="26"/>
      <c r="F97" s="28"/>
    </row>
    <row r="98" spans="1:6" ht="34.5" customHeight="1">
      <c r="A98" s="18" t="s">
        <v>11</v>
      </c>
      <c r="B98" s="58" t="s">
        <v>47</v>
      </c>
      <c r="C98" s="26" t="s">
        <v>2</v>
      </c>
      <c r="D98" s="27">
        <v>1600</v>
      </c>
      <c r="E98" s="26"/>
      <c r="F98" s="28"/>
    </row>
    <row r="99" spans="1:6" ht="25.5">
      <c r="A99" s="18" t="s">
        <v>39</v>
      </c>
      <c r="B99" s="58" t="s">
        <v>46</v>
      </c>
      <c r="C99" s="26" t="s">
        <v>2</v>
      </c>
      <c r="D99" s="27">
        <v>1250</v>
      </c>
      <c r="E99" s="26"/>
      <c r="F99" s="28"/>
    </row>
    <row r="100" spans="1:6">
      <c r="A100" s="13"/>
      <c r="B100" s="67"/>
      <c r="C100" s="18"/>
      <c r="E100" s="18"/>
      <c r="F100" s="24"/>
    </row>
    <row r="101" spans="1:6" ht="25.5">
      <c r="A101" s="13">
        <v>2.4</v>
      </c>
      <c r="B101" s="69" t="s">
        <v>77</v>
      </c>
      <c r="C101" s="18"/>
      <c r="E101" s="18"/>
      <c r="F101" s="24"/>
    </row>
    <row r="102" spans="1:6">
      <c r="A102" s="13"/>
      <c r="B102" s="39" t="s">
        <v>49</v>
      </c>
      <c r="C102" s="26" t="s">
        <v>2</v>
      </c>
      <c r="D102" s="27">
        <v>7000</v>
      </c>
      <c r="E102" s="26"/>
      <c r="F102" s="28"/>
    </row>
    <row r="103" spans="1:6">
      <c r="A103" s="13">
        <v>2.8</v>
      </c>
      <c r="B103" s="14" t="s">
        <v>10</v>
      </c>
      <c r="C103" s="18"/>
      <c r="D103" s="20"/>
      <c r="E103" s="18"/>
      <c r="F103" s="24"/>
    </row>
    <row r="104" spans="1:6" ht="114.75">
      <c r="A104" s="13"/>
      <c r="B104" s="70" t="s">
        <v>104</v>
      </c>
      <c r="C104" s="70"/>
      <c r="D104" s="71"/>
      <c r="E104" s="18"/>
      <c r="F104" s="24"/>
    </row>
    <row r="105" spans="1:6">
      <c r="A105" s="18"/>
      <c r="B105" s="58" t="s">
        <v>40</v>
      </c>
      <c r="C105" s="26" t="s">
        <v>6</v>
      </c>
      <c r="D105" s="29">
        <v>6</v>
      </c>
      <c r="E105" s="26"/>
      <c r="F105" s="28"/>
    </row>
    <row r="106" spans="1:6">
      <c r="A106" s="18"/>
      <c r="B106" s="60" t="s">
        <v>41</v>
      </c>
      <c r="C106" s="33" t="s">
        <v>6</v>
      </c>
      <c r="D106" s="72">
        <v>9</v>
      </c>
      <c r="E106" s="33"/>
      <c r="F106" s="28"/>
    </row>
    <row r="107" spans="1:6">
      <c r="A107" s="18"/>
      <c r="B107" s="42"/>
      <c r="C107" s="18"/>
      <c r="D107" s="73"/>
      <c r="E107" s="18"/>
      <c r="F107" s="24"/>
    </row>
    <row r="108" spans="1:6">
      <c r="A108" s="13">
        <v>2.9</v>
      </c>
      <c r="B108" s="74" t="s">
        <v>50</v>
      </c>
      <c r="C108" s="18"/>
      <c r="D108" s="20"/>
      <c r="E108" s="18"/>
      <c r="F108" s="24"/>
    </row>
    <row r="109" spans="1:6" ht="25.5">
      <c r="A109" s="18"/>
      <c r="B109" s="58" t="s">
        <v>51</v>
      </c>
      <c r="C109" s="26" t="s">
        <v>2</v>
      </c>
      <c r="D109" s="29">
        <v>950</v>
      </c>
      <c r="E109" s="26"/>
      <c r="F109" s="28"/>
    </row>
    <row r="110" spans="1:6" ht="25.5">
      <c r="A110" s="13">
        <v>2.7</v>
      </c>
      <c r="B110" s="58" t="s">
        <v>68</v>
      </c>
      <c r="C110" s="26" t="s">
        <v>2</v>
      </c>
      <c r="D110" s="29">
        <v>300</v>
      </c>
      <c r="E110" s="26"/>
      <c r="F110" s="28"/>
    </row>
    <row r="111" spans="1:6">
      <c r="A111" s="13"/>
      <c r="B111" s="42"/>
      <c r="C111" s="18"/>
      <c r="D111" s="20"/>
      <c r="E111" s="18"/>
      <c r="F111" s="24"/>
    </row>
    <row r="112" spans="1:6">
      <c r="A112" s="13">
        <v>2.9</v>
      </c>
      <c r="B112" s="74" t="s">
        <v>87</v>
      </c>
      <c r="C112" s="18"/>
      <c r="D112" s="20"/>
      <c r="E112" s="18"/>
      <c r="F112" s="24"/>
    </row>
    <row r="113" spans="1:6">
      <c r="A113" s="18" t="s">
        <v>12</v>
      </c>
      <c r="B113" s="25" t="s">
        <v>88</v>
      </c>
      <c r="C113" s="26" t="s">
        <v>16</v>
      </c>
      <c r="D113" s="27">
        <v>3500</v>
      </c>
      <c r="E113" s="26"/>
      <c r="F113" s="28"/>
    </row>
    <row r="114" spans="1:6">
      <c r="A114" s="18"/>
      <c r="B114" s="43"/>
      <c r="C114" s="26"/>
      <c r="D114" s="27"/>
      <c r="E114" s="26"/>
      <c r="F114" s="28"/>
    </row>
    <row r="115" spans="1:6" ht="13.5" thickBot="1">
      <c r="A115" s="13"/>
      <c r="B115" s="42"/>
      <c r="C115" s="18"/>
      <c r="D115" s="20"/>
      <c r="E115" s="18"/>
      <c r="F115" s="24"/>
    </row>
    <row r="116" spans="1:6" ht="13.5" thickBot="1">
      <c r="A116" s="18"/>
      <c r="B116" s="75" t="s">
        <v>27</v>
      </c>
      <c r="C116" s="62"/>
      <c r="D116" s="63"/>
      <c r="E116" s="62"/>
      <c r="F116" s="64"/>
    </row>
    <row r="117" spans="1:6">
      <c r="A117" s="18"/>
      <c r="B117" s="14"/>
      <c r="C117" s="13"/>
      <c r="D117" s="15"/>
      <c r="E117" s="13"/>
      <c r="F117" s="76"/>
    </row>
    <row r="118" spans="1:6">
      <c r="E118" s="21"/>
      <c r="F118" s="16"/>
    </row>
    <row r="119" spans="1:6">
      <c r="A119" s="77">
        <v>3</v>
      </c>
      <c r="B119" s="17" t="s">
        <v>42</v>
      </c>
      <c r="E119" s="21"/>
      <c r="F119" s="16"/>
    </row>
    <row r="120" spans="1:6">
      <c r="A120" s="78"/>
      <c r="B120" s="17"/>
      <c r="E120" s="21"/>
      <c r="F120" s="16"/>
    </row>
    <row r="121" spans="1:6">
      <c r="A121" s="78">
        <v>3.1</v>
      </c>
      <c r="B121" s="79" t="s">
        <v>28</v>
      </c>
      <c r="C121" s="59" t="s">
        <v>2</v>
      </c>
      <c r="D121" s="80">
        <v>5500</v>
      </c>
      <c r="E121" s="26"/>
      <c r="F121" s="28"/>
    </row>
    <row r="122" spans="1:6">
      <c r="A122" s="78"/>
      <c r="B122" s="17"/>
      <c r="C122" s="81"/>
      <c r="D122" s="82"/>
      <c r="E122" s="18"/>
      <c r="F122" s="24"/>
    </row>
    <row r="123" spans="1:6">
      <c r="A123" s="78">
        <v>3.2</v>
      </c>
      <c r="B123" s="79" t="s">
        <v>43</v>
      </c>
      <c r="C123" s="59" t="s">
        <v>2</v>
      </c>
      <c r="D123" s="80">
        <v>2500</v>
      </c>
      <c r="E123" s="26"/>
      <c r="F123" s="28"/>
    </row>
    <row r="124" spans="1:6">
      <c r="A124" s="78"/>
      <c r="B124" s="17"/>
      <c r="C124" s="81"/>
      <c r="E124" s="18"/>
      <c r="F124" s="24"/>
    </row>
    <row r="125" spans="1:6">
      <c r="A125" s="78">
        <v>3.3</v>
      </c>
      <c r="B125" s="79" t="s">
        <v>44</v>
      </c>
      <c r="C125" s="59" t="s">
        <v>6</v>
      </c>
      <c r="D125" s="27">
        <v>30</v>
      </c>
      <c r="E125" s="26"/>
      <c r="F125" s="28"/>
    </row>
    <row r="126" spans="1:6">
      <c r="A126" s="78"/>
      <c r="B126" s="17"/>
      <c r="C126" s="81"/>
      <c r="E126" s="18"/>
      <c r="F126" s="24"/>
    </row>
    <row r="127" spans="1:6">
      <c r="A127" s="78">
        <v>3.4</v>
      </c>
      <c r="B127" s="79" t="s">
        <v>31</v>
      </c>
      <c r="C127" s="59" t="s">
        <v>6</v>
      </c>
      <c r="D127" s="27">
        <v>2</v>
      </c>
      <c r="E127" s="26"/>
      <c r="F127" s="28"/>
    </row>
    <row r="128" spans="1:6" ht="13.5" thickBot="1">
      <c r="A128" s="78"/>
      <c r="B128" s="17"/>
      <c r="C128" s="81"/>
      <c r="E128" s="18"/>
      <c r="F128" s="24"/>
    </row>
    <row r="129" spans="1:6" ht="13.5" thickBot="1">
      <c r="B129" s="83" t="s">
        <v>29</v>
      </c>
      <c r="C129" s="84"/>
      <c r="D129" s="85"/>
      <c r="E129" s="86"/>
      <c r="F129" s="87"/>
    </row>
    <row r="130" spans="1:6">
      <c r="B130" s="88"/>
      <c r="C130" s="88"/>
      <c r="D130" s="89"/>
      <c r="E130" s="21"/>
      <c r="F130" s="16"/>
    </row>
    <row r="131" spans="1:6">
      <c r="B131" s="17" t="s">
        <v>32</v>
      </c>
      <c r="D131" s="82"/>
    </row>
    <row r="132" spans="1:6" ht="13.5" thickBot="1">
      <c r="B132" s="17"/>
      <c r="D132" s="82"/>
    </row>
    <row r="133" spans="1:6" ht="13.5" thickBot="1">
      <c r="A133" s="78">
        <v>1</v>
      </c>
      <c r="B133" s="83" t="s">
        <v>24</v>
      </c>
      <c r="C133" s="84"/>
      <c r="D133" s="92"/>
      <c r="E133" s="93"/>
      <c r="F133" s="94"/>
    </row>
    <row r="134" spans="1:6" ht="13.5" thickBot="1">
      <c r="D134" s="82"/>
    </row>
    <row r="135" spans="1:6" ht="13.5" thickBot="1">
      <c r="A135" s="78">
        <v>2</v>
      </c>
      <c r="B135" s="83" t="s">
        <v>25</v>
      </c>
      <c r="C135" s="84"/>
      <c r="D135" s="84"/>
      <c r="E135" s="93"/>
      <c r="F135" s="94"/>
    </row>
    <row r="136" spans="1:6" ht="13.5" thickBot="1">
      <c r="D136" s="11"/>
    </row>
    <row r="137" spans="1:6" ht="13.5" thickBot="1">
      <c r="A137" s="78">
        <v>3</v>
      </c>
      <c r="B137" s="83" t="s">
        <v>30</v>
      </c>
      <c r="C137" s="84"/>
      <c r="D137" s="84"/>
      <c r="E137" s="93"/>
      <c r="F137" s="94"/>
    </row>
    <row r="138" spans="1:6" ht="13.5" thickBot="1">
      <c r="D138" s="11"/>
    </row>
    <row r="139" spans="1:6" ht="13.5" thickBot="1">
      <c r="B139" s="83" t="s">
        <v>33</v>
      </c>
      <c r="C139" s="84"/>
      <c r="D139" s="84"/>
      <c r="E139" s="93"/>
      <c r="F139" s="94"/>
    </row>
  </sheetData>
  <pageMargins left="0.7" right="0.7" top="0.75" bottom="0.75" header="0.3" footer="0.3"/>
  <pageSetup paperSize="9" scale="88" orientation="portrait" r:id="rId1"/>
  <headerFooter>
    <oddFooter>&amp;C&amp;1#&amp;"Calibri"&amp;10&amp;K000000 For internal use only</oddFooter>
  </headerFooter>
  <rowBreaks count="3" manualBreakCount="3">
    <brk id="39" max="16383" man="1"/>
    <brk id="67" max="16383" man="1"/>
    <brk id="10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4" ma:contentTypeDescription="Create a new document." ma:contentTypeScope="" ma:versionID="afe13be8ad4276a6b184077569fe9fe8">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4851b53392c636d8800abd587ba5cd39"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ime xmlns="db23c72c-e112-43fc-8a02-148203d9c31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13F7FE-B115-4CF7-AE35-05D3E98E4C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D3FEDD-157A-49E9-BE64-AEAF79BDEDA4}">
  <ds:schemaRefs>
    <ds:schemaRef ds:uri="http://schemas.microsoft.com/office/2006/metadata/properties"/>
    <ds:schemaRef ds:uri="http://schemas.microsoft.com/office/infopath/2007/PartnerControls"/>
    <ds:schemaRef ds:uri="db23c72c-e112-43fc-8a02-148203d9c31c"/>
  </ds:schemaRefs>
</ds:datastoreItem>
</file>

<file path=customXml/itemProps3.xml><?xml version="1.0" encoding="utf-8"?>
<ds:datastoreItem xmlns:ds="http://schemas.openxmlformats.org/officeDocument/2006/customXml" ds:itemID="{3C6B1C4C-0933-472F-83E0-20C623E02D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HVAC 15</vt:lpstr>
      <vt:lpstr>HVAC 16</vt:lpstr>
      <vt:lpstr>Plumbing 15</vt:lpstr>
      <vt:lpstr>Plumbing 16</vt:lpstr>
      <vt:lpstr>Fire 15</vt:lpstr>
      <vt:lpstr>Fire 16</vt:lpstr>
      <vt:lpstr>BLANK BOQ</vt:lpstr>
      <vt:lpstr>'Fire 15'!Print_Area</vt:lpstr>
      <vt:lpstr>'Fire 16'!Print_Area</vt:lpstr>
      <vt:lpstr>'HVAC 15'!Print_Area</vt:lpstr>
      <vt:lpstr>'HVAC 16'!Print_Area</vt:lpstr>
      <vt:lpstr>'Plumbing 15'!Print_Area</vt:lpstr>
      <vt:lpstr>'Plumbing 16'!Print_Area</vt:lpstr>
      <vt:lpstr>'BLANK BOQ'!Print_Titles</vt:lpstr>
      <vt:lpstr>'Fire 15'!Print_Titles</vt:lpstr>
      <vt:lpstr>'Fire 16'!Print_Titles</vt:lpstr>
      <vt:lpstr>'HVAC 15'!Print_Titles</vt:lpstr>
      <vt:lpstr>'HVAC 16'!Print_Titles</vt:lpstr>
      <vt:lpstr>'Plumbing 15'!Print_Titles</vt:lpstr>
      <vt:lpstr>'Plumbing 16'!Print_Titles</vt:lpstr>
    </vt:vector>
  </TitlesOfParts>
  <Company>sst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MuhammadQaiser</dc:creator>
  <cp:lastModifiedBy>Rehan Aslam</cp:lastModifiedBy>
  <cp:lastPrinted>2022-05-16T06:00:29Z</cp:lastPrinted>
  <dcterms:created xsi:type="dcterms:W3CDTF">2015-01-30T09:33:41Z</dcterms:created>
  <dcterms:modified xsi:type="dcterms:W3CDTF">2022-05-25T13:06:52Z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SIP_Label_af1741f6-9e47-426e-a683-937c37d4ebc5_Enabled">
    <vt:lpwstr>true</vt:lpwstr>
  </property>
  <property fmtid="{D5CDD505-2E9C-101B-9397-08002B2CF9AE}" pid="4" name="MSIP_Label_af1741f6-9e47-426e-a683-937c37d4ebc5_SetDate">
    <vt:lpwstr>2022-04-27T14:48:15Z</vt:lpwstr>
  </property>
  <property fmtid="{D5CDD505-2E9C-101B-9397-08002B2CF9AE}" pid="5" name="MSIP_Label_af1741f6-9e47-426e-a683-937c37d4ebc5_Method">
    <vt:lpwstr>Privileged</vt:lpwstr>
  </property>
  <property fmtid="{D5CDD505-2E9C-101B-9397-08002B2CF9AE}" pid="6" name="MSIP_Label_af1741f6-9e47-426e-a683-937c37d4ebc5_Name">
    <vt:lpwstr>af1741f6-9e47-426e-a683-937c37d4ebc5</vt:lpwstr>
  </property>
  <property fmtid="{D5CDD505-2E9C-101B-9397-08002B2CF9AE}" pid="7" name="MSIP_Label_af1741f6-9e47-426e-a683-937c37d4ebc5_SiteId">
    <vt:lpwstr>1e9b61e8-e590-4abc-b1af-24125e330d2a</vt:lpwstr>
  </property>
  <property fmtid="{D5CDD505-2E9C-101B-9397-08002B2CF9AE}" pid="8" name="MSIP_Label_af1741f6-9e47-426e-a683-937c37d4ebc5_ActionId">
    <vt:lpwstr>2b05cd81-4475-4b3a-9d17-181b5133094b</vt:lpwstr>
  </property>
  <property fmtid="{D5CDD505-2E9C-101B-9397-08002B2CF9AE}" pid="9" name="MSIP_Label_af1741f6-9e47-426e-a683-937c37d4ebc5_ContentBits">
    <vt:lpwstr>3</vt:lpwstr>
  </property>
  <property fmtid="{D5CDD505-2E9C-101B-9397-08002B2CF9AE}" pid="10" name="db.comClassification">
    <vt:lpwstr>For internal use only</vt:lpwstr>
  </property>
</Properties>
</file>