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13_ncr:1_{7CF1376A-B4E6-4633-8868-36D2E552B9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1" r:id="rId1"/>
    <sheet name="working" sheetId="2" r:id="rId2"/>
  </sheets>
  <externalReferences>
    <externalReference r:id="rId3"/>
  </externalReferences>
  <definedNames>
    <definedName name="_xlnm.Print_Area" localSheetId="0">HVAC!$A$1:$F$42</definedName>
    <definedName name="_xlnm.Print_Titles" localSheetId="0">HVAC!$15:$17</definedName>
  </definedNames>
  <calcPr calcId="181029"/>
</workbook>
</file>

<file path=xl/calcChain.xml><?xml version="1.0" encoding="utf-8"?>
<calcChain xmlns="http://schemas.openxmlformats.org/spreadsheetml/2006/main">
  <c r="F24" i="1" l="1"/>
  <c r="F19" i="1" l="1"/>
  <c r="F20" i="1"/>
  <c r="F21" i="1"/>
  <c r="F22" i="1"/>
  <c r="F2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68" i="1"/>
  <c r="F67" i="1"/>
  <c r="F66" i="1"/>
  <c r="F65" i="1"/>
  <c r="F64" i="1"/>
  <c r="F63" i="1"/>
  <c r="F62" i="1"/>
  <c r="D15" i="2" l="1"/>
  <c r="D16" i="2" s="1"/>
  <c r="D14" i="2"/>
  <c r="C14" i="2"/>
  <c r="C16" i="2" s="1"/>
  <c r="D4" i="2"/>
  <c r="D5" i="2" s="1"/>
  <c r="D6" i="2" s="1"/>
  <c r="D7" i="2" s="1"/>
  <c r="D8" i="2" s="1"/>
  <c r="C4" i="2"/>
  <c r="C5" i="2" s="1"/>
  <c r="C6" i="2" s="1"/>
  <c r="C8" i="2" s="1"/>
  <c r="C17" i="2" l="1"/>
  <c r="C18" i="2"/>
  <c r="D17" i="2"/>
  <c r="D18" i="2"/>
  <c r="D20" i="2" s="1"/>
  <c r="D10" i="2"/>
  <c r="F18" i="1" l="1"/>
  <c r="F40" i="1" s="1"/>
  <c r="F41" i="1" s="1"/>
  <c r="F42" i="1" s="1"/>
  <c r="I44" i="1" l="1"/>
</calcChain>
</file>

<file path=xl/sharedStrings.xml><?xml version="1.0" encoding="utf-8"?>
<sst xmlns="http://schemas.openxmlformats.org/spreadsheetml/2006/main" count="76" uniqueCount="52">
  <si>
    <t>S. #</t>
  </si>
  <si>
    <t>Description</t>
  </si>
  <si>
    <t>Unit</t>
  </si>
  <si>
    <t>Qty</t>
  </si>
  <si>
    <t>Total Amount Rs</t>
  </si>
  <si>
    <t>Job</t>
  </si>
  <si>
    <t>Sqft</t>
  </si>
  <si>
    <t>Nos</t>
  </si>
  <si>
    <t>Rft</t>
  </si>
  <si>
    <t>M/S Dawat-e-Hadiyah Burhani Mahal</t>
  </si>
  <si>
    <t>For PIONEER SERVICES.</t>
  </si>
  <si>
    <t>Set</t>
  </si>
  <si>
    <t>Making of Shop drawings &amp; As built on Auto CAD 2018.</t>
  </si>
  <si>
    <t xml:space="preserve">Job </t>
  </si>
  <si>
    <t>Testing &amp; commissioning cordination with supplier</t>
  </si>
  <si>
    <t>Painting &amp; Identification.</t>
  </si>
  <si>
    <t>Mciver Road, Karachi</t>
  </si>
  <si>
    <t>Discount</t>
  </si>
  <si>
    <t>Sub Total Amount</t>
  </si>
  <si>
    <t>Claimed 50%</t>
  </si>
  <si>
    <t>SRB 13% on Labour</t>
  </si>
  <si>
    <t>Total Amount</t>
  </si>
  <si>
    <t>Grand Total Amount</t>
  </si>
  <si>
    <t>i)  18 x 24</t>
  </si>
  <si>
    <t xml:space="preserve">ii) 10 x 30 </t>
  </si>
  <si>
    <t>Installation of owner supplied 06" dia jet diffuser</t>
  </si>
  <si>
    <t>Date</t>
  </si>
  <si>
    <t>Invoice #</t>
  </si>
  <si>
    <t>NTN #</t>
  </si>
  <si>
    <t>4312149-7</t>
  </si>
  <si>
    <t>Invoice</t>
  </si>
  <si>
    <t>Regging, lifting &amp; shifting of packaged unit at over head tank roof including installation of vibration isolator by rigger.</t>
  </si>
  <si>
    <t>Rate</t>
  </si>
  <si>
    <t>Installation of G.I. sheet metal duct machine made (22 / 24 SWG) with flange, nut bolts, gasket, duct sealant etc. complete in all respect.</t>
  </si>
  <si>
    <t>Installation of aluminum faced XLPE insulation 20mm thick for supply &amp; return air ducts. (internal duct area)</t>
  </si>
  <si>
    <t>Installation of Glass wool insulation of 25mm thick for supply &amp; return air ducts including canvas cloth &amp; antifungus paint complete in all respect. (internal duct area)</t>
  </si>
  <si>
    <t>Installation of PU insulation 50mm thick for supply &amp; return air ducts including canvas cloth &amp; antifungus paint complete in all respect. (internal duct area)</t>
  </si>
  <si>
    <t>Installation of G.I Cladding on exposed area duct (26 SWG) for protection of insulation.</t>
  </si>
  <si>
    <t>Installation of folding for installation of ducts and cladding. (after completion of job remove the folding from Site)</t>
  </si>
  <si>
    <t>Installation of double deflection return air grill including rectagular M.S pipe frame.</t>
  </si>
  <si>
    <t>Installation of fresh air in take louver 12 x 20</t>
  </si>
  <si>
    <t>Installation of aluminium filter 1" thick 12 x 20</t>
  </si>
  <si>
    <t>Installation of Flexible duct connector for return / supply air duct connection.</t>
  </si>
  <si>
    <t>Installation of volume control damper 12 x 20</t>
  </si>
  <si>
    <t>Installation of volume control damper 32 x 20</t>
  </si>
  <si>
    <t>Installation of Fire damper 32 x 20</t>
  </si>
  <si>
    <t>Installation of hangers /  supports for G.I sheet metal ducts.</t>
  </si>
  <si>
    <t>Installation of control wiring including installation of thermostat complete in all respect.</t>
  </si>
  <si>
    <t>Amount</t>
  </si>
  <si>
    <t>SRB 13%</t>
  </si>
  <si>
    <t xml:space="preserve">Grand Total </t>
  </si>
  <si>
    <t>Installation of HVAC Material for Food Court - The North Walk Shopping 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</si>
</sst>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00%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164" fontId="2" fillId="0" borderId="0" xfId="0" applyNumberFormat="1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164" fontId="10" fillId="0" borderId="2" xfId="1" applyNumberFormat="1" applyFont="1" applyBorder="1" applyAlignment="1">
      <alignment horizontal="center" vertical="center"/>
    </xf>
    <xf numFmtId="164" fontId="10" fillId="0" borderId="2" xfId="1" applyNumberFormat="1" applyFont="1" applyBorder="1" applyAlignment="1">
      <alignment vertical="center"/>
    </xf>
    <xf numFmtId="164" fontId="11" fillId="0" borderId="2" xfId="1" applyNumberFormat="1" applyFont="1" applyBorder="1" applyAlignment="1">
      <alignment vertical="center"/>
    </xf>
    <xf numFmtId="164" fontId="0" fillId="0" borderId="0" xfId="1" applyNumberFormat="1" applyFont="1"/>
    <xf numFmtId="0" fontId="8" fillId="0" borderId="0" xfId="0" applyFont="1"/>
    <xf numFmtId="164" fontId="8" fillId="0" borderId="0" xfId="1" applyNumberFormat="1" applyFont="1"/>
    <xf numFmtId="164" fontId="0" fillId="0" borderId="0" xfId="0" applyNumberFormat="1"/>
    <xf numFmtId="165" fontId="0" fillId="0" borderId="0" xfId="2" applyNumberFormat="1" applyFont="1"/>
    <xf numFmtId="164" fontId="8" fillId="0" borderId="0" xfId="0" applyNumberFormat="1" applyFont="1"/>
    <xf numFmtId="0" fontId="5" fillId="0" borderId="0" xfId="0" applyFont="1" applyAlignment="1">
      <alignment horizontal="left" vertical="center"/>
    </xf>
    <xf numFmtId="164" fontId="10" fillId="0" borderId="2" xfId="1" quotePrefix="1" applyNumberFormat="1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0" fontId="10" fillId="0" borderId="2" xfId="0" applyFont="1" applyBorder="1" applyAlignment="1">
      <alignment horizontal="right"/>
    </xf>
    <xf numFmtId="0" fontId="10" fillId="0" borderId="2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164" fontId="0" fillId="0" borderId="2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14" fontId="2" fillId="0" borderId="2" xfId="1" applyNumberFormat="1" applyFont="1" applyBorder="1"/>
    <xf numFmtId="164" fontId="5" fillId="0" borderId="2" xfId="1" applyNumberFormat="1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11" fillId="0" borderId="3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</xdr:row>
      <xdr:rowOff>171450</xdr:rowOff>
    </xdr:from>
    <xdr:to>
      <xdr:col>9</xdr:col>
      <xdr:colOff>680085</xdr:colOff>
      <xdr:row>11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6670" y="121920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259082</xdr:colOff>
      <xdr:row>36</xdr:row>
      <xdr:rowOff>542925</xdr:rowOff>
    </xdr:from>
    <xdr:to>
      <xdr:col>8</xdr:col>
      <xdr:colOff>285912</xdr:colOff>
      <xdr:row>38</xdr:row>
      <xdr:rowOff>220539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0282" y="12477750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458471</xdr:colOff>
      <xdr:row>8</xdr:row>
      <xdr:rowOff>152400</xdr:rowOff>
    </xdr:from>
    <xdr:to>
      <xdr:col>20</xdr:col>
      <xdr:colOff>209550</xdr:colOff>
      <xdr:row>11</xdr:row>
      <xdr:rowOff>152400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1478896" y="1857375"/>
          <a:ext cx="5066029" cy="542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923924</xdr:colOff>
      <xdr:row>7</xdr:row>
      <xdr:rowOff>152400</xdr:rowOff>
    </xdr:from>
    <xdr:to>
      <xdr:col>11</xdr:col>
      <xdr:colOff>504825</xdr:colOff>
      <xdr:row>11</xdr:row>
      <xdr:rowOff>192232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382249" y="1619250"/>
          <a:ext cx="1143001" cy="8208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1117867</xdr:colOff>
      <xdr:row>38</xdr:row>
      <xdr:rowOff>42585</xdr:rowOff>
    </xdr:from>
    <xdr:to>
      <xdr:col>9</xdr:col>
      <xdr:colOff>709936</xdr:colOff>
      <xdr:row>40</xdr:row>
      <xdr:rowOff>183928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1776" y="10857790"/>
          <a:ext cx="813001" cy="6262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Food%20Court%20North%20Walk\Revised%20Bills%20(13%20Sept%2023)\319%20invoice%20for%20supply%20of%20HVAC%20material%20at%20food%20courts.xlsx" TargetMode="External"/><Relationship Id="rId1" Type="http://schemas.openxmlformats.org/officeDocument/2006/relationships/externalLinkPath" Target="319%20invoice%20for%20supply%20of%20HVAC%20material%20at%20food%20cou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VAC"/>
      <sheetName val="working"/>
    </sheetNames>
    <sheetDataSet>
      <sheetData sheetId="0">
        <row r="36">
          <cell r="F36">
            <v>5455410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68"/>
  <sheetViews>
    <sheetView tabSelected="1" zoomScale="110" zoomScaleNormal="110" workbookViewId="0">
      <selection activeCell="F9" sqref="F9"/>
    </sheetView>
  </sheetViews>
  <sheetFormatPr defaultColWidth="8.85546875" defaultRowHeight="18.75" x14ac:dyDescent="0.3"/>
  <cols>
    <col min="1" max="1" width="3.85546875" style="1" customWidth="1"/>
    <col min="2" max="2" width="54.5703125" style="2" customWidth="1"/>
    <col min="3" max="3" width="6.140625" style="1" customWidth="1"/>
    <col min="4" max="4" width="6.5703125" style="1" bestFit="1" customWidth="1"/>
    <col min="5" max="5" width="10.140625" style="1" bestFit="1" customWidth="1"/>
    <col min="6" max="6" width="14.5703125" style="3" bestFit="1" customWidth="1"/>
    <col min="7" max="7" width="11.140625" style="2" bestFit="1" customWidth="1"/>
    <col min="8" max="8" width="8.85546875" style="2"/>
    <col min="9" max="9" width="18.28515625" style="2" bestFit="1" customWidth="1"/>
    <col min="10" max="10" width="14.5703125" style="2" bestFit="1" customWidth="1"/>
    <col min="11" max="16384" width="8.85546875" style="2"/>
  </cols>
  <sheetData>
    <row r="5" spans="1:6" ht="7.5" customHeight="1" x14ac:dyDescent="0.3"/>
    <row r="6" spans="1:6" ht="16.5" customHeight="1" x14ac:dyDescent="0.3"/>
    <row r="7" spans="1:6" ht="16.5" customHeight="1" x14ac:dyDescent="0.3"/>
    <row r="8" spans="1:6" x14ac:dyDescent="0.3">
      <c r="A8" s="9" t="s">
        <v>9</v>
      </c>
      <c r="B8" s="9"/>
      <c r="C8" s="24"/>
      <c r="D8" s="24"/>
      <c r="E8" s="28" t="s">
        <v>26</v>
      </c>
      <c r="F8" s="34">
        <v>45187</v>
      </c>
    </row>
    <row r="9" spans="1:6" x14ac:dyDescent="0.3">
      <c r="A9" s="9" t="s">
        <v>16</v>
      </c>
      <c r="B9" s="9"/>
      <c r="C9" s="9"/>
      <c r="D9" s="9"/>
      <c r="E9" s="28" t="s">
        <v>27</v>
      </c>
      <c r="F9" s="25">
        <v>320</v>
      </c>
    </row>
    <row r="10" spans="1:6" x14ac:dyDescent="0.3">
      <c r="A10" s="26"/>
      <c r="B10" s="26"/>
      <c r="C10" s="26"/>
      <c r="D10" s="26"/>
      <c r="E10" s="28" t="s">
        <v>28</v>
      </c>
      <c r="F10" s="27" t="s">
        <v>29</v>
      </c>
    </row>
    <row r="11" spans="1:6" ht="5.25" customHeight="1" x14ac:dyDescent="0.3"/>
    <row r="12" spans="1:6" s="8" customFormat="1" ht="30.6" customHeight="1" x14ac:dyDescent="0.35">
      <c r="A12" s="40" t="s">
        <v>30</v>
      </c>
      <c r="B12" s="40"/>
      <c r="C12" s="40"/>
      <c r="D12" s="40"/>
      <c r="E12" s="40"/>
      <c r="F12" s="40"/>
    </row>
    <row r="13" spans="1:6" s="8" customFormat="1" ht="12.75" customHeight="1" x14ac:dyDescent="0.35">
      <c r="A13" s="41"/>
      <c r="B13" s="41"/>
      <c r="C13" s="41"/>
      <c r="D13" s="41"/>
      <c r="E13" s="41"/>
      <c r="F13" s="41"/>
    </row>
    <row r="14" spans="1:6" s="8" customFormat="1" ht="3" customHeight="1" x14ac:dyDescent="0.35">
      <c r="A14" s="14"/>
      <c r="B14" s="14"/>
      <c r="C14" s="14"/>
      <c r="D14" s="14"/>
      <c r="E14" s="14"/>
      <c r="F14" s="14"/>
    </row>
    <row r="15" spans="1:6" s="8" customFormat="1" ht="21" x14ac:dyDescent="0.35">
      <c r="A15" s="41" t="s">
        <v>51</v>
      </c>
      <c r="B15" s="41"/>
      <c r="C15" s="41"/>
      <c r="D15" s="41"/>
      <c r="E15" s="41"/>
      <c r="F15" s="41"/>
    </row>
    <row r="16" spans="1:6" s="8" customFormat="1" ht="12" customHeight="1" x14ac:dyDescent="0.35">
      <c r="A16" s="14"/>
      <c r="B16" s="14"/>
      <c r="C16" s="14"/>
      <c r="D16" s="14"/>
      <c r="E16" s="14"/>
      <c r="F16" s="14"/>
    </row>
    <row r="17" spans="1:10" x14ac:dyDescent="0.3">
      <c r="A17" s="11" t="s">
        <v>0</v>
      </c>
      <c r="B17" s="11" t="s">
        <v>1</v>
      </c>
      <c r="C17" s="11" t="s">
        <v>2</v>
      </c>
      <c r="D17" s="11" t="s">
        <v>3</v>
      </c>
      <c r="E17" s="12" t="s">
        <v>32</v>
      </c>
      <c r="F17" s="12" t="s">
        <v>48</v>
      </c>
    </row>
    <row r="18" spans="1:10" ht="35.25" customHeight="1" x14ac:dyDescent="0.3">
      <c r="A18" s="29">
        <v>1</v>
      </c>
      <c r="B18" s="30" t="s">
        <v>31</v>
      </c>
      <c r="C18" s="29" t="s">
        <v>7</v>
      </c>
      <c r="D18" s="29">
        <v>2</v>
      </c>
      <c r="E18" s="31">
        <v>25000</v>
      </c>
      <c r="F18" s="32">
        <f>E18*D18</f>
        <v>50000</v>
      </c>
      <c r="G18" s="10"/>
    </row>
    <row r="19" spans="1:10" ht="45" x14ac:dyDescent="0.3">
      <c r="A19" s="29">
        <v>2</v>
      </c>
      <c r="B19" s="30" t="s">
        <v>33</v>
      </c>
      <c r="C19" s="29" t="s">
        <v>6</v>
      </c>
      <c r="D19" s="29">
        <v>4560</v>
      </c>
      <c r="E19" s="31">
        <v>60</v>
      </c>
      <c r="F19" s="32">
        <f t="shared" ref="F19:F39" si="0">E19*D19</f>
        <v>273600</v>
      </c>
      <c r="G19" s="10"/>
    </row>
    <row r="20" spans="1:10" ht="30" x14ac:dyDescent="0.3">
      <c r="A20" s="29">
        <v>3</v>
      </c>
      <c r="B20" s="30" t="s">
        <v>34</v>
      </c>
      <c r="C20" s="29" t="s">
        <v>6</v>
      </c>
      <c r="D20" s="33">
        <v>1041</v>
      </c>
      <c r="E20" s="31">
        <v>60</v>
      </c>
      <c r="F20" s="32">
        <f t="shared" si="0"/>
        <v>62460</v>
      </c>
      <c r="G20" s="10"/>
    </row>
    <row r="21" spans="1:10" ht="43.5" customHeight="1" x14ac:dyDescent="0.3">
      <c r="A21" s="29">
        <v>4</v>
      </c>
      <c r="B21" s="30" t="s">
        <v>35</v>
      </c>
      <c r="C21" s="29" t="s">
        <v>6</v>
      </c>
      <c r="D21" s="29">
        <v>262</v>
      </c>
      <c r="E21" s="31">
        <v>30</v>
      </c>
      <c r="F21" s="32">
        <f t="shared" si="0"/>
        <v>7860</v>
      </c>
      <c r="G21" s="10"/>
      <c r="H21" s="10"/>
      <c r="I21" s="10"/>
      <c r="J21" s="10"/>
    </row>
    <row r="22" spans="1:10" ht="45" x14ac:dyDescent="0.3">
      <c r="A22" s="29">
        <v>5</v>
      </c>
      <c r="B22" s="30" t="s">
        <v>36</v>
      </c>
      <c r="C22" s="29" t="s">
        <v>6</v>
      </c>
      <c r="D22" s="29">
        <v>2880</v>
      </c>
      <c r="E22" s="31">
        <v>75</v>
      </c>
      <c r="F22" s="32">
        <f t="shared" si="0"/>
        <v>216000</v>
      </c>
      <c r="G22" s="10"/>
      <c r="J22" s="10"/>
    </row>
    <row r="23" spans="1:10" ht="30" x14ac:dyDescent="0.3">
      <c r="A23" s="29">
        <v>6</v>
      </c>
      <c r="B23" s="30" t="s">
        <v>37</v>
      </c>
      <c r="C23" s="29" t="s">
        <v>6</v>
      </c>
      <c r="D23" s="29">
        <v>3626</v>
      </c>
      <c r="E23" s="31">
        <v>60</v>
      </c>
      <c r="F23" s="32">
        <f t="shared" si="0"/>
        <v>217560</v>
      </c>
      <c r="G23" s="10"/>
    </row>
    <row r="24" spans="1:10" ht="47.25" x14ac:dyDescent="0.3">
      <c r="A24" s="36">
        <v>7</v>
      </c>
      <c r="B24" s="37" t="s">
        <v>38</v>
      </c>
      <c r="C24" s="36" t="s">
        <v>5</v>
      </c>
      <c r="D24" s="36">
        <v>1</v>
      </c>
      <c r="E24" s="35">
        <v>150000</v>
      </c>
      <c r="F24" s="35">
        <f>E24*D24</f>
        <v>150000</v>
      </c>
      <c r="G24" s="10"/>
    </row>
    <row r="25" spans="1:10" ht="30" x14ac:dyDescent="0.3">
      <c r="A25" s="29">
        <v>8</v>
      </c>
      <c r="B25" s="30" t="s">
        <v>39</v>
      </c>
      <c r="C25" s="29"/>
      <c r="D25" s="29"/>
      <c r="E25" s="31"/>
      <c r="F25" s="32">
        <f t="shared" si="0"/>
        <v>0</v>
      </c>
      <c r="G25" s="10"/>
    </row>
    <row r="26" spans="1:10" x14ac:dyDescent="0.3">
      <c r="A26" s="29"/>
      <c r="B26" s="30" t="s">
        <v>23</v>
      </c>
      <c r="C26" s="29" t="s">
        <v>7</v>
      </c>
      <c r="D26" s="29">
        <v>4</v>
      </c>
      <c r="E26" s="31">
        <v>2000</v>
      </c>
      <c r="F26" s="32">
        <f t="shared" si="0"/>
        <v>8000</v>
      </c>
      <c r="G26" s="10"/>
    </row>
    <row r="27" spans="1:10" x14ac:dyDescent="0.3">
      <c r="A27" s="29"/>
      <c r="B27" s="30" t="s">
        <v>24</v>
      </c>
      <c r="C27" s="29" t="s">
        <v>7</v>
      </c>
      <c r="D27" s="29">
        <v>5</v>
      </c>
      <c r="E27" s="31">
        <v>2000</v>
      </c>
      <c r="F27" s="32">
        <f t="shared" si="0"/>
        <v>10000</v>
      </c>
      <c r="G27" s="10"/>
    </row>
    <row r="28" spans="1:10" x14ac:dyDescent="0.3">
      <c r="A28" s="29">
        <v>8</v>
      </c>
      <c r="B28" s="30" t="s">
        <v>25</v>
      </c>
      <c r="C28" s="29" t="s">
        <v>7</v>
      </c>
      <c r="D28" s="29">
        <v>20</v>
      </c>
      <c r="E28" s="31">
        <v>1000</v>
      </c>
      <c r="F28" s="32">
        <f t="shared" si="0"/>
        <v>20000</v>
      </c>
      <c r="G28" s="10"/>
    </row>
    <row r="29" spans="1:10" x14ac:dyDescent="0.3">
      <c r="A29" s="29">
        <v>9</v>
      </c>
      <c r="B29" s="30" t="s">
        <v>40</v>
      </c>
      <c r="C29" s="29" t="s">
        <v>7</v>
      </c>
      <c r="D29" s="29">
        <v>2</v>
      </c>
      <c r="E29" s="31">
        <v>1000</v>
      </c>
      <c r="F29" s="32">
        <f t="shared" si="0"/>
        <v>2000</v>
      </c>
      <c r="G29" s="10"/>
    </row>
    <row r="30" spans="1:10" x14ac:dyDescent="0.3">
      <c r="A30" s="29">
        <v>10</v>
      </c>
      <c r="B30" s="30" t="s">
        <v>41</v>
      </c>
      <c r="C30" s="29" t="s">
        <v>7</v>
      </c>
      <c r="D30" s="29">
        <v>2</v>
      </c>
      <c r="E30" s="31">
        <v>700</v>
      </c>
      <c r="F30" s="32">
        <f t="shared" si="0"/>
        <v>1400</v>
      </c>
      <c r="G30" s="10"/>
    </row>
    <row r="31" spans="1:10" ht="30" x14ac:dyDescent="0.3">
      <c r="A31" s="29">
        <v>11</v>
      </c>
      <c r="B31" s="30" t="s">
        <v>42</v>
      </c>
      <c r="C31" s="29" t="s">
        <v>8</v>
      </c>
      <c r="D31" s="29">
        <v>36</v>
      </c>
      <c r="E31" s="31">
        <v>100</v>
      </c>
      <c r="F31" s="32">
        <f t="shared" si="0"/>
        <v>3600</v>
      </c>
      <c r="G31" s="10"/>
    </row>
    <row r="32" spans="1:10" x14ac:dyDescent="0.3">
      <c r="A32" s="29">
        <v>12</v>
      </c>
      <c r="B32" s="30" t="s">
        <v>43</v>
      </c>
      <c r="C32" s="29" t="s">
        <v>7</v>
      </c>
      <c r="D32" s="29">
        <v>2</v>
      </c>
      <c r="E32" s="31">
        <v>1000</v>
      </c>
      <c r="F32" s="32">
        <f t="shared" si="0"/>
        <v>2000</v>
      </c>
      <c r="G32" s="10"/>
    </row>
    <row r="33" spans="1:9" x14ac:dyDescent="0.3">
      <c r="A33" s="29">
        <v>13</v>
      </c>
      <c r="B33" s="30" t="s">
        <v>44</v>
      </c>
      <c r="C33" s="29" t="s">
        <v>7</v>
      </c>
      <c r="D33" s="29">
        <v>2</v>
      </c>
      <c r="E33" s="31">
        <v>1500</v>
      </c>
      <c r="F33" s="32">
        <f t="shared" si="0"/>
        <v>3000</v>
      </c>
      <c r="G33" s="10"/>
    </row>
    <row r="34" spans="1:9" x14ac:dyDescent="0.3">
      <c r="A34" s="29">
        <v>14</v>
      </c>
      <c r="B34" s="30" t="s">
        <v>45</v>
      </c>
      <c r="C34" s="29" t="s">
        <v>7</v>
      </c>
      <c r="D34" s="29">
        <v>2</v>
      </c>
      <c r="E34" s="31">
        <v>1500</v>
      </c>
      <c r="F34" s="32">
        <f t="shared" si="0"/>
        <v>3000</v>
      </c>
      <c r="G34" s="10"/>
    </row>
    <row r="35" spans="1:9" ht="17.25" customHeight="1" x14ac:dyDescent="0.3">
      <c r="A35" s="29">
        <v>15</v>
      </c>
      <c r="B35" s="30" t="s">
        <v>46</v>
      </c>
      <c r="C35" s="29" t="s">
        <v>5</v>
      </c>
      <c r="D35" s="29">
        <v>1</v>
      </c>
      <c r="E35" s="31">
        <v>15000</v>
      </c>
      <c r="F35" s="32">
        <f t="shared" si="0"/>
        <v>15000</v>
      </c>
      <c r="G35" s="10"/>
    </row>
    <row r="36" spans="1:9" x14ac:dyDescent="0.3">
      <c r="A36" s="29">
        <v>16</v>
      </c>
      <c r="B36" s="30" t="s">
        <v>12</v>
      </c>
      <c r="C36" s="29" t="s">
        <v>11</v>
      </c>
      <c r="D36" s="29">
        <v>1</v>
      </c>
      <c r="E36" s="31">
        <v>10000</v>
      </c>
      <c r="F36" s="32">
        <f t="shared" si="0"/>
        <v>10000</v>
      </c>
      <c r="G36" s="10"/>
    </row>
    <row r="37" spans="1:9" ht="30" x14ac:dyDescent="0.3">
      <c r="A37" s="29">
        <v>17</v>
      </c>
      <c r="B37" s="30" t="s">
        <v>47</v>
      </c>
      <c r="C37" s="29" t="s">
        <v>13</v>
      </c>
      <c r="D37" s="29">
        <v>0</v>
      </c>
      <c r="E37" s="31">
        <v>5000</v>
      </c>
      <c r="F37" s="32">
        <f t="shared" si="0"/>
        <v>0</v>
      </c>
      <c r="G37" s="10"/>
    </row>
    <row r="38" spans="1:9" x14ac:dyDescent="0.3">
      <c r="A38" s="29">
        <v>18</v>
      </c>
      <c r="B38" s="30" t="s">
        <v>15</v>
      </c>
      <c r="C38" s="29" t="s">
        <v>5</v>
      </c>
      <c r="D38" s="29">
        <v>1</v>
      </c>
      <c r="E38" s="31">
        <v>20000</v>
      </c>
      <c r="F38" s="32">
        <f t="shared" si="0"/>
        <v>20000</v>
      </c>
      <c r="G38" s="10"/>
    </row>
    <row r="39" spans="1:9" x14ac:dyDescent="0.3">
      <c r="A39" s="29">
        <v>19</v>
      </c>
      <c r="B39" s="30" t="s">
        <v>14</v>
      </c>
      <c r="C39" s="29" t="s">
        <v>5</v>
      </c>
      <c r="D39" s="29">
        <v>2</v>
      </c>
      <c r="E39" s="31">
        <v>5000</v>
      </c>
      <c r="F39" s="32">
        <f t="shared" si="0"/>
        <v>10000</v>
      </c>
      <c r="G39" s="10"/>
    </row>
    <row r="40" spans="1:9" x14ac:dyDescent="0.3">
      <c r="A40" s="38" t="s">
        <v>4</v>
      </c>
      <c r="B40" s="38"/>
      <c r="C40" s="38"/>
      <c r="D40" s="38"/>
      <c r="E40" s="39"/>
      <c r="F40" s="17">
        <f>SUM(F18:F39)</f>
        <v>1085480</v>
      </c>
    </row>
    <row r="41" spans="1:9" x14ac:dyDescent="0.3">
      <c r="A41" s="38" t="s">
        <v>49</v>
      </c>
      <c r="B41" s="38"/>
      <c r="C41" s="38"/>
      <c r="D41" s="38"/>
      <c r="E41" s="39"/>
      <c r="F41" s="17">
        <f>F40*13%</f>
        <v>141112.4</v>
      </c>
    </row>
    <row r="42" spans="1:9" x14ac:dyDescent="0.3">
      <c r="A42" s="38" t="s">
        <v>50</v>
      </c>
      <c r="B42" s="38"/>
      <c r="C42" s="38"/>
      <c r="D42" s="38"/>
      <c r="E42" s="39"/>
      <c r="F42" s="17">
        <f>F41+F40</f>
        <v>1226592.3999999999</v>
      </c>
    </row>
    <row r="43" spans="1:9" ht="15.75" customHeight="1" x14ac:dyDescent="0.3">
      <c r="A43" s="13" t="s">
        <v>10</v>
      </c>
      <c r="B43" s="5"/>
      <c r="I43" s="10"/>
    </row>
    <row r="44" spans="1:9" x14ac:dyDescent="0.3">
      <c r="A44" s="4"/>
      <c r="B44" s="4"/>
      <c r="G44" s="3"/>
      <c r="I44" s="10">
        <f>F42+[1]HVAC!$F$36</f>
        <v>6682002.4000000004</v>
      </c>
    </row>
    <row r="45" spans="1:9" x14ac:dyDescent="0.3">
      <c r="A45" s="6"/>
      <c r="B45" s="7"/>
    </row>
    <row r="48" spans="1:9" x14ac:dyDescent="0.3">
      <c r="D48" s="17"/>
    </row>
    <row r="62" spans="5:6" x14ac:dyDescent="0.3">
      <c r="E62" s="15"/>
      <c r="F62" s="16">
        <f t="shared" ref="F62:F68" si="1">E62*D62</f>
        <v>0</v>
      </c>
    </row>
    <row r="63" spans="5:6" x14ac:dyDescent="0.3">
      <c r="E63" s="15"/>
      <c r="F63" s="16">
        <f t="shared" si="1"/>
        <v>0</v>
      </c>
    </row>
    <row r="64" spans="5:6" x14ac:dyDescent="0.3">
      <c r="E64" s="15"/>
      <c r="F64" s="16">
        <f t="shared" si="1"/>
        <v>0</v>
      </c>
    </row>
    <row r="65" spans="5:6" x14ac:dyDescent="0.3">
      <c r="E65" s="15"/>
      <c r="F65" s="16">
        <f t="shared" si="1"/>
        <v>0</v>
      </c>
    </row>
    <row r="66" spans="5:6" x14ac:dyDescent="0.3">
      <c r="E66" s="15"/>
      <c r="F66" s="16">
        <f t="shared" si="1"/>
        <v>0</v>
      </c>
    </row>
    <row r="67" spans="5:6" x14ac:dyDescent="0.3">
      <c r="E67" s="15"/>
      <c r="F67" s="16">
        <f t="shared" si="1"/>
        <v>0</v>
      </c>
    </row>
    <row r="68" spans="5:6" x14ac:dyDescent="0.3">
      <c r="E68" s="15"/>
      <c r="F68" s="16">
        <f t="shared" si="1"/>
        <v>0</v>
      </c>
    </row>
  </sheetData>
  <mergeCells count="6">
    <mergeCell ref="A42:E42"/>
    <mergeCell ref="A12:F12"/>
    <mergeCell ref="A13:F13"/>
    <mergeCell ref="A15:F15"/>
    <mergeCell ref="A40:E40"/>
    <mergeCell ref="A41:E41"/>
  </mergeCells>
  <printOptions horizontalCentered="1"/>
  <pageMargins left="0" right="0" top="0" bottom="0.25" header="0.3" footer="0.3"/>
  <pageSetup paperSize="9"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0"/>
  <sheetViews>
    <sheetView workbookViewId="0">
      <selection activeCell="I16" sqref="I16"/>
    </sheetView>
  </sheetViews>
  <sheetFormatPr defaultRowHeight="15" x14ac:dyDescent="0.25"/>
  <cols>
    <col min="2" max="2" width="21.140625" customWidth="1"/>
    <col min="3" max="3" width="13.28515625" bestFit="1" customWidth="1"/>
    <col min="4" max="4" width="18" customWidth="1"/>
    <col min="9" max="9" width="13.7109375" customWidth="1"/>
  </cols>
  <sheetData>
    <row r="2" spans="2:9" x14ac:dyDescent="0.25">
      <c r="H2" t="s">
        <v>17</v>
      </c>
      <c r="I2" s="22">
        <v>4.8107200000000003E-2</v>
      </c>
    </row>
    <row r="3" spans="2:9" ht="15.75" x14ac:dyDescent="0.25">
      <c r="B3" s="19" t="s">
        <v>18</v>
      </c>
      <c r="C3" s="20">
        <v>3661200</v>
      </c>
      <c r="D3" s="20">
        <v>756600</v>
      </c>
    </row>
    <row r="4" spans="2:9" x14ac:dyDescent="0.25">
      <c r="B4" t="s">
        <v>19</v>
      </c>
      <c r="C4" s="21">
        <f>C3*50%</f>
        <v>1830600</v>
      </c>
      <c r="D4" s="21">
        <f>D3*50%</f>
        <v>378300</v>
      </c>
    </row>
    <row r="5" spans="2:9" x14ac:dyDescent="0.25">
      <c r="B5" t="s">
        <v>17</v>
      </c>
      <c r="C5" s="18">
        <f>C4*I2</f>
        <v>88065.04032</v>
      </c>
      <c r="D5" s="18">
        <f>D4*I2</f>
        <v>18198.95376</v>
      </c>
    </row>
    <row r="6" spans="2:9" ht="15.75" x14ac:dyDescent="0.25">
      <c r="B6" s="19" t="s">
        <v>18</v>
      </c>
      <c r="C6" s="20">
        <f>C4-C5</f>
        <v>1742534.9596800001</v>
      </c>
      <c r="D6" s="20">
        <f>D4-D5</f>
        <v>360101.04624</v>
      </c>
    </row>
    <row r="7" spans="2:9" x14ac:dyDescent="0.25">
      <c r="B7" t="s">
        <v>20</v>
      </c>
      <c r="C7">
        <v>0</v>
      </c>
      <c r="D7" s="21">
        <f>D6*13%</f>
        <v>46813.136011200004</v>
      </c>
    </row>
    <row r="8" spans="2:9" ht="15.75" x14ac:dyDescent="0.25">
      <c r="B8" s="19" t="s">
        <v>21</v>
      </c>
      <c r="C8" s="20">
        <f>C7+C6</f>
        <v>1742534.9596800001</v>
      </c>
      <c r="D8" s="20">
        <f>D7+D6</f>
        <v>406914.18225120002</v>
      </c>
    </row>
    <row r="10" spans="2:9" ht="15.75" x14ac:dyDescent="0.25">
      <c r="B10" s="19" t="s">
        <v>22</v>
      </c>
      <c r="C10" s="20"/>
      <c r="D10" s="20">
        <f>D8+C8</f>
        <v>2149449.1419311999</v>
      </c>
    </row>
    <row r="13" spans="2:9" ht="15.75" x14ac:dyDescent="0.25">
      <c r="B13" s="19" t="s">
        <v>18</v>
      </c>
      <c r="C13" s="20">
        <v>3661200</v>
      </c>
      <c r="D13" s="20">
        <v>756600</v>
      </c>
    </row>
    <row r="14" spans="2:9" x14ac:dyDescent="0.25">
      <c r="B14" t="s">
        <v>19</v>
      </c>
      <c r="C14" s="21">
        <f>C13*50%</f>
        <v>1830600</v>
      </c>
      <c r="D14" s="21">
        <f>D13*50%</f>
        <v>378300</v>
      </c>
    </row>
    <row r="15" spans="2:9" x14ac:dyDescent="0.25">
      <c r="B15" t="s">
        <v>20</v>
      </c>
      <c r="C15">
        <v>0</v>
      </c>
      <c r="D15" s="21">
        <f>D14*13%</f>
        <v>49179</v>
      </c>
    </row>
    <row r="16" spans="2:9" ht="15.75" x14ac:dyDescent="0.25">
      <c r="B16" s="19" t="s">
        <v>21</v>
      </c>
      <c r="C16" s="20">
        <f>C15+C14</f>
        <v>1830600</v>
      </c>
      <c r="D16" s="20">
        <f>D15+D14</f>
        <v>427479</v>
      </c>
    </row>
    <row r="17" spans="2:4" x14ac:dyDescent="0.25">
      <c r="B17" t="s">
        <v>17</v>
      </c>
      <c r="C17" s="18">
        <f>C16*I2</f>
        <v>88065.04032</v>
      </c>
      <c r="D17" s="18">
        <f>D16*I2</f>
        <v>20564.8177488</v>
      </c>
    </row>
    <row r="18" spans="2:4" ht="15.75" x14ac:dyDescent="0.25">
      <c r="B18" s="19" t="s">
        <v>22</v>
      </c>
      <c r="C18" s="20">
        <f>C16-C17</f>
        <v>1742534.9596800001</v>
      </c>
      <c r="D18" s="20">
        <f>D16-D17</f>
        <v>406914.18225120002</v>
      </c>
    </row>
    <row r="20" spans="2:4" ht="15.75" x14ac:dyDescent="0.25">
      <c r="B20" s="19" t="s">
        <v>22</v>
      </c>
      <c r="D20" s="23">
        <f>D18+C18</f>
        <v>2149449.1419311999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HVAC</vt:lpstr>
      <vt:lpstr>working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2023-09-16T11:36:59Z</dcterms:modified>
</cp:coreProperties>
</file>