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Projects 2022\Prism Area The Forum\"/>
    </mc:Choice>
  </mc:AlternateContent>
  <bookViews>
    <workbookView xWindow="0" yWindow="0" windowWidth="17520" windowHeight="11745"/>
  </bookViews>
  <sheets>
    <sheet name="Quotation" sheetId="1" r:id="rId1"/>
  </sheets>
  <definedNames>
    <definedName name="_xlnm.Print_Area" localSheetId="0">Quotation!$A$1:$H$44</definedName>
    <definedName name="_xlnm.Print_Titles" localSheetId="0">Quotation!$16:$16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H32" i="1"/>
  <c r="G32" i="1"/>
  <c r="N40" i="1" l="1"/>
  <c r="J45" i="1" l="1"/>
  <c r="J46" i="1" s="1"/>
  <c r="N33" i="1" l="1"/>
  <c r="M31" i="1"/>
  <c r="N31" i="1"/>
  <c r="M30" i="1"/>
  <c r="N30" i="1"/>
  <c r="N29" i="1"/>
  <c r="M29" i="1"/>
  <c r="H27" i="1" l="1"/>
  <c r="G27" i="1"/>
  <c r="H18" i="1" l="1"/>
  <c r="H19" i="1"/>
  <c r="H20" i="1"/>
  <c r="H21" i="1"/>
  <c r="H22" i="1"/>
  <c r="H23" i="1"/>
  <c r="H24" i="1"/>
  <c r="H25" i="1"/>
  <c r="H26" i="1"/>
  <c r="H28" i="1"/>
  <c r="H29" i="1"/>
  <c r="H30" i="1"/>
  <c r="H31" i="1"/>
  <c r="H33" i="1"/>
  <c r="I35" i="1" l="1"/>
  <c r="J35" i="1" s="1"/>
  <c r="K35" i="1" s="1"/>
  <c r="G33" i="1"/>
  <c r="G30" i="1"/>
  <c r="H17" i="1" l="1"/>
  <c r="H34" i="1" s="1"/>
  <c r="G31" i="1" l="1"/>
  <c r="G29" i="1"/>
  <c r="G24" i="1"/>
  <c r="G26" i="1"/>
  <c r="G25" i="1"/>
  <c r="G23" i="1"/>
  <c r="G22" i="1"/>
  <c r="G21" i="1"/>
  <c r="G20" i="1"/>
  <c r="G19" i="1"/>
  <c r="G18" i="1"/>
  <c r="G28" i="1"/>
  <c r="G17" i="1" l="1"/>
  <c r="G34" i="1" s="1"/>
  <c r="G47" i="1" l="1"/>
  <c r="G48" i="1" s="1"/>
  <c r="L43" i="1" l="1"/>
  <c r="I42" i="1"/>
</calcChain>
</file>

<file path=xl/sharedStrings.xml><?xml version="1.0" encoding="utf-8"?>
<sst xmlns="http://schemas.openxmlformats.org/spreadsheetml/2006/main" count="50" uniqueCount="37">
  <si>
    <t>S. No</t>
  </si>
  <si>
    <t>Description</t>
  </si>
  <si>
    <t>Unit</t>
  </si>
  <si>
    <t>Qty</t>
  </si>
  <si>
    <t>Thanking you,</t>
  </si>
  <si>
    <t>Material Rate</t>
  </si>
  <si>
    <t>Material Amount</t>
  </si>
  <si>
    <t>Sub Total Amount Rs.</t>
  </si>
  <si>
    <t>Nos</t>
  </si>
  <si>
    <t>Labor Rate</t>
  </si>
  <si>
    <t>Labor Amount</t>
  </si>
  <si>
    <t>Rft</t>
  </si>
  <si>
    <t>Supply and installation of Cladding</t>
  </si>
  <si>
    <t>Supply and installation of drain Pipe with insulation</t>
  </si>
  <si>
    <t>Supply and installation of G.I ducting</t>
  </si>
  <si>
    <t>Sqft</t>
  </si>
  <si>
    <t>Supply and installation of hangers and supports</t>
  </si>
  <si>
    <t>Job</t>
  </si>
  <si>
    <t>Supply and installation of electrical wiring.</t>
  </si>
  <si>
    <t>Supply and installation of thermostat</t>
  </si>
  <si>
    <t>Supply and installation of Motorized Valve  1-1/4"</t>
  </si>
  <si>
    <t>Supply and installation of Balancing Valve  1-1/4"</t>
  </si>
  <si>
    <t>Supply and installation of Gate Valve  1-1/4"</t>
  </si>
  <si>
    <t>Supply and installation of M.S SCH-40 Pipe 1-1/4"</t>
  </si>
  <si>
    <t>Supply and installation of thermopore insulation 1-1/4"</t>
  </si>
  <si>
    <t>Supply and installation of flexible duct connector.</t>
  </si>
  <si>
    <t>Testing and commissioing of system.</t>
  </si>
  <si>
    <t>Removal &amp; re-installation of units.</t>
  </si>
  <si>
    <t>Supply &amp; installation of Strainer   1-1/4"</t>
  </si>
  <si>
    <t>For PIONEER SERVICES.</t>
  </si>
  <si>
    <t>Supply and installation of Fiber glass insulation.</t>
  </si>
  <si>
    <t xml:space="preserve">Ceiling fore cutting, reparing work is not insucl in our scopy, Client will </t>
  </si>
  <si>
    <t>Note: False Ceiling cutting &amp; repairing work is not included in our scope, client will furnish this work.</t>
  </si>
  <si>
    <t>Core cuttings works</t>
  </si>
  <si>
    <t>Grand Total Amount Rs</t>
  </si>
  <si>
    <t>PES/TF/014/04/22.</t>
  </si>
  <si>
    <t>Quotation for installation of Fan Coil units with related material
(EBCO Supermarket - The Forum Shopping 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</si>
</sst>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165" fontId="3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164" fontId="3" fillId="0" borderId="0" xfId="1" applyNumberFormat="1" applyFont="1"/>
    <xf numFmtId="43" fontId="3" fillId="0" borderId="0" xfId="0" applyNumberFormat="1" applyFont="1"/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vertical="center"/>
    </xf>
    <xf numFmtId="0" fontId="3" fillId="0" borderId="0" xfId="0" applyFont="1" applyAlignment="1">
      <alignment vertical="top" wrapText="1"/>
    </xf>
    <xf numFmtId="0" fontId="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164" fontId="4" fillId="0" borderId="3" xfId="1" applyNumberFormat="1" applyFont="1" applyBorder="1" applyAlignment="1">
      <alignment vertical="center"/>
    </xf>
    <xf numFmtId="164" fontId="7" fillId="0" borderId="0" xfId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64" fontId="3" fillId="0" borderId="2" xfId="1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wrapText="1"/>
    </xf>
    <xf numFmtId="0" fontId="4" fillId="0" borderId="0" xfId="0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164" fontId="7" fillId="0" borderId="4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57146</xdr:colOff>
      <xdr:row>3</xdr:row>
      <xdr:rowOff>23815</xdr:rowOff>
    </xdr:from>
    <xdr:to>
      <xdr:col>7</xdr:col>
      <xdr:colOff>0</xdr:colOff>
      <xdr:row>4</xdr:row>
      <xdr:rowOff>0</xdr:rowOff>
    </xdr:to>
    <xdr:sp macro="" textlink="">
      <xdr:nvSpPr>
        <xdr:cNvPr id="26" name="WordArt 3"/>
        <xdr:cNvSpPr>
          <a:spLocks noChangeArrowheads="1" noChangeShapeType="1" noTextEdit="1"/>
        </xdr:cNvSpPr>
      </xdr:nvSpPr>
      <xdr:spPr bwMode="auto">
        <a:xfrm>
          <a:off x="2224084" y="690565"/>
          <a:ext cx="2517775" cy="193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kern="10" spc="0">
            <a:ln w="9525">
              <a:noFill/>
              <a:round/>
              <a:headEnd/>
              <a:tailEnd/>
            </a:ln>
            <a:solidFill>
              <a:srgbClr val="000000"/>
            </a:solidFill>
            <a:effectLst>
              <a:outerShdw dist="45791" dir="2021404" algn="ctr" rotWithShape="0">
                <a:srgbClr val="C0C0C0"/>
              </a:outerShdw>
            </a:effectLst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1299731</xdr:colOff>
      <xdr:row>0</xdr:row>
      <xdr:rowOff>186173</xdr:rowOff>
    </xdr:from>
    <xdr:to>
      <xdr:col>7</xdr:col>
      <xdr:colOff>744683</xdr:colOff>
      <xdr:row>3</xdr:row>
      <xdr:rowOff>147208</xdr:rowOff>
    </xdr:to>
    <xdr:sp macro="" textlink="">
      <xdr:nvSpPr>
        <xdr:cNvPr id="3" name="Text Box 69"/>
        <xdr:cNvSpPr txBox="1">
          <a:spLocks noChangeArrowheads="1"/>
        </xdr:cNvSpPr>
      </xdr:nvSpPr>
      <xdr:spPr bwMode="auto">
        <a:xfrm>
          <a:off x="1559504" y="186173"/>
          <a:ext cx="5021406" cy="5585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368880</xdr:colOff>
      <xdr:row>0</xdr:row>
      <xdr:rowOff>116032</xdr:rowOff>
    </xdr:from>
    <xdr:to>
      <xdr:col>1</xdr:col>
      <xdr:colOff>1310832</xdr:colOff>
      <xdr:row>3</xdr:row>
      <xdr:rowOff>173182</xdr:rowOff>
    </xdr:to>
    <xdr:pic>
      <xdr:nvPicPr>
        <xdr:cNvPr id="4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653" y="116032"/>
          <a:ext cx="941952" cy="6546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289359</xdr:colOff>
      <xdr:row>48</xdr:row>
      <xdr:rowOff>66389</xdr:rowOff>
    </xdr:from>
    <xdr:to>
      <xdr:col>1</xdr:col>
      <xdr:colOff>374072</xdr:colOff>
      <xdr:row>50</xdr:row>
      <xdr:rowOff>111991</xdr:rowOff>
    </xdr:to>
    <xdr:pic>
      <xdr:nvPicPr>
        <xdr:cNvPr id="5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359" y="11032262"/>
          <a:ext cx="458786" cy="4473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172317</xdr:colOff>
      <xdr:row>41</xdr:row>
      <xdr:rowOff>13854</xdr:rowOff>
    </xdr:from>
    <xdr:to>
      <xdr:col>1</xdr:col>
      <xdr:colOff>554182</xdr:colOff>
      <xdr:row>43</xdr:row>
      <xdr:rowOff>130347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7" y="9841922"/>
          <a:ext cx="641638" cy="47151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48</xdr:row>
      <xdr:rowOff>95250</xdr:rowOff>
    </xdr:from>
    <xdr:to>
      <xdr:col>7</xdr:col>
      <xdr:colOff>241665</xdr:colOff>
      <xdr:row>51</xdr:row>
      <xdr:rowOff>76200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11344275"/>
          <a:ext cx="621799" cy="58102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16</xdr:row>
      <xdr:rowOff>57150</xdr:rowOff>
    </xdr:from>
    <xdr:to>
      <xdr:col>17</xdr:col>
      <xdr:colOff>11432</xdr:colOff>
      <xdr:row>19</xdr:row>
      <xdr:rowOff>9524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2609850"/>
          <a:ext cx="2354582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48"/>
  <sheetViews>
    <sheetView tabSelected="1" view="pageBreakPreview" topLeftCell="A25" zoomScale="110" zoomScaleNormal="100" zoomScaleSheetLayoutView="110" workbookViewId="0">
      <selection activeCell="H37" sqref="H37"/>
    </sheetView>
  </sheetViews>
  <sheetFormatPr defaultColWidth="9.28515625" defaultRowHeight="15.75" x14ac:dyDescent="0.25"/>
  <cols>
    <col min="1" max="1" width="3.85546875" style="4" customWidth="1"/>
    <col min="2" max="2" width="41.140625" style="2" customWidth="1"/>
    <col min="3" max="3" width="5.85546875" style="4" bestFit="1" customWidth="1"/>
    <col min="4" max="4" width="5.28515625" style="4" bestFit="1" customWidth="1"/>
    <col min="5" max="5" width="9.7109375" style="2" customWidth="1"/>
    <col min="6" max="6" width="8.7109375" style="2" bestFit="1" customWidth="1"/>
    <col min="7" max="7" width="12.85546875" style="2" customWidth="1"/>
    <col min="8" max="8" width="11.7109375" style="2" customWidth="1"/>
    <col min="9" max="10" width="12.7109375" style="2" bestFit="1" customWidth="1"/>
    <col min="11" max="11" width="11.85546875" style="2" bestFit="1" customWidth="1"/>
    <col min="12" max="12" width="15.42578125" style="2" customWidth="1"/>
    <col min="13" max="14" width="11.5703125" style="2" bestFit="1" customWidth="1"/>
    <col min="15" max="16384" width="9.28515625" style="2"/>
  </cols>
  <sheetData>
    <row r="7" spans="1:8" ht="6" customHeight="1" x14ac:dyDescent="0.25"/>
    <row r="8" spans="1:8" ht="11.25" customHeight="1" x14ac:dyDescent="0.25"/>
    <row r="9" spans="1:8" x14ac:dyDescent="0.25">
      <c r="A9" s="35" t="s">
        <v>35</v>
      </c>
      <c r="B9" s="35"/>
      <c r="C9" s="35"/>
      <c r="D9" s="35"/>
      <c r="H9" s="3">
        <v>44653</v>
      </c>
    </row>
    <row r="10" spans="1:8" ht="1.5" customHeight="1" x14ac:dyDescent="0.25"/>
    <row r="11" spans="1:8" ht="1.5" customHeight="1" x14ac:dyDescent="0.25"/>
    <row r="12" spans="1:8" ht="33.75" customHeight="1" x14ac:dyDescent="0.25">
      <c r="A12" s="36" t="s">
        <v>36</v>
      </c>
      <c r="B12" s="36"/>
      <c r="C12" s="36"/>
      <c r="D12" s="36"/>
      <c r="E12" s="36"/>
      <c r="F12" s="36"/>
      <c r="G12" s="36"/>
      <c r="H12" s="36"/>
    </row>
    <row r="13" spans="1:8" ht="17.25" customHeight="1" x14ac:dyDescent="0.25">
      <c r="A13" s="36"/>
      <c r="B13" s="36"/>
      <c r="C13" s="36"/>
      <c r="D13" s="36"/>
      <c r="E13" s="36"/>
      <c r="F13" s="36"/>
      <c r="G13" s="36"/>
      <c r="H13" s="36"/>
    </row>
    <row r="14" spans="1:8" ht="1.5" customHeight="1" x14ac:dyDescent="0.25">
      <c r="A14" s="22"/>
      <c r="B14" s="22"/>
      <c r="C14" s="22"/>
      <c r="D14" s="22"/>
      <c r="E14" s="22"/>
      <c r="F14" s="22"/>
      <c r="G14" s="22"/>
      <c r="H14" s="22"/>
    </row>
    <row r="15" spans="1:8" ht="5.25" customHeight="1" x14ac:dyDescent="0.25">
      <c r="A15" s="22"/>
      <c r="B15" s="22"/>
      <c r="C15" s="22"/>
      <c r="D15" s="22"/>
      <c r="E15" s="22"/>
      <c r="F15" s="22"/>
      <c r="G15" s="22"/>
      <c r="H15" s="22"/>
    </row>
    <row r="16" spans="1:8" ht="31.5" x14ac:dyDescent="0.25">
      <c r="A16" s="9" t="s">
        <v>0</v>
      </c>
      <c r="B16" s="9" t="s">
        <v>1</v>
      </c>
      <c r="C16" s="9" t="s">
        <v>3</v>
      </c>
      <c r="D16" s="9" t="s">
        <v>2</v>
      </c>
      <c r="E16" s="9" t="s">
        <v>5</v>
      </c>
      <c r="F16" s="9" t="s">
        <v>9</v>
      </c>
      <c r="G16" s="9" t="s">
        <v>6</v>
      </c>
      <c r="H16" s="9" t="s">
        <v>10</v>
      </c>
    </row>
    <row r="17" spans="1:14" ht="31.5" x14ac:dyDescent="0.25">
      <c r="A17" s="11">
        <v>1</v>
      </c>
      <c r="B17" s="14" t="s">
        <v>23</v>
      </c>
      <c r="C17" s="13">
        <v>485</v>
      </c>
      <c r="D17" s="13" t="s">
        <v>11</v>
      </c>
      <c r="E17" s="12">
        <v>950</v>
      </c>
      <c r="F17" s="12">
        <v>185</v>
      </c>
      <c r="G17" s="12">
        <f>E17*C17</f>
        <v>460750</v>
      </c>
      <c r="H17" s="12">
        <f t="shared" ref="H17" si="0">F17*C17</f>
        <v>89725</v>
      </c>
    </row>
    <row r="18" spans="1:14" ht="31.5" x14ac:dyDescent="0.25">
      <c r="A18" s="11">
        <v>2</v>
      </c>
      <c r="B18" s="14" t="s">
        <v>24</v>
      </c>
      <c r="C18" s="13">
        <v>485</v>
      </c>
      <c r="D18" s="13" t="s">
        <v>11</v>
      </c>
      <c r="E18" s="12">
        <v>410</v>
      </c>
      <c r="F18" s="12">
        <v>65</v>
      </c>
      <c r="G18" s="12">
        <f t="shared" ref="G18:G27" si="1">E18*C18</f>
        <v>198850</v>
      </c>
      <c r="H18" s="12">
        <f t="shared" ref="H18:H33" si="2">F18*C18</f>
        <v>31525</v>
      </c>
    </row>
    <row r="19" spans="1:14" x14ac:dyDescent="0.25">
      <c r="A19" s="11">
        <v>3</v>
      </c>
      <c r="B19" s="14" t="s">
        <v>12</v>
      </c>
      <c r="C19" s="13">
        <v>485</v>
      </c>
      <c r="D19" s="25" t="s">
        <v>11</v>
      </c>
      <c r="E19" s="12">
        <v>300</v>
      </c>
      <c r="F19" s="12">
        <v>85</v>
      </c>
      <c r="G19" s="12">
        <f t="shared" si="1"/>
        <v>145500</v>
      </c>
      <c r="H19" s="12">
        <f t="shared" si="2"/>
        <v>41225</v>
      </c>
    </row>
    <row r="20" spans="1:14" x14ac:dyDescent="0.25">
      <c r="A20" s="11">
        <v>4</v>
      </c>
      <c r="B20" s="14" t="s">
        <v>22</v>
      </c>
      <c r="C20" s="13">
        <v>8</v>
      </c>
      <c r="D20" s="13" t="s">
        <v>8</v>
      </c>
      <c r="E20" s="12">
        <v>6116</v>
      </c>
      <c r="F20" s="12">
        <v>1000</v>
      </c>
      <c r="G20" s="12">
        <f t="shared" si="1"/>
        <v>48928</v>
      </c>
      <c r="H20" s="12">
        <f t="shared" si="2"/>
        <v>8000</v>
      </c>
    </row>
    <row r="21" spans="1:14" x14ac:dyDescent="0.25">
      <c r="A21" s="11">
        <v>5</v>
      </c>
      <c r="B21" s="14" t="s">
        <v>28</v>
      </c>
      <c r="C21" s="13">
        <v>4</v>
      </c>
      <c r="D21" s="13" t="s">
        <v>8</v>
      </c>
      <c r="E21" s="12">
        <v>5500</v>
      </c>
      <c r="F21" s="12">
        <v>1000</v>
      </c>
      <c r="G21" s="12">
        <f t="shared" si="1"/>
        <v>22000</v>
      </c>
      <c r="H21" s="12">
        <f t="shared" si="2"/>
        <v>4000</v>
      </c>
    </row>
    <row r="22" spans="1:14" ht="31.5" x14ac:dyDescent="0.25">
      <c r="A22" s="11">
        <v>6</v>
      </c>
      <c r="B22" s="14" t="s">
        <v>21</v>
      </c>
      <c r="C22" s="13">
        <v>4</v>
      </c>
      <c r="D22" s="13" t="s">
        <v>8</v>
      </c>
      <c r="E22" s="12">
        <v>10500</v>
      </c>
      <c r="F22" s="12">
        <v>1000</v>
      </c>
      <c r="G22" s="12">
        <f t="shared" si="1"/>
        <v>42000</v>
      </c>
      <c r="H22" s="12">
        <f t="shared" si="2"/>
        <v>4000</v>
      </c>
    </row>
    <row r="23" spans="1:14" ht="31.5" x14ac:dyDescent="0.25">
      <c r="A23" s="11">
        <v>7</v>
      </c>
      <c r="B23" s="14" t="s">
        <v>20</v>
      </c>
      <c r="C23" s="13">
        <v>4</v>
      </c>
      <c r="D23" s="13" t="s">
        <v>8</v>
      </c>
      <c r="E23" s="12">
        <v>25000</v>
      </c>
      <c r="F23" s="12">
        <v>1000</v>
      </c>
      <c r="G23" s="12">
        <f t="shared" si="1"/>
        <v>100000</v>
      </c>
      <c r="H23" s="12">
        <f t="shared" si="2"/>
        <v>4000</v>
      </c>
    </row>
    <row r="24" spans="1:14" ht="31.5" x14ac:dyDescent="0.25">
      <c r="A24" s="11">
        <v>8</v>
      </c>
      <c r="B24" s="14" t="s">
        <v>19</v>
      </c>
      <c r="C24" s="13">
        <v>4</v>
      </c>
      <c r="D24" s="13" t="s">
        <v>8</v>
      </c>
      <c r="E24" s="12">
        <v>19500</v>
      </c>
      <c r="F24" s="12">
        <v>2000</v>
      </c>
      <c r="G24" s="12">
        <f t="shared" ref="G24" si="3">E24*C24</f>
        <v>78000</v>
      </c>
      <c r="H24" s="12">
        <f t="shared" si="2"/>
        <v>8000</v>
      </c>
    </row>
    <row r="25" spans="1:14" ht="31.5" x14ac:dyDescent="0.25">
      <c r="A25" s="11">
        <v>9</v>
      </c>
      <c r="B25" s="27" t="s">
        <v>13</v>
      </c>
      <c r="C25" s="25">
        <v>80</v>
      </c>
      <c r="D25" s="25" t="s">
        <v>11</v>
      </c>
      <c r="E25" s="12">
        <v>160</v>
      </c>
      <c r="F25" s="12">
        <v>60</v>
      </c>
      <c r="G25" s="12">
        <f t="shared" si="1"/>
        <v>12800</v>
      </c>
      <c r="H25" s="12">
        <f t="shared" si="2"/>
        <v>4800</v>
      </c>
    </row>
    <row r="26" spans="1:14" x14ac:dyDescent="0.25">
      <c r="A26" s="11">
        <v>10</v>
      </c>
      <c r="B26" s="14" t="s">
        <v>14</v>
      </c>
      <c r="C26" s="13">
        <v>120</v>
      </c>
      <c r="D26" s="13" t="s">
        <v>15</v>
      </c>
      <c r="E26" s="12">
        <v>240</v>
      </c>
      <c r="F26" s="12">
        <v>60</v>
      </c>
      <c r="G26" s="12">
        <f t="shared" si="1"/>
        <v>28800</v>
      </c>
      <c r="H26" s="12">
        <f t="shared" si="2"/>
        <v>7200</v>
      </c>
    </row>
    <row r="27" spans="1:14" ht="31.5" x14ac:dyDescent="0.25">
      <c r="A27" s="11">
        <v>11</v>
      </c>
      <c r="B27" s="14" t="s">
        <v>30</v>
      </c>
      <c r="C27" s="13">
        <v>120</v>
      </c>
      <c r="D27" s="13" t="s">
        <v>15</v>
      </c>
      <c r="E27" s="12">
        <v>120</v>
      </c>
      <c r="F27" s="12">
        <v>50</v>
      </c>
      <c r="G27" s="12">
        <f t="shared" si="1"/>
        <v>14400</v>
      </c>
      <c r="H27" s="12">
        <f t="shared" si="2"/>
        <v>6000</v>
      </c>
    </row>
    <row r="28" spans="1:14" ht="19.5" customHeight="1" x14ac:dyDescent="0.25">
      <c r="A28" s="11">
        <v>12</v>
      </c>
      <c r="B28" s="14" t="s">
        <v>27</v>
      </c>
      <c r="C28" s="13">
        <v>4</v>
      </c>
      <c r="D28" s="13" t="s">
        <v>8</v>
      </c>
      <c r="E28" s="12">
        <v>0</v>
      </c>
      <c r="F28" s="12">
        <v>13000</v>
      </c>
      <c r="G28" s="12">
        <f t="shared" ref="G28" si="4">E28*C28</f>
        <v>0</v>
      </c>
      <c r="H28" s="12">
        <f t="shared" si="2"/>
        <v>52000</v>
      </c>
    </row>
    <row r="29" spans="1:14" x14ac:dyDescent="0.25">
      <c r="A29" s="11">
        <v>13</v>
      </c>
      <c r="B29" s="14" t="s">
        <v>18</v>
      </c>
      <c r="C29" s="13">
        <v>1</v>
      </c>
      <c r="D29" s="13" t="s">
        <v>17</v>
      </c>
      <c r="E29" s="12">
        <v>116000</v>
      </c>
      <c r="F29" s="12">
        <v>24000</v>
      </c>
      <c r="G29" s="12">
        <f>E29*C29</f>
        <v>116000</v>
      </c>
      <c r="H29" s="12">
        <f t="shared" si="2"/>
        <v>24000</v>
      </c>
      <c r="J29" s="26">
        <v>175000</v>
      </c>
      <c r="K29" s="26">
        <v>35000</v>
      </c>
      <c r="M29" s="26">
        <f t="shared" ref="M29:N31" si="5">J29/6*2</f>
        <v>58333.333333333336</v>
      </c>
      <c r="N29" s="26">
        <f t="shared" si="5"/>
        <v>11666.666666666666</v>
      </c>
    </row>
    <row r="30" spans="1:14" ht="31.5" x14ac:dyDescent="0.25">
      <c r="A30" s="11">
        <v>14</v>
      </c>
      <c r="B30" s="14" t="s">
        <v>25</v>
      </c>
      <c r="C30" s="13">
        <v>1</v>
      </c>
      <c r="D30" s="13" t="s">
        <v>17</v>
      </c>
      <c r="E30" s="12">
        <v>29000</v>
      </c>
      <c r="F30" s="12">
        <v>7000</v>
      </c>
      <c r="G30" s="12">
        <f>E30*C30</f>
        <v>29000</v>
      </c>
      <c r="H30" s="12">
        <f t="shared" si="2"/>
        <v>7000</v>
      </c>
      <c r="J30" s="26">
        <v>35000</v>
      </c>
      <c r="K30" s="26">
        <v>10000</v>
      </c>
      <c r="M30" s="26">
        <f t="shared" si="5"/>
        <v>11666.666666666666</v>
      </c>
      <c r="N30" s="26">
        <f t="shared" si="5"/>
        <v>3333.3333333333335</v>
      </c>
    </row>
    <row r="31" spans="1:14" ht="31.5" x14ac:dyDescent="0.25">
      <c r="A31" s="11">
        <v>15</v>
      </c>
      <c r="B31" s="14" t="s">
        <v>16</v>
      </c>
      <c r="C31" s="13">
        <v>1</v>
      </c>
      <c r="D31" s="13" t="s">
        <v>17</v>
      </c>
      <c r="E31" s="12">
        <v>50000</v>
      </c>
      <c r="F31" s="12">
        <v>15000</v>
      </c>
      <c r="G31" s="12">
        <f t="shared" ref="G31:G32" si="6">E31*C31</f>
        <v>50000</v>
      </c>
      <c r="H31" s="12">
        <f t="shared" si="2"/>
        <v>15000</v>
      </c>
      <c r="J31" s="26">
        <v>75000</v>
      </c>
      <c r="K31" s="26">
        <v>25000</v>
      </c>
      <c r="M31" s="26">
        <f t="shared" si="5"/>
        <v>25000</v>
      </c>
      <c r="N31" s="26">
        <f t="shared" si="5"/>
        <v>8333.3333333333339</v>
      </c>
    </row>
    <row r="32" spans="1:14" x14ac:dyDescent="0.25">
      <c r="A32" s="31">
        <v>16</v>
      </c>
      <c r="B32" s="32" t="s">
        <v>33</v>
      </c>
      <c r="C32" s="13">
        <v>1</v>
      </c>
      <c r="D32" s="13" t="s">
        <v>17</v>
      </c>
      <c r="E32" s="33">
        <v>0</v>
      </c>
      <c r="F32" s="33">
        <v>40000</v>
      </c>
      <c r="G32" s="33">
        <f t="shared" si="6"/>
        <v>0</v>
      </c>
      <c r="H32" s="33">
        <f t="shared" si="2"/>
        <v>40000</v>
      </c>
      <c r="J32" s="26"/>
      <c r="K32" s="26"/>
      <c r="M32" s="26"/>
      <c r="N32" s="26"/>
    </row>
    <row r="33" spans="1:14" ht="16.5" thickBot="1" x14ac:dyDescent="0.3">
      <c r="A33" s="18">
        <v>17</v>
      </c>
      <c r="B33" s="19" t="s">
        <v>26</v>
      </c>
      <c r="C33" s="20">
        <v>1</v>
      </c>
      <c r="D33" s="20" t="s">
        <v>17</v>
      </c>
      <c r="E33" s="21">
        <v>0</v>
      </c>
      <c r="F33" s="21">
        <v>17000</v>
      </c>
      <c r="G33" s="21">
        <f t="shared" ref="G33" si="7">E33*C33</f>
        <v>0</v>
      </c>
      <c r="H33" s="21">
        <f t="shared" si="2"/>
        <v>17000</v>
      </c>
      <c r="J33" s="26"/>
      <c r="K33" s="26">
        <v>25000</v>
      </c>
      <c r="N33" s="26">
        <f>K33/6*2</f>
        <v>8333.3333333333339</v>
      </c>
    </row>
    <row r="34" spans="1:14" ht="24" customHeight="1" thickTop="1" x14ac:dyDescent="0.25">
      <c r="A34" s="37" t="s">
        <v>7</v>
      </c>
      <c r="B34" s="37"/>
      <c r="C34" s="37"/>
      <c r="D34" s="37"/>
      <c r="E34" s="37"/>
      <c r="F34" s="37"/>
      <c r="G34" s="28">
        <f t="shared" ref="G34:H34" si="8">SUM(G17:G33)</f>
        <v>1347028</v>
      </c>
      <c r="H34" s="28">
        <f t="shared" si="8"/>
        <v>363475</v>
      </c>
      <c r="J34" s="8"/>
    </row>
    <row r="35" spans="1:14" s="15" customFormat="1" ht="24" customHeight="1" thickBot="1" x14ac:dyDescent="0.3">
      <c r="A35" s="37" t="s">
        <v>34</v>
      </c>
      <c r="B35" s="37"/>
      <c r="C35" s="37"/>
      <c r="D35" s="37"/>
      <c r="E35" s="37"/>
      <c r="F35" s="37"/>
      <c r="G35" s="39">
        <f>G34+H34</f>
        <v>1710503</v>
      </c>
      <c r="H35" s="39"/>
      <c r="I35" s="16">
        <f>SUM(H18:H33)</f>
        <v>273750</v>
      </c>
      <c r="J35" s="16">
        <f>I35*13%</f>
        <v>35587.5</v>
      </c>
      <c r="K35" s="17">
        <f>J35*80%</f>
        <v>28470</v>
      </c>
    </row>
    <row r="36" spans="1:14" s="15" customFormat="1" ht="19.5" customHeight="1" thickTop="1" x14ac:dyDescent="0.25">
      <c r="A36" s="23"/>
      <c r="B36" s="23"/>
      <c r="C36" s="23"/>
      <c r="D36" s="23"/>
      <c r="E36" s="23"/>
      <c r="F36" s="23"/>
      <c r="G36" s="29"/>
      <c r="H36" s="29"/>
      <c r="I36" s="16"/>
      <c r="J36" s="16"/>
      <c r="K36" s="17"/>
      <c r="N36" s="15">
        <v>800000</v>
      </c>
    </row>
    <row r="37" spans="1:14" s="15" customFormat="1" ht="19.5" customHeight="1" x14ac:dyDescent="0.25">
      <c r="A37" s="30"/>
      <c r="B37" s="30"/>
      <c r="C37" s="30"/>
      <c r="D37" s="30"/>
      <c r="E37" s="30"/>
      <c r="F37" s="30"/>
      <c r="G37" s="29"/>
      <c r="H37" s="29"/>
      <c r="I37" s="16"/>
      <c r="J37" s="16"/>
      <c r="K37" s="17"/>
    </row>
    <row r="38" spans="1:14" x14ac:dyDescent="0.25">
      <c r="A38" s="38" t="s">
        <v>32</v>
      </c>
      <c r="B38" s="38"/>
      <c r="C38" s="38"/>
      <c r="D38" s="38"/>
      <c r="E38" s="38"/>
      <c r="F38" s="38"/>
      <c r="G38" s="38"/>
      <c r="H38" s="38"/>
      <c r="I38" s="8"/>
    </row>
    <row r="39" spans="1:14" ht="7.15" hidden="1" customHeight="1" x14ac:dyDescent="0.25">
      <c r="A39" s="35" t="s">
        <v>4</v>
      </c>
      <c r="B39" s="35"/>
      <c r="C39" s="35"/>
      <c r="D39" s="35"/>
      <c r="E39" s="35"/>
      <c r="F39" s="35"/>
      <c r="G39" s="35"/>
      <c r="H39" s="35"/>
    </row>
    <row r="40" spans="1:14" ht="18.75" customHeight="1" x14ac:dyDescent="0.25">
      <c r="A40" s="24"/>
      <c r="B40" s="24"/>
      <c r="C40" s="24"/>
      <c r="D40" s="24"/>
      <c r="E40" s="24"/>
      <c r="F40" s="24"/>
      <c r="G40" s="24"/>
      <c r="H40" s="24"/>
      <c r="N40" s="2">
        <f>N36*60%</f>
        <v>480000</v>
      </c>
    </row>
    <row r="41" spans="1:14" x14ac:dyDescent="0.25">
      <c r="A41" s="34" t="s">
        <v>29</v>
      </c>
      <c r="B41" s="34"/>
      <c r="C41" s="34"/>
      <c r="D41" s="34"/>
      <c r="E41" s="34"/>
      <c r="F41" s="34"/>
      <c r="G41" s="34"/>
      <c r="H41" s="34"/>
      <c r="I41" s="8"/>
    </row>
    <row r="42" spans="1:14" ht="12.4" customHeight="1" x14ac:dyDescent="0.25">
      <c r="A42" s="1"/>
      <c r="B42" s="5"/>
      <c r="I42" s="8" t="e">
        <f>#REF!-#REF!</f>
        <v>#REF!</v>
      </c>
    </row>
    <row r="43" spans="1:14" x14ac:dyDescent="0.25">
      <c r="A43" s="1"/>
      <c r="B43" s="5"/>
      <c r="L43" s="8">
        <f>G35*60%</f>
        <v>1026301.7999999999</v>
      </c>
    </row>
    <row r="44" spans="1:14" x14ac:dyDescent="0.25">
      <c r="A44" s="10"/>
      <c r="B44" s="6"/>
      <c r="J44" s="7">
        <v>828630</v>
      </c>
    </row>
    <row r="45" spans="1:14" x14ac:dyDescent="0.25">
      <c r="A45" s="10"/>
      <c r="B45" s="6"/>
      <c r="J45" s="7">
        <f>J44*13%</f>
        <v>107721.90000000001</v>
      </c>
    </row>
    <row r="46" spans="1:14" x14ac:dyDescent="0.25">
      <c r="B46" s="2" t="s">
        <v>31</v>
      </c>
      <c r="J46" s="7">
        <f>J45+J44</f>
        <v>936351.9</v>
      </c>
    </row>
    <row r="47" spans="1:14" x14ac:dyDescent="0.25">
      <c r="G47" s="8">
        <f>G34*4.5%</f>
        <v>60616.259999999995</v>
      </c>
    </row>
    <row r="48" spans="1:14" x14ac:dyDescent="0.25">
      <c r="G48" s="8">
        <f>G34-G47</f>
        <v>1286411.74</v>
      </c>
    </row>
  </sheetData>
  <mergeCells count="8">
    <mergeCell ref="A41:H41"/>
    <mergeCell ref="A9:D9"/>
    <mergeCell ref="A39:H39"/>
    <mergeCell ref="A12:H13"/>
    <mergeCell ref="A34:F34"/>
    <mergeCell ref="A38:H38"/>
    <mergeCell ref="A35:F35"/>
    <mergeCell ref="G35:H35"/>
  </mergeCells>
  <printOptions horizontalCentered="1"/>
  <pageMargins left="0" right="0" top="0" bottom="0" header="0.18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Quotation</vt:lpstr>
      <vt:lpstr>Quotation!Print_Area</vt:lpstr>
      <vt:lpstr>Quotation!Print_Titles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Pioneer Engineeering</cp:lastModifiedBy>
  <cp:lastPrinted>2022-04-02T08:39:56Z</cp:lastPrinted>
  <dcterms:created xsi:type="dcterms:W3CDTF">2015-08-24T06:28:35Z</dcterms:created>
  <dcterms:modified xsi:type="dcterms:W3CDTF">2022-04-02T08:43:25Z</dcterms:modified>
</cp:coreProperties>
</file>