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H:\Pioneer\Projects 2023\Amreli Steel - 10th Floor Dolmen Sky Tower Clifton Karachi\BOQ\"/>
    </mc:Choice>
  </mc:AlternateContent>
  <xr:revisionPtr revIDLastSave="0" documentId="13_ncr:1_{2CEBA0AE-61FA-4637-8A62-C872E7C44B3A}"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J51" i="2" l="1"/>
  <c r="K51" i="2" s="1"/>
  <c r="J50" i="2"/>
  <c r="K50" i="2" s="1"/>
  <c r="J49" i="2"/>
  <c r="K49" i="2" s="1"/>
  <c r="J48" i="2"/>
  <c r="K48" i="2" s="1"/>
  <c r="K20" i="2"/>
  <c r="J20" i="2"/>
  <c r="J19" i="2"/>
  <c r="K19" i="2" s="1"/>
  <c r="K16" i="2"/>
  <c r="J16" i="2"/>
  <c r="K15" i="2"/>
  <c r="J15" i="2"/>
  <c r="J14" i="2"/>
  <c r="K14" i="2" s="1"/>
  <c r="K13" i="2"/>
  <c r="J13" i="2"/>
  <c r="J12" i="2"/>
  <c r="K12" i="2" s="1"/>
  <c r="K11" i="2"/>
  <c r="J11" i="2"/>
  <c r="H51" i="2"/>
  <c r="H50" i="2"/>
  <c r="H49" i="2"/>
  <c r="H48" i="2"/>
  <c r="H21" i="2"/>
  <c r="H20" i="2"/>
  <c r="H19" i="2"/>
  <c r="H11" i="2"/>
  <c r="H12" i="2"/>
  <c r="H13" i="2"/>
  <c r="H14" i="2"/>
  <c r="H15" i="2"/>
  <c r="K10" i="2"/>
  <c r="J10"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I51" i="2"/>
  <c r="I50" i="2"/>
  <c r="I49" i="2"/>
  <c r="I48" i="2"/>
  <c r="I47" i="2"/>
  <c r="I45" i="2"/>
  <c r="I44" i="2"/>
  <c r="I43" i="2"/>
  <c r="I42" i="2"/>
  <c r="I39" i="2"/>
  <c r="I38" i="2"/>
  <c r="I37" i="2"/>
  <c r="I36" i="2"/>
  <c r="I35" i="2"/>
  <c r="I32" i="2"/>
  <c r="I28" i="2"/>
  <c r="I27" i="2"/>
  <c r="I26" i="2"/>
  <c r="I25" i="2"/>
  <c r="I21" i="2"/>
  <c r="I20" i="2"/>
  <c r="I17" i="2"/>
  <c r="I15" i="2"/>
  <c r="I14" i="2"/>
  <c r="I13" i="2"/>
  <c r="I12" i="2"/>
  <c r="I11" i="2"/>
  <c r="I10" i="2"/>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alcChain>
</file>

<file path=xl/sharedStrings.xml><?xml version="1.0" encoding="utf-8"?>
<sst xmlns="http://schemas.openxmlformats.org/spreadsheetml/2006/main" count="352" uniqueCount="216">
  <si>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</si>
  <si>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</si>
  <si>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</si>
  <si>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</si>
  <si>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</si>
  <si>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</si>
  <si>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</si>
  <si>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</si>
  <si>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</si>
  <si>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</si>
  <si>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</si>
  <si>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</si>
  <si>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</si>
  <si>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</si>
  <si>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</si>
  <si>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</si>
  <si>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</si>
  <si>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</si>
  <si>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</si>
  <si>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</si>
  <si>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</si>
  <si>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</si>
  <si>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</si>
  <si>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</si>
  <si>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</si>
  <si>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</si>
  <si>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</si>
  <si>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</si>
  <si>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</si>
  <si>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</si>
  <si>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</si>
  <si>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</si>
  <si>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</si>
  <si>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</si>
  <si>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</si>
  <si>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</si>
  <si>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</si>
  <si>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</si>
  <si>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</si>
  <si>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</si>
  <si>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</si>
  <si>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</si>
  <si>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</si>
  <si>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</si>
  <si>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</si>
  <si>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</si>
  <si>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</si>
  <si>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</si>
  <si>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</si>
  <si>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</si>
  <si>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</si>
  <si>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</si>
  <si>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</si>
  <si>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</si>
  <si>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</si>
  <si>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</si>
  <si>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</si>
  <si>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</si>
  <si>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</si>
  <si>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</si>
  <si>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</si>
  <si>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</si>
  <si>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</si>
  <si>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</si>
  <si>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</si>
  <si>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</si>
  <si>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</si>
  <si>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</si>
  <si>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</si>
  <si>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</si>
  <si>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</si>
  <si>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</si>
  <si>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</si>
  <si>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</si>
  <si>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</si>
  <si>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</si>
  <si>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</si>
  <si>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</si>
  <si>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</si>
  <si>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</si>
  <si>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</si>
  <si>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</si>
  <si>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</si>
  <si>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</si>
  <si>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</si>
  <si>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</si>
  <si>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</si>
  <si>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</si>
  <si>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</si>
  <si>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</si>
  <si>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</si>
  <si>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</si>
  <si>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</si>
  <si>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</si>
  <si>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</si>
  <si>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</si>
  <si>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</si>
  <si>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</si>
  <si>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</si>
  <si>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</si>
  <si>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</si>
  <si>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</si>
  <si>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</si>
  <si>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</si>
  <si>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</si>
  <si>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</si>
  <si>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</si>
  <si>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</si>
  <si>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</si>
  <si>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</si>
  <si>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</si>
  <si>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</si>
  <si>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</si>
  <si>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</si>
  <si>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</si>
  <si>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</si>
  <si>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</si>
  <si>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</si>
  <si>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</si>
  <si>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</si>
  <si>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</si>
  <si>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</si>
  <si>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</si>
  <si>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</si>
  <si>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</si>
  <si>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</si>
  <si>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</si>
  <si>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</si>
  <si>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</si>
  <si>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</si>
  <si>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</si>
  <si>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</si>
  <si>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</si>
  <si>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</si>
  <si>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</si>
  <si>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</si>
  <si>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</si>
  <si>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</si>
  <si>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</si>
  <si>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</si>
  <si>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</si>
  <si>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</si>
  <si>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</si>
  <si>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</si>
  <si>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</si>
  <si>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</si>
  <si>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</si>
  <si>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</si>
  <si>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</si>
  <si>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</si>
  <si>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</si>
  <si>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</si>
  <si>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</si>
  <si>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</si>
  <si>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</si>
  <si>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</si>
  <si>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</si>
  <si>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</si>
  <si>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</si>
  <si>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</si>
  <si>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</si>
  <si>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</si>
  <si>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</si>
  <si>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</si>
  <si>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</si>
  <si>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</si>
  <si>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</si>
  <si>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</si>
  <si>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</si>
  <si>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</si>
  <si>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</si>
  <si>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</si>
  <si>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</si>
  <si>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</si>
  <si>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</si>
  <si>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</si>
  <si>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</si>
  <si>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</si>
  <si>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</si>
  <si>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</si>
  <si>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</si>
  <si>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</si>
  <si>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</si>
  <si>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</si>
  <si>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</si>
  <si>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</si>
  <si>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</si>
  <si>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</si>
  <si>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</si>
  <si>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</si>
  <si>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</si>
  <si>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</si>
  <si>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</si>
  <si>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</si>
  <si>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</si>
  <si>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</si>
  <si>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</si>
  <si>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</si>
  <si>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</si>
  <si>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</si>
  <si>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</si>
  <si>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</si>
  <si>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</si>
  <si>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</si>
  <si>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</si>
  <si>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</si>
  <si>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</si>
  <si>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</si>
  <si>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</si>
  <si>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</si>
  <si>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</si>
  <si>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</si>
  <si>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</si>
  <si>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</si>
  <si>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Variations (05 Nos)</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</si>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</sst>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12" fillId="0" borderId="0"/>
    <xf numFmtId="0" fontId="12" fillId="0" borderId="0"/>
  </cellStyleXfs>
  <cellXfs count="19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4"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5"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4" fontId="7" fillId="0" borderId="5" xfId="0" applyNumberFormat="1" applyFont="1" applyBorder="1" applyAlignment="1">
      <alignment horizontal="left" vertical="top" indent="2" shrinkToFit="1"/>
    </xf>
    <xf numFmtId="165" fontId="7" fillId="0" borderId="4" xfId="1" applyNumberFormat="1" applyFont="1" applyBorder="1" applyAlignment="1">
      <alignment vertical="top" wrapText="1"/>
    </xf>
    <xf numFmtId="165"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5"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5" fontId="14" fillId="0" borderId="9" xfId="2" applyNumberFormat="1" applyFont="1" applyBorder="1" applyAlignment="1">
      <alignment horizontal="left" vertical="center"/>
    </xf>
    <xf numFmtId="165"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5" fontId="0" fillId="0" borderId="0" xfId="1" applyNumberFormat="1" applyFont="1"/>
    <xf numFmtId="0" fontId="7" fillId="0" borderId="7" xfId="0" applyFont="1" applyBorder="1" applyAlignment="1">
      <alignment vertical="top" wrapText="1"/>
    </xf>
    <xf numFmtId="165"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5" fontId="7" fillId="0" borderId="0" xfId="1" applyNumberFormat="1" applyFont="1" applyAlignment="1">
      <alignment horizontal="left" vertical="top"/>
    </xf>
    <xf numFmtId="165"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5"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5" fontId="21" fillId="2" borderId="8" xfId="2" applyNumberFormat="1" applyFont="1" applyFill="1" applyBorder="1" applyAlignment="1">
      <alignment vertical="center"/>
    </xf>
    <xf numFmtId="165" fontId="7" fillId="0" borderId="7" xfId="1" applyNumberFormat="1" applyFont="1" applyBorder="1" applyAlignment="1">
      <alignment wrapText="1"/>
    </xf>
    <xf numFmtId="165"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5"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5" fontId="22" fillId="0" borderId="7" xfId="1" applyNumberFormat="1" applyFont="1" applyBorder="1" applyAlignment="1">
      <alignment vertical="center" wrapText="1"/>
    </xf>
    <xf numFmtId="164"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5"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5" fontId="7" fillId="0" borderId="19" xfId="1" applyNumberFormat="1" applyFont="1" applyBorder="1" applyAlignment="1">
      <alignment vertical="center" wrapText="1"/>
    </xf>
    <xf numFmtId="164" fontId="7" fillId="0" borderId="19" xfId="0" applyNumberFormat="1" applyFont="1" applyBorder="1" applyAlignment="1">
      <alignment horizontal="right" vertical="top" indent="1" shrinkToFit="1"/>
    </xf>
    <xf numFmtId="165" fontId="7" fillId="0" borderId="0" xfId="1" applyNumberFormat="1" applyFont="1" applyBorder="1" applyAlignment="1">
      <alignment vertical="top" wrapText="1"/>
    </xf>
    <xf numFmtId="0" fontId="6" fillId="0" borderId="15" xfId="0" applyFont="1" applyBorder="1" applyAlignment="1">
      <alignment horizontal="left" vertical="top" wrapText="1"/>
    </xf>
    <xf numFmtId="165" fontId="7" fillId="0" borderId="15" xfId="1" applyNumberFormat="1" applyFont="1" applyBorder="1" applyAlignment="1">
      <alignment vertical="top" wrapText="1"/>
    </xf>
    <xf numFmtId="0" fontId="7" fillId="0" borderId="16" xfId="0" applyFont="1" applyBorder="1" applyAlignment="1">
      <alignment horizontal="left" vertical="top" wrapText="1"/>
    </xf>
    <xf numFmtId="165"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5" fontId="7" fillId="0" borderId="14" xfId="1" applyNumberFormat="1" applyFont="1" applyBorder="1" applyAlignment="1">
      <alignment vertical="top" wrapText="1"/>
    </xf>
    <xf numFmtId="165" fontId="7" fillId="0" borderId="18" xfId="1" applyNumberFormat="1" applyFont="1" applyBorder="1" applyAlignment="1">
      <alignment vertical="top" wrapText="1"/>
    </xf>
    <xf numFmtId="165" fontId="7" fillId="0" borderId="17" xfId="1" applyNumberFormat="1" applyFont="1" applyBorder="1" applyAlignment="1">
      <alignment vertical="center" wrapText="1"/>
    </xf>
    <xf numFmtId="0" fontId="7" fillId="0" borderId="20" xfId="0" applyFont="1" applyBorder="1" applyAlignment="1">
      <alignment horizontal="left" wrapText="1"/>
    </xf>
    <xf numFmtId="165" fontId="7" fillId="0" borderId="21" xfId="1" applyNumberFormat="1" applyFont="1" applyBorder="1" applyAlignment="1">
      <alignment vertical="top" wrapText="1"/>
    </xf>
    <xf numFmtId="164"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5" fontId="7" fillId="0" borderId="26" xfId="1" applyNumberFormat="1" applyFont="1" applyBorder="1" applyAlignment="1">
      <alignment vertical="top" wrapText="1"/>
    </xf>
    <xf numFmtId="165" fontId="7" fillId="0" borderId="27" xfId="1" applyNumberFormat="1" applyFont="1" applyBorder="1" applyAlignment="1">
      <alignment vertical="center" wrapText="1"/>
    </xf>
    <xf numFmtId="43" fontId="7" fillId="0" borderId="7" xfId="1" applyFont="1" applyBorder="1" applyAlignment="1">
      <alignment vertical="center" wrapText="1"/>
    </xf>
    <xf numFmtId="165"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5" fontId="14" fillId="0" borderId="28" xfId="2" applyNumberFormat="1" applyFont="1" applyBorder="1" applyAlignment="1">
      <alignment horizontal="left" vertical="center"/>
    </xf>
    <xf numFmtId="165" fontId="7" fillId="0" borderId="0" xfId="1" applyNumberFormat="1" applyFont="1" applyBorder="1" applyAlignment="1">
      <alignment vertical="center" wrapText="1"/>
    </xf>
    <xf numFmtId="165" fontId="7" fillId="0" borderId="23" xfId="1" applyNumberFormat="1" applyFont="1" applyBorder="1" applyAlignment="1">
      <alignment vertical="center" wrapText="1"/>
    </xf>
    <xf numFmtId="165" fontId="7" fillId="0" borderId="24" xfId="1" applyNumberFormat="1" applyFont="1" applyBorder="1" applyAlignment="1">
      <alignment vertical="center" wrapText="1"/>
    </xf>
    <xf numFmtId="165"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5"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4" fontId="7" fillId="0" borderId="32" xfId="0" applyNumberFormat="1" applyFont="1" applyBorder="1" applyAlignment="1">
      <alignment horizontal="right" vertical="top" indent="1" shrinkToFit="1"/>
    </xf>
    <xf numFmtId="165" fontId="7" fillId="0" borderId="5" xfId="1" applyNumberFormat="1" applyFont="1" applyBorder="1" applyAlignment="1">
      <alignment vertical="center" wrapText="1"/>
    </xf>
    <xf numFmtId="165" fontId="7" fillId="0" borderId="26" xfId="1" applyNumberFormat="1" applyFont="1" applyBorder="1" applyAlignment="1">
      <alignment vertical="center" wrapText="1"/>
    </xf>
    <xf numFmtId="165"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5" fontId="7" fillId="0" borderId="39" xfId="1" applyNumberFormat="1" applyFont="1" applyBorder="1" applyAlignment="1">
      <alignment vertical="center" wrapText="1"/>
    </xf>
    <xf numFmtId="165"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4"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4"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4"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5" fontId="7" fillId="0" borderId="7" xfId="1" applyNumberFormat="1" applyFont="1" applyBorder="1" applyAlignment="1">
      <alignment horizontal="left" vertical="center" wrapText="1"/>
    </xf>
    <xf numFmtId="165" fontId="7" fillId="0" borderId="14" xfId="1" applyNumberFormat="1" applyFont="1" applyBorder="1" applyAlignment="1">
      <alignment horizontal="left" vertical="center" wrapText="1"/>
    </xf>
    <xf numFmtId="165"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rojects%202023\Amreli%20Steel%20-%2010th%20Floor%20Dolmen%20Sky%20Tower%20Clifton%20Karachi\Variation%20Order\Summary%20of%20VOs.xlsx" TargetMode="External"/><Relationship Id="rId1" Type="http://schemas.openxmlformats.org/officeDocument/2006/relationships/externalLinkPath" Target="/Pioneer/Projects%202023/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1774042.2881999998</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9"/>
  <sheetViews>
    <sheetView tabSelected="1" workbookViewId="0">
      <selection activeCell="H17" sqref="H17"/>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0" t="s">
        <v>201</v>
      </c>
      <c r="B2" s="170"/>
      <c r="C2" s="170"/>
      <c r="D2" s="170"/>
      <c r="E2" s="170"/>
      <c r="F2" s="49"/>
      <c r="G2" s="49"/>
      <c r="H2" s="49"/>
    </row>
    <row r="3" spans="1:8" ht="24" customHeight="1" x14ac:dyDescent="0.2">
      <c r="A3" s="48"/>
      <c r="B3" s="48"/>
      <c r="C3" s="48"/>
      <c r="D3" s="48"/>
      <c r="E3" s="48"/>
      <c r="F3" s="49"/>
      <c r="G3" s="49"/>
      <c r="H3" s="49"/>
    </row>
    <row r="4" spans="1:8" ht="17.25" customHeight="1" x14ac:dyDescent="0.2">
      <c r="A4" s="171" t="s">
        <v>198</v>
      </c>
      <c r="B4" s="171"/>
      <c r="C4" s="171"/>
      <c r="D4" s="171"/>
      <c r="E4" s="171"/>
      <c r="F4" s="49"/>
      <c r="G4" s="49"/>
      <c r="H4" s="49"/>
    </row>
    <row r="5" spans="1:8" ht="15.75" x14ac:dyDescent="0.2">
      <c r="A5" s="172"/>
      <c r="B5" s="172"/>
      <c r="C5" s="172"/>
      <c r="D5" s="172"/>
      <c r="E5" s="172"/>
    </row>
    <row r="6" spans="1:8" ht="15.75" x14ac:dyDescent="0.2">
      <c r="A6" s="173" t="s">
        <v>213</v>
      </c>
      <c r="B6" s="173"/>
      <c r="C6" s="173"/>
      <c r="D6" s="173"/>
      <c r="E6" s="173"/>
    </row>
    <row r="7" spans="1:8" ht="15.75" thickBot="1" x14ac:dyDescent="0.25">
      <c r="A7" s="51"/>
      <c r="B7" s="52"/>
      <c r="C7" s="53"/>
      <c r="D7" s="53"/>
      <c r="E7" s="53"/>
    </row>
    <row r="8" spans="1:8" ht="32.25" thickBot="1" x14ac:dyDescent="0.25">
      <c r="A8" s="54" t="s">
        <v>192</v>
      </c>
      <c r="B8" s="174" t="s">
        <v>2</v>
      </c>
      <c r="C8" s="174"/>
      <c r="D8" s="55"/>
      <c r="E8" s="56" t="s">
        <v>193</v>
      </c>
    </row>
    <row r="9" spans="1:8" ht="20.25" customHeight="1" x14ac:dyDescent="0.2">
      <c r="A9" s="57"/>
      <c r="B9" s="168"/>
      <c r="C9" s="169"/>
      <c r="D9" s="57"/>
      <c r="E9" s="58"/>
    </row>
    <row r="10" spans="1:8" ht="21" customHeight="1" x14ac:dyDescent="0.2">
      <c r="A10" s="57">
        <v>1</v>
      </c>
      <c r="B10" s="175" t="s">
        <v>194</v>
      </c>
      <c r="C10" s="176"/>
      <c r="D10" s="57" t="s">
        <v>195</v>
      </c>
      <c r="E10" s="58">
        <f>HVAC!K143</f>
        <v>6034361</v>
      </c>
    </row>
    <row r="11" spans="1:8" ht="15.75" x14ac:dyDescent="0.2">
      <c r="A11" s="57"/>
      <c r="B11" s="168"/>
      <c r="C11" s="169"/>
      <c r="D11" s="57"/>
      <c r="E11" s="59"/>
    </row>
    <row r="12" spans="1:8" ht="15.75" x14ac:dyDescent="0.2">
      <c r="A12" s="57">
        <v>2</v>
      </c>
      <c r="B12" s="175" t="s">
        <v>196</v>
      </c>
      <c r="C12" s="176"/>
      <c r="D12" s="57" t="s">
        <v>195</v>
      </c>
      <c r="E12" s="59">
        <f>Fire!K52</f>
        <v>1184950</v>
      </c>
    </row>
    <row r="13" spans="1:8" ht="15.75" x14ac:dyDescent="0.2">
      <c r="A13" s="57"/>
      <c r="B13" s="177"/>
      <c r="C13" s="177"/>
      <c r="D13" s="57"/>
      <c r="E13" s="58"/>
    </row>
    <row r="14" spans="1:8" ht="15.75" x14ac:dyDescent="0.2">
      <c r="A14" s="119">
        <v>3</v>
      </c>
      <c r="B14" s="120" t="s">
        <v>214</v>
      </c>
      <c r="C14" s="121"/>
      <c r="D14" s="57" t="s">
        <v>195</v>
      </c>
      <c r="E14" s="122">
        <f>[1]Sheet1!$C$22</f>
        <v>1774042.2881999998</v>
      </c>
    </row>
    <row r="15" spans="1:8" ht="16.5" thickBot="1" x14ac:dyDescent="0.25">
      <c r="A15" s="119"/>
      <c r="B15" s="120"/>
      <c r="C15" s="121"/>
      <c r="D15" s="119"/>
      <c r="E15" s="122"/>
    </row>
    <row r="16" spans="1:8" ht="24.75" customHeight="1" thickBot="1" x14ac:dyDescent="0.25">
      <c r="A16" s="60"/>
      <c r="B16" s="166" t="s">
        <v>197</v>
      </c>
      <c r="C16" s="167"/>
      <c r="D16" s="61"/>
      <c r="E16" s="78">
        <f>SUM(E10:E14)</f>
        <v>8993353.2882000003</v>
      </c>
    </row>
    <row r="17" spans="5:5" x14ac:dyDescent="0.2">
      <c r="E17" s="62"/>
    </row>
    <row r="18" spans="5:5" x14ac:dyDescent="0.2">
      <c r="E18" s="62"/>
    </row>
    <row r="19" spans="5:5" x14ac:dyDescent="0.2">
      <c r="E19" s="6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109" zoomScaleNormal="100" zoomScaleSheetLayoutView="80" workbookViewId="0">
      <selection activeCell="I21" sqref="I21"/>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0" t="s">
        <v>128</v>
      </c>
      <c r="B1" s="180"/>
      <c r="C1" s="180"/>
      <c r="D1" s="180"/>
      <c r="E1" s="180"/>
      <c r="F1" s="180"/>
      <c r="G1" s="180"/>
      <c r="H1" s="180"/>
      <c r="I1" s="180"/>
      <c r="J1" s="180"/>
      <c r="K1" s="180"/>
    </row>
    <row r="2" spans="1:11" s="1" customFormat="1" ht="16.7" customHeight="1" x14ac:dyDescent="0.2">
      <c r="A2" s="181" t="s">
        <v>194</v>
      </c>
      <c r="B2" s="181"/>
      <c r="C2" s="181"/>
      <c r="D2" s="181"/>
      <c r="E2" s="181"/>
      <c r="F2" s="181"/>
      <c r="G2" s="181"/>
      <c r="H2" s="181"/>
      <c r="I2" s="181"/>
      <c r="J2" s="181"/>
      <c r="K2" s="181"/>
    </row>
    <row r="3" spans="1:11" s="1" customFormat="1" ht="18.2" customHeight="1" x14ac:dyDescent="0.2">
      <c r="A3" s="180" t="s">
        <v>130</v>
      </c>
      <c r="B3" s="180"/>
      <c r="C3" s="3"/>
      <c r="D3" s="3"/>
      <c r="E3" s="4"/>
      <c r="F3" s="4"/>
      <c r="G3" s="4"/>
      <c r="H3" s="4"/>
      <c r="I3" s="4"/>
      <c r="J3" s="4"/>
      <c r="K3" s="69" t="s">
        <v>131</v>
      </c>
    </row>
    <row r="4" spans="1:11" s="1" customFormat="1" ht="24.75" customHeight="1" x14ac:dyDescent="0.2">
      <c r="A4" s="182" t="s">
        <v>132</v>
      </c>
      <c r="B4" s="182"/>
      <c r="C4" s="3"/>
      <c r="D4" s="3"/>
      <c r="E4" s="66"/>
      <c r="F4" s="66"/>
      <c r="G4" s="66"/>
      <c r="H4" s="66"/>
      <c r="I4" s="66"/>
      <c r="J4" s="66"/>
      <c r="K4" s="69" t="s">
        <v>133</v>
      </c>
    </row>
    <row r="5" spans="1:11" s="1" customFormat="1" ht="24.75" customHeight="1" x14ac:dyDescent="0.2">
      <c r="A5" s="179" t="s">
        <v>128</v>
      </c>
      <c r="B5" s="179"/>
      <c r="C5" s="179"/>
      <c r="D5" s="179"/>
      <c r="E5" s="179"/>
      <c r="F5" s="179"/>
      <c r="G5" s="179" t="s">
        <v>211</v>
      </c>
      <c r="H5" s="179"/>
      <c r="I5" s="179"/>
      <c r="J5" s="179"/>
      <c r="K5" s="179"/>
    </row>
    <row r="6" spans="1:11" ht="19.5" customHeight="1" x14ac:dyDescent="0.2">
      <c r="A6" s="178" t="s">
        <v>1</v>
      </c>
      <c r="B6" s="178" t="s">
        <v>2</v>
      </c>
      <c r="C6" s="178" t="s">
        <v>3</v>
      </c>
      <c r="D6" s="178" t="s">
        <v>4</v>
      </c>
      <c r="E6" s="178" t="s">
        <v>207</v>
      </c>
      <c r="F6" s="178" t="s">
        <v>208</v>
      </c>
      <c r="G6" s="178" t="s">
        <v>206</v>
      </c>
      <c r="H6" s="178" t="s">
        <v>209</v>
      </c>
      <c r="I6" s="178" t="s">
        <v>206</v>
      </c>
      <c r="J6" s="178" t="s">
        <v>210</v>
      </c>
      <c r="K6" s="67" t="s">
        <v>0</v>
      </c>
    </row>
    <row r="7" spans="1:11" ht="18" customHeight="1" x14ac:dyDescent="0.2">
      <c r="A7" s="178"/>
      <c r="B7" s="178"/>
      <c r="C7" s="178"/>
      <c r="D7" s="178"/>
      <c r="E7" s="178"/>
      <c r="F7" s="178"/>
      <c r="G7" s="178"/>
      <c r="H7" s="178"/>
      <c r="I7" s="178"/>
      <c r="J7" s="178"/>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215</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0</v>
      </c>
      <c r="H61" s="64">
        <f>G61*E61</f>
        <v>0</v>
      </c>
      <c r="I61" s="64">
        <f t="shared" ref="I61:I62" si="6">G61</f>
        <v>0</v>
      </c>
      <c r="J61" s="64">
        <f t="shared" ref="J61:J62" si="7">I61*F61</f>
        <v>0</v>
      </c>
      <c r="K61" s="64">
        <f t="shared" ref="K61:K62" si="8">J61+H61</f>
        <v>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195</v>
      </c>
      <c r="H78" s="64">
        <f>G78*E78</f>
        <v>154050</v>
      </c>
      <c r="I78" s="64">
        <f>G78</f>
        <v>195</v>
      </c>
      <c r="J78" s="64">
        <f>I78*F78</f>
        <v>39975</v>
      </c>
      <c r="K78" s="64">
        <f>J78+H78</f>
        <v>194025</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88</v>
      </c>
      <c r="H85" s="64">
        <f>G85*E85</f>
        <v>175120</v>
      </c>
      <c r="I85" s="64">
        <f>G85</f>
        <v>88</v>
      </c>
      <c r="J85" s="64">
        <f>I85*F85</f>
        <v>14080</v>
      </c>
      <c r="K85" s="64">
        <f>J85+H85</f>
        <v>189200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3351</v>
      </c>
      <c r="H96" s="110">
        <f>G96*E96</f>
        <v>1507950</v>
      </c>
      <c r="I96" s="102">
        <f>G96</f>
        <v>3351</v>
      </c>
      <c r="J96" s="110">
        <f>I96*F96</f>
        <v>318345</v>
      </c>
      <c r="K96" s="110">
        <f>J96+H96</f>
        <v>1826295</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3134</v>
      </c>
      <c r="H99" s="110">
        <f>G99*E99</f>
        <v>1692360</v>
      </c>
      <c r="I99" s="102">
        <f>G99</f>
        <v>3134</v>
      </c>
      <c r="J99" s="110">
        <f>I99*F99</f>
        <v>247586</v>
      </c>
      <c r="K99" s="110">
        <f>J99+H99</f>
        <v>1939946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310</v>
      </c>
      <c r="H102" s="110">
        <f>G102*E102</f>
        <v>127100</v>
      </c>
      <c r="I102" s="102">
        <f>G102</f>
        <v>310</v>
      </c>
      <c r="J102" s="110">
        <f>I102*F102</f>
        <v>24490</v>
      </c>
      <c r="K102" s="110">
        <f>J102+H102</f>
        <v>151590</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5505</v>
      </c>
      <c r="H108" s="64">
        <f>G108*E108</f>
        <v>192675</v>
      </c>
      <c r="I108" s="64">
        <f>G108</f>
        <v>5505</v>
      </c>
      <c r="J108" s="64">
        <f>I108*F108</f>
        <v>55050</v>
      </c>
      <c r="K108" s="64">
        <f>J108+H108</f>
        <v>247725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1840</v>
      </c>
      <c r="H126" s="123">
        <f>G126*E126</f>
        <v>62560</v>
      </c>
      <c r="I126" s="142">
        <f>G126</f>
        <v>1840</v>
      </c>
      <c r="J126" s="123">
        <f>I126*F126</f>
        <v>27600</v>
      </c>
      <c r="K126" s="142">
        <f>J126+H126</f>
        <v>90160</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68.5</v>
      </c>
      <c r="H132" s="126">
        <f>G132*E132</f>
        <v>47265</v>
      </c>
      <c r="I132" s="117">
        <f>G132</f>
        <v>68.5</v>
      </c>
      <c r="J132" s="126">
        <f>I132*F132</f>
        <v>8905</v>
      </c>
      <c r="K132" s="64">
        <f>J132+H132</f>
        <v>56170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6034361</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zoomScale="115" zoomScaleNormal="115" workbookViewId="0">
      <selection activeCell="N8" sqref="N8"/>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0" t="s">
        <v>128</v>
      </c>
      <c r="B1" s="180"/>
      <c r="C1" s="180"/>
      <c r="D1" s="180"/>
      <c r="E1" s="180"/>
      <c r="F1" s="180"/>
      <c r="G1" s="180"/>
      <c r="H1" s="180"/>
      <c r="I1" s="180"/>
      <c r="J1" s="180"/>
      <c r="K1" s="180"/>
    </row>
    <row r="2" spans="1:11" ht="16.7" customHeight="1" x14ac:dyDescent="0.2">
      <c r="A2" s="181" t="s">
        <v>129</v>
      </c>
      <c r="B2" s="181"/>
      <c r="C2" s="181"/>
      <c r="D2" s="181"/>
      <c r="E2" s="181"/>
      <c r="F2" s="181"/>
      <c r="G2" s="181"/>
      <c r="H2" s="181"/>
      <c r="I2" s="181"/>
      <c r="J2" s="181"/>
      <c r="K2" s="181"/>
    </row>
    <row r="3" spans="1:11" ht="18.2" customHeight="1" x14ac:dyDescent="0.2">
      <c r="A3" s="180" t="s">
        <v>130</v>
      </c>
      <c r="B3" s="180"/>
      <c r="C3" s="3"/>
      <c r="D3" s="3"/>
      <c r="E3" s="4"/>
      <c r="F3" s="4"/>
      <c r="G3" s="4"/>
      <c r="H3" s="4"/>
      <c r="I3" s="4"/>
      <c r="J3" s="4"/>
      <c r="K3" s="5" t="s">
        <v>131</v>
      </c>
    </row>
    <row r="4" spans="1:11" ht="24.75" customHeight="1" x14ac:dyDescent="0.2">
      <c r="A4" s="188" t="s">
        <v>132</v>
      </c>
      <c r="B4" s="188"/>
      <c r="C4" s="6"/>
      <c r="D4" s="6"/>
      <c r="E4" s="7"/>
      <c r="F4" s="7"/>
      <c r="G4" s="7"/>
      <c r="H4" s="7"/>
      <c r="I4" s="7"/>
      <c r="J4" s="7"/>
      <c r="K4" s="8" t="s">
        <v>133</v>
      </c>
    </row>
    <row r="5" spans="1:11" s="11" customFormat="1" ht="27.75" customHeight="1" x14ac:dyDescent="0.2">
      <c r="A5" s="186" t="s">
        <v>121</v>
      </c>
      <c r="B5" s="186" t="s">
        <v>122</v>
      </c>
      <c r="C5" s="186" t="s">
        <v>123</v>
      </c>
      <c r="D5" s="186" t="s">
        <v>126</v>
      </c>
      <c r="E5" s="76" t="s">
        <v>124</v>
      </c>
      <c r="F5" s="76" t="s">
        <v>125</v>
      </c>
      <c r="G5" s="178" t="s">
        <v>206</v>
      </c>
      <c r="H5" s="178" t="s">
        <v>209</v>
      </c>
      <c r="I5" s="178" t="s">
        <v>206</v>
      </c>
      <c r="J5" s="178" t="s">
        <v>210</v>
      </c>
      <c r="K5" s="186" t="s">
        <v>171</v>
      </c>
    </row>
    <row r="6" spans="1:11" s="11" customFormat="1" ht="24.75" customHeight="1" x14ac:dyDescent="0.2">
      <c r="A6" s="187"/>
      <c r="B6" s="187"/>
      <c r="C6" s="187"/>
      <c r="D6" s="187"/>
      <c r="E6" s="20" t="s">
        <v>127</v>
      </c>
      <c r="F6" s="20" t="s">
        <v>127</v>
      </c>
      <c r="G6" s="178"/>
      <c r="H6" s="178"/>
      <c r="I6" s="178"/>
      <c r="J6" s="178"/>
      <c r="K6" s="187"/>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64">
        <v>353</v>
      </c>
      <c r="H10" s="64">
        <f>G10*E10</f>
        <v>222390</v>
      </c>
      <c r="I10" s="64">
        <f>G10</f>
        <v>353</v>
      </c>
      <c r="J10" s="64">
        <f>I10*F10</f>
        <v>74130</v>
      </c>
      <c r="K10" s="64">
        <f>J10+H10</f>
        <v>296520</v>
      </c>
    </row>
    <row r="11" spans="1:11" ht="15.75" x14ac:dyDescent="0.2">
      <c r="A11" s="23" t="s">
        <v>95</v>
      </c>
      <c r="B11" s="22" t="s">
        <v>138</v>
      </c>
      <c r="C11" s="25" t="s">
        <v>135</v>
      </c>
      <c r="D11" s="24">
        <v>30</v>
      </c>
      <c r="E11" s="64">
        <v>800</v>
      </c>
      <c r="F11" s="64">
        <v>230</v>
      </c>
      <c r="G11" s="64">
        <v>29</v>
      </c>
      <c r="H11" s="64">
        <f t="shared" ref="H11:H15" si="0">G11*E11</f>
        <v>23200</v>
      </c>
      <c r="I11" s="64">
        <f t="shared" ref="I11:I15" si="1">G11</f>
        <v>29</v>
      </c>
      <c r="J11" s="64">
        <f t="shared" ref="J11:J15" si="2">I11*F11</f>
        <v>6670</v>
      </c>
      <c r="K11" s="64">
        <f t="shared" ref="K11:K15" si="3">J11+H11</f>
        <v>29870</v>
      </c>
    </row>
    <row r="12" spans="1:11" ht="15.75" x14ac:dyDescent="0.2">
      <c r="A12" s="23" t="s">
        <v>139</v>
      </c>
      <c r="B12" s="22" t="s">
        <v>140</v>
      </c>
      <c r="C12" s="25" t="s">
        <v>135</v>
      </c>
      <c r="D12" s="24">
        <v>70</v>
      </c>
      <c r="E12" s="64">
        <v>950</v>
      </c>
      <c r="F12" s="64">
        <v>290</v>
      </c>
      <c r="G12" s="64">
        <v>62</v>
      </c>
      <c r="H12" s="64">
        <f t="shared" si="0"/>
        <v>58900</v>
      </c>
      <c r="I12" s="64">
        <f t="shared" si="1"/>
        <v>62</v>
      </c>
      <c r="J12" s="64">
        <f t="shared" si="2"/>
        <v>17980</v>
      </c>
      <c r="K12" s="64">
        <f t="shared" si="3"/>
        <v>76880</v>
      </c>
    </row>
    <row r="13" spans="1:11" ht="15.75" x14ac:dyDescent="0.2">
      <c r="A13" s="23" t="s">
        <v>141</v>
      </c>
      <c r="B13" s="22" t="s">
        <v>142</v>
      </c>
      <c r="C13" s="25" t="s">
        <v>135</v>
      </c>
      <c r="D13" s="24">
        <v>70</v>
      </c>
      <c r="E13" s="64">
        <v>1350</v>
      </c>
      <c r="F13" s="64">
        <v>310</v>
      </c>
      <c r="G13" s="64">
        <v>78</v>
      </c>
      <c r="H13" s="64">
        <f t="shared" si="0"/>
        <v>105300</v>
      </c>
      <c r="I13" s="64">
        <f t="shared" si="1"/>
        <v>78</v>
      </c>
      <c r="J13" s="64">
        <f t="shared" si="2"/>
        <v>24180</v>
      </c>
      <c r="K13" s="64">
        <f t="shared" si="3"/>
        <v>129480</v>
      </c>
    </row>
    <row r="14" spans="1:11" ht="15.75" x14ac:dyDescent="0.2">
      <c r="A14" s="23" t="s">
        <v>143</v>
      </c>
      <c r="B14" s="22" t="s">
        <v>144</v>
      </c>
      <c r="C14" s="25" t="s">
        <v>135</v>
      </c>
      <c r="D14" s="24">
        <v>20</v>
      </c>
      <c r="E14" s="64">
        <v>2190</v>
      </c>
      <c r="F14" s="64">
        <v>330</v>
      </c>
      <c r="G14" s="64">
        <v>25</v>
      </c>
      <c r="H14" s="64">
        <f t="shared" si="0"/>
        <v>54750</v>
      </c>
      <c r="I14" s="64">
        <f t="shared" si="1"/>
        <v>25</v>
      </c>
      <c r="J14" s="64">
        <f t="shared" si="2"/>
        <v>8250</v>
      </c>
      <c r="K14" s="64">
        <f t="shared" si="3"/>
        <v>63000</v>
      </c>
    </row>
    <row r="15" spans="1:11" ht="15.75" x14ac:dyDescent="0.2">
      <c r="A15" s="23" t="s">
        <v>145</v>
      </c>
      <c r="B15" s="22" t="s">
        <v>146</v>
      </c>
      <c r="C15" s="25" t="s">
        <v>135</v>
      </c>
      <c r="D15" s="24">
        <v>50</v>
      </c>
      <c r="E15" s="64">
        <v>2800</v>
      </c>
      <c r="F15" s="64">
        <v>450</v>
      </c>
      <c r="G15" s="64">
        <v>48</v>
      </c>
      <c r="H15" s="64">
        <f t="shared" si="0"/>
        <v>134400</v>
      </c>
      <c r="I15" s="64">
        <f t="shared" si="1"/>
        <v>48</v>
      </c>
      <c r="J15" s="64">
        <f t="shared" si="2"/>
        <v>21600</v>
      </c>
      <c r="K15" s="64">
        <f t="shared" si="3"/>
        <v>156000</v>
      </c>
    </row>
    <row r="16" spans="1:11" ht="14.25" customHeight="1" x14ac:dyDescent="0.2">
      <c r="A16" s="29">
        <v>1.2</v>
      </c>
      <c r="B16" s="26" t="s">
        <v>147</v>
      </c>
      <c r="C16" s="189" t="s">
        <v>19</v>
      </c>
      <c r="D16" s="190">
        <v>46</v>
      </c>
      <c r="E16" s="183">
        <v>3700</v>
      </c>
      <c r="F16" s="183">
        <v>850</v>
      </c>
      <c r="G16" s="183">
        <v>28</v>
      </c>
      <c r="H16" s="183">
        <v>134400</v>
      </c>
      <c r="I16" s="183">
        <f>G16</f>
        <v>28</v>
      </c>
      <c r="J16" s="184">
        <f>I16*F16</f>
        <v>23800</v>
      </c>
      <c r="K16" s="184">
        <f>J16+H16</f>
        <v>158200</v>
      </c>
    </row>
    <row r="17" spans="1:12" ht="31.5" x14ac:dyDescent="0.2">
      <c r="A17" s="23" t="s">
        <v>36</v>
      </c>
      <c r="B17" s="22" t="s">
        <v>148</v>
      </c>
      <c r="C17" s="189"/>
      <c r="D17" s="190"/>
      <c r="E17" s="183"/>
      <c r="F17" s="183"/>
      <c r="G17" s="183"/>
      <c r="H17" s="183"/>
      <c r="I17" s="183">
        <f>G17</f>
        <v>0</v>
      </c>
      <c r="J17" s="185"/>
      <c r="K17" s="185"/>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1184950</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2023-09-26T06:04:13Z</cp:lastPrinted>
  <dcterms:created xsi:type="dcterms:W3CDTF">2022-12-19T13:16:52Z</dcterms:created>
  <dcterms:modified xsi:type="dcterms:W3CDTF">2023-10-14T06:31:21Z</dcterms:modified>
</cp:coreProperties>
</file>