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Pioneer\Projects 2023\Bank Al-Habib Offices at 22nd &amp; 23rd Floor Center Point Karachi\"/>
    </mc:Choice>
  </mc:AlternateContent>
  <xr:revisionPtr revIDLastSave="0" documentId="13_ncr:1_{9B0E2315-BA73-48A6-B3F8-4F5B6CDC252B}"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1">'HVAC 22nd Floor'!$A$1:$R$68</definedName>
    <definedName name="_xlnm.Print_Area" localSheetId="2">'HVAC 23rd Floor'!$A$1:$J$70</definedName>
    <definedName name="_xlnm.Print_Titles" localSheetId="1">'HVAC 22nd Floor'!$1:$3</definedName>
    <definedName name="_xlnm.Print_Titles" localSheetId="2">'HVAC 23rd Floor'!$1:$3</definedName>
  </definedNames>
  <calcPr calcId="181029"/>
</workbook>
</file>

<file path=xl/calcChain.xml><?xml version="1.0" encoding="utf-8"?>
<calcChain xmlns="http://schemas.openxmlformats.org/spreadsheetml/2006/main">
  <c r="H38" i="12" l="1"/>
  <c r="H37" i="12"/>
  <c r="H36" i="12"/>
  <c r="H33" i="12"/>
  <c r="H34" i="12"/>
  <c r="E24" i="12"/>
  <c r="M45" i="1" l="1"/>
  <c r="G6" i="9"/>
  <c r="G7" i="9"/>
  <c r="G10" i="9"/>
  <c r="G12" i="9"/>
  <c r="G14" i="9"/>
  <c r="G15" i="9"/>
  <c r="G16" i="9"/>
  <c r="G18" i="9"/>
  <c r="G19" i="9"/>
  <c r="G20" i="9"/>
  <c r="G22" i="9"/>
  <c r="G23" i="9"/>
  <c r="G25" i="9"/>
  <c r="G26" i="9"/>
  <c r="G27" i="9"/>
  <c r="G28" i="9"/>
  <c r="G29" i="9"/>
  <c r="G30" i="9"/>
  <c r="G31" i="9"/>
  <c r="G32" i="9"/>
  <c r="G33" i="9"/>
  <c r="G34" i="9"/>
  <c r="G35" i="9"/>
  <c r="G36" i="9"/>
  <c r="G37" i="9"/>
  <c r="G38" i="9"/>
  <c r="G39" i="9"/>
  <c r="G40" i="9"/>
  <c r="G42" i="9"/>
  <c r="G43" i="9"/>
  <c r="G44" i="9"/>
  <c r="G45" i="9"/>
  <c r="G46" i="9"/>
  <c r="G47" i="9"/>
  <c r="G48" i="9"/>
  <c r="G49" i="9"/>
  <c r="G52" i="9"/>
  <c r="G53" i="9"/>
  <c r="G54" i="9"/>
  <c r="G56" i="9"/>
  <c r="G57" i="9"/>
  <c r="G59" i="9"/>
  <c r="G61" i="9"/>
  <c r="G63" i="9"/>
  <c r="G64" i="9"/>
  <c r="G65" i="9"/>
  <c r="G66" i="9"/>
  <c r="G67" i="9"/>
  <c r="L22" i="11"/>
  <c r="M70" i="1"/>
  <c r="P48" i="1"/>
  <c r="G18" i="1"/>
  <c r="F21" i="11"/>
  <c r="F20" i="11"/>
  <c r="F19" i="11"/>
  <c r="F18" i="11"/>
  <c r="F17" i="11"/>
  <c r="F16" i="11"/>
  <c r="F15" i="11"/>
  <c r="F14" i="11"/>
  <c r="F13" i="11"/>
  <c r="F12" i="11"/>
  <c r="F11" i="11"/>
  <c r="F10" i="11"/>
  <c r="F9" i="11"/>
  <c r="F8" i="11"/>
  <c r="F7" i="11"/>
  <c r="I53" i="9"/>
  <c r="I25" i="9"/>
  <c r="I19" i="9"/>
  <c r="I22" i="9"/>
  <c r="I25" i="1"/>
  <c r="I22" i="1"/>
  <c r="I19" i="1"/>
  <c r="I7" i="1"/>
  <c r="G69" i="1"/>
  <c r="G68" i="1"/>
  <c r="G67" i="1"/>
  <c r="G66" i="1"/>
  <c r="G65" i="1"/>
  <c r="G63" i="1"/>
  <c r="G61" i="1"/>
  <c r="G59" i="1"/>
  <c r="G58" i="1"/>
  <c r="G56" i="1"/>
  <c r="G55" i="1"/>
  <c r="G52" i="1"/>
  <c r="G51" i="1"/>
  <c r="G50" i="1"/>
  <c r="G49" i="1"/>
  <c r="G48" i="1"/>
  <c r="G47" i="1"/>
  <c r="G45" i="1"/>
  <c r="G44" i="1"/>
  <c r="G43" i="1"/>
  <c r="G42" i="1"/>
  <c r="G41" i="1"/>
  <c r="G40" i="1"/>
  <c r="G39" i="1"/>
  <c r="G38" i="1"/>
  <c r="G37" i="1"/>
  <c r="G36" i="1"/>
  <c r="G35" i="1"/>
  <c r="G34" i="1"/>
  <c r="G33" i="1"/>
  <c r="G32" i="1"/>
  <c r="G31" i="1"/>
  <c r="G30" i="1"/>
  <c r="G29" i="1"/>
  <c r="G27" i="1"/>
  <c r="G26" i="1"/>
  <c r="G25" i="1"/>
  <c r="G23" i="1"/>
  <c r="G22" i="1"/>
  <c r="G20" i="1"/>
  <c r="G19" i="1"/>
  <c r="G16" i="1"/>
  <c r="G15" i="1"/>
  <c r="G14" i="1"/>
  <c r="G12" i="1"/>
  <c r="G10" i="1"/>
  <c r="G7" i="1"/>
  <c r="G6" i="1"/>
  <c r="M22" i="11" l="1"/>
  <c r="N22" i="11" s="1"/>
  <c r="N70" i="1"/>
  <c r="O70" i="1" s="1"/>
  <c r="F22" i="11"/>
  <c r="C17" i="12" s="1"/>
  <c r="J22" i="1"/>
  <c r="J19" i="1"/>
  <c r="J25" i="1"/>
  <c r="J22" i="9"/>
  <c r="J25" i="9"/>
  <c r="J53" i="9"/>
  <c r="J19" i="9"/>
  <c r="H21" i="11" l="1"/>
  <c r="I21" i="11" s="1"/>
  <c r="H20" i="11"/>
  <c r="I20" i="11" s="1"/>
  <c r="H19" i="11"/>
  <c r="I19" i="11" s="1"/>
  <c r="H18" i="11"/>
  <c r="I18" i="11" s="1"/>
  <c r="H17" i="11"/>
  <c r="I17" i="11" s="1"/>
  <c r="H16" i="11"/>
  <c r="I16" i="11" s="1"/>
  <c r="H15" i="11"/>
  <c r="H14" i="11"/>
  <c r="H13" i="11"/>
  <c r="I13" i="11" s="1"/>
  <c r="H12" i="11"/>
  <c r="H11" i="11"/>
  <c r="I11" i="11" s="1"/>
  <c r="H10" i="11"/>
  <c r="H9" i="11"/>
  <c r="H8" i="11"/>
  <c r="I8" i="11" s="1"/>
  <c r="H7" i="11"/>
  <c r="H4" i="11"/>
  <c r="F4" i="11"/>
  <c r="F18" i="10"/>
  <c r="H18" i="10"/>
  <c r="I18" i="10" s="1"/>
  <c r="H22" i="10"/>
  <c r="F22" i="10"/>
  <c r="H21" i="10"/>
  <c r="F21" i="10"/>
  <c r="I21" i="10" s="1"/>
  <c r="H20" i="10"/>
  <c r="F20" i="10"/>
  <c r="H19" i="10"/>
  <c r="F19" i="10"/>
  <c r="H17" i="10"/>
  <c r="F17" i="10"/>
  <c r="H16" i="10"/>
  <c r="F16" i="10"/>
  <c r="H15" i="10"/>
  <c r="F15" i="10"/>
  <c r="H14" i="10"/>
  <c r="F14" i="10"/>
  <c r="H13" i="10"/>
  <c r="F13" i="10"/>
  <c r="H12" i="10"/>
  <c r="F12" i="10"/>
  <c r="H11" i="10"/>
  <c r="F11" i="10"/>
  <c r="H10" i="10"/>
  <c r="F10" i="10"/>
  <c r="H9" i="10"/>
  <c r="F9" i="10"/>
  <c r="H8" i="10"/>
  <c r="F8" i="10"/>
  <c r="H7" i="10"/>
  <c r="F7" i="10"/>
  <c r="H4" i="10"/>
  <c r="F4" i="10"/>
  <c r="I46" i="9"/>
  <c r="I45" i="9"/>
  <c r="J45" i="9" s="1"/>
  <c r="I67" i="9"/>
  <c r="I66" i="9"/>
  <c r="I65" i="9"/>
  <c r="I64" i="9"/>
  <c r="J64" i="9" s="1"/>
  <c r="I63" i="9"/>
  <c r="I61" i="9"/>
  <c r="I59" i="9"/>
  <c r="I57" i="9"/>
  <c r="I56" i="9"/>
  <c r="J56" i="9" s="1"/>
  <c r="I54" i="9"/>
  <c r="I52" i="9"/>
  <c r="I49" i="9"/>
  <c r="I48" i="9"/>
  <c r="I47" i="9"/>
  <c r="I44" i="9"/>
  <c r="I43" i="9"/>
  <c r="J43" i="9" s="1"/>
  <c r="I42" i="9"/>
  <c r="I40" i="9"/>
  <c r="J40" i="9" s="1"/>
  <c r="I39" i="9"/>
  <c r="I38" i="9"/>
  <c r="J38" i="9" s="1"/>
  <c r="I37" i="9"/>
  <c r="I36" i="9"/>
  <c r="I35" i="9"/>
  <c r="I34" i="9"/>
  <c r="I33" i="9"/>
  <c r="I32" i="9"/>
  <c r="I31" i="9"/>
  <c r="I30" i="9"/>
  <c r="J30" i="9" s="1"/>
  <c r="I29" i="9"/>
  <c r="I28" i="9"/>
  <c r="I27" i="9"/>
  <c r="I26" i="9"/>
  <c r="J26" i="9" s="1"/>
  <c r="I23" i="9"/>
  <c r="I20" i="9"/>
  <c r="I18" i="9"/>
  <c r="I16" i="9"/>
  <c r="I15" i="9"/>
  <c r="I14" i="9"/>
  <c r="I12" i="9"/>
  <c r="I10" i="9"/>
  <c r="I7" i="9"/>
  <c r="I6" i="9"/>
  <c r="I69" i="1"/>
  <c r="J69" i="1" s="1"/>
  <c r="I68" i="1"/>
  <c r="I67" i="1"/>
  <c r="J67" i="1" s="1"/>
  <c r="I66" i="1"/>
  <c r="J66" i="1" s="1"/>
  <c r="I65" i="1"/>
  <c r="I63" i="1"/>
  <c r="J63" i="1" s="1"/>
  <c r="I61" i="1"/>
  <c r="I59" i="1"/>
  <c r="J59" i="1" s="1"/>
  <c r="I58" i="1"/>
  <c r="J58" i="1" s="1"/>
  <c r="I56" i="1"/>
  <c r="J56" i="1" s="1"/>
  <c r="I55" i="1"/>
  <c r="I52" i="1"/>
  <c r="I51" i="1"/>
  <c r="I50" i="1"/>
  <c r="J50" i="1" s="1"/>
  <c r="I49" i="1"/>
  <c r="I48" i="1"/>
  <c r="J48" i="1" s="1"/>
  <c r="I47" i="1"/>
  <c r="I45" i="1"/>
  <c r="J45" i="1" s="1"/>
  <c r="I44" i="1"/>
  <c r="J44" i="1" s="1"/>
  <c r="I43" i="1"/>
  <c r="I42" i="1"/>
  <c r="J42" i="1" s="1"/>
  <c r="I41" i="1"/>
  <c r="I40" i="1"/>
  <c r="J40" i="1" s="1"/>
  <c r="I39" i="1"/>
  <c r="I38" i="1"/>
  <c r="I37" i="1"/>
  <c r="I36" i="1"/>
  <c r="J36" i="1" s="1"/>
  <c r="I35" i="1"/>
  <c r="J35" i="1" s="1"/>
  <c r="I34" i="1"/>
  <c r="I33" i="1"/>
  <c r="J33" i="1" s="1"/>
  <c r="I32" i="1"/>
  <c r="J32" i="1" s="1"/>
  <c r="I31" i="1"/>
  <c r="I30" i="1"/>
  <c r="I29" i="1"/>
  <c r="I27" i="1"/>
  <c r="I28" i="1"/>
  <c r="J28" i="1" s="1"/>
  <c r="G28" i="1"/>
  <c r="G70" i="1" s="1"/>
  <c r="C14" i="12" s="1"/>
  <c r="I26" i="1"/>
  <c r="I23" i="1"/>
  <c r="J23" i="1" s="1"/>
  <c r="I20" i="1"/>
  <c r="I18" i="1"/>
  <c r="J18" i="1" s="1"/>
  <c r="I16" i="1"/>
  <c r="I15" i="1"/>
  <c r="J15" i="1" s="1"/>
  <c r="I14" i="1"/>
  <c r="J14" i="1" s="1"/>
  <c r="I12" i="1"/>
  <c r="I10" i="1"/>
  <c r="J10" i="1" s="1"/>
  <c r="I6" i="1"/>
  <c r="J6" i="1" s="1"/>
  <c r="I4" i="11" l="1"/>
  <c r="H23" i="10"/>
  <c r="D18" i="12" s="1"/>
  <c r="F23" i="10"/>
  <c r="C18" i="12" s="1"/>
  <c r="E18" i="12" s="1"/>
  <c r="I7" i="11"/>
  <c r="H22" i="11"/>
  <c r="D17" i="12" s="1"/>
  <c r="E17" i="12" s="1"/>
  <c r="J16" i="9"/>
  <c r="I11" i="10"/>
  <c r="I9" i="10"/>
  <c r="J7" i="9"/>
  <c r="J20" i="9"/>
  <c r="G68" i="9"/>
  <c r="C13" i="12" s="1"/>
  <c r="I70" i="1"/>
  <c r="D14" i="12" s="1"/>
  <c r="E14" i="12" s="1"/>
  <c r="J46" i="9"/>
  <c r="I15" i="11"/>
  <c r="I9" i="11"/>
  <c r="I14" i="11"/>
  <c r="I12" i="11"/>
  <c r="I10" i="11"/>
  <c r="I14" i="10"/>
  <c r="I19" i="10"/>
  <c r="I12" i="10"/>
  <c r="I8" i="10"/>
  <c r="I4" i="10"/>
  <c r="I13" i="10"/>
  <c r="I10" i="10"/>
  <c r="I15" i="10"/>
  <c r="I17" i="10"/>
  <c r="I7" i="10"/>
  <c r="I16" i="10"/>
  <c r="I20" i="10"/>
  <c r="I22" i="10"/>
  <c r="J10" i="9"/>
  <c r="J47" i="9"/>
  <c r="J59" i="9"/>
  <c r="J63" i="9"/>
  <c r="J67" i="9"/>
  <c r="J27" i="9"/>
  <c r="J33" i="9"/>
  <c r="J35" i="9"/>
  <c r="J37" i="9"/>
  <c r="J42" i="9"/>
  <c r="J48" i="9"/>
  <c r="J12" i="9"/>
  <c r="J28" i="9"/>
  <c r="J54" i="9"/>
  <c r="J65" i="9"/>
  <c r="J18" i="9"/>
  <c r="J23" i="9"/>
  <c r="J32" i="9"/>
  <c r="J34" i="9"/>
  <c r="J36" i="9"/>
  <c r="J44" i="9"/>
  <c r="J57" i="9"/>
  <c r="J61" i="9"/>
  <c r="J15" i="9"/>
  <c r="J39" i="9"/>
  <c r="J49" i="9"/>
  <c r="J14" i="9"/>
  <c r="J29" i="9"/>
  <c r="J52" i="9"/>
  <c r="J66" i="9"/>
  <c r="I68" i="9"/>
  <c r="D13" i="12" s="1"/>
  <c r="J31" i="9"/>
  <c r="J6" i="9"/>
  <c r="J16" i="1"/>
  <c r="J26" i="1"/>
  <c r="J30" i="1"/>
  <c r="J37" i="1"/>
  <c r="J49" i="1"/>
  <c r="J55" i="1"/>
  <c r="J68" i="1"/>
  <c r="J7" i="1"/>
  <c r="J12" i="1"/>
  <c r="J34" i="1"/>
  <c r="J41" i="1"/>
  <c r="J43" i="1"/>
  <c r="J61" i="1"/>
  <c r="J65" i="1"/>
  <c r="J20" i="1"/>
  <c r="J27" i="1"/>
  <c r="J39" i="1"/>
  <c r="J47" i="1"/>
  <c r="J51" i="1"/>
  <c r="J29" i="1"/>
  <c r="J31" i="1"/>
  <c r="J38" i="1"/>
  <c r="J52" i="1"/>
  <c r="E19" i="12" l="1"/>
  <c r="I22" i="11"/>
  <c r="I23" i="10"/>
  <c r="D21" i="12"/>
  <c r="E13" i="12"/>
  <c r="E15" i="12" s="1"/>
  <c r="E21" i="12" s="1"/>
  <c r="C21" i="12"/>
  <c r="J68" i="9"/>
  <c r="J70" i="1"/>
</calcChain>
</file>

<file path=xl/sharedStrings.xml><?xml version="1.0" encoding="utf-8"?>
<sst xmlns="http://schemas.openxmlformats.org/spreadsheetml/2006/main" count="500" uniqueCount="171">
  <si>
    <t>MATERIAL</t>
  </si>
  <si>
    <t>LABOUR</t>
  </si>
  <si>
    <t>TOTAL</t>
  </si>
  <si>
    <t>Sr.</t>
  </si>
  <si>
    <t>No.</t>
  </si>
  <si>
    <t>DESCRIPTION</t>
  </si>
  <si>
    <t>UNIT</t>
  </si>
  <si>
    <t>AMOUNT</t>
  </si>
  <si>
    <t>RATE</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</si>
  <si>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</si>
  <si>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</si>
  <si>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</si>
  <si>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</si>
  <si>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</si>
  <si>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</si>
  <si>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</si>
  <si>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</si>
  <si>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</si>
  <si>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</si>
  <si>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</si>
  <si>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</si>
  <si>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</si>
  <si>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</si>
  <si>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</si>
  <si>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</si>
  <si>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</si>
  <si>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131313"/>
        <rFont val="Calibri"/>
        <family val="2"/>
        <scheme val="minor"/>
      </rPr>
      <t>QTY</t>
    </r>
  </si>
  <si>
    <r>
      <rPr>
        <b/>
        <sz val="14"/>
        <color rgb="FF080808"/>
        <rFont val="Calibri"/>
        <family val="2"/>
        <scheme val="minor"/>
      </rPr>
      <t>RATE</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</si>
  <si>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</si>
  <si>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</si>
  <si>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</si>
  <si>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</si>
  <si>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</si>
  <si>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</si>
  <si>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</si>
  <si>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</si>
  <si>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</si>
  <si>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</si>
  <si>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</si>
  <si>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</si>
  <si>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</si>
  <si>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</si>
  <si>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</si>
  <si>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</si>
  <si>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</si>
  <si>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</si>
  <si>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</si>
  <si>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</si>
  <si>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</si>
  <si>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</si>
  <si>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</si>
  <si>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</si>
  <si>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</si>
  <si>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</si>
  <si>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</si>
  <si>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</si>
  <si>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</si>
  <si>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</si>
  <si>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</si>
  <si>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</si>
  <si>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</si>
  <si>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</si>
  <si>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</si>
  <si>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</si>
  <si>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</si>
  <si>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</si>
  <si>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</si>
  <si>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</si>
  <si>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</si>
  <si>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</si>
  <si>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</si>
  <si>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</si>
  <si>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</si>
  <si>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</si>
  <si>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</si>
  <si>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</si>
  <si>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</si>
  <si>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</si>
  <si>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</si>
  <si>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</si>
  <si>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</si>
  <si>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</si>
  <si>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</si>
  <si>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</si>
  <si>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</si>
  <si>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</si>
  <si>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</si>
  <si>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</si>
  <si>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</si>
  <si>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</si>
  <si>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</si>
  <si>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</si>
  <si>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</si>
  <si>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</si>
  <si>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</si>
  <si>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</si>
  <si>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</si>
  <si>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</si>
  <si>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</si>
  <si>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</si>
  <si>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</si>
  <si>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</si>
  <si>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</si>
  <si>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</si>
  <si>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</si>
  <si>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</si>
  <si>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</si>
  <si>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</si>
  <si>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</si>
  <si>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</si>
  <si>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</si>
  <si>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</si>
  <si>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</si>
  <si>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</si>
  <si>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</si>
  <si>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</si>
  <si>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</si>
  <si>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</si>
  <si>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</si>
  <si>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</si>
  <si>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</si>
  <si>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</si>
  <si>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</si>
  <si>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</si>
  <si>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</si>
  <si>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</si>
  <si>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b/>
        <sz val="12"/>
        <color rgb="FF565656"/>
        <rFont val="Calibri"/>
        <family val="2"/>
        <scheme val="minor"/>
      </rPr>
      <t>Material</t>
    </r>
  </si>
  <si>
    <r>
      <rPr>
        <b/>
        <sz val="12"/>
        <color rgb="FF0A0A0A"/>
        <rFont val="Calibri"/>
        <family val="2"/>
        <scheme val="minor"/>
      </rPr>
      <t>Labour</t>
    </r>
  </si>
  <si>
    <r>
      <rPr>
        <b/>
        <sz val="12"/>
        <color rgb="FF232323"/>
        <rFont val="Calibri"/>
        <family val="2"/>
        <scheme val="minor"/>
      </rPr>
      <t xml:space="preserve">Tool
</t>
    </r>
    <r>
      <rPr>
        <b/>
        <sz val="12"/>
        <color rgb="FF313131"/>
        <rFont val="Calibri"/>
        <family val="2"/>
        <scheme val="minor"/>
      </rPr>
      <t>Amount</t>
    </r>
  </si>
  <si>
    <r>
      <rPr>
        <b/>
        <sz val="12"/>
        <color rgb="FF3F3F3F"/>
        <rFont val="Calibri"/>
        <family val="2"/>
        <scheme val="minor"/>
      </rPr>
      <t>Rate</t>
    </r>
  </si>
  <si>
    <r>
      <rPr>
        <b/>
        <sz val="12"/>
        <color rgb="FF181818"/>
        <rFont val="Calibri"/>
        <family val="2"/>
        <scheme val="minor"/>
      </rPr>
      <t>Amount</t>
    </r>
  </si>
  <si>
    <r>
      <rPr>
        <b/>
        <sz val="12"/>
        <color rgb="FF363636"/>
        <rFont val="Calibri"/>
        <family val="2"/>
        <scheme val="minor"/>
      </rPr>
      <t>Rate</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</si>
  <si>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</si>
  <si>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</si>
  <si>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</si>
  <si>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</si>
  <si>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</si>
  <si>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</si>
  <si>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</si>
  <si>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</si>
  <si>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</si>
  <si>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</si>
  <si>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</si>
  <si>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</si>
  <si>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</si>
  <si>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</si>
  <si>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</si>
  <si>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</si>
  <si>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</si>
  <si>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</si>
  <si>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</si>
  <si>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</si>
  <si>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</si>
  <si>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</si>
  <si>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</si>
  <si>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SUMMARY OF BILL OF QUANTITIES</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</si>
  <si>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</si>
  <si>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</si>
  <si>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</si>
  <si>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</si>
  <si>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</si>
  <si>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</si>
  <si>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</si>
  <si>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</si>
  <si>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</si>
  <si>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</si>
  <si>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</si>
  <si>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Cash margin will be refund</t>
  </si>
  <si>
    <t>Mob 20%</t>
  </si>
  <si>
    <t>Ret 5%</t>
  </si>
  <si>
    <t>Tax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</si>
</sst>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03"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b/>
      <sz val="14"/>
      <color rgb="FF080808"/>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b/>
      <sz val="12"/>
      <color rgb="FF232323"/>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b/>
      <sz val="12"/>
      <color rgb="FF313131"/>
      <name val="Calibri"/>
      <family val="2"/>
      <scheme val="minor"/>
    </font>
    <font>
      <b/>
      <sz val="12"/>
      <color rgb="FF3F3F3F"/>
      <name val="Calibri"/>
      <family val="2"/>
      <scheme val="minor"/>
    </font>
    <font>
      <b/>
      <sz val="12"/>
      <color rgb="FF181818"/>
      <name val="Calibri"/>
      <family val="2"/>
      <scheme val="minor"/>
    </font>
    <font>
      <b/>
      <sz val="12"/>
      <color rgb="FF363636"/>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sz val="14"/>
      <color rgb="FF000000"/>
      <name val="Times New Roman"/>
      <family val="1"/>
    </font>
    <font>
      <sz val="16"/>
      <color rgb="FF000000"/>
      <name val="Times New Roman"/>
      <family val="1"/>
    </font>
    <font>
      <sz val="18"/>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8">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style="thin">
        <color rgb="FF3B3F44"/>
      </left>
      <right/>
      <top style="thin">
        <color rgb="FF3B3F44"/>
      </top>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right style="thin">
        <color rgb="FF44444B"/>
      </right>
      <top style="thin">
        <color rgb="FF44444B"/>
      </top>
      <bottom style="thin">
        <color rgb="FF44444B"/>
      </bottom>
      <diagonal/>
    </border>
    <border>
      <left style="thin">
        <color rgb="FF44444B"/>
      </left>
      <right style="thin">
        <color rgb="FF44444B"/>
      </right>
      <top/>
      <bottom style="thin">
        <color rgb="FF44444B"/>
      </bottom>
      <diagonal/>
    </border>
    <border>
      <left style="thin">
        <color rgb="FF44444B"/>
      </left>
      <right/>
      <top style="thin">
        <color rgb="FF44444B"/>
      </top>
      <bottom/>
      <diagonal/>
    </border>
    <border>
      <left style="thin">
        <color rgb="FF44444B"/>
      </left>
      <right style="thin">
        <color rgb="FF44444B"/>
      </right>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43" fontId="37" fillId="0" borderId="0" applyFont="0" applyFill="0" applyBorder="0" applyAlignment="0" applyProtection="0"/>
  </cellStyleXfs>
  <cellXfs count="201">
    <xf numFmtId="0" fontId="0" fillId="0" borderId="0" xfId="0"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1" fillId="0" borderId="12" xfId="0" applyFont="1" applyBorder="1" applyAlignment="1">
      <alignment horizontal="left" vertical="center" wrapText="1"/>
    </xf>
    <xf numFmtId="0" fontId="1" fillId="0" borderId="3" xfId="0" applyFont="1" applyBorder="1" applyAlignment="1">
      <alignment horizontal="left" vertical="center" wrapText="1"/>
    </xf>
    <xf numFmtId="0" fontId="32" fillId="0" borderId="0" xfId="0" applyFont="1" applyAlignment="1">
      <alignment horizontal="left" vertical="top"/>
    </xf>
    <xf numFmtId="0" fontId="32" fillId="0" borderId="0" xfId="0" applyFont="1" applyAlignment="1">
      <alignment horizontal="center" vertical="top"/>
    </xf>
    <xf numFmtId="0" fontId="34" fillId="0" borderId="19" xfId="0" applyFont="1" applyBorder="1" applyAlignment="1">
      <alignment horizontal="center" vertical="center"/>
    </xf>
    <xf numFmtId="0" fontId="33" fillId="0" borderId="19" xfId="0" applyFont="1" applyBorder="1" applyAlignment="1">
      <alignment vertical="top" wrapText="1"/>
    </xf>
    <xf numFmtId="0" fontId="32" fillId="0" borderId="19" xfId="0" applyFont="1" applyBorder="1" applyAlignment="1">
      <alignment horizontal="left" vertical="top"/>
    </xf>
    <xf numFmtId="0" fontId="32" fillId="0" borderId="19" xfId="0" applyFont="1" applyBorder="1" applyAlignment="1">
      <alignment vertical="top" wrapText="1"/>
    </xf>
    <xf numFmtId="0" fontId="33" fillId="0" borderId="19" xfId="0" applyFont="1" applyBorder="1" applyAlignment="1">
      <alignment horizontal="left" vertical="top" wrapText="1"/>
    </xf>
    <xf numFmtId="0" fontId="32" fillId="0" borderId="19" xfId="0" applyFont="1" applyBorder="1" applyAlignment="1">
      <alignment horizontal="center" vertical="top"/>
    </xf>
    <xf numFmtId="0" fontId="0" fillId="0" borderId="0" xfId="0" applyAlignment="1">
      <alignment horizontal="center" vertical="top"/>
    </xf>
    <xf numFmtId="0" fontId="34" fillId="0" borderId="20" xfId="0" applyFont="1" applyBorder="1" applyAlignment="1">
      <alignment horizontal="center" vertical="center"/>
    </xf>
    <xf numFmtId="0" fontId="35" fillId="0" borderId="19"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6" xfId="0" applyFont="1" applyBorder="1" applyAlignment="1">
      <alignment vertical="top" wrapText="1"/>
    </xf>
    <xf numFmtId="0" fontId="1" fillId="0" borderId="8" xfId="0" applyFont="1" applyBorder="1" applyAlignment="1">
      <alignment vertical="top" wrapText="1"/>
    </xf>
    <xf numFmtId="0" fontId="1" fillId="0" borderId="18" xfId="0" applyFont="1" applyBorder="1" applyAlignment="1">
      <alignment vertical="center" wrapText="1"/>
    </xf>
    <xf numFmtId="0" fontId="1" fillId="0" borderId="4" xfId="0" applyFont="1" applyBorder="1" applyAlignment="1">
      <alignment vertical="center" wrapText="1"/>
    </xf>
    <xf numFmtId="0" fontId="1" fillId="0" borderId="17" xfId="0" applyFont="1" applyBorder="1" applyAlignment="1">
      <alignment wrapText="1"/>
    </xf>
    <xf numFmtId="0" fontId="1" fillId="0" borderId="16" xfId="0" applyFont="1" applyBorder="1" applyAlignment="1">
      <alignment vertical="top" wrapText="1"/>
    </xf>
    <xf numFmtId="0" fontId="1" fillId="0" borderId="1" xfId="0" applyFont="1" applyBorder="1" applyAlignment="1">
      <alignment vertical="top" wrapText="1"/>
    </xf>
    <xf numFmtId="0" fontId="1" fillId="0" borderId="15" xfId="0" applyFont="1" applyBorder="1" applyAlignment="1">
      <alignment vertical="top" wrapText="1"/>
    </xf>
    <xf numFmtId="0" fontId="11" fillId="0" borderId="7" xfId="0" applyFont="1" applyBorder="1" applyAlignment="1">
      <alignment horizontal="center" vertical="top" wrapText="1"/>
    </xf>
    <xf numFmtId="0" fontId="5" fillId="0" borderId="19" xfId="0" applyFont="1" applyBorder="1" applyAlignment="1">
      <alignment horizontal="left" vertical="top" wrapText="1"/>
    </xf>
    <xf numFmtId="0" fontId="11" fillId="0" borderId="19" xfId="0" applyFont="1" applyBorder="1" applyAlignment="1">
      <alignment horizontal="center" vertical="top" wrapText="1"/>
    </xf>
    <xf numFmtId="0" fontId="11" fillId="0" borderId="19" xfId="0" applyFont="1" applyBorder="1" applyAlignment="1">
      <alignment horizontal="left" vertical="top" wrapText="1" indent="3"/>
    </xf>
    <xf numFmtId="0" fontId="11" fillId="0" borderId="19" xfId="0" applyFont="1" applyBorder="1" applyAlignment="1">
      <alignment horizontal="left" vertical="top" wrapText="1" indent="2"/>
    </xf>
    <xf numFmtId="0" fontId="11" fillId="0" borderId="19" xfId="0" applyFont="1" applyBorder="1" applyAlignment="1">
      <alignment horizontal="left" vertical="top" wrapText="1" indent="4"/>
    </xf>
    <xf numFmtId="0" fontId="1" fillId="0" borderId="19" xfId="0" applyFont="1" applyBorder="1" applyAlignment="1">
      <alignment horizontal="left" vertical="center" wrapText="1"/>
    </xf>
    <xf numFmtId="0" fontId="1" fillId="0" borderId="19" xfId="0" applyFont="1" applyBorder="1" applyAlignment="1">
      <alignment vertical="top" wrapText="1"/>
    </xf>
    <xf numFmtId="0" fontId="1" fillId="0" borderId="19" xfId="0" applyFont="1" applyBorder="1" applyAlignment="1">
      <alignment horizontal="left" vertical="top" wrapText="1"/>
    </xf>
    <xf numFmtId="1" fontId="1" fillId="0" borderId="19" xfId="0" applyNumberFormat="1" applyFont="1" applyBorder="1" applyAlignment="1">
      <alignment horizontal="center" vertical="center" shrinkToFit="1"/>
    </xf>
    <xf numFmtId="0" fontId="5" fillId="0" borderId="19" xfId="0" applyFont="1" applyBorder="1" applyAlignment="1">
      <alignment vertical="top" wrapText="1"/>
    </xf>
    <xf numFmtId="0" fontId="5" fillId="0" borderId="19" xfId="0" applyFont="1" applyBorder="1" applyAlignment="1">
      <alignment horizontal="center" wrapText="1"/>
    </xf>
    <xf numFmtId="0" fontId="1" fillId="0" borderId="19" xfId="0" applyFont="1" applyBorder="1" applyAlignment="1">
      <alignment vertical="center" wrapText="1"/>
    </xf>
    <xf numFmtId="0" fontId="5" fillId="0" borderId="19" xfId="0" applyFont="1" applyBorder="1" applyAlignment="1">
      <alignment horizontal="center" vertical="center" wrapText="1"/>
    </xf>
    <xf numFmtId="1" fontId="31" fillId="0" borderId="19" xfId="0" applyNumberFormat="1" applyFont="1" applyBorder="1" applyAlignment="1">
      <alignment horizontal="center" vertical="center" shrinkToFit="1"/>
    </xf>
    <xf numFmtId="1" fontId="1" fillId="0" borderId="19" xfId="0" applyNumberFormat="1" applyFont="1" applyBorder="1" applyAlignment="1">
      <alignment horizontal="center" shrinkToFit="1"/>
    </xf>
    <xf numFmtId="0" fontId="1" fillId="0" borderId="19" xfId="0" applyFont="1" applyBorder="1" applyAlignment="1">
      <alignment horizontal="center" vertical="center" wrapText="1"/>
    </xf>
    <xf numFmtId="1" fontId="8" fillId="0" borderId="19" xfId="0" applyNumberFormat="1" applyFont="1" applyBorder="1" applyAlignment="1">
      <alignment horizontal="center" vertical="center" shrinkToFit="1"/>
    </xf>
    <xf numFmtId="1" fontId="24" fillId="0" borderId="19" xfId="0" applyNumberFormat="1" applyFont="1" applyBorder="1" applyAlignment="1">
      <alignment horizontal="center" vertical="center" shrinkToFit="1"/>
    </xf>
    <xf numFmtId="1" fontId="25" fillId="0" borderId="19" xfId="0" applyNumberFormat="1" applyFont="1" applyBorder="1" applyAlignment="1">
      <alignment horizontal="center" vertical="center" shrinkToFit="1"/>
    </xf>
    <xf numFmtId="1" fontId="22" fillId="0" borderId="19" xfId="0" applyNumberFormat="1" applyFont="1" applyBorder="1" applyAlignment="1">
      <alignment horizontal="center" vertical="center" shrinkToFit="1"/>
    </xf>
    <xf numFmtId="0" fontId="1" fillId="0" borderId="0" xfId="0" applyFont="1" applyAlignment="1">
      <alignment horizontal="center" vertical="center"/>
    </xf>
    <xf numFmtId="0" fontId="1" fillId="0" borderId="19" xfId="0" applyFont="1" applyBorder="1" applyAlignment="1">
      <alignment horizontal="center" vertical="top" wrapText="1"/>
    </xf>
    <xf numFmtId="1" fontId="22" fillId="0" borderId="19" xfId="0" applyNumberFormat="1" applyFont="1" applyBorder="1" applyAlignment="1">
      <alignment vertical="center" shrinkToFit="1"/>
    </xf>
    <xf numFmtId="164" fontId="1" fillId="0" borderId="19" xfId="0" applyNumberFormat="1" applyFont="1" applyBorder="1" applyAlignment="1">
      <alignment vertical="center" shrinkToFit="1"/>
    </xf>
    <xf numFmtId="1" fontId="1" fillId="0" borderId="19" xfId="0" applyNumberFormat="1" applyFont="1" applyBorder="1" applyAlignment="1">
      <alignment vertical="center" shrinkToFit="1"/>
    </xf>
    <xf numFmtId="0" fontId="5" fillId="0" borderId="19" xfId="0" applyFont="1" applyBorder="1" applyAlignment="1">
      <alignment vertical="center" wrapText="1"/>
    </xf>
    <xf numFmtId="1" fontId="21" fillId="0" borderId="19" xfId="0" applyNumberFormat="1" applyFont="1" applyBorder="1" applyAlignment="1">
      <alignment vertical="center" shrinkToFit="1"/>
    </xf>
    <xf numFmtId="164" fontId="27" fillId="0" borderId="19" xfId="0" applyNumberFormat="1" applyFont="1" applyBorder="1" applyAlignment="1">
      <alignment vertical="center" shrinkToFit="1"/>
    </xf>
    <xf numFmtId="164" fontId="16" fillId="0" borderId="19" xfId="0" applyNumberFormat="1" applyFont="1" applyBorder="1" applyAlignment="1">
      <alignment vertical="center" shrinkToFit="1"/>
    </xf>
    <xf numFmtId="0" fontId="1" fillId="0" borderId="0" xfId="0" applyFont="1" applyAlignment="1">
      <alignment vertical="center"/>
    </xf>
    <xf numFmtId="0" fontId="32" fillId="0" borderId="19" xfId="0" applyFont="1" applyBorder="1" applyAlignment="1">
      <alignment horizontal="center" vertical="center" wrapText="1"/>
    </xf>
    <xf numFmtId="0" fontId="43" fillId="0" borderId="19" xfId="0" applyFont="1" applyBorder="1" applyAlignment="1">
      <alignment horizontal="center" vertical="center" wrapText="1"/>
    </xf>
    <xf numFmtId="0" fontId="44" fillId="0" borderId="19" xfId="0" applyFont="1" applyBorder="1" applyAlignment="1">
      <alignment horizontal="center" vertical="center" wrapText="1"/>
    </xf>
    <xf numFmtId="164" fontId="44" fillId="0" borderId="19" xfId="0" applyNumberFormat="1" applyFont="1" applyBorder="1" applyAlignment="1">
      <alignment horizontal="center" vertical="center" wrapText="1"/>
    </xf>
    <xf numFmtId="164" fontId="44" fillId="0" borderId="19" xfId="0" applyNumberFormat="1" applyFont="1" applyBorder="1" applyAlignment="1">
      <alignment horizontal="center" vertical="center" shrinkToFit="1"/>
    </xf>
    <xf numFmtId="164" fontId="45" fillId="0" borderId="19" xfId="0" applyNumberFormat="1" applyFont="1" applyBorder="1" applyAlignment="1">
      <alignment horizontal="center" vertical="center" shrinkToFit="1"/>
    </xf>
    <xf numFmtId="1" fontId="44" fillId="0" borderId="19" xfId="0" applyNumberFormat="1" applyFont="1" applyBorder="1" applyAlignment="1">
      <alignment horizontal="center" vertical="center" shrinkToFit="1"/>
    </xf>
    <xf numFmtId="164" fontId="46" fillId="0" borderId="19" xfId="0" applyNumberFormat="1" applyFont="1" applyBorder="1" applyAlignment="1">
      <alignment horizontal="center" vertical="center" shrinkToFit="1"/>
    </xf>
    <xf numFmtId="164" fontId="44" fillId="0" borderId="19" xfId="0" applyNumberFormat="1" applyFont="1" applyBorder="1" applyAlignment="1">
      <alignment vertical="center" shrinkToFit="1"/>
    </xf>
    <xf numFmtId="2" fontId="49" fillId="0" borderId="19" xfId="0" applyNumberFormat="1" applyFont="1" applyBorder="1" applyAlignment="1">
      <alignment horizontal="center" vertical="center" shrinkToFit="1"/>
    </xf>
    <xf numFmtId="0" fontId="44" fillId="0" borderId="0" xfId="0" applyFont="1" applyAlignment="1">
      <alignment horizontal="center" vertical="center"/>
    </xf>
    <xf numFmtId="164" fontId="47" fillId="0" borderId="19" xfId="0" applyNumberFormat="1" applyFont="1" applyBorder="1" applyAlignment="1">
      <alignment horizontal="center" vertical="center" shrinkToFit="1"/>
    </xf>
    <xf numFmtId="164" fontId="48" fillId="0" borderId="19" xfId="0" applyNumberFormat="1" applyFont="1" applyBorder="1" applyAlignment="1">
      <alignment horizontal="center" vertical="center" shrinkToFit="1"/>
    </xf>
    <xf numFmtId="165" fontId="8" fillId="0" borderId="19" xfId="1" applyNumberFormat="1" applyFont="1" applyBorder="1" applyAlignment="1">
      <alignment horizontal="right" vertical="center" shrinkToFit="1"/>
    </xf>
    <xf numFmtId="165" fontId="1" fillId="0" borderId="19" xfId="1" applyNumberFormat="1" applyFont="1" applyBorder="1" applyAlignment="1">
      <alignment horizontal="right" vertical="center" wrapText="1"/>
    </xf>
    <xf numFmtId="0" fontId="51" fillId="0" borderId="0" xfId="0" applyFont="1" applyAlignment="1">
      <alignment horizontal="left" vertical="top"/>
    </xf>
    <xf numFmtId="0" fontId="51" fillId="0" borderId="0" xfId="0" applyFont="1" applyAlignment="1">
      <alignment horizontal="center" vertical="top"/>
    </xf>
    <xf numFmtId="0" fontId="58" fillId="0" borderId="23" xfId="0" applyFont="1" applyBorder="1" applyAlignment="1">
      <alignment horizontal="center" vertical="center" wrapText="1"/>
    </xf>
    <xf numFmtId="0" fontId="32" fillId="0" borderId="30" xfId="0" applyFont="1" applyBorder="1" applyAlignment="1">
      <alignment horizontal="left" wrapText="1"/>
    </xf>
    <xf numFmtId="0" fontId="32" fillId="0" borderId="0" xfId="0" applyFont="1" applyAlignment="1">
      <alignment horizontal="left" vertical="top" wrapText="1" indent="1"/>
    </xf>
    <xf numFmtId="0" fontId="32" fillId="0" borderId="29" xfId="0" applyFont="1" applyBorder="1" applyAlignment="1">
      <alignment horizontal="left" vertical="top" wrapText="1" indent="1"/>
    </xf>
    <xf numFmtId="0" fontId="58" fillId="0" borderId="27" xfId="0" applyFont="1" applyBorder="1" applyAlignment="1">
      <alignment horizontal="center" vertical="center" wrapText="1"/>
    </xf>
    <xf numFmtId="0" fontId="32" fillId="0" borderId="19" xfId="0" applyFont="1" applyBorder="1" applyAlignment="1">
      <alignment horizontal="left" vertical="top" wrapText="1"/>
    </xf>
    <xf numFmtId="0" fontId="33" fillId="0" borderId="19" xfId="0" applyFont="1" applyBorder="1" applyAlignment="1">
      <alignment horizontal="center" wrapText="1"/>
    </xf>
    <xf numFmtId="1" fontId="32" fillId="0" borderId="19" xfId="0" applyNumberFormat="1" applyFont="1" applyBorder="1" applyAlignment="1">
      <alignment horizontal="center" shrinkToFit="1"/>
    </xf>
    <xf numFmtId="0" fontId="32" fillId="0" borderId="19" xfId="0" applyFont="1" applyBorder="1" applyAlignment="1">
      <alignment horizontal="center" vertical="top" wrapText="1"/>
    </xf>
    <xf numFmtId="0" fontId="11" fillId="0" borderId="7" xfId="0" applyFont="1" applyBorder="1" applyAlignment="1">
      <alignment horizontal="center" vertical="center" wrapText="1"/>
    </xf>
    <xf numFmtId="0" fontId="11" fillId="0" borderId="19" xfId="0" applyFont="1" applyBorder="1" applyAlignment="1">
      <alignment horizontal="left" vertical="center" wrapText="1"/>
    </xf>
    <xf numFmtId="0" fontId="1" fillId="0" borderId="0" xfId="0" applyFont="1" applyAlignment="1">
      <alignment horizontal="left" vertical="center"/>
    </xf>
    <xf numFmtId="165" fontId="43" fillId="2" borderId="19" xfId="1" applyNumberFormat="1" applyFont="1" applyFill="1" applyBorder="1" applyAlignment="1">
      <alignment horizontal="center" vertical="center"/>
    </xf>
    <xf numFmtId="165" fontId="43" fillId="2" borderId="19" xfId="1" applyNumberFormat="1" applyFont="1" applyFill="1" applyBorder="1" applyAlignment="1">
      <alignment horizontal="right" vertical="center"/>
    </xf>
    <xf numFmtId="165" fontId="32" fillId="0" borderId="19" xfId="1" applyNumberFormat="1" applyFont="1" applyBorder="1" applyAlignment="1">
      <alignment horizontal="right" vertical="center" wrapText="1"/>
    </xf>
    <xf numFmtId="165" fontId="32" fillId="0" borderId="19" xfId="1" applyNumberFormat="1" applyFont="1" applyBorder="1" applyAlignment="1">
      <alignment horizontal="right" wrapText="1"/>
    </xf>
    <xf numFmtId="165" fontId="33" fillId="2" borderId="19" xfId="1" applyNumberFormat="1" applyFont="1" applyFill="1" applyBorder="1" applyAlignment="1">
      <alignment horizontal="center" vertical="center"/>
    </xf>
    <xf numFmtId="165" fontId="33" fillId="2" borderId="19" xfId="1" applyNumberFormat="1" applyFont="1" applyFill="1" applyBorder="1" applyAlignment="1">
      <alignment horizontal="right" vertical="center"/>
    </xf>
    <xf numFmtId="165" fontId="32" fillId="0" borderId="19" xfId="1" applyNumberFormat="1" applyFont="1" applyBorder="1" applyAlignment="1">
      <alignment horizontal="left" vertical="center" wrapText="1"/>
    </xf>
    <xf numFmtId="165" fontId="32" fillId="0" borderId="19" xfId="1" applyNumberFormat="1" applyFont="1" applyBorder="1" applyAlignment="1">
      <alignment vertical="top" wrapText="1"/>
    </xf>
    <xf numFmtId="165" fontId="32" fillId="0" borderId="19" xfId="1" applyNumberFormat="1" applyFont="1" applyBorder="1" applyAlignment="1">
      <alignment vertical="center" wrapText="1"/>
    </xf>
    <xf numFmtId="165" fontId="33" fillId="0" borderId="19" xfId="1" applyNumberFormat="1" applyFont="1" applyBorder="1" applyAlignment="1">
      <alignment horizontal="right" vertical="center" wrapText="1"/>
    </xf>
    <xf numFmtId="165" fontId="32" fillId="0" borderId="19" xfId="1" applyNumberFormat="1" applyFont="1" applyBorder="1" applyAlignment="1">
      <alignment horizontal="left" vertical="top" wrapText="1"/>
    </xf>
    <xf numFmtId="165" fontId="32" fillId="0" borderId="19" xfId="1" applyNumberFormat="1" applyFont="1" applyBorder="1" applyAlignment="1">
      <alignment horizontal="left" vertical="center"/>
    </xf>
    <xf numFmtId="0" fontId="88" fillId="0" borderId="19" xfId="0" applyFont="1" applyBorder="1" applyAlignment="1">
      <alignment horizontal="center" vertical="center" wrapText="1"/>
    </xf>
    <xf numFmtId="165" fontId="35" fillId="0" borderId="19" xfId="1" applyNumberFormat="1" applyFont="1" applyBorder="1" applyAlignment="1">
      <alignment horizontal="left" vertical="center" wrapText="1"/>
    </xf>
    <xf numFmtId="165" fontId="43" fillId="0" borderId="19" xfId="1" applyNumberFormat="1" applyFont="1" applyFill="1" applyBorder="1" applyAlignment="1">
      <alignment horizontal="center" vertical="center"/>
    </xf>
    <xf numFmtId="0" fontId="44" fillId="0" borderId="19" xfId="0" applyFont="1" applyBorder="1" applyAlignment="1">
      <alignment vertical="top" wrapText="1"/>
    </xf>
    <xf numFmtId="0" fontId="44" fillId="0" borderId="19" xfId="0" applyFont="1" applyBorder="1" applyAlignment="1">
      <alignment horizontal="left" vertical="top" wrapText="1"/>
    </xf>
    <xf numFmtId="165" fontId="90" fillId="0" borderId="19" xfId="1" applyNumberFormat="1" applyFont="1" applyBorder="1" applyAlignment="1">
      <alignment horizontal="right" vertical="center" shrinkToFit="1"/>
    </xf>
    <xf numFmtId="165" fontId="44" fillId="0" borderId="19" xfId="1" applyNumberFormat="1" applyFont="1" applyBorder="1" applyAlignment="1">
      <alignment horizontal="right" vertical="center" wrapText="1"/>
    </xf>
    <xf numFmtId="1" fontId="90" fillId="0" borderId="19" xfId="0" applyNumberFormat="1" applyFont="1" applyBorder="1" applyAlignment="1">
      <alignment horizontal="center" vertical="center" shrinkToFit="1"/>
    </xf>
    <xf numFmtId="0" fontId="44" fillId="0" borderId="19" xfId="0" applyFont="1" applyBorder="1" applyAlignment="1">
      <alignment horizontal="left" vertical="center" wrapText="1"/>
    </xf>
    <xf numFmtId="0" fontId="43" fillId="0" borderId="19" xfId="0" applyFont="1" applyBorder="1" applyAlignment="1">
      <alignment horizontal="right" wrapText="1" indent="1"/>
    </xf>
    <xf numFmtId="1" fontId="92" fillId="0" borderId="19" xfId="0" applyNumberFormat="1" applyFont="1" applyBorder="1" applyAlignment="1">
      <alignment horizontal="center" vertical="center" shrinkToFit="1"/>
    </xf>
    <xf numFmtId="1" fontId="74" fillId="0" borderId="19" xfId="0" applyNumberFormat="1" applyFont="1" applyBorder="1" applyAlignment="1">
      <alignment horizontal="center" vertical="center" shrinkToFit="1"/>
    </xf>
    <xf numFmtId="1" fontId="44" fillId="0" borderId="19" xfId="0" applyNumberFormat="1" applyFont="1" applyBorder="1" applyAlignment="1">
      <alignment horizontal="center" shrinkToFit="1"/>
    </xf>
    <xf numFmtId="0" fontId="44" fillId="0" borderId="19" xfId="0" applyFont="1" applyBorder="1" applyAlignment="1">
      <alignment horizontal="center" vertical="top" wrapText="1"/>
    </xf>
    <xf numFmtId="0" fontId="44" fillId="0" borderId="19" xfId="0" applyFont="1" applyBorder="1" applyAlignment="1">
      <alignment horizontal="left" vertical="top"/>
    </xf>
    <xf numFmtId="1" fontId="49" fillId="0" borderId="19" xfId="0" applyNumberFormat="1" applyFont="1" applyBorder="1" applyAlignment="1">
      <alignment horizontal="center" vertical="center" shrinkToFit="1"/>
    </xf>
    <xf numFmtId="1" fontId="75" fillId="0" borderId="19" xfId="0" applyNumberFormat="1" applyFont="1" applyBorder="1" applyAlignment="1">
      <alignment horizontal="center" vertical="center" shrinkToFit="1"/>
    </xf>
    <xf numFmtId="165" fontId="43" fillId="2" borderId="19" xfId="1" applyNumberFormat="1" applyFont="1" applyFill="1" applyBorder="1" applyAlignment="1">
      <alignment horizontal="center"/>
    </xf>
    <xf numFmtId="165" fontId="44" fillId="0" borderId="19" xfId="1" applyNumberFormat="1" applyFont="1" applyBorder="1" applyAlignment="1">
      <alignment horizontal="right" wrapText="1"/>
    </xf>
    <xf numFmtId="165" fontId="33" fillId="2" borderId="19" xfId="1" applyNumberFormat="1" applyFont="1" applyFill="1" applyBorder="1" applyAlignment="1">
      <alignment horizontal="center"/>
    </xf>
    <xf numFmtId="0" fontId="11" fillId="0" borderId="32" xfId="0" applyFont="1" applyBorder="1" applyAlignment="1">
      <alignment vertical="center" wrapText="1"/>
    </xf>
    <xf numFmtId="0" fontId="11" fillId="0" borderId="21" xfId="0" applyFont="1" applyBorder="1" applyAlignment="1">
      <alignment horizontal="center" wrapText="1"/>
    </xf>
    <xf numFmtId="165" fontId="93" fillId="0" borderId="19"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3" fillId="0" borderId="0" xfId="0" applyNumberFormat="1" applyFont="1" applyAlignment="1">
      <alignment horizontal="right" vertical="center"/>
    </xf>
    <xf numFmtId="0" fontId="3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94" fillId="0" borderId="0" xfId="0" applyFont="1" applyAlignment="1">
      <alignment horizontal="center" vertical="center"/>
    </xf>
    <xf numFmtId="0" fontId="95" fillId="0" borderId="33" xfId="0" applyFont="1" applyBorder="1" applyAlignment="1">
      <alignment horizontal="center" vertical="center"/>
    </xf>
    <xf numFmtId="0" fontId="95" fillId="0" borderId="34" xfId="0" applyFont="1" applyBorder="1" applyAlignment="1">
      <alignment horizontal="center" vertical="center"/>
    </xf>
    <xf numFmtId="0" fontId="95" fillId="0" borderId="35" xfId="0" applyFont="1" applyBorder="1" applyAlignment="1">
      <alignment horizontal="center" vertical="center"/>
    </xf>
    <xf numFmtId="0" fontId="95" fillId="0" borderId="36" xfId="0" applyFont="1" applyBorder="1" applyAlignment="1">
      <alignment horizontal="center" vertical="center"/>
    </xf>
    <xf numFmtId="0" fontId="0" fillId="0" borderId="0" xfId="0"/>
    <xf numFmtId="0" fontId="96" fillId="0" borderId="20" xfId="0" applyFont="1" applyBorder="1" applyAlignment="1">
      <alignment horizontal="center" vertical="center"/>
    </xf>
    <xf numFmtId="165" fontId="96" fillId="0" borderId="20" xfId="1" applyNumberFormat="1" applyFont="1" applyBorder="1" applyAlignment="1">
      <alignment horizontal="center" vertical="center"/>
    </xf>
    <xf numFmtId="0" fontId="96" fillId="0" borderId="37" xfId="0" applyFont="1" applyBorder="1" applyAlignment="1">
      <alignment horizontal="center" vertical="center"/>
    </xf>
    <xf numFmtId="165" fontId="96" fillId="0" borderId="37" xfId="1" applyNumberFormat="1" applyFont="1" applyBorder="1" applyAlignment="1">
      <alignment horizontal="center" vertical="center"/>
    </xf>
    <xf numFmtId="165" fontId="95" fillId="0" borderId="36" xfId="1" applyNumberFormat="1" applyFont="1" applyBorder="1" applyAlignment="1">
      <alignment horizontal="center" vertical="center"/>
    </xf>
    <xf numFmtId="0" fontId="96" fillId="0" borderId="0" xfId="0" applyFont="1" applyAlignment="1">
      <alignment horizontal="center" vertical="center"/>
    </xf>
    <xf numFmtId="165" fontId="96" fillId="0" borderId="0" xfId="1" applyNumberFormat="1" applyFont="1" applyAlignment="1">
      <alignment horizontal="center" vertical="center"/>
    </xf>
    <xf numFmtId="0" fontId="96" fillId="0" borderId="19" xfId="0" applyFont="1" applyBorder="1" applyAlignment="1">
      <alignment horizontal="center" vertical="center"/>
    </xf>
    <xf numFmtId="165" fontId="96" fillId="0" borderId="19" xfId="1" applyNumberFormat="1" applyFont="1" applyBorder="1" applyAlignment="1">
      <alignment horizontal="center" vertical="center"/>
    </xf>
    <xf numFmtId="165" fontId="97" fillId="0" borderId="36" xfId="1" applyNumberFormat="1" applyFont="1" applyBorder="1" applyAlignment="1">
      <alignment horizontal="center" vertical="center"/>
    </xf>
    <xf numFmtId="0" fontId="0" fillId="0" borderId="0" xfId="0"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xf numFmtId="165" fontId="95" fillId="0" borderId="35" xfId="1" applyNumberFormat="1" applyFont="1" applyBorder="1" applyAlignment="1">
      <alignment horizontal="center" vertical="center"/>
    </xf>
    <xf numFmtId="0" fontId="93" fillId="0" borderId="19" xfId="0" applyFont="1" applyBorder="1" applyAlignment="1">
      <alignment vertical="center" wrapText="1"/>
    </xf>
    <xf numFmtId="0" fontId="98" fillId="0" borderId="19" xfId="0" applyFont="1" applyBorder="1" applyAlignment="1">
      <alignment horizontal="center" vertical="center" wrapText="1"/>
    </xf>
    <xf numFmtId="0" fontId="11" fillId="0" borderId="19" xfId="0" applyFont="1" applyBorder="1" applyAlignment="1">
      <alignment horizontal="left" vertical="top" wrapText="1" indent="19"/>
    </xf>
    <xf numFmtId="0" fontId="93" fillId="0" borderId="19" xfId="0" applyFont="1" applyBorder="1" applyAlignment="1">
      <alignment horizontal="center" vertical="center" wrapText="1"/>
    </xf>
    <xf numFmtId="0" fontId="98" fillId="0" borderId="19" xfId="0" applyFont="1" applyBorder="1" applyAlignment="1">
      <alignment vertical="center" wrapText="1"/>
    </xf>
    <xf numFmtId="165" fontId="98" fillId="0" borderId="19" xfId="1" applyNumberFormat="1" applyFont="1" applyBorder="1" applyAlignment="1">
      <alignment horizontal="left" vertical="center" wrapText="1"/>
    </xf>
    <xf numFmtId="0" fontId="93" fillId="0" borderId="0" xfId="0" applyFont="1" applyAlignment="1">
      <alignment horizontal="left" vertical="top"/>
    </xf>
    <xf numFmtId="43" fontId="0" fillId="0" borderId="0" xfId="0" applyNumberFormat="1" applyAlignment="1">
      <alignment horizontal="center" vertical="center"/>
    </xf>
    <xf numFmtId="165" fontId="1" fillId="0" borderId="0" xfId="1" applyNumberFormat="1" applyFont="1" applyAlignment="1">
      <alignment horizontal="right" vertical="center"/>
    </xf>
    <xf numFmtId="165" fontId="1" fillId="0" borderId="0" xfId="0" applyNumberFormat="1" applyFont="1" applyAlignment="1">
      <alignment horizontal="left" vertical="top"/>
    </xf>
    <xf numFmtId="1" fontId="1" fillId="0" borderId="0" xfId="0" applyNumberFormat="1" applyFont="1" applyAlignment="1">
      <alignment horizontal="left" vertical="top"/>
    </xf>
    <xf numFmtId="0" fontId="33" fillId="0" borderId="0" xfId="0" applyFont="1" applyAlignment="1">
      <alignment horizontal="left" vertical="center"/>
    </xf>
    <xf numFmtId="0" fontId="94" fillId="0" borderId="0" xfId="0" applyFont="1" applyAlignment="1">
      <alignment horizontal="center" vertical="center"/>
    </xf>
    <xf numFmtId="0" fontId="1" fillId="0" borderId="13" xfId="0" applyFont="1" applyBorder="1" applyAlignment="1">
      <alignment horizontal="left" vertical="top" wrapText="1"/>
    </xf>
    <xf numFmtId="0" fontId="1" fillId="0" borderId="11"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vertical="top" wrapText="1"/>
    </xf>
    <xf numFmtId="0" fontId="1" fillId="0" borderId="2" xfId="0" applyFont="1" applyBorder="1" applyAlignment="1">
      <alignment horizontal="righ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1" fillId="0" borderId="5" xfId="0" applyFont="1" applyBorder="1" applyAlignment="1">
      <alignment horizontal="center" vertical="top" wrapText="1"/>
    </xf>
    <xf numFmtId="0" fontId="11" fillId="0" borderId="6" xfId="0" applyFont="1" applyBorder="1" applyAlignment="1">
      <alignment horizontal="center" vertical="top"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 fillId="0" borderId="14" xfId="0" applyFont="1" applyBorder="1" applyAlignment="1">
      <alignment horizontal="left" vertical="top" wrapText="1"/>
    </xf>
    <xf numFmtId="0" fontId="32" fillId="0" borderId="27" xfId="0" applyFont="1" applyBorder="1" applyAlignment="1">
      <alignment horizontal="left" vertical="top" wrapText="1" indent="1"/>
    </xf>
    <xf numFmtId="0" fontId="32" fillId="0" borderId="31" xfId="0" applyFont="1" applyBorder="1" applyAlignment="1">
      <alignment horizontal="left" vertical="top" wrapText="1" indent="1"/>
    </xf>
    <xf numFmtId="0" fontId="63" fillId="0" borderId="0" xfId="0" applyFont="1" applyAlignment="1">
      <alignment horizontal="left" vertical="top" wrapText="1" indent="3"/>
    </xf>
    <xf numFmtId="0" fontId="62" fillId="0" borderId="0" xfId="0" applyFont="1" applyAlignment="1">
      <alignment horizontal="right" vertical="top" wrapText="1" indent="3"/>
    </xf>
    <xf numFmtId="0" fontId="51" fillId="0" borderId="0" xfId="0" applyFont="1" applyAlignment="1">
      <alignment horizontal="left" vertical="top" wrapText="1" indent="1"/>
    </xf>
    <xf numFmtId="0" fontId="55" fillId="0" borderId="0" xfId="0" applyFont="1" applyAlignment="1">
      <alignment horizontal="right" vertical="center" wrapText="1" indent="1"/>
    </xf>
    <xf numFmtId="0" fontId="51" fillId="0" borderId="0" xfId="0" applyFont="1" applyAlignment="1">
      <alignment horizontal="left" vertical="top" wrapText="1"/>
    </xf>
    <xf numFmtId="0" fontId="51" fillId="0" borderId="0" xfId="0" applyFont="1" applyAlignment="1">
      <alignment horizontal="right" vertical="center" wrapText="1" indent="1"/>
    </xf>
    <xf numFmtId="0" fontId="58" fillId="0" borderId="23" xfId="0" applyFont="1" applyBorder="1" applyAlignment="1">
      <alignment horizontal="center" vertical="center" wrapText="1"/>
    </xf>
    <xf numFmtId="0" fontId="58" fillId="0" borderId="26"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8" xfId="0" applyFont="1" applyBorder="1" applyAlignment="1">
      <alignment horizontal="center" vertical="center" wrapText="1"/>
    </xf>
    <xf numFmtId="0" fontId="58" fillId="0" borderId="28" xfId="0" applyFont="1" applyBorder="1" applyAlignment="1">
      <alignment horizontal="center" vertical="center" wrapText="1"/>
    </xf>
    <xf numFmtId="0" fontId="58" fillId="0" borderId="24" xfId="0" applyFont="1" applyBorder="1" applyAlignment="1">
      <alignment horizontal="center" vertical="center" wrapText="1"/>
    </xf>
    <xf numFmtId="0" fontId="58" fillId="0" borderId="25" xfId="0" applyFont="1" applyBorder="1" applyAlignment="1">
      <alignment horizontal="center" vertical="center" wrapText="1"/>
    </xf>
    <xf numFmtId="0" fontId="34" fillId="0" borderId="19" xfId="0" applyFont="1" applyBorder="1" applyAlignment="1">
      <alignment horizontal="center" vertical="center"/>
    </xf>
    <xf numFmtId="0" fontId="34" fillId="0" borderId="21" xfId="0" applyFont="1" applyBorder="1" applyAlignment="1">
      <alignment horizontal="center" vertical="center"/>
    </xf>
    <xf numFmtId="0" fontId="34" fillId="0" borderId="22" xfId="0" applyFont="1" applyBorder="1" applyAlignment="1">
      <alignment horizontal="center" vertical="center"/>
    </xf>
    <xf numFmtId="165" fontId="100" fillId="0" borderId="0" xfId="1" applyNumberFormat="1" applyFont="1" applyAlignment="1">
      <alignment horizontal="center" vertical="center"/>
    </xf>
    <xf numFmtId="43" fontId="100" fillId="0" borderId="0" xfId="0" applyNumberFormat="1" applyFont="1" applyAlignment="1">
      <alignment horizontal="center" vertical="center"/>
    </xf>
    <xf numFmtId="0" fontId="37" fillId="0" borderId="0" xfId="0" applyFont="1"/>
    <xf numFmtId="165" fontId="102" fillId="3" borderId="0" xfId="1" applyNumberFormat="1" applyFont="1" applyFill="1" applyAlignment="1">
      <alignment vertical="center"/>
    </xf>
    <xf numFmtId="0" fontId="37" fillId="3" borderId="0" xfId="0" applyFont="1" applyFill="1"/>
    <xf numFmtId="165" fontId="101" fillId="0" borderId="0" xfId="1" applyNumberFormat="1" applyFont="1" applyAlignment="1">
      <alignmen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476250</xdr:colOff>
      <xdr:row>6</xdr:row>
      <xdr:rowOff>9525</xdr:rowOff>
    </xdr:from>
    <xdr:to>
      <xdr:col>24</xdr:col>
      <xdr:colOff>124818</xdr:colOff>
      <xdr:row>35</xdr:row>
      <xdr:rowOff>48270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0629900" y="1209675"/>
          <a:ext cx="7116168" cy="6601470"/>
        </a:xfrm>
        <a:prstGeom prst="rect">
          <a:avLst/>
        </a:prstGeom>
      </xdr:spPr>
    </xdr:pic>
    <xdr:clientData/>
  </xdr:twoCellAnchor>
  <xdr:twoCellAnchor editAs="oneCell">
    <xdr:from>
      <xdr:col>5</xdr:col>
      <xdr:colOff>66675</xdr:colOff>
      <xdr:row>1</xdr:row>
      <xdr:rowOff>19050</xdr:rowOff>
    </xdr:from>
    <xdr:to>
      <xdr:col>19</xdr:col>
      <xdr:colOff>466725</xdr:colOff>
      <xdr:row>9</xdr:row>
      <xdr:rowOff>323850</xdr:rowOff>
    </xdr:to>
    <xdr:pic>
      <xdr:nvPicPr>
        <xdr:cNvPr id="3" name="Picture 2">
          <a:extLst>
            <a:ext uri="{FF2B5EF4-FFF2-40B4-BE49-F238E27FC236}">
              <a16:creationId xmlns:a16="http://schemas.microsoft.com/office/drawing/2014/main" id="{DA77144D-DC44-A152-5369-09C5DE1147B5}"/>
            </a:ext>
          </a:extLst>
        </xdr:cNvPr>
        <xdr:cNvPicPr>
          <a:picLocks noChangeAspect="1"/>
        </xdr:cNvPicPr>
      </xdr:nvPicPr>
      <xdr:blipFill>
        <a:blip xmlns:r="http://schemas.openxmlformats.org/officeDocument/2006/relationships" r:embed="rId2"/>
        <a:stretch>
          <a:fillRect/>
        </a:stretch>
      </xdr:blipFill>
      <xdr:spPr>
        <a:xfrm>
          <a:off x="6619875" y="180975"/>
          <a:ext cx="8801100" cy="2057400"/>
        </a:xfrm>
        <a:prstGeom prst="rect">
          <a:avLst/>
        </a:prstGeom>
      </xdr:spPr>
    </xdr:pic>
    <xdr:clientData/>
  </xdr:twoCellAnchor>
  <xdr:twoCellAnchor editAs="oneCell">
    <xdr:from>
      <xdr:col>6</xdr:col>
      <xdr:colOff>38099</xdr:colOff>
      <xdr:row>10</xdr:row>
      <xdr:rowOff>95250</xdr:rowOff>
    </xdr:from>
    <xdr:to>
      <xdr:col>10</xdr:col>
      <xdr:colOff>66674</xdr:colOff>
      <xdr:row>14</xdr:row>
      <xdr:rowOff>76200</xdr:rowOff>
    </xdr:to>
    <xdr:pic>
      <xdr:nvPicPr>
        <xdr:cNvPr id="4" name="Picture 3">
          <a:extLst>
            <a:ext uri="{FF2B5EF4-FFF2-40B4-BE49-F238E27FC236}">
              <a16:creationId xmlns:a16="http://schemas.microsoft.com/office/drawing/2014/main" id="{3013264A-5EFD-BD0D-1DBB-12377298C0E8}"/>
            </a:ext>
          </a:extLst>
        </xdr:cNvPr>
        <xdr:cNvPicPr>
          <a:picLocks noChangeAspect="1"/>
        </xdr:cNvPicPr>
      </xdr:nvPicPr>
      <xdr:blipFill>
        <a:blip xmlns:r="http://schemas.openxmlformats.org/officeDocument/2006/relationships" r:embed="rId3"/>
        <a:stretch>
          <a:fillRect/>
        </a:stretch>
      </xdr:blipFill>
      <xdr:spPr>
        <a:xfrm>
          <a:off x="7124699" y="2371725"/>
          <a:ext cx="3095625" cy="1085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53340</xdr:colOff>
      <xdr:row>9</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31</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78560" y="10095483"/>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38099</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7</xdr:col>
      <xdr:colOff>62483</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8</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9997058"/>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38099</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7</xdr:col>
      <xdr:colOff>62483</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H41"/>
  <sheetViews>
    <sheetView tabSelected="1" topLeftCell="A11" zoomScaleNormal="100" workbookViewId="0">
      <selection activeCell="H39" sqref="H39"/>
    </sheetView>
  </sheetViews>
  <sheetFormatPr defaultRowHeight="12.75" x14ac:dyDescent="0.2"/>
  <cols>
    <col min="1" max="1" width="7.33203125" style="146" customWidth="1"/>
    <col min="2" max="2" width="47.83203125" style="146" customWidth="1"/>
    <col min="3" max="3" width="20.5" style="146" customWidth="1"/>
    <col min="4" max="4" width="18.6640625" style="146" customWidth="1"/>
    <col min="5" max="5" width="20.33203125" style="146" customWidth="1"/>
    <col min="6" max="7" width="9.33203125" style="135"/>
    <col min="8" max="8" width="25.6640625" style="135" bestFit="1" customWidth="1"/>
    <col min="9" max="16384" width="9.33203125" style="135"/>
  </cols>
  <sheetData>
    <row r="4" spans="1:5" s="123" customFormat="1" ht="18.75" x14ac:dyDescent="0.2">
      <c r="A4" s="122"/>
      <c r="E4" s="124" t="s">
        <v>152</v>
      </c>
    </row>
    <row r="5" spans="1:5" s="123" customFormat="1" ht="18.75" x14ac:dyDescent="0.2">
      <c r="A5" s="122"/>
      <c r="E5" s="124"/>
    </row>
    <row r="6" spans="1:5" s="123" customFormat="1" ht="18.75" x14ac:dyDescent="0.2">
      <c r="A6" s="122"/>
      <c r="E6" s="124"/>
    </row>
    <row r="7" spans="1:5" s="123" customFormat="1" ht="18.75" x14ac:dyDescent="0.2">
      <c r="A7" s="125" t="s">
        <v>153</v>
      </c>
      <c r="E7" s="126">
        <v>44973</v>
      </c>
    </row>
    <row r="8" spans="1:5" s="123" customFormat="1" ht="18.75" x14ac:dyDescent="0.2">
      <c r="A8" s="161" t="s">
        <v>154</v>
      </c>
      <c r="B8" s="161"/>
      <c r="C8" s="127"/>
      <c r="D8" s="127"/>
      <c r="E8" s="128"/>
    </row>
    <row r="9" spans="1:5" s="123" customFormat="1" ht="18.75" x14ac:dyDescent="0.2">
      <c r="A9" s="129"/>
      <c r="E9" s="128"/>
    </row>
    <row r="10" spans="1:5" s="123" customFormat="1" ht="28.5" x14ac:dyDescent="0.2">
      <c r="A10" s="162" t="s">
        <v>155</v>
      </c>
      <c r="B10" s="162"/>
      <c r="C10" s="162"/>
      <c r="D10" s="162"/>
      <c r="E10" s="162"/>
    </row>
    <row r="11" spans="1:5" s="123" customFormat="1" ht="29.25" thickBot="1" x14ac:dyDescent="0.25">
      <c r="A11" s="130"/>
      <c r="B11" s="130"/>
      <c r="C11" s="130"/>
      <c r="D11" s="130"/>
      <c r="E11" s="130"/>
    </row>
    <row r="12" spans="1:5" ht="19.5" thickBot="1" x14ac:dyDescent="0.25">
      <c r="A12" s="131" t="s">
        <v>156</v>
      </c>
      <c r="B12" s="132" t="s">
        <v>51</v>
      </c>
      <c r="C12" s="133" t="s">
        <v>157</v>
      </c>
      <c r="D12" s="133" t="s">
        <v>158</v>
      </c>
      <c r="E12" s="134" t="s">
        <v>123</v>
      </c>
    </row>
    <row r="13" spans="1:5" ht="18.75" x14ac:dyDescent="0.2">
      <c r="A13" s="136">
        <v>1</v>
      </c>
      <c r="B13" s="136" t="s">
        <v>162</v>
      </c>
      <c r="C13" s="137">
        <f>'HVAC 22nd Floor'!G68</f>
        <v>18018982.5</v>
      </c>
      <c r="D13" s="137">
        <f>'HVAC 22nd Floor'!I68</f>
        <v>1675087.5</v>
      </c>
      <c r="E13" s="137">
        <f>D13+C13</f>
        <v>19694070</v>
      </c>
    </row>
    <row r="14" spans="1:5" ht="19.5" thickBot="1" x14ac:dyDescent="0.25">
      <c r="A14" s="138">
        <v>2</v>
      </c>
      <c r="B14" s="138" t="s">
        <v>163</v>
      </c>
      <c r="C14" s="139">
        <f>'HVAC 23rd Floor'!G70</f>
        <v>17548495</v>
      </c>
      <c r="D14" s="139">
        <f>'HVAC 23rd Floor'!I70</f>
        <v>1565505</v>
      </c>
      <c r="E14" s="137">
        <f>D14+C14</f>
        <v>19114000</v>
      </c>
    </row>
    <row r="15" spans="1:5" ht="19.5" thickBot="1" x14ac:dyDescent="0.25">
      <c r="A15" s="131"/>
      <c r="B15" s="132" t="s">
        <v>159</v>
      </c>
      <c r="C15" s="149"/>
      <c r="D15" s="149"/>
      <c r="E15" s="140">
        <f>E14+E13</f>
        <v>38808070</v>
      </c>
    </row>
    <row r="16" spans="1:5" ht="18.75" x14ac:dyDescent="0.2">
      <c r="A16" s="141"/>
      <c r="B16" s="141"/>
      <c r="C16" s="141"/>
      <c r="D16" s="141"/>
      <c r="E16" s="142"/>
    </row>
    <row r="17" spans="1:8" ht="18.75" x14ac:dyDescent="0.2">
      <c r="A17" s="143">
        <v>3</v>
      </c>
      <c r="B17" s="143" t="s">
        <v>164</v>
      </c>
      <c r="C17" s="144">
        <f>'Fire 22nd'!F22</f>
        <v>2669832.5</v>
      </c>
      <c r="D17" s="144">
        <f>'Fire 22nd'!H22</f>
        <v>457900</v>
      </c>
      <c r="E17" s="137">
        <f>D17+C17</f>
        <v>3127732.5</v>
      </c>
    </row>
    <row r="18" spans="1:8" ht="19.5" thickBot="1" x14ac:dyDescent="0.25">
      <c r="A18" s="138">
        <v>4</v>
      </c>
      <c r="B18" s="138" t="s">
        <v>165</v>
      </c>
      <c r="C18" s="139">
        <f>'Fire 23rd'!F23</f>
        <v>2310400</v>
      </c>
      <c r="D18" s="139">
        <f>'Fire 23rd'!H23</f>
        <v>406600</v>
      </c>
      <c r="E18" s="137">
        <f>D18+C18</f>
        <v>2717000</v>
      </c>
    </row>
    <row r="19" spans="1:8" ht="19.5" thickBot="1" x14ac:dyDescent="0.25">
      <c r="A19" s="131"/>
      <c r="B19" s="132" t="s">
        <v>160</v>
      </c>
      <c r="C19" s="133"/>
      <c r="D19" s="133"/>
      <c r="E19" s="140">
        <f>E18+E17</f>
        <v>5844732.5</v>
      </c>
    </row>
    <row r="20" spans="1:8" ht="19.5" thickBot="1" x14ac:dyDescent="0.25">
      <c r="A20" s="141"/>
      <c r="B20" s="141"/>
      <c r="C20" s="141"/>
      <c r="D20" s="141"/>
      <c r="E20" s="142"/>
    </row>
    <row r="21" spans="1:8" ht="21.75" thickBot="1" x14ac:dyDescent="0.25">
      <c r="A21" s="131"/>
      <c r="B21" s="132" t="s">
        <v>161</v>
      </c>
      <c r="C21" s="145">
        <f>C18+C17+C14+C13</f>
        <v>40547710</v>
      </c>
      <c r="D21" s="145">
        <f>D18+D17+D14+D13</f>
        <v>4105092.5</v>
      </c>
      <c r="E21" s="145">
        <f>E19+E15</f>
        <v>44652802.5</v>
      </c>
    </row>
    <row r="22" spans="1:8" x14ac:dyDescent="0.2">
      <c r="E22" s="147"/>
    </row>
    <row r="23" spans="1:8" x14ac:dyDescent="0.2">
      <c r="E23" s="157"/>
    </row>
    <row r="24" spans="1:8" ht="23.25" x14ac:dyDescent="0.2">
      <c r="E24" s="196">
        <f>E21*20%</f>
        <v>8930560.5</v>
      </c>
      <c r="H24" s="198">
        <v>1444769</v>
      </c>
    </row>
    <row r="25" spans="1:8" x14ac:dyDescent="0.2">
      <c r="D25" s="148"/>
      <c r="E25" s="157"/>
      <c r="H25" s="199" t="s">
        <v>167</v>
      </c>
    </row>
    <row r="26" spans="1:8" x14ac:dyDescent="0.2">
      <c r="E26" s="148"/>
    </row>
    <row r="29" spans="1:8" ht="18.75" x14ac:dyDescent="0.2">
      <c r="E29" s="195">
        <v>7485791</v>
      </c>
    </row>
    <row r="32" spans="1:8" ht="20.25" x14ac:dyDescent="0.2">
      <c r="H32" s="200">
        <v>31455571</v>
      </c>
    </row>
    <row r="33" spans="7:8" ht="20.25" x14ac:dyDescent="0.2">
      <c r="G33" s="197" t="s">
        <v>169</v>
      </c>
      <c r="H33" s="200">
        <f>H32*5%</f>
        <v>1572778.55</v>
      </c>
    </row>
    <row r="34" spans="7:8" ht="20.25" x14ac:dyDescent="0.2">
      <c r="G34" s="197" t="s">
        <v>168</v>
      </c>
      <c r="H34" s="200">
        <f>H32*20%</f>
        <v>6291114.2000000002</v>
      </c>
    </row>
    <row r="35" spans="7:8" ht="3" customHeight="1" x14ac:dyDescent="0.2">
      <c r="H35" s="200"/>
    </row>
    <row r="36" spans="7:8" ht="20.25" x14ac:dyDescent="0.2">
      <c r="H36" s="200">
        <f>H32-H33-H34</f>
        <v>23591678.25</v>
      </c>
    </row>
    <row r="37" spans="7:8" ht="20.25" x14ac:dyDescent="0.2">
      <c r="G37" s="197" t="s">
        <v>170</v>
      </c>
      <c r="H37" s="200">
        <f>H36*8%</f>
        <v>1887334.26</v>
      </c>
    </row>
    <row r="38" spans="7:8" ht="20.25" x14ac:dyDescent="0.2">
      <c r="H38" s="200">
        <f>H36-H37</f>
        <v>21704343.989999998</v>
      </c>
    </row>
    <row r="39" spans="7:8" ht="20.25" x14ac:dyDescent="0.2">
      <c r="H39" s="200"/>
    </row>
    <row r="40" spans="7:8" ht="20.25" x14ac:dyDescent="0.2">
      <c r="H40" s="200"/>
    </row>
    <row r="41" spans="7:8" ht="20.25" x14ac:dyDescent="0.2">
      <c r="H41" s="200"/>
    </row>
  </sheetData>
  <mergeCells count="2">
    <mergeCell ref="A8:B8"/>
    <mergeCell ref="A10:E10"/>
  </mergeCells>
  <pageMargins left="0.7" right="0.7" top="0.75" bottom="0.75" header="0.3" footer="0.3"/>
  <pageSetup scale="81"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R68"/>
  <sheetViews>
    <sheetView topLeftCell="A29" zoomScaleNormal="100" workbookViewId="0">
      <selection activeCell="M40" sqref="M40"/>
    </sheetView>
  </sheetViews>
  <sheetFormatPr defaultRowHeight="18.75" x14ac:dyDescent="0.2"/>
  <cols>
    <col min="1" max="1" width="5.83203125" style="57" customWidth="1"/>
    <col min="2" max="2" width="7.33203125" style="68" customWidth="1"/>
    <col min="3" max="3" width="60.33203125" style="1" customWidth="1"/>
    <col min="4" max="4" width="7.83203125" style="48" customWidth="1"/>
    <col min="5" max="5" width="9.5" style="48" customWidth="1"/>
    <col min="6" max="6" width="14.33203125" style="1" bestFit="1" customWidth="1"/>
    <col min="7" max="7" width="18" style="1" customWidth="1"/>
    <col min="8" max="9" width="16.83203125" style="86" customWidth="1"/>
    <col min="10" max="10" width="22.6640625" style="86" customWidth="1"/>
    <col min="11" max="11" width="3.83203125" style="1" customWidth="1"/>
    <col min="12" max="12" width="9.33203125" style="1"/>
    <col min="13" max="13" width="19" style="158" customWidth="1"/>
    <col min="14" max="14" width="18.33203125" style="158" customWidth="1"/>
    <col min="15" max="15" width="18.33203125" style="158" hidden="1" customWidth="1"/>
    <col min="16" max="16" width="20.6640625" style="158" customWidth="1"/>
    <col min="17" max="17" width="13.33203125" style="158" customWidth="1"/>
    <col min="18" max="18" width="17" style="158" bestFit="1" customWidth="1"/>
    <col min="19" max="16384" width="9.33203125" style="1"/>
  </cols>
  <sheetData>
    <row r="1" spans="1:11" ht="78" customHeight="1" x14ac:dyDescent="0.2">
      <c r="A1" s="168" t="s">
        <v>25</v>
      </c>
      <c r="B1" s="168"/>
      <c r="C1" s="168"/>
      <c r="D1" s="168"/>
      <c r="E1" s="168"/>
      <c r="F1" s="168"/>
      <c r="G1" s="169"/>
      <c r="H1" s="169"/>
      <c r="I1" s="169"/>
      <c r="J1" s="169"/>
      <c r="K1" s="18"/>
    </row>
    <row r="2" spans="1:11" ht="19.350000000000001" customHeight="1" x14ac:dyDescent="0.2">
      <c r="A2" s="170"/>
      <c r="B2" s="170"/>
      <c r="C2" s="170"/>
      <c r="D2" s="170"/>
      <c r="E2" s="171"/>
      <c r="F2" s="172" t="s">
        <v>0</v>
      </c>
      <c r="G2" s="173"/>
      <c r="H2" s="174" t="s">
        <v>1</v>
      </c>
      <c r="I2" s="175"/>
      <c r="J2" s="84" t="s">
        <v>2</v>
      </c>
    </row>
    <row r="3" spans="1:11" ht="20.25" customHeight="1" x14ac:dyDescent="0.2">
      <c r="A3" s="53" t="s">
        <v>3</v>
      </c>
      <c r="B3" s="59" t="s">
        <v>4</v>
      </c>
      <c r="C3" s="29" t="s">
        <v>5</v>
      </c>
      <c r="D3" s="40" t="s">
        <v>6</v>
      </c>
      <c r="E3" s="40" t="s">
        <v>26</v>
      </c>
      <c r="F3" s="30" t="s">
        <v>27</v>
      </c>
      <c r="G3" s="31" t="s">
        <v>7</v>
      </c>
      <c r="H3" s="85" t="s">
        <v>8</v>
      </c>
      <c r="I3" s="85" t="s">
        <v>7</v>
      </c>
      <c r="J3" s="85" t="s">
        <v>7</v>
      </c>
    </row>
    <row r="4" spans="1:11" ht="73.5" customHeight="1" x14ac:dyDescent="0.2">
      <c r="A4" s="39"/>
      <c r="B4" s="60"/>
      <c r="C4" s="28" t="s">
        <v>9</v>
      </c>
      <c r="D4" s="43"/>
      <c r="E4" s="43"/>
      <c r="F4" s="34"/>
      <c r="G4" s="34"/>
      <c r="H4" s="39"/>
      <c r="I4" s="39"/>
      <c r="J4" s="33"/>
    </row>
    <row r="5" spans="1:11" ht="135" customHeight="1" x14ac:dyDescent="0.2">
      <c r="A5" s="39"/>
      <c r="B5" s="60"/>
      <c r="C5" s="35" t="s">
        <v>88</v>
      </c>
      <c r="D5" s="43"/>
      <c r="E5" s="43"/>
      <c r="F5" s="34"/>
      <c r="G5" s="34"/>
      <c r="H5" s="39"/>
      <c r="I5" s="39"/>
      <c r="J5" s="33"/>
    </row>
    <row r="6" spans="1:11" ht="56.25" x14ac:dyDescent="0.2">
      <c r="A6" s="39">
        <v>1</v>
      </c>
      <c r="B6" s="60"/>
      <c r="C6" s="35" t="s">
        <v>89</v>
      </c>
      <c r="D6" s="40" t="s">
        <v>10</v>
      </c>
      <c r="E6" s="71">
        <v>1</v>
      </c>
      <c r="F6" s="89">
        <v>0</v>
      </c>
      <c r="G6" s="89">
        <f>F6*E6</f>
        <v>0</v>
      </c>
      <c r="H6" s="89">
        <v>95000</v>
      </c>
      <c r="I6" s="89">
        <f>H6*E6</f>
        <v>95000</v>
      </c>
      <c r="J6" s="89">
        <f>I6+G6</f>
        <v>95000</v>
      </c>
    </row>
    <row r="7" spans="1:11" ht="300" x14ac:dyDescent="0.3">
      <c r="A7" s="39">
        <v>2</v>
      </c>
      <c r="B7" s="60"/>
      <c r="C7" s="35" t="s">
        <v>99</v>
      </c>
      <c r="D7" s="38" t="s">
        <v>54</v>
      </c>
      <c r="E7" s="42">
        <v>2</v>
      </c>
      <c r="F7" s="90">
        <v>0</v>
      </c>
      <c r="G7" s="90">
        <f>F7*E7</f>
        <v>0</v>
      </c>
      <c r="H7" s="90">
        <v>4750</v>
      </c>
      <c r="I7" s="90">
        <f>H7*E7</f>
        <v>9500</v>
      </c>
      <c r="J7" s="90">
        <f>I7+G7</f>
        <v>9500</v>
      </c>
    </row>
    <row r="8" spans="1:11" ht="113.25" customHeight="1" x14ac:dyDescent="0.2">
      <c r="A8" s="39">
        <v>3</v>
      </c>
      <c r="B8" s="60"/>
      <c r="C8" s="34" t="s">
        <v>90</v>
      </c>
      <c r="D8" s="40"/>
      <c r="E8" s="44"/>
      <c r="F8" s="94">
        <v>0</v>
      </c>
      <c r="G8" s="94"/>
      <c r="H8" s="95">
        <v>0</v>
      </c>
      <c r="I8" s="95"/>
      <c r="J8" s="93"/>
    </row>
    <row r="9" spans="1:11" x14ac:dyDescent="0.2">
      <c r="A9" s="39"/>
      <c r="B9" s="60"/>
      <c r="C9" s="34" t="s">
        <v>46</v>
      </c>
      <c r="D9" s="40"/>
      <c r="E9" s="36"/>
      <c r="F9" s="94">
        <v>0</v>
      </c>
      <c r="G9" s="94"/>
      <c r="H9" s="95">
        <v>0</v>
      </c>
      <c r="I9" s="95"/>
      <c r="J9" s="93"/>
    </row>
    <row r="10" spans="1:11" x14ac:dyDescent="0.2">
      <c r="A10" s="54"/>
      <c r="B10" s="61">
        <v>3.1</v>
      </c>
      <c r="C10" s="34" t="s">
        <v>13</v>
      </c>
      <c r="D10" s="40" t="s">
        <v>54</v>
      </c>
      <c r="E10" s="36">
        <v>8</v>
      </c>
      <c r="F10" s="89">
        <v>7932.5</v>
      </c>
      <c r="G10" s="89">
        <f>F10*E10</f>
        <v>63460</v>
      </c>
      <c r="H10" s="89">
        <v>950</v>
      </c>
      <c r="I10" s="89">
        <f>H10*E10</f>
        <v>7600</v>
      </c>
      <c r="J10" s="89">
        <f>I10+G10</f>
        <v>71060</v>
      </c>
    </row>
    <row r="11" spans="1:11" ht="23.25" customHeight="1" x14ac:dyDescent="0.2">
      <c r="A11" s="50"/>
      <c r="B11" s="62"/>
      <c r="C11" s="28" t="s">
        <v>12</v>
      </c>
      <c r="D11" s="40"/>
      <c r="E11" s="36"/>
      <c r="F11" s="94">
        <v>0</v>
      </c>
      <c r="G11" s="94"/>
      <c r="H11" s="95">
        <v>0</v>
      </c>
      <c r="I11" s="95"/>
      <c r="J11" s="96" t="s">
        <v>148</v>
      </c>
    </row>
    <row r="12" spans="1:11" x14ac:dyDescent="0.2">
      <c r="A12" s="39"/>
      <c r="B12" s="62">
        <v>3.1</v>
      </c>
      <c r="C12" s="28" t="s">
        <v>13</v>
      </c>
      <c r="D12" s="40" t="s">
        <v>54</v>
      </c>
      <c r="E12" s="36">
        <v>2</v>
      </c>
      <c r="F12" s="89">
        <v>6887.5</v>
      </c>
      <c r="G12" s="89">
        <f>F12*E12</f>
        <v>13775</v>
      </c>
      <c r="H12" s="89">
        <v>950</v>
      </c>
      <c r="I12" s="89">
        <f>H12*E12</f>
        <v>1900</v>
      </c>
      <c r="J12" s="89">
        <f>I12+G12</f>
        <v>15675</v>
      </c>
    </row>
    <row r="13" spans="1:11" ht="37.5" x14ac:dyDescent="0.2">
      <c r="A13" s="39"/>
      <c r="B13" s="62">
        <v>3.3</v>
      </c>
      <c r="C13" s="37" t="s">
        <v>45</v>
      </c>
      <c r="D13" s="43"/>
      <c r="E13" s="43"/>
      <c r="F13" s="94">
        <v>0</v>
      </c>
      <c r="G13" s="94"/>
      <c r="H13" s="95">
        <v>0</v>
      </c>
      <c r="I13" s="95"/>
      <c r="J13" s="95"/>
      <c r="K13" s="163"/>
    </row>
    <row r="14" spans="1:11" ht="20.25" customHeight="1" x14ac:dyDescent="0.2">
      <c r="A14" s="39"/>
      <c r="B14" s="61"/>
      <c r="C14" s="34" t="s">
        <v>13</v>
      </c>
      <c r="D14" s="40" t="s">
        <v>11</v>
      </c>
      <c r="E14" s="44">
        <v>2</v>
      </c>
      <c r="F14" s="89">
        <v>17575</v>
      </c>
      <c r="G14" s="89">
        <f t="shared" ref="G14:G16" si="0">F14*E14</f>
        <v>35150</v>
      </c>
      <c r="H14" s="89">
        <v>950</v>
      </c>
      <c r="I14" s="89">
        <f t="shared" ref="I14:I16" si="1">H14*E14</f>
        <v>1900</v>
      </c>
      <c r="J14" s="89">
        <f t="shared" ref="J14:J16" si="2">I14+G14</f>
        <v>37050</v>
      </c>
      <c r="K14" s="176"/>
    </row>
    <row r="15" spans="1:11" ht="37.5" x14ac:dyDescent="0.2">
      <c r="A15" s="39"/>
      <c r="B15" s="62">
        <v>3.4</v>
      </c>
      <c r="C15" s="34" t="s">
        <v>40</v>
      </c>
      <c r="D15" s="40" t="s">
        <v>11</v>
      </c>
      <c r="E15" s="36">
        <v>4</v>
      </c>
      <c r="F15" s="89">
        <v>10450</v>
      </c>
      <c r="G15" s="89">
        <f t="shared" si="0"/>
        <v>41800</v>
      </c>
      <c r="H15" s="89">
        <v>950</v>
      </c>
      <c r="I15" s="89">
        <f t="shared" si="1"/>
        <v>3800</v>
      </c>
      <c r="J15" s="89">
        <f t="shared" si="2"/>
        <v>45600</v>
      </c>
      <c r="K15" s="176"/>
    </row>
    <row r="16" spans="1:11" ht="56.25" x14ac:dyDescent="0.2">
      <c r="A16" s="39"/>
      <c r="B16" s="62">
        <v>3.5</v>
      </c>
      <c r="C16" s="34" t="s">
        <v>100</v>
      </c>
      <c r="D16" s="40" t="s">
        <v>11</v>
      </c>
      <c r="E16" s="36">
        <v>4</v>
      </c>
      <c r="F16" s="89">
        <v>9025</v>
      </c>
      <c r="G16" s="89">
        <f t="shared" si="0"/>
        <v>36100</v>
      </c>
      <c r="H16" s="89">
        <v>950</v>
      </c>
      <c r="I16" s="89">
        <f t="shared" si="1"/>
        <v>3800</v>
      </c>
      <c r="J16" s="89">
        <f t="shared" si="2"/>
        <v>39900</v>
      </c>
      <c r="K16" s="176"/>
    </row>
    <row r="17" spans="1:12" ht="37.5" x14ac:dyDescent="0.2">
      <c r="A17" s="39"/>
      <c r="B17" s="62">
        <v>3.6</v>
      </c>
      <c r="C17" s="34" t="s">
        <v>42</v>
      </c>
      <c r="D17" s="43"/>
      <c r="E17" s="43"/>
      <c r="F17" s="94">
        <v>0</v>
      </c>
      <c r="G17" s="94"/>
      <c r="H17" s="95">
        <v>0</v>
      </c>
      <c r="I17" s="95"/>
      <c r="J17" s="95"/>
      <c r="K17" s="176"/>
    </row>
    <row r="18" spans="1:12" ht="18.75" customHeight="1" x14ac:dyDescent="0.2">
      <c r="A18" s="39"/>
      <c r="B18" s="61"/>
      <c r="C18" s="28" t="s">
        <v>13</v>
      </c>
      <c r="D18" s="40" t="s">
        <v>11</v>
      </c>
      <c r="E18" s="45">
        <v>2</v>
      </c>
      <c r="F18" s="89">
        <v>83600</v>
      </c>
      <c r="G18" s="89">
        <f>F18*E18</f>
        <v>167200</v>
      </c>
      <c r="H18" s="89">
        <v>950</v>
      </c>
      <c r="I18" s="89">
        <f>H18*E18</f>
        <v>1900</v>
      </c>
      <c r="J18" s="89">
        <f>I18+G18</f>
        <v>169100</v>
      </c>
      <c r="K18" s="176"/>
    </row>
    <row r="19" spans="1:12" ht="56.25" x14ac:dyDescent="0.2">
      <c r="A19" s="39"/>
      <c r="B19" s="62">
        <v>3.7</v>
      </c>
      <c r="C19" s="34" t="s">
        <v>43</v>
      </c>
      <c r="D19" s="40" t="s">
        <v>11</v>
      </c>
      <c r="E19" s="46">
        <v>2</v>
      </c>
      <c r="F19" s="95">
        <v>52250</v>
      </c>
      <c r="G19" s="95">
        <f>F19*E19</f>
        <v>104500</v>
      </c>
      <c r="H19" s="89">
        <v>950</v>
      </c>
      <c r="I19" s="89">
        <f>H19*E19</f>
        <v>1900</v>
      </c>
      <c r="J19" s="89">
        <f>I19+G19</f>
        <v>106400</v>
      </c>
      <c r="K19" s="176"/>
    </row>
    <row r="20" spans="1:12" ht="56.25" x14ac:dyDescent="0.2">
      <c r="A20" s="39"/>
      <c r="B20" s="62">
        <v>3.8</v>
      </c>
      <c r="C20" s="34" t="s">
        <v>44</v>
      </c>
      <c r="D20" s="40" t="s">
        <v>28</v>
      </c>
      <c r="E20" s="36">
        <v>2</v>
      </c>
      <c r="F20" s="89">
        <v>19000</v>
      </c>
      <c r="G20" s="89">
        <f>F20*E20</f>
        <v>38000</v>
      </c>
      <c r="H20" s="89">
        <v>2850</v>
      </c>
      <c r="I20" s="89">
        <f>H20*E20</f>
        <v>5700</v>
      </c>
      <c r="J20" s="89">
        <f>I20+G20</f>
        <v>43700</v>
      </c>
      <c r="K20" s="176"/>
    </row>
    <row r="21" spans="1:12" ht="232.5" customHeight="1" x14ac:dyDescent="0.2">
      <c r="A21" s="52">
        <v>4</v>
      </c>
      <c r="B21" s="60"/>
      <c r="C21" s="34" t="s">
        <v>91</v>
      </c>
      <c r="D21" s="43"/>
      <c r="E21" s="43"/>
      <c r="F21" s="94">
        <v>0</v>
      </c>
      <c r="G21" s="94"/>
      <c r="H21" s="95">
        <v>0</v>
      </c>
      <c r="I21" s="95"/>
      <c r="J21" s="95"/>
      <c r="K21" s="163"/>
    </row>
    <row r="22" spans="1:12" x14ac:dyDescent="0.2">
      <c r="A22" s="39"/>
      <c r="B22" s="62">
        <v>4.0999999999999996</v>
      </c>
      <c r="C22" s="34" t="s">
        <v>13</v>
      </c>
      <c r="D22" s="40" t="s">
        <v>14</v>
      </c>
      <c r="E22" s="36">
        <v>30</v>
      </c>
      <c r="F22" s="91">
        <v>2755</v>
      </c>
      <c r="G22" s="91">
        <f t="shared" ref="G22:G23" si="3">F22*E22</f>
        <v>82650</v>
      </c>
      <c r="H22" s="91">
        <v>665</v>
      </c>
      <c r="I22" s="89">
        <f>H22*E22</f>
        <v>19950</v>
      </c>
      <c r="J22" s="89">
        <f>I22+G22</f>
        <v>102600</v>
      </c>
      <c r="K22" s="164"/>
    </row>
    <row r="23" spans="1:12" ht="20.25" customHeight="1" x14ac:dyDescent="0.2">
      <c r="A23" s="39"/>
      <c r="B23" s="62">
        <v>4.2</v>
      </c>
      <c r="C23" s="28" t="s">
        <v>29</v>
      </c>
      <c r="D23" s="40" t="s">
        <v>30</v>
      </c>
      <c r="E23" s="36">
        <v>15</v>
      </c>
      <c r="F23" s="91">
        <v>3325</v>
      </c>
      <c r="G23" s="91">
        <f t="shared" si="3"/>
        <v>49875</v>
      </c>
      <c r="H23" s="91">
        <v>760</v>
      </c>
      <c r="I23" s="89">
        <f>H23*E23</f>
        <v>11400</v>
      </c>
      <c r="J23" s="89">
        <f>I23+G23</f>
        <v>61275</v>
      </c>
      <c r="K23" s="4"/>
    </row>
    <row r="24" spans="1:12" ht="156" customHeight="1" x14ac:dyDescent="0.2">
      <c r="A24" s="39">
        <v>5</v>
      </c>
      <c r="B24" s="60"/>
      <c r="C24" s="34" t="s">
        <v>81</v>
      </c>
      <c r="D24" s="43"/>
      <c r="E24" s="43"/>
      <c r="F24" s="94">
        <v>0</v>
      </c>
      <c r="G24" s="94"/>
      <c r="H24" s="95">
        <v>0</v>
      </c>
      <c r="I24" s="95"/>
      <c r="J24" s="95"/>
      <c r="K24" s="19"/>
      <c r="L24" s="165"/>
    </row>
    <row r="25" spans="1:12" x14ac:dyDescent="0.2">
      <c r="A25" s="39"/>
      <c r="B25" s="62">
        <v>5.0999999999999996</v>
      </c>
      <c r="C25" s="34" t="s">
        <v>13</v>
      </c>
      <c r="D25" s="40" t="s">
        <v>14</v>
      </c>
      <c r="E25" s="40">
        <v>30</v>
      </c>
      <c r="F25" s="91">
        <v>2565</v>
      </c>
      <c r="G25" s="91">
        <f t="shared" ref="G25:G27" si="4">F25*E25</f>
        <v>76950</v>
      </c>
      <c r="H25" s="91">
        <v>190</v>
      </c>
      <c r="I25" s="89">
        <f>H25*E25</f>
        <v>5700</v>
      </c>
      <c r="J25" s="89">
        <f>I25+G25</f>
        <v>82650</v>
      </c>
      <c r="K25" s="26"/>
      <c r="L25" s="166"/>
    </row>
    <row r="26" spans="1:12" ht="17.850000000000001" customHeight="1" x14ac:dyDescent="0.2">
      <c r="A26" s="39"/>
      <c r="B26" s="62">
        <v>5.2</v>
      </c>
      <c r="C26" s="34" t="s">
        <v>48</v>
      </c>
      <c r="D26" s="40" t="s">
        <v>14</v>
      </c>
      <c r="E26" s="36">
        <v>15</v>
      </c>
      <c r="F26" s="91">
        <v>3610</v>
      </c>
      <c r="G26" s="91">
        <f t="shared" si="4"/>
        <v>54150</v>
      </c>
      <c r="H26" s="91">
        <v>285</v>
      </c>
      <c r="I26" s="89">
        <f>H26*E26</f>
        <v>4275</v>
      </c>
      <c r="J26" s="89">
        <f>I26+G26</f>
        <v>58425</v>
      </c>
      <c r="K26" s="24"/>
      <c r="L26" s="166"/>
    </row>
    <row r="27" spans="1:12" ht="176.25" customHeight="1" x14ac:dyDescent="0.3">
      <c r="A27" s="39">
        <v>6</v>
      </c>
      <c r="B27" s="63">
        <v>6.1</v>
      </c>
      <c r="C27" s="34" t="s">
        <v>82</v>
      </c>
      <c r="D27" s="38" t="s">
        <v>14</v>
      </c>
      <c r="E27" s="42">
        <v>20</v>
      </c>
      <c r="F27" s="118">
        <v>1520</v>
      </c>
      <c r="G27" s="118">
        <f t="shared" si="4"/>
        <v>30400</v>
      </c>
      <c r="H27" s="118">
        <v>285</v>
      </c>
      <c r="I27" s="90">
        <f>H27*E27</f>
        <v>5700</v>
      </c>
      <c r="J27" s="90">
        <f>I27+G27</f>
        <v>36100</v>
      </c>
      <c r="K27" s="20"/>
      <c r="L27" s="166"/>
    </row>
    <row r="28" spans="1:12" ht="193.5" customHeight="1" x14ac:dyDescent="0.2">
      <c r="A28" s="52">
        <v>7</v>
      </c>
      <c r="B28" s="60"/>
      <c r="C28" s="34" t="s">
        <v>92</v>
      </c>
      <c r="D28" s="43"/>
      <c r="E28" s="43"/>
      <c r="F28" s="89">
        <v>0</v>
      </c>
      <c r="G28" s="89">
        <f>F28*E28</f>
        <v>0</v>
      </c>
      <c r="H28" s="89">
        <v>0</v>
      </c>
      <c r="I28" s="89">
        <f>H28*E28</f>
        <v>0</v>
      </c>
      <c r="J28" s="89">
        <f>I28+G28</f>
        <v>0</v>
      </c>
      <c r="K28" s="25"/>
      <c r="L28" s="167"/>
    </row>
    <row r="29" spans="1:12" x14ac:dyDescent="0.2">
      <c r="A29" s="39"/>
      <c r="B29" s="62"/>
      <c r="C29" s="34" t="s">
        <v>83</v>
      </c>
      <c r="D29" s="40" t="s">
        <v>31</v>
      </c>
      <c r="E29" s="36">
        <v>1</v>
      </c>
      <c r="F29" s="92">
        <v>267330</v>
      </c>
      <c r="G29" s="91">
        <f t="shared" ref="G29:G40" si="5">F29*E29</f>
        <v>267330</v>
      </c>
      <c r="H29" s="91">
        <v>2850</v>
      </c>
      <c r="I29" s="89">
        <f t="shared" ref="I29:I40" si="6">H29*E29</f>
        <v>2850</v>
      </c>
      <c r="J29" s="89">
        <f t="shared" ref="J29:J40" si="7">I29+G29</f>
        <v>270180</v>
      </c>
      <c r="K29" s="25"/>
      <c r="L29" s="2"/>
    </row>
    <row r="30" spans="1:12" ht="19.5" customHeight="1" x14ac:dyDescent="0.2">
      <c r="A30" s="39"/>
      <c r="B30" s="64"/>
      <c r="C30" s="28" t="s">
        <v>15</v>
      </c>
      <c r="D30" s="40" t="s">
        <v>31</v>
      </c>
      <c r="E30" s="43">
        <v>1</v>
      </c>
      <c r="F30" s="92">
        <v>279300</v>
      </c>
      <c r="G30" s="91">
        <f t="shared" si="5"/>
        <v>279300</v>
      </c>
      <c r="H30" s="91">
        <v>2850</v>
      </c>
      <c r="I30" s="89">
        <f t="shared" si="6"/>
        <v>2850</v>
      </c>
      <c r="J30" s="89">
        <f t="shared" si="7"/>
        <v>282150</v>
      </c>
      <c r="K30" s="22"/>
      <c r="L30" s="5"/>
    </row>
    <row r="31" spans="1:12" ht="18" customHeight="1" x14ac:dyDescent="0.3">
      <c r="A31" s="39"/>
      <c r="B31" s="62"/>
      <c r="C31" s="28" t="s">
        <v>16</v>
      </c>
      <c r="D31" s="40" t="s">
        <v>11</v>
      </c>
      <c r="E31" s="49">
        <v>2</v>
      </c>
      <c r="F31" s="92">
        <v>258020</v>
      </c>
      <c r="G31" s="91">
        <f t="shared" si="5"/>
        <v>516040</v>
      </c>
      <c r="H31" s="91">
        <v>2850</v>
      </c>
      <c r="I31" s="89">
        <f t="shared" si="6"/>
        <v>5700</v>
      </c>
      <c r="J31" s="89">
        <f t="shared" si="7"/>
        <v>521740</v>
      </c>
      <c r="K31" s="23"/>
      <c r="L31" s="165"/>
    </row>
    <row r="32" spans="1:12" ht="21.95" customHeight="1" x14ac:dyDescent="0.2">
      <c r="A32" s="39"/>
      <c r="B32" s="65"/>
      <c r="C32" s="28" t="s">
        <v>17</v>
      </c>
      <c r="D32" s="40" t="s">
        <v>4</v>
      </c>
      <c r="E32" s="49">
        <v>1</v>
      </c>
      <c r="F32" s="92">
        <v>267995</v>
      </c>
      <c r="G32" s="91">
        <f t="shared" si="5"/>
        <v>267995</v>
      </c>
      <c r="H32" s="91">
        <v>2850</v>
      </c>
      <c r="I32" s="89">
        <f t="shared" si="6"/>
        <v>2850</v>
      </c>
      <c r="J32" s="89">
        <f t="shared" si="7"/>
        <v>270845</v>
      </c>
      <c r="K32" s="21"/>
      <c r="L32" s="167"/>
    </row>
    <row r="33" spans="1:12" ht="21.95" customHeight="1" x14ac:dyDescent="0.2">
      <c r="A33" s="39"/>
      <c r="B33" s="62"/>
      <c r="C33" s="34" t="s">
        <v>101</v>
      </c>
      <c r="D33" s="40" t="s">
        <v>11</v>
      </c>
      <c r="E33" s="49">
        <v>3</v>
      </c>
      <c r="F33" s="92">
        <v>279300</v>
      </c>
      <c r="G33" s="91">
        <f t="shared" si="5"/>
        <v>837900</v>
      </c>
      <c r="H33" s="91">
        <v>2850</v>
      </c>
      <c r="I33" s="89">
        <f t="shared" si="6"/>
        <v>8550</v>
      </c>
      <c r="J33" s="89">
        <f t="shared" si="7"/>
        <v>846450</v>
      </c>
      <c r="K33" s="18"/>
      <c r="L33" s="3"/>
    </row>
    <row r="34" spans="1:12" ht="21.95" customHeight="1" x14ac:dyDescent="0.2">
      <c r="A34" s="39"/>
      <c r="B34" s="65"/>
      <c r="C34" s="28" t="s">
        <v>102</v>
      </c>
      <c r="D34" s="40" t="s">
        <v>11</v>
      </c>
      <c r="E34" s="49">
        <v>1</v>
      </c>
      <c r="F34" s="92">
        <v>279300</v>
      </c>
      <c r="G34" s="91">
        <f t="shared" si="5"/>
        <v>279300</v>
      </c>
      <c r="H34" s="91">
        <v>2850</v>
      </c>
      <c r="I34" s="89">
        <f t="shared" si="6"/>
        <v>2850</v>
      </c>
      <c r="J34" s="89">
        <f t="shared" si="7"/>
        <v>282150</v>
      </c>
      <c r="K34" s="18"/>
      <c r="L34" s="3"/>
    </row>
    <row r="35" spans="1:12" ht="21.95" customHeight="1" x14ac:dyDescent="0.2">
      <c r="A35" s="39"/>
      <c r="B35" s="65"/>
      <c r="C35" s="28" t="s">
        <v>103</v>
      </c>
      <c r="D35" s="40" t="s">
        <v>4</v>
      </c>
      <c r="E35" s="49">
        <v>1</v>
      </c>
      <c r="F35" s="92">
        <v>258020</v>
      </c>
      <c r="G35" s="91">
        <f t="shared" si="5"/>
        <v>258020</v>
      </c>
      <c r="H35" s="91">
        <v>2850</v>
      </c>
      <c r="I35" s="89">
        <f t="shared" si="6"/>
        <v>2850</v>
      </c>
      <c r="J35" s="89">
        <f t="shared" si="7"/>
        <v>260870</v>
      </c>
      <c r="K35" s="18"/>
      <c r="L35" s="3"/>
    </row>
    <row r="36" spans="1:12" ht="21.95" customHeight="1" x14ac:dyDescent="0.2">
      <c r="A36" s="39"/>
      <c r="B36" s="65"/>
      <c r="C36" s="28" t="s">
        <v>104</v>
      </c>
      <c r="D36" s="40" t="s">
        <v>4</v>
      </c>
      <c r="E36" s="49">
        <v>1</v>
      </c>
      <c r="F36" s="92">
        <v>267330</v>
      </c>
      <c r="G36" s="91">
        <f t="shared" si="5"/>
        <v>267330</v>
      </c>
      <c r="H36" s="91">
        <v>2850</v>
      </c>
      <c r="I36" s="89">
        <f t="shared" si="6"/>
        <v>2850</v>
      </c>
      <c r="J36" s="89">
        <f t="shared" si="7"/>
        <v>270180</v>
      </c>
      <c r="K36" s="18"/>
      <c r="L36" s="3"/>
    </row>
    <row r="37" spans="1:12" ht="21.95" customHeight="1" x14ac:dyDescent="0.2">
      <c r="A37" s="39"/>
      <c r="B37" s="65"/>
      <c r="C37" s="34" t="s">
        <v>105</v>
      </c>
      <c r="D37" s="40" t="s">
        <v>4</v>
      </c>
      <c r="E37" s="49">
        <v>2</v>
      </c>
      <c r="F37" s="92">
        <v>267330</v>
      </c>
      <c r="G37" s="91">
        <f t="shared" si="5"/>
        <v>534660</v>
      </c>
      <c r="H37" s="91">
        <v>2850</v>
      </c>
      <c r="I37" s="89">
        <f t="shared" si="6"/>
        <v>5700</v>
      </c>
      <c r="J37" s="89">
        <f t="shared" si="7"/>
        <v>540360</v>
      </c>
      <c r="K37" s="18"/>
      <c r="L37" s="3"/>
    </row>
    <row r="38" spans="1:12" ht="21.95" customHeight="1" x14ac:dyDescent="0.2">
      <c r="A38" s="39"/>
      <c r="B38" s="65"/>
      <c r="C38" s="28" t="s">
        <v>106</v>
      </c>
      <c r="D38" s="40" t="s">
        <v>4</v>
      </c>
      <c r="E38" s="49">
        <v>1</v>
      </c>
      <c r="F38" s="92">
        <v>251037.5</v>
      </c>
      <c r="G38" s="91">
        <f t="shared" si="5"/>
        <v>251037.5</v>
      </c>
      <c r="H38" s="91">
        <v>2850</v>
      </c>
      <c r="I38" s="89">
        <f t="shared" si="6"/>
        <v>2850</v>
      </c>
      <c r="J38" s="89">
        <f t="shared" si="7"/>
        <v>253887.5</v>
      </c>
      <c r="K38" s="18"/>
      <c r="L38" s="3"/>
    </row>
    <row r="39" spans="1:12" ht="21.95" customHeight="1" x14ac:dyDescent="0.2">
      <c r="A39" s="39"/>
      <c r="B39" s="65"/>
      <c r="C39" s="28" t="s">
        <v>107</v>
      </c>
      <c r="D39" s="40" t="s">
        <v>4</v>
      </c>
      <c r="E39" s="49">
        <v>2</v>
      </c>
      <c r="F39" s="92">
        <v>267330</v>
      </c>
      <c r="G39" s="91">
        <f t="shared" si="5"/>
        <v>534660</v>
      </c>
      <c r="H39" s="91">
        <v>2850</v>
      </c>
      <c r="I39" s="89">
        <f t="shared" si="6"/>
        <v>5700</v>
      </c>
      <c r="J39" s="89">
        <f t="shared" si="7"/>
        <v>540360</v>
      </c>
      <c r="K39" s="18"/>
      <c r="L39" s="3"/>
    </row>
    <row r="40" spans="1:12" ht="21.95" customHeight="1" x14ac:dyDescent="0.2">
      <c r="A40" s="39"/>
      <c r="B40" s="65"/>
      <c r="C40" s="28" t="s">
        <v>108</v>
      </c>
      <c r="D40" s="40" t="s">
        <v>4</v>
      </c>
      <c r="E40" s="49">
        <v>1</v>
      </c>
      <c r="F40" s="92">
        <v>251037.5</v>
      </c>
      <c r="G40" s="91">
        <f t="shared" si="5"/>
        <v>251037.5</v>
      </c>
      <c r="H40" s="91">
        <v>2850</v>
      </c>
      <c r="I40" s="89">
        <f t="shared" si="6"/>
        <v>2850</v>
      </c>
      <c r="J40" s="89">
        <f t="shared" si="7"/>
        <v>253887.5</v>
      </c>
      <c r="K40" s="18"/>
      <c r="L40" s="3"/>
    </row>
    <row r="41" spans="1:12" ht="196.5" customHeight="1" x14ac:dyDescent="0.2">
      <c r="A41" s="39">
        <v>8</v>
      </c>
      <c r="B41" s="65"/>
      <c r="C41" s="34" t="s">
        <v>84</v>
      </c>
      <c r="D41" s="40"/>
      <c r="E41" s="36"/>
      <c r="F41" s="97">
        <v>0</v>
      </c>
      <c r="G41" s="97"/>
      <c r="H41" s="93">
        <v>0</v>
      </c>
      <c r="I41" s="93"/>
      <c r="J41" s="93"/>
      <c r="K41" s="17"/>
      <c r="L41" s="3"/>
    </row>
    <row r="42" spans="1:12" x14ac:dyDescent="0.2">
      <c r="A42" s="51">
        <v>8.1</v>
      </c>
      <c r="B42" s="62">
        <v>8.1</v>
      </c>
      <c r="C42" s="34" t="s">
        <v>85</v>
      </c>
      <c r="D42" s="40" t="s">
        <v>11</v>
      </c>
      <c r="E42" s="43">
        <v>1</v>
      </c>
      <c r="F42" s="91">
        <v>22800</v>
      </c>
      <c r="G42" s="91">
        <f t="shared" ref="G42:G49" si="8">F42*E42</f>
        <v>22800</v>
      </c>
      <c r="H42" s="91">
        <v>2850</v>
      </c>
      <c r="I42" s="89">
        <f t="shared" ref="I42:I46" si="9">H42*E42</f>
        <v>2850</v>
      </c>
      <c r="J42" s="89">
        <f t="shared" ref="J42:J46" si="10">I42+G42</f>
        <v>25650</v>
      </c>
    </row>
    <row r="43" spans="1:12" ht="19.7" customHeight="1" x14ac:dyDescent="0.2">
      <c r="A43" s="51">
        <v>8.1999999999999993</v>
      </c>
      <c r="B43" s="62">
        <v>8.1999999999999993</v>
      </c>
      <c r="C43" s="34" t="s">
        <v>86</v>
      </c>
      <c r="D43" s="40" t="s">
        <v>11</v>
      </c>
      <c r="E43" s="36">
        <v>2</v>
      </c>
      <c r="F43" s="91">
        <v>59375</v>
      </c>
      <c r="G43" s="91">
        <f t="shared" si="8"/>
        <v>118750</v>
      </c>
      <c r="H43" s="91">
        <v>2850</v>
      </c>
      <c r="I43" s="89">
        <f t="shared" si="9"/>
        <v>5700</v>
      </c>
      <c r="J43" s="89">
        <f t="shared" si="10"/>
        <v>124450</v>
      </c>
    </row>
    <row r="44" spans="1:12" ht="19.7" customHeight="1" x14ac:dyDescent="0.2">
      <c r="A44" s="51"/>
      <c r="B44" s="62">
        <v>8.3000000000000007</v>
      </c>
      <c r="C44" s="34" t="s">
        <v>87</v>
      </c>
      <c r="D44" s="40" t="s">
        <v>11</v>
      </c>
      <c r="E44" s="36">
        <v>1</v>
      </c>
      <c r="F44" s="91">
        <v>65550</v>
      </c>
      <c r="G44" s="91">
        <f t="shared" si="8"/>
        <v>65550</v>
      </c>
      <c r="H44" s="91">
        <v>2850</v>
      </c>
      <c r="I44" s="89">
        <f t="shared" si="9"/>
        <v>2850</v>
      </c>
      <c r="J44" s="89">
        <f t="shared" si="10"/>
        <v>68400</v>
      </c>
    </row>
    <row r="45" spans="1:12" ht="19.7" customHeight="1" x14ac:dyDescent="0.2">
      <c r="A45" s="51"/>
      <c r="B45" s="62">
        <v>8.4</v>
      </c>
      <c r="C45" s="34" t="s">
        <v>118</v>
      </c>
      <c r="D45" s="40" t="s">
        <v>11</v>
      </c>
      <c r="E45" s="36">
        <v>2</v>
      </c>
      <c r="F45" s="91">
        <v>65550</v>
      </c>
      <c r="G45" s="91">
        <f t="shared" si="8"/>
        <v>131100</v>
      </c>
      <c r="H45" s="91">
        <v>2850</v>
      </c>
      <c r="I45" s="89">
        <f t="shared" si="9"/>
        <v>5700</v>
      </c>
      <c r="J45" s="89">
        <f t="shared" si="10"/>
        <v>136800</v>
      </c>
    </row>
    <row r="46" spans="1:12" ht="19.7" customHeight="1" x14ac:dyDescent="0.2">
      <c r="A46" s="51"/>
      <c r="B46" s="62">
        <v>8.5</v>
      </c>
      <c r="C46" s="34" t="s">
        <v>119</v>
      </c>
      <c r="D46" s="40" t="s">
        <v>11</v>
      </c>
      <c r="E46" s="36">
        <v>1</v>
      </c>
      <c r="F46" s="91">
        <v>75050</v>
      </c>
      <c r="G46" s="91">
        <f t="shared" si="8"/>
        <v>75050</v>
      </c>
      <c r="H46" s="91">
        <v>2850</v>
      </c>
      <c r="I46" s="89">
        <f t="shared" si="9"/>
        <v>2850</v>
      </c>
      <c r="J46" s="89">
        <f t="shared" si="10"/>
        <v>77900</v>
      </c>
    </row>
    <row r="47" spans="1:12" ht="206.25" x14ac:dyDescent="0.2">
      <c r="A47" s="52">
        <v>9</v>
      </c>
      <c r="B47" s="64"/>
      <c r="C47" s="34" t="s">
        <v>114</v>
      </c>
      <c r="D47" s="40" t="s">
        <v>18</v>
      </c>
      <c r="E47" s="36">
        <v>1000</v>
      </c>
      <c r="F47" s="91">
        <v>5225</v>
      </c>
      <c r="G47" s="91">
        <f>F47*E47</f>
        <v>5225000</v>
      </c>
      <c r="H47" s="91">
        <v>627</v>
      </c>
      <c r="I47" s="89">
        <f>H47*E47</f>
        <v>627000</v>
      </c>
      <c r="J47" s="89">
        <f>I47+G47</f>
        <v>5852000</v>
      </c>
    </row>
    <row r="48" spans="1:12" ht="135.75" customHeight="1" x14ac:dyDescent="0.2">
      <c r="A48" s="52">
        <v>10</v>
      </c>
      <c r="B48" s="62"/>
      <c r="C48" s="34" t="s">
        <v>93</v>
      </c>
      <c r="D48" s="40" t="s">
        <v>18</v>
      </c>
      <c r="E48" s="36">
        <v>1000</v>
      </c>
      <c r="F48" s="91">
        <v>5462.5</v>
      </c>
      <c r="G48" s="91">
        <f t="shared" si="8"/>
        <v>5462500</v>
      </c>
      <c r="H48" s="91">
        <v>522.5</v>
      </c>
      <c r="I48" s="89">
        <f>H48*E48</f>
        <v>522500</v>
      </c>
      <c r="J48" s="89">
        <f>I48+G48</f>
        <v>5985000</v>
      </c>
    </row>
    <row r="49" spans="1:10" ht="116.25" customHeight="1" x14ac:dyDescent="0.2">
      <c r="A49" s="52">
        <v>11</v>
      </c>
      <c r="B49" s="64"/>
      <c r="C49" s="34" t="s">
        <v>94</v>
      </c>
      <c r="D49" s="40" t="s">
        <v>18</v>
      </c>
      <c r="E49" s="36">
        <v>60</v>
      </c>
      <c r="F49" s="91">
        <v>5177.5</v>
      </c>
      <c r="G49" s="91">
        <f t="shared" si="8"/>
        <v>310650</v>
      </c>
      <c r="H49" s="91">
        <v>522.5</v>
      </c>
      <c r="I49" s="89">
        <f>H49*E49</f>
        <v>31350</v>
      </c>
      <c r="J49" s="89">
        <f>I49+G49</f>
        <v>342000</v>
      </c>
    </row>
    <row r="50" spans="1:10" ht="175.5" customHeight="1" x14ac:dyDescent="0.2">
      <c r="A50" s="52">
        <v>12</v>
      </c>
      <c r="B50" s="64"/>
      <c r="C50" s="35" t="s">
        <v>32</v>
      </c>
      <c r="D50" s="43"/>
      <c r="E50" s="43"/>
      <c r="F50" s="94">
        <v>0</v>
      </c>
      <c r="G50" s="94"/>
      <c r="H50" s="95">
        <v>0</v>
      </c>
      <c r="I50" s="98"/>
      <c r="J50" s="98"/>
    </row>
    <row r="51" spans="1:10" ht="37.5" x14ac:dyDescent="0.2">
      <c r="A51" s="51"/>
      <c r="B51" s="64"/>
      <c r="C51" s="28" t="s">
        <v>19</v>
      </c>
      <c r="D51" s="43"/>
      <c r="E51" s="43"/>
      <c r="F51" s="94">
        <v>0</v>
      </c>
      <c r="G51" s="94"/>
      <c r="H51" s="95">
        <v>0</v>
      </c>
      <c r="I51" s="98"/>
      <c r="J51" s="98"/>
    </row>
    <row r="52" spans="1:10" ht="20.45" customHeight="1" x14ac:dyDescent="0.2">
      <c r="A52" s="39"/>
      <c r="B52" s="61">
        <v>12.1</v>
      </c>
      <c r="C52" s="28" t="s">
        <v>33</v>
      </c>
      <c r="D52" s="40" t="s">
        <v>11</v>
      </c>
      <c r="E52" s="47">
        <v>6</v>
      </c>
      <c r="F52" s="91">
        <v>3800</v>
      </c>
      <c r="G52" s="91">
        <f t="shared" ref="G52:G54" si="11">F52*E52</f>
        <v>22800</v>
      </c>
      <c r="H52" s="91">
        <v>665</v>
      </c>
      <c r="I52" s="89">
        <f t="shared" ref="I52:I54" si="12">H52*E52</f>
        <v>3990</v>
      </c>
      <c r="J52" s="89">
        <f t="shared" ref="J52:J54" si="13">I52+G52</f>
        <v>26790</v>
      </c>
    </row>
    <row r="53" spans="1:10" ht="20.45" customHeight="1" x14ac:dyDescent="0.2">
      <c r="A53" s="39"/>
      <c r="B53" s="61"/>
      <c r="C53" s="28" t="s">
        <v>120</v>
      </c>
      <c r="D53" s="40" t="s">
        <v>11</v>
      </c>
      <c r="E53" s="47">
        <v>2</v>
      </c>
      <c r="F53" s="91">
        <v>5462.5</v>
      </c>
      <c r="G53" s="91">
        <f t="shared" si="11"/>
        <v>10925</v>
      </c>
      <c r="H53" s="91">
        <v>665</v>
      </c>
      <c r="I53" s="89">
        <f t="shared" ref="I53" si="14">H53*E53</f>
        <v>1330</v>
      </c>
      <c r="J53" s="89">
        <f t="shared" ref="J53" si="15">I53+G53</f>
        <v>12255</v>
      </c>
    </row>
    <row r="54" spans="1:10" ht="19.5" customHeight="1" x14ac:dyDescent="0.2">
      <c r="A54" s="39"/>
      <c r="B54" s="61">
        <v>12.2</v>
      </c>
      <c r="C54" s="28" t="s">
        <v>20</v>
      </c>
      <c r="D54" s="40" t="s">
        <v>11</v>
      </c>
      <c r="E54" s="36">
        <v>4</v>
      </c>
      <c r="F54" s="91">
        <v>8550</v>
      </c>
      <c r="G54" s="91">
        <f t="shared" si="11"/>
        <v>34200</v>
      </c>
      <c r="H54" s="91">
        <v>950</v>
      </c>
      <c r="I54" s="89">
        <f t="shared" si="12"/>
        <v>3800</v>
      </c>
      <c r="J54" s="89">
        <f t="shared" si="13"/>
        <v>38000</v>
      </c>
    </row>
    <row r="55" spans="1:10" ht="18.75" customHeight="1" x14ac:dyDescent="0.2">
      <c r="A55" s="55"/>
      <c r="B55" s="69"/>
      <c r="C55" s="28" t="s">
        <v>34</v>
      </c>
      <c r="D55" s="43"/>
      <c r="E55" s="43"/>
      <c r="F55" s="94">
        <v>0</v>
      </c>
      <c r="G55" s="94"/>
      <c r="H55" s="95">
        <v>0</v>
      </c>
      <c r="I55" s="98"/>
      <c r="J55" s="98"/>
    </row>
    <row r="56" spans="1:10" ht="19.5" customHeight="1" x14ac:dyDescent="0.2">
      <c r="A56" s="39"/>
      <c r="B56" s="61">
        <v>12.3</v>
      </c>
      <c r="C56" s="28" t="s">
        <v>35</v>
      </c>
      <c r="D56" s="40" t="s">
        <v>11</v>
      </c>
      <c r="E56" s="36">
        <v>2</v>
      </c>
      <c r="F56" s="91">
        <v>4275</v>
      </c>
      <c r="G56" s="91">
        <f t="shared" ref="G56:G57" si="16">F56*E56</f>
        <v>8550</v>
      </c>
      <c r="H56" s="91">
        <v>665</v>
      </c>
      <c r="I56" s="89">
        <f t="shared" ref="I56:I57" si="17">H56*E56</f>
        <v>1330</v>
      </c>
      <c r="J56" s="89">
        <f t="shared" ref="J56:J57" si="18">I56+G56</f>
        <v>9880</v>
      </c>
    </row>
    <row r="57" spans="1:10" ht="19.5" customHeight="1" x14ac:dyDescent="0.2">
      <c r="A57" s="51"/>
      <c r="B57" s="61">
        <v>12.4</v>
      </c>
      <c r="C57" s="28" t="s">
        <v>95</v>
      </c>
      <c r="D57" s="40" t="s">
        <v>36</v>
      </c>
      <c r="E57" s="36">
        <v>3</v>
      </c>
      <c r="F57" s="91">
        <v>2850</v>
      </c>
      <c r="G57" s="91">
        <f t="shared" si="16"/>
        <v>8550</v>
      </c>
      <c r="H57" s="91">
        <v>475</v>
      </c>
      <c r="I57" s="89">
        <f t="shared" si="17"/>
        <v>1425</v>
      </c>
      <c r="J57" s="89">
        <f t="shared" si="18"/>
        <v>9975</v>
      </c>
    </row>
    <row r="58" spans="1:10" ht="18.95" customHeight="1" x14ac:dyDescent="0.2">
      <c r="A58" s="56"/>
      <c r="B58" s="70"/>
      <c r="C58" s="28" t="s">
        <v>115</v>
      </c>
      <c r="D58" s="43"/>
      <c r="E58" s="43"/>
      <c r="F58" s="94">
        <v>0</v>
      </c>
      <c r="G58" s="94"/>
      <c r="H58" s="95">
        <v>0</v>
      </c>
      <c r="I58" s="98"/>
      <c r="J58" s="98"/>
    </row>
    <row r="59" spans="1:10" ht="18.2" customHeight="1" x14ac:dyDescent="0.2">
      <c r="A59" s="39"/>
      <c r="B59" s="61">
        <v>12.5</v>
      </c>
      <c r="C59" s="28" t="s">
        <v>22</v>
      </c>
      <c r="D59" s="40" t="s">
        <v>37</v>
      </c>
      <c r="E59" s="36">
        <v>110</v>
      </c>
      <c r="F59" s="91">
        <v>4275</v>
      </c>
      <c r="G59" s="91">
        <f t="shared" ref="G59" si="19">F59*E59</f>
        <v>470250</v>
      </c>
      <c r="H59" s="91">
        <v>665</v>
      </c>
      <c r="I59" s="89">
        <f>H59*E59</f>
        <v>73150</v>
      </c>
      <c r="J59" s="89">
        <f>I59+G59</f>
        <v>543400</v>
      </c>
    </row>
    <row r="60" spans="1:10" ht="79.5" customHeight="1" x14ac:dyDescent="0.2">
      <c r="A60" s="50">
        <v>13</v>
      </c>
      <c r="B60" s="67"/>
      <c r="C60" s="28" t="s">
        <v>38</v>
      </c>
      <c r="D60" s="43"/>
      <c r="E60" s="43"/>
      <c r="F60" s="94">
        <v>0</v>
      </c>
      <c r="G60" s="94"/>
      <c r="H60" s="95">
        <v>0</v>
      </c>
      <c r="I60" s="98"/>
      <c r="J60" s="98"/>
    </row>
    <row r="61" spans="1:10" ht="21" customHeight="1" x14ac:dyDescent="0.2">
      <c r="A61" s="51"/>
      <c r="B61" s="62">
        <v>13.1</v>
      </c>
      <c r="C61" s="28" t="s">
        <v>23</v>
      </c>
      <c r="D61" s="40" t="s">
        <v>14</v>
      </c>
      <c r="E61" s="36">
        <v>110</v>
      </c>
      <c r="F61" s="91">
        <v>1377.5</v>
      </c>
      <c r="G61" s="91">
        <f t="shared" ref="G61" si="20">F61*E61</f>
        <v>151525</v>
      </c>
      <c r="H61" s="91">
        <v>285</v>
      </c>
      <c r="I61" s="89">
        <f>H61*E61</f>
        <v>31350</v>
      </c>
      <c r="J61" s="89">
        <f>I61+G61</f>
        <v>182875</v>
      </c>
    </row>
    <row r="62" spans="1:10" ht="96" customHeight="1" x14ac:dyDescent="0.2">
      <c r="A62" s="52">
        <v>14</v>
      </c>
      <c r="B62" s="64"/>
      <c r="C62" s="35" t="s">
        <v>96</v>
      </c>
      <c r="D62" s="43"/>
      <c r="E62" s="43"/>
      <c r="F62" s="94">
        <v>0</v>
      </c>
      <c r="G62" s="94"/>
      <c r="H62" s="95">
        <v>0</v>
      </c>
      <c r="I62" s="98"/>
      <c r="J62" s="98"/>
    </row>
    <row r="63" spans="1:10" ht="19.350000000000001" customHeight="1" x14ac:dyDescent="0.2">
      <c r="A63" s="51"/>
      <c r="B63" s="62">
        <v>14.1</v>
      </c>
      <c r="C63" s="28" t="s">
        <v>23</v>
      </c>
      <c r="D63" s="40" t="s">
        <v>11</v>
      </c>
      <c r="E63" s="36">
        <v>105</v>
      </c>
      <c r="F63" s="91">
        <v>2612.5</v>
      </c>
      <c r="G63" s="91">
        <f t="shared" ref="G63:G67" si="21">F63*E63</f>
        <v>274312.5</v>
      </c>
      <c r="H63" s="91">
        <v>237.5</v>
      </c>
      <c r="I63" s="89">
        <f>H63*E63</f>
        <v>24937.5</v>
      </c>
      <c r="J63" s="89">
        <f>I63+G63</f>
        <v>299250</v>
      </c>
    </row>
    <row r="64" spans="1:10" ht="120" customHeight="1" x14ac:dyDescent="0.2">
      <c r="A64" s="52">
        <v>15</v>
      </c>
      <c r="B64" s="64"/>
      <c r="C64" s="34" t="s">
        <v>97</v>
      </c>
      <c r="D64" s="40" t="s">
        <v>36</v>
      </c>
      <c r="E64" s="43">
        <v>6</v>
      </c>
      <c r="F64" s="91">
        <v>43225</v>
      </c>
      <c r="G64" s="91">
        <f t="shared" si="21"/>
        <v>259350</v>
      </c>
      <c r="H64" s="91">
        <v>4750</v>
      </c>
      <c r="I64" s="89">
        <f>H64*E64</f>
        <v>28500</v>
      </c>
      <c r="J64" s="89">
        <f>I64+G64</f>
        <v>287850</v>
      </c>
    </row>
    <row r="65" spans="1:10" ht="157.5" customHeight="1" x14ac:dyDescent="0.2">
      <c r="A65" s="52">
        <v>16</v>
      </c>
      <c r="B65" s="64"/>
      <c r="C65" s="34" t="s">
        <v>98</v>
      </c>
      <c r="D65" s="40" t="s">
        <v>24</v>
      </c>
      <c r="E65" s="43">
        <v>1</v>
      </c>
      <c r="F65" s="91">
        <v>19000</v>
      </c>
      <c r="G65" s="91">
        <f t="shared" si="21"/>
        <v>19000</v>
      </c>
      <c r="H65" s="91">
        <v>14250</v>
      </c>
      <c r="I65" s="89">
        <f>H65*E65</f>
        <v>14250</v>
      </c>
      <c r="J65" s="89">
        <f>I65+G65</f>
        <v>33250</v>
      </c>
    </row>
    <row r="66" spans="1:10" ht="153.75" customHeight="1" x14ac:dyDescent="0.2">
      <c r="A66" s="52">
        <v>17</v>
      </c>
      <c r="B66" s="64"/>
      <c r="C66" s="34" t="s">
        <v>116</v>
      </c>
      <c r="D66" s="40" t="s">
        <v>39</v>
      </c>
      <c r="E66" s="41">
        <v>1</v>
      </c>
      <c r="F66" s="91">
        <v>0</v>
      </c>
      <c r="G66" s="91">
        <f t="shared" si="21"/>
        <v>0</v>
      </c>
      <c r="H66" s="91">
        <v>47500</v>
      </c>
      <c r="I66" s="89">
        <f>H66*E66</f>
        <v>47500</v>
      </c>
      <c r="J66" s="89">
        <f>I66+G66</f>
        <v>47500</v>
      </c>
    </row>
    <row r="67" spans="1:10" ht="150" x14ac:dyDescent="0.2">
      <c r="A67" s="52">
        <v>18</v>
      </c>
      <c r="B67" s="64"/>
      <c r="C67" s="37" t="s">
        <v>117</v>
      </c>
      <c r="D67" s="40" t="s">
        <v>39</v>
      </c>
      <c r="E67" s="41">
        <v>1</v>
      </c>
      <c r="F67" s="91">
        <v>9500</v>
      </c>
      <c r="G67" s="91">
        <f t="shared" si="21"/>
        <v>9500</v>
      </c>
      <c r="H67" s="91">
        <v>14250</v>
      </c>
      <c r="I67" s="89">
        <f>H67*E67</f>
        <v>14250</v>
      </c>
      <c r="J67" s="89">
        <f>I67+G67</f>
        <v>23750</v>
      </c>
    </row>
    <row r="68" spans="1:10" ht="39" customHeight="1" x14ac:dyDescent="0.2">
      <c r="A68" s="39"/>
      <c r="B68" s="60"/>
      <c r="C68" s="99" t="s">
        <v>149</v>
      </c>
      <c r="D68" s="43"/>
      <c r="E68" s="43"/>
      <c r="F68" s="95"/>
      <c r="G68" s="100">
        <f>SUM(G5:G67)</f>
        <v>18018982.5</v>
      </c>
      <c r="H68" s="100"/>
      <c r="I68" s="100">
        <f>SUM(I5:I67)</f>
        <v>1675087.5</v>
      </c>
      <c r="J68" s="100">
        <f>SUM(J5:J67)</f>
        <v>19694070</v>
      </c>
    </row>
  </sheetData>
  <mergeCells count="9">
    <mergeCell ref="K21:K22"/>
    <mergeCell ref="L24:L28"/>
    <mergeCell ref="L31:L32"/>
    <mergeCell ref="A1:F1"/>
    <mergeCell ref="G1:J1"/>
    <mergeCell ref="A2:E2"/>
    <mergeCell ref="F2:G2"/>
    <mergeCell ref="H2:I2"/>
    <mergeCell ref="K13:K20"/>
  </mergeCells>
  <phoneticPr fontId="50" type="noConversion"/>
  <pageMargins left="0.7" right="0.7" top="0.75" bottom="0.75" header="0.3" footer="0.3"/>
  <pageSetup scale="76"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
  <sheetViews>
    <sheetView topLeftCell="A26" zoomScaleNormal="100" workbookViewId="0">
      <selection activeCell="M46" sqref="M46"/>
    </sheetView>
  </sheetViews>
  <sheetFormatPr defaultRowHeight="18.75" x14ac:dyDescent="0.2"/>
  <cols>
    <col min="1" max="1" width="5.83203125" style="57" customWidth="1"/>
    <col min="2" max="2" width="7.33203125" style="68" customWidth="1"/>
    <col min="3" max="3" width="57.33203125" style="1" customWidth="1"/>
    <col min="4" max="4" width="7.83203125" style="48" customWidth="1"/>
    <col min="5" max="5" width="9.5" style="48" customWidth="1"/>
    <col min="6" max="6" width="15.83203125" style="1" customWidth="1"/>
    <col min="7" max="7" width="18" style="1" customWidth="1"/>
    <col min="8" max="8" width="16.83203125" style="1" customWidth="1"/>
    <col min="9" max="9" width="18" style="1" customWidth="1"/>
    <col min="10" max="10" width="22.6640625" style="1" customWidth="1"/>
    <col min="11" max="11" width="3.83203125" style="1" customWidth="1"/>
    <col min="12" max="12" width="9.33203125" style="1"/>
    <col min="13" max="15" width="18.6640625" style="1" customWidth="1"/>
    <col min="16" max="16" width="14.5" style="1" bestFit="1" customWidth="1"/>
    <col min="17" max="16384" width="9.33203125" style="1"/>
  </cols>
  <sheetData>
    <row r="1" spans="1:11" ht="78" customHeight="1" x14ac:dyDescent="0.2">
      <c r="A1" s="168" t="s">
        <v>25</v>
      </c>
      <c r="B1" s="168"/>
      <c r="C1" s="168"/>
      <c r="D1" s="168"/>
      <c r="E1" s="168"/>
      <c r="F1" s="168"/>
      <c r="G1" s="169"/>
      <c r="H1" s="169"/>
      <c r="I1" s="169"/>
      <c r="J1" s="169"/>
      <c r="K1" s="18"/>
    </row>
    <row r="2" spans="1:11" ht="19.350000000000001" customHeight="1" x14ac:dyDescent="0.2">
      <c r="A2" s="170"/>
      <c r="B2" s="170"/>
      <c r="C2" s="170"/>
      <c r="D2" s="170"/>
      <c r="E2" s="171"/>
      <c r="F2" s="172" t="s">
        <v>0</v>
      </c>
      <c r="G2" s="173"/>
      <c r="H2" s="172" t="s">
        <v>1</v>
      </c>
      <c r="I2" s="173"/>
      <c r="J2" s="27" t="s">
        <v>2</v>
      </c>
    </row>
    <row r="3" spans="1:11" ht="20.25" customHeight="1" x14ac:dyDescent="0.2">
      <c r="A3" s="53" t="s">
        <v>3</v>
      </c>
      <c r="B3" s="59" t="s">
        <v>4</v>
      </c>
      <c r="C3" s="29" t="s">
        <v>5</v>
      </c>
      <c r="D3" s="40" t="s">
        <v>6</v>
      </c>
      <c r="E3" s="40" t="s">
        <v>26</v>
      </c>
      <c r="F3" s="30" t="s">
        <v>27</v>
      </c>
      <c r="G3" s="31" t="s">
        <v>7</v>
      </c>
      <c r="H3" s="31" t="s">
        <v>8</v>
      </c>
      <c r="I3" s="31" t="s">
        <v>7</v>
      </c>
      <c r="J3" s="32" t="s">
        <v>7</v>
      </c>
    </row>
    <row r="4" spans="1:11" ht="73.5" customHeight="1" x14ac:dyDescent="0.2">
      <c r="A4" s="39"/>
      <c r="B4" s="60"/>
      <c r="C4" s="28" t="s">
        <v>9</v>
      </c>
      <c r="D4" s="43"/>
      <c r="E4" s="43"/>
      <c r="F4" s="34"/>
      <c r="G4" s="34"/>
      <c r="H4" s="34"/>
      <c r="I4" s="34"/>
      <c r="J4" s="33"/>
    </row>
    <row r="5" spans="1:11" ht="168.75" x14ac:dyDescent="0.2">
      <c r="A5" s="39"/>
      <c r="B5" s="60"/>
      <c r="C5" s="35" t="s">
        <v>88</v>
      </c>
      <c r="D5" s="43"/>
      <c r="E5" s="60"/>
      <c r="F5" s="102"/>
      <c r="G5" s="102"/>
      <c r="H5" s="102"/>
      <c r="I5" s="102"/>
      <c r="J5" s="103"/>
    </row>
    <row r="6" spans="1:11" ht="56.25" x14ac:dyDescent="0.2">
      <c r="A6" s="39">
        <v>1</v>
      </c>
      <c r="B6" s="60"/>
      <c r="C6" s="35" t="s">
        <v>89</v>
      </c>
      <c r="D6" s="40" t="s">
        <v>10</v>
      </c>
      <c r="E6" s="104">
        <v>1</v>
      </c>
      <c r="F6" s="87">
        <v>0</v>
      </c>
      <c r="G6" s="87">
        <f>F6*E6</f>
        <v>0</v>
      </c>
      <c r="H6" s="87">
        <v>95000</v>
      </c>
      <c r="I6" s="105">
        <f>H6*E6</f>
        <v>95000</v>
      </c>
      <c r="J6" s="105">
        <f>I6+G6</f>
        <v>95000</v>
      </c>
    </row>
    <row r="7" spans="1:11" ht="305.25" customHeight="1" x14ac:dyDescent="0.2">
      <c r="A7" s="39">
        <v>2</v>
      </c>
      <c r="B7" s="60"/>
      <c r="C7" s="35" t="s">
        <v>99</v>
      </c>
      <c r="D7" s="40" t="s">
        <v>54</v>
      </c>
      <c r="E7" s="64">
        <v>2</v>
      </c>
      <c r="F7" s="87">
        <v>0</v>
      </c>
      <c r="G7" s="87">
        <f t="shared" ref="G7" si="0">F7*E7</f>
        <v>0</v>
      </c>
      <c r="H7" s="87">
        <v>4750</v>
      </c>
      <c r="I7" s="105">
        <f>H7*E7</f>
        <v>9500</v>
      </c>
      <c r="J7" s="105">
        <f>I7+G7</f>
        <v>9500</v>
      </c>
    </row>
    <row r="8" spans="1:11" ht="113.25" customHeight="1" x14ac:dyDescent="0.2">
      <c r="A8" s="39">
        <v>3</v>
      </c>
      <c r="B8" s="60"/>
      <c r="C8" s="34" t="s">
        <v>90</v>
      </c>
      <c r="D8" s="40"/>
      <c r="E8" s="106"/>
      <c r="F8" s="102"/>
      <c r="G8" s="102"/>
      <c r="H8" s="102"/>
      <c r="I8" s="102"/>
      <c r="J8" s="107"/>
    </row>
    <row r="9" spans="1:11" x14ac:dyDescent="0.2">
      <c r="A9" s="39"/>
      <c r="B9" s="60"/>
      <c r="C9" s="34" t="s">
        <v>46</v>
      </c>
      <c r="D9" s="40"/>
      <c r="E9" s="64"/>
      <c r="F9" s="102"/>
      <c r="G9" s="102"/>
      <c r="H9" s="102"/>
      <c r="I9" s="102"/>
      <c r="J9" s="107"/>
    </row>
    <row r="10" spans="1:11" x14ac:dyDescent="0.2">
      <c r="A10" s="54"/>
      <c r="B10" s="61">
        <v>3.1</v>
      </c>
      <c r="C10" s="34" t="s">
        <v>13</v>
      </c>
      <c r="D10" s="40" t="s">
        <v>54</v>
      </c>
      <c r="E10" s="64">
        <v>8</v>
      </c>
      <c r="F10" s="87">
        <v>7932.5</v>
      </c>
      <c r="G10" s="87">
        <f t="shared" ref="G10" si="1">F10*E10</f>
        <v>63460</v>
      </c>
      <c r="H10" s="87">
        <v>950</v>
      </c>
      <c r="I10" s="105">
        <f>H10*E10</f>
        <v>7600</v>
      </c>
      <c r="J10" s="105">
        <f>I10+G10</f>
        <v>71060</v>
      </c>
    </row>
    <row r="11" spans="1:11" ht="23.25" customHeight="1" x14ac:dyDescent="0.25">
      <c r="A11" s="50"/>
      <c r="B11" s="62"/>
      <c r="C11" s="28" t="s">
        <v>12</v>
      </c>
      <c r="D11" s="40"/>
      <c r="E11" s="64"/>
      <c r="F11" s="102"/>
      <c r="G11" s="102"/>
      <c r="H11" s="102"/>
      <c r="I11" s="102"/>
      <c r="J11" s="108" t="s">
        <v>150</v>
      </c>
    </row>
    <row r="12" spans="1:11" x14ac:dyDescent="0.2">
      <c r="A12" s="39"/>
      <c r="B12" s="62">
        <v>3.1</v>
      </c>
      <c r="C12" s="28" t="s">
        <v>13</v>
      </c>
      <c r="D12" s="40" t="s">
        <v>54</v>
      </c>
      <c r="E12" s="64">
        <v>2</v>
      </c>
      <c r="F12" s="87">
        <v>6887.5</v>
      </c>
      <c r="G12" s="87">
        <f t="shared" ref="G12" si="2">F12*E12</f>
        <v>13775</v>
      </c>
      <c r="H12" s="87">
        <v>950</v>
      </c>
      <c r="I12" s="105">
        <f>H12*E12</f>
        <v>1900</v>
      </c>
      <c r="J12" s="105">
        <f>I12+G12</f>
        <v>15675</v>
      </c>
    </row>
    <row r="13" spans="1:11" ht="37.5" x14ac:dyDescent="0.2">
      <c r="A13" s="39"/>
      <c r="B13" s="62">
        <v>3.3</v>
      </c>
      <c r="C13" s="37" t="s">
        <v>45</v>
      </c>
      <c r="D13" s="43"/>
      <c r="E13" s="60"/>
      <c r="F13" s="102"/>
      <c r="G13" s="102"/>
      <c r="H13" s="102"/>
      <c r="I13" s="102"/>
      <c r="J13" s="102"/>
      <c r="K13" s="163"/>
    </row>
    <row r="14" spans="1:11" ht="20.25" customHeight="1" x14ac:dyDescent="0.2">
      <c r="A14" s="39"/>
      <c r="B14" s="61"/>
      <c r="C14" s="34" t="s">
        <v>13</v>
      </c>
      <c r="D14" s="40" t="s">
        <v>11</v>
      </c>
      <c r="E14" s="106">
        <v>2</v>
      </c>
      <c r="F14" s="87">
        <v>17575</v>
      </c>
      <c r="G14" s="87">
        <f t="shared" ref="G14:G16" si="3">F14*E14</f>
        <v>35150</v>
      </c>
      <c r="H14" s="87">
        <v>950</v>
      </c>
      <c r="I14" s="105">
        <f t="shared" ref="I14:I16" si="4">H14*E14</f>
        <v>1900</v>
      </c>
      <c r="J14" s="105">
        <f t="shared" ref="J14:J16" si="5">I14+G14</f>
        <v>37050</v>
      </c>
      <c r="K14" s="176"/>
    </row>
    <row r="15" spans="1:11" ht="37.5" x14ac:dyDescent="0.2">
      <c r="A15" s="39"/>
      <c r="B15" s="62">
        <v>3.4</v>
      </c>
      <c r="C15" s="34" t="s">
        <v>40</v>
      </c>
      <c r="D15" s="40" t="s">
        <v>11</v>
      </c>
      <c r="E15" s="64">
        <v>4</v>
      </c>
      <c r="F15" s="87">
        <v>10450</v>
      </c>
      <c r="G15" s="87">
        <f t="shared" si="3"/>
        <v>41800</v>
      </c>
      <c r="H15" s="87">
        <v>950</v>
      </c>
      <c r="I15" s="105">
        <f t="shared" si="4"/>
        <v>3800</v>
      </c>
      <c r="J15" s="105">
        <f t="shared" si="5"/>
        <v>45600</v>
      </c>
      <c r="K15" s="176"/>
    </row>
    <row r="16" spans="1:11" ht="56.25" x14ac:dyDescent="0.2">
      <c r="A16" s="39"/>
      <c r="B16" s="62">
        <v>3.5</v>
      </c>
      <c r="C16" s="34" t="s">
        <v>100</v>
      </c>
      <c r="D16" s="40" t="s">
        <v>11</v>
      </c>
      <c r="E16" s="64">
        <v>4</v>
      </c>
      <c r="F16" s="87">
        <v>9025</v>
      </c>
      <c r="G16" s="87">
        <f t="shared" si="3"/>
        <v>36100</v>
      </c>
      <c r="H16" s="87">
        <v>950</v>
      </c>
      <c r="I16" s="105">
        <f t="shared" si="4"/>
        <v>3800</v>
      </c>
      <c r="J16" s="105">
        <f t="shared" si="5"/>
        <v>39900</v>
      </c>
      <c r="K16" s="176"/>
    </row>
    <row r="17" spans="1:11" ht="37.5" x14ac:dyDescent="0.2">
      <c r="A17" s="39"/>
      <c r="B17" s="62">
        <v>3.6</v>
      </c>
      <c r="C17" s="34" t="s">
        <v>42</v>
      </c>
      <c r="D17" s="43"/>
      <c r="E17" s="60"/>
      <c r="F17" s="102"/>
      <c r="G17" s="102"/>
      <c r="H17" s="102"/>
      <c r="I17" s="102"/>
      <c r="J17" s="102"/>
      <c r="K17" s="176"/>
    </row>
    <row r="18" spans="1:11" ht="18.75" customHeight="1" x14ac:dyDescent="0.2">
      <c r="A18" s="39"/>
      <c r="B18" s="61"/>
      <c r="C18" s="28" t="s">
        <v>13</v>
      </c>
      <c r="D18" s="40" t="s">
        <v>11</v>
      </c>
      <c r="E18" s="109">
        <v>2</v>
      </c>
      <c r="F18" s="87">
        <v>83600</v>
      </c>
      <c r="G18" s="87">
        <f t="shared" ref="G18:G20" si="6">F18*E18</f>
        <v>167200</v>
      </c>
      <c r="H18" s="87">
        <v>950</v>
      </c>
      <c r="I18" s="105">
        <f>H18*E18</f>
        <v>1900</v>
      </c>
      <c r="J18" s="105">
        <f>I18+G18</f>
        <v>169100</v>
      </c>
      <c r="K18" s="176"/>
    </row>
    <row r="19" spans="1:11" ht="56.25" x14ac:dyDescent="0.2">
      <c r="A19" s="39"/>
      <c r="B19" s="62">
        <v>3.7</v>
      </c>
      <c r="C19" s="34" t="s">
        <v>43</v>
      </c>
      <c r="D19" s="40" t="s">
        <v>11</v>
      </c>
      <c r="E19" s="110">
        <v>2</v>
      </c>
      <c r="F19" s="101">
        <v>52250</v>
      </c>
      <c r="G19" s="87">
        <f t="shared" si="6"/>
        <v>104500</v>
      </c>
      <c r="H19" s="87">
        <v>950</v>
      </c>
      <c r="I19" s="105">
        <f>H19*E19</f>
        <v>1900</v>
      </c>
      <c r="J19" s="105">
        <f>I19+G19</f>
        <v>106400</v>
      </c>
      <c r="K19" s="176"/>
    </row>
    <row r="20" spans="1:11" ht="56.25" x14ac:dyDescent="0.2">
      <c r="A20" s="39"/>
      <c r="B20" s="62">
        <v>3.8</v>
      </c>
      <c r="C20" s="34" t="s">
        <v>44</v>
      </c>
      <c r="D20" s="40" t="s">
        <v>28</v>
      </c>
      <c r="E20" s="64">
        <v>2</v>
      </c>
      <c r="F20" s="87">
        <v>19000</v>
      </c>
      <c r="G20" s="87">
        <f t="shared" si="6"/>
        <v>38000</v>
      </c>
      <c r="H20" s="87">
        <v>950</v>
      </c>
      <c r="I20" s="105">
        <f>H20*E20</f>
        <v>1900</v>
      </c>
      <c r="J20" s="105">
        <f>I20+G20</f>
        <v>39900</v>
      </c>
      <c r="K20" s="176"/>
    </row>
    <row r="21" spans="1:11" ht="232.5" customHeight="1" x14ac:dyDescent="0.2">
      <c r="A21" s="52">
        <v>4</v>
      </c>
      <c r="B21" s="60"/>
      <c r="C21" s="34" t="s">
        <v>91</v>
      </c>
      <c r="D21" s="43"/>
      <c r="E21" s="60"/>
      <c r="F21" s="102"/>
      <c r="G21" s="102"/>
      <c r="H21" s="102"/>
      <c r="I21" s="102"/>
      <c r="J21" s="102"/>
      <c r="K21" s="163"/>
    </row>
    <row r="22" spans="1:11" x14ac:dyDescent="0.2">
      <c r="A22" s="39"/>
      <c r="B22" s="62">
        <v>4.0999999999999996</v>
      </c>
      <c r="C22" s="34" t="s">
        <v>13</v>
      </c>
      <c r="D22" s="40" t="s">
        <v>14</v>
      </c>
      <c r="E22" s="64">
        <v>25</v>
      </c>
      <c r="F22" s="87">
        <v>2755</v>
      </c>
      <c r="G22" s="87">
        <f t="shared" ref="G22:G23" si="7">F22*E22</f>
        <v>68875</v>
      </c>
      <c r="H22" s="87">
        <v>665</v>
      </c>
      <c r="I22" s="105">
        <f>H22*E22</f>
        <v>16625</v>
      </c>
      <c r="J22" s="105">
        <f>I22+G22</f>
        <v>85500</v>
      </c>
      <c r="K22" s="164"/>
    </row>
    <row r="23" spans="1:11" ht="20.25" customHeight="1" x14ac:dyDescent="0.2">
      <c r="A23" s="39"/>
      <c r="B23" s="62">
        <v>4.2</v>
      </c>
      <c r="C23" s="28" t="s">
        <v>29</v>
      </c>
      <c r="D23" s="40" t="s">
        <v>30</v>
      </c>
      <c r="E23" s="64">
        <v>15</v>
      </c>
      <c r="F23" s="87">
        <v>3325</v>
      </c>
      <c r="G23" s="87">
        <f t="shared" si="7"/>
        <v>49875</v>
      </c>
      <c r="H23" s="87">
        <v>760</v>
      </c>
      <c r="I23" s="105">
        <f>H23*E23</f>
        <v>11400</v>
      </c>
      <c r="J23" s="105">
        <f>I23+G23</f>
        <v>61275</v>
      </c>
      <c r="K23" s="4"/>
    </row>
    <row r="24" spans="1:11" ht="156" customHeight="1" x14ac:dyDescent="0.2">
      <c r="A24" s="39">
        <v>5</v>
      </c>
      <c r="B24" s="60"/>
      <c r="C24" s="34" t="s">
        <v>81</v>
      </c>
      <c r="D24" s="43"/>
      <c r="E24" s="60"/>
      <c r="F24" s="102"/>
      <c r="G24" s="102"/>
      <c r="H24" s="102"/>
      <c r="I24" s="102"/>
      <c r="J24" s="102"/>
      <c r="K24" s="19"/>
    </row>
    <row r="25" spans="1:11" x14ac:dyDescent="0.2">
      <c r="A25" s="39"/>
      <c r="B25" s="62">
        <v>5.0999999999999996</v>
      </c>
      <c r="C25" s="34" t="s">
        <v>13</v>
      </c>
      <c r="D25" s="40" t="s">
        <v>14</v>
      </c>
      <c r="E25" s="59">
        <v>25</v>
      </c>
      <c r="F25" s="87">
        <v>2565</v>
      </c>
      <c r="G25" s="87">
        <f t="shared" ref="G25:G27" si="8">F25*E25</f>
        <v>64125</v>
      </c>
      <c r="H25" s="87">
        <v>190</v>
      </c>
      <c r="I25" s="105">
        <f>H25*E25</f>
        <v>4750</v>
      </c>
      <c r="J25" s="105">
        <f>I25+G25</f>
        <v>68875</v>
      </c>
      <c r="K25" s="26"/>
    </row>
    <row r="26" spans="1:11" ht="17.850000000000001" customHeight="1" x14ac:dyDescent="0.2">
      <c r="A26" s="39"/>
      <c r="B26" s="62">
        <v>5.2</v>
      </c>
      <c r="C26" s="34" t="s">
        <v>48</v>
      </c>
      <c r="D26" s="40" t="s">
        <v>14</v>
      </c>
      <c r="E26" s="64">
        <v>15</v>
      </c>
      <c r="F26" s="87">
        <v>3610</v>
      </c>
      <c r="G26" s="87">
        <f t="shared" si="8"/>
        <v>54150</v>
      </c>
      <c r="H26" s="87">
        <v>285</v>
      </c>
      <c r="I26" s="105">
        <f>H26*E26</f>
        <v>4275</v>
      </c>
      <c r="J26" s="105">
        <f>I26+G26</f>
        <v>58425</v>
      </c>
      <c r="K26" s="24"/>
    </row>
    <row r="27" spans="1:11" ht="176.25" customHeight="1" x14ac:dyDescent="0.3">
      <c r="A27" s="39">
        <v>6</v>
      </c>
      <c r="B27" s="63">
        <v>6.1</v>
      </c>
      <c r="C27" s="34" t="s">
        <v>82</v>
      </c>
      <c r="D27" s="38" t="s">
        <v>14</v>
      </c>
      <c r="E27" s="111">
        <v>20</v>
      </c>
      <c r="F27" s="116">
        <v>1520</v>
      </c>
      <c r="G27" s="116">
        <f t="shared" si="8"/>
        <v>30400</v>
      </c>
      <c r="H27" s="116">
        <v>285</v>
      </c>
      <c r="I27" s="117">
        <f>H27*E27</f>
        <v>5700</v>
      </c>
      <c r="J27" s="117">
        <f>I27+G27</f>
        <v>36100</v>
      </c>
      <c r="K27" s="20"/>
    </row>
    <row r="28" spans="1:11" ht="193.5" customHeight="1" x14ac:dyDescent="0.2">
      <c r="A28" s="52">
        <v>7</v>
      </c>
      <c r="B28" s="60"/>
      <c r="C28" s="34" t="s">
        <v>92</v>
      </c>
      <c r="D28" s="43"/>
      <c r="E28" s="60"/>
      <c r="F28" s="105">
        <v>0</v>
      </c>
      <c r="G28" s="105">
        <f>F28*E28</f>
        <v>0</v>
      </c>
      <c r="H28" s="105">
        <v>0</v>
      </c>
      <c r="I28" s="105">
        <f>H28*E28</f>
        <v>0</v>
      </c>
      <c r="J28" s="105">
        <f>I28+G28</f>
        <v>0</v>
      </c>
      <c r="K28" s="25"/>
    </row>
    <row r="29" spans="1:11" x14ac:dyDescent="0.2">
      <c r="A29" s="39"/>
      <c r="B29" s="62"/>
      <c r="C29" s="34" t="s">
        <v>83</v>
      </c>
      <c r="D29" s="40" t="s">
        <v>31</v>
      </c>
      <c r="E29" s="64">
        <v>1</v>
      </c>
      <c r="F29" s="88">
        <v>244719.99999999997</v>
      </c>
      <c r="G29" s="87">
        <f t="shared" ref="G29:G45" si="9">F29*E29</f>
        <v>244719.99999999997</v>
      </c>
      <c r="H29" s="87">
        <v>2850</v>
      </c>
      <c r="I29" s="105">
        <f t="shared" ref="I29:I45" si="10">H29*E29</f>
        <v>2850</v>
      </c>
      <c r="J29" s="105">
        <f t="shared" ref="J29:J45" si="11">I29+G29</f>
        <v>247569.99999999997</v>
      </c>
      <c r="K29" s="25"/>
    </row>
    <row r="30" spans="1:11" ht="19.5" customHeight="1" x14ac:dyDescent="0.2">
      <c r="A30" s="39"/>
      <c r="B30" s="64"/>
      <c r="C30" s="28" t="s">
        <v>15</v>
      </c>
      <c r="D30" s="40" t="s">
        <v>31</v>
      </c>
      <c r="E30" s="60">
        <v>1</v>
      </c>
      <c r="F30" s="88">
        <v>251037.5</v>
      </c>
      <c r="G30" s="87">
        <f t="shared" si="9"/>
        <v>251037.5</v>
      </c>
      <c r="H30" s="87">
        <v>2850</v>
      </c>
      <c r="I30" s="105">
        <f t="shared" si="10"/>
        <v>2850</v>
      </c>
      <c r="J30" s="105">
        <f t="shared" si="11"/>
        <v>253887.5</v>
      </c>
      <c r="K30" s="22"/>
    </row>
    <row r="31" spans="1:11" ht="18" customHeight="1" x14ac:dyDescent="0.3">
      <c r="A31" s="39"/>
      <c r="B31" s="62"/>
      <c r="C31" s="28" t="s">
        <v>16</v>
      </c>
      <c r="D31" s="40" t="s">
        <v>11</v>
      </c>
      <c r="E31" s="112">
        <v>2</v>
      </c>
      <c r="F31" s="88">
        <v>280630</v>
      </c>
      <c r="G31" s="87">
        <f t="shared" si="9"/>
        <v>561260</v>
      </c>
      <c r="H31" s="87">
        <v>2850</v>
      </c>
      <c r="I31" s="105">
        <f t="shared" si="10"/>
        <v>5700</v>
      </c>
      <c r="J31" s="105">
        <f t="shared" si="11"/>
        <v>566960</v>
      </c>
      <c r="K31" s="23"/>
    </row>
    <row r="32" spans="1:11" ht="21.95" customHeight="1" x14ac:dyDescent="0.2">
      <c r="A32" s="39"/>
      <c r="B32" s="65"/>
      <c r="C32" s="28" t="s">
        <v>17</v>
      </c>
      <c r="D32" s="40" t="s">
        <v>4</v>
      </c>
      <c r="E32" s="112">
        <v>1</v>
      </c>
      <c r="F32" s="88">
        <v>267330</v>
      </c>
      <c r="G32" s="87">
        <f t="shared" si="9"/>
        <v>267330</v>
      </c>
      <c r="H32" s="87">
        <v>2850</v>
      </c>
      <c r="I32" s="105">
        <f t="shared" si="10"/>
        <v>2850</v>
      </c>
      <c r="J32" s="105">
        <f t="shared" si="11"/>
        <v>270180</v>
      </c>
      <c r="K32" s="21"/>
    </row>
    <row r="33" spans="1:16" ht="21.95" customHeight="1" x14ac:dyDescent="0.2">
      <c r="A33" s="39"/>
      <c r="B33" s="62"/>
      <c r="C33" s="34" t="s">
        <v>101</v>
      </c>
      <c r="D33" s="40" t="s">
        <v>11</v>
      </c>
      <c r="E33" s="112">
        <v>2</v>
      </c>
      <c r="F33" s="88">
        <v>258020</v>
      </c>
      <c r="G33" s="87">
        <f t="shared" si="9"/>
        <v>516040</v>
      </c>
      <c r="H33" s="87">
        <v>2850</v>
      </c>
      <c r="I33" s="105">
        <f t="shared" si="10"/>
        <v>5700</v>
      </c>
      <c r="J33" s="105">
        <f t="shared" si="11"/>
        <v>521740</v>
      </c>
      <c r="K33" s="18"/>
    </row>
    <row r="34" spans="1:16" ht="21.95" customHeight="1" x14ac:dyDescent="0.2">
      <c r="A34" s="39"/>
      <c r="B34" s="65"/>
      <c r="C34" s="28" t="s">
        <v>102</v>
      </c>
      <c r="D34" s="40" t="s">
        <v>11</v>
      </c>
      <c r="E34" s="112">
        <v>2</v>
      </c>
      <c r="F34" s="88">
        <v>267330</v>
      </c>
      <c r="G34" s="87">
        <f t="shared" si="9"/>
        <v>534660</v>
      </c>
      <c r="H34" s="87">
        <v>2850</v>
      </c>
      <c r="I34" s="105">
        <f t="shared" si="10"/>
        <v>5700</v>
      </c>
      <c r="J34" s="105">
        <f t="shared" si="11"/>
        <v>540360</v>
      </c>
      <c r="K34" s="18"/>
    </row>
    <row r="35" spans="1:16" ht="21.95" customHeight="1" x14ac:dyDescent="0.2">
      <c r="A35" s="39"/>
      <c r="B35" s="65"/>
      <c r="C35" s="28" t="s">
        <v>103</v>
      </c>
      <c r="D35" s="40" t="s">
        <v>4</v>
      </c>
      <c r="E35" s="112">
        <v>1</v>
      </c>
      <c r="F35" s="88">
        <v>279300</v>
      </c>
      <c r="G35" s="87">
        <f t="shared" si="9"/>
        <v>279300</v>
      </c>
      <c r="H35" s="87">
        <v>2850</v>
      </c>
      <c r="I35" s="105">
        <f t="shared" si="10"/>
        <v>2850</v>
      </c>
      <c r="J35" s="105">
        <f t="shared" si="11"/>
        <v>282150</v>
      </c>
      <c r="K35" s="18"/>
    </row>
    <row r="36" spans="1:16" ht="21.95" customHeight="1" x14ac:dyDescent="0.2">
      <c r="A36" s="39"/>
      <c r="B36" s="65"/>
      <c r="C36" s="28" t="s">
        <v>104</v>
      </c>
      <c r="D36" s="40" t="s">
        <v>4</v>
      </c>
      <c r="E36" s="112">
        <v>1</v>
      </c>
      <c r="F36" s="88">
        <v>267330</v>
      </c>
      <c r="G36" s="87">
        <f t="shared" si="9"/>
        <v>267330</v>
      </c>
      <c r="H36" s="87">
        <v>2850</v>
      </c>
      <c r="I36" s="105">
        <f t="shared" si="10"/>
        <v>2850</v>
      </c>
      <c r="J36" s="105">
        <f t="shared" si="11"/>
        <v>270180</v>
      </c>
      <c r="K36" s="18"/>
    </row>
    <row r="37" spans="1:16" ht="21.95" customHeight="1" x14ac:dyDescent="0.2">
      <c r="A37" s="39"/>
      <c r="B37" s="65"/>
      <c r="C37" s="34" t="s">
        <v>105</v>
      </c>
      <c r="D37" s="40" t="s">
        <v>4</v>
      </c>
      <c r="E37" s="112">
        <v>1</v>
      </c>
      <c r="F37" s="88">
        <v>258020</v>
      </c>
      <c r="G37" s="87">
        <f t="shared" si="9"/>
        <v>258020</v>
      </c>
      <c r="H37" s="87">
        <v>2850</v>
      </c>
      <c r="I37" s="105">
        <f t="shared" si="10"/>
        <v>2850</v>
      </c>
      <c r="J37" s="105">
        <f t="shared" si="11"/>
        <v>260870</v>
      </c>
      <c r="K37" s="18"/>
    </row>
    <row r="38" spans="1:16" ht="21.95" customHeight="1" x14ac:dyDescent="0.2">
      <c r="A38" s="39"/>
      <c r="B38" s="65"/>
      <c r="C38" s="28" t="s">
        <v>106</v>
      </c>
      <c r="D38" s="40" t="s">
        <v>4</v>
      </c>
      <c r="E38" s="112">
        <v>1</v>
      </c>
      <c r="F38" s="88">
        <v>267330</v>
      </c>
      <c r="G38" s="87">
        <f t="shared" si="9"/>
        <v>267330</v>
      </c>
      <c r="H38" s="87">
        <v>2850</v>
      </c>
      <c r="I38" s="105">
        <f t="shared" si="10"/>
        <v>2850</v>
      </c>
      <c r="J38" s="105">
        <f t="shared" si="11"/>
        <v>270180</v>
      </c>
      <c r="K38" s="18"/>
    </row>
    <row r="39" spans="1:16" ht="21.95" customHeight="1" x14ac:dyDescent="0.2">
      <c r="A39" s="39"/>
      <c r="B39" s="65"/>
      <c r="C39" s="28" t="s">
        <v>107</v>
      </c>
      <c r="D39" s="40" t="s">
        <v>4</v>
      </c>
      <c r="E39" s="112">
        <v>1</v>
      </c>
      <c r="F39" s="88">
        <v>258020</v>
      </c>
      <c r="G39" s="87">
        <f t="shared" si="9"/>
        <v>258020</v>
      </c>
      <c r="H39" s="87">
        <v>2850</v>
      </c>
      <c r="I39" s="105">
        <f t="shared" si="10"/>
        <v>2850</v>
      </c>
      <c r="J39" s="105">
        <f t="shared" si="11"/>
        <v>260870</v>
      </c>
      <c r="K39" s="18"/>
    </row>
    <row r="40" spans="1:16" ht="21.95" customHeight="1" x14ac:dyDescent="0.2">
      <c r="A40" s="39"/>
      <c r="B40" s="65"/>
      <c r="C40" s="28" t="s">
        <v>108</v>
      </c>
      <c r="D40" s="40" t="s">
        <v>4</v>
      </c>
      <c r="E40" s="112">
        <v>1</v>
      </c>
      <c r="F40" s="88">
        <v>258020</v>
      </c>
      <c r="G40" s="87">
        <f t="shared" si="9"/>
        <v>258020</v>
      </c>
      <c r="H40" s="87">
        <v>2850</v>
      </c>
      <c r="I40" s="105">
        <f t="shared" si="10"/>
        <v>2850</v>
      </c>
      <c r="J40" s="105">
        <f t="shared" si="11"/>
        <v>260870</v>
      </c>
      <c r="K40" s="18"/>
    </row>
    <row r="41" spans="1:16" ht="21.95" customHeight="1" x14ac:dyDescent="0.2">
      <c r="A41" s="39"/>
      <c r="B41" s="65"/>
      <c r="C41" s="34" t="s">
        <v>109</v>
      </c>
      <c r="D41" s="40" t="s">
        <v>4</v>
      </c>
      <c r="E41" s="112">
        <v>1</v>
      </c>
      <c r="F41" s="88">
        <v>258020</v>
      </c>
      <c r="G41" s="87">
        <f t="shared" si="9"/>
        <v>258020</v>
      </c>
      <c r="H41" s="87">
        <v>2850</v>
      </c>
      <c r="I41" s="105">
        <f t="shared" si="10"/>
        <v>2850</v>
      </c>
      <c r="J41" s="105">
        <f t="shared" si="11"/>
        <v>260870</v>
      </c>
      <c r="K41" s="18"/>
    </row>
    <row r="42" spans="1:16" ht="21.95" customHeight="1" x14ac:dyDescent="0.2">
      <c r="A42" s="39"/>
      <c r="B42" s="65"/>
      <c r="C42" s="28" t="s">
        <v>110</v>
      </c>
      <c r="D42" s="40" t="s">
        <v>4</v>
      </c>
      <c r="E42" s="112">
        <v>1</v>
      </c>
      <c r="F42" s="88">
        <v>267995</v>
      </c>
      <c r="G42" s="87">
        <f t="shared" si="9"/>
        <v>267995</v>
      </c>
      <c r="H42" s="87">
        <v>2850</v>
      </c>
      <c r="I42" s="105">
        <f t="shared" si="10"/>
        <v>2850</v>
      </c>
      <c r="J42" s="105">
        <f t="shared" si="11"/>
        <v>270845</v>
      </c>
      <c r="K42" s="18"/>
    </row>
    <row r="43" spans="1:16" ht="21.95" customHeight="1" x14ac:dyDescent="0.2">
      <c r="A43" s="39"/>
      <c r="B43" s="65"/>
      <c r="C43" s="28" t="s">
        <v>111</v>
      </c>
      <c r="D43" s="40" t="s">
        <v>4</v>
      </c>
      <c r="E43" s="112">
        <v>1</v>
      </c>
      <c r="F43" s="88">
        <v>258020</v>
      </c>
      <c r="G43" s="87">
        <f t="shared" si="9"/>
        <v>258020</v>
      </c>
      <c r="H43" s="87">
        <v>2850</v>
      </c>
      <c r="I43" s="105">
        <f t="shared" si="10"/>
        <v>2850</v>
      </c>
      <c r="J43" s="105">
        <f t="shared" si="11"/>
        <v>260870</v>
      </c>
      <c r="K43" s="18"/>
    </row>
    <row r="44" spans="1:16" ht="21.95" customHeight="1" x14ac:dyDescent="0.2">
      <c r="A44" s="39"/>
      <c r="B44" s="65"/>
      <c r="C44" s="28" t="s">
        <v>112</v>
      </c>
      <c r="D44" s="40" t="s">
        <v>4</v>
      </c>
      <c r="E44" s="112">
        <v>1</v>
      </c>
      <c r="F44" s="88">
        <v>251037.5</v>
      </c>
      <c r="G44" s="87">
        <f t="shared" si="9"/>
        <v>251037.5</v>
      </c>
      <c r="H44" s="87">
        <v>2850</v>
      </c>
      <c r="I44" s="105">
        <f t="shared" si="10"/>
        <v>2850</v>
      </c>
      <c r="J44" s="105">
        <f t="shared" si="11"/>
        <v>253887.5</v>
      </c>
      <c r="K44" s="18"/>
    </row>
    <row r="45" spans="1:16" ht="21.95" customHeight="1" x14ac:dyDescent="0.2">
      <c r="A45" s="39"/>
      <c r="B45" s="65"/>
      <c r="C45" s="34" t="s">
        <v>113</v>
      </c>
      <c r="D45" s="40" t="s">
        <v>4</v>
      </c>
      <c r="E45" s="112">
        <v>1</v>
      </c>
      <c r="F45" s="87">
        <v>258020</v>
      </c>
      <c r="G45" s="87">
        <f t="shared" si="9"/>
        <v>258020</v>
      </c>
      <c r="H45" s="87">
        <v>2850</v>
      </c>
      <c r="I45" s="105">
        <f t="shared" si="10"/>
        <v>2850</v>
      </c>
      <c r="J45" s="105">
        <f t="shared" si="11"/>
        <v>260870</v>
      </c>
      <c r="K45" s="18"/>
      <c r="M45" s="160">
        <f>SUM(E29:E45)</f>
        <v>20</v>
      </c>
    </row>
    <row r="46" spans="1:16" ht="196.5" customHeight="1" x14ac:dyDescent="0.2">
      <c r="A46" s="39">
        <v>8</v>
      </c>
      <c r="B46" s="65"/>
      <c r="C46" s="34" t="s">
        <v>84</v>
      </c>
      <c r="D46" s="40"/>
      <c r="E46" s="64"/>
      <c r="F46" s="103"/>
      <c r="G46" s="103"/>
      <c r="H46" s="107"/>
      <c r="I46" s="103"/>
      <c r="J46" s="107"/>
      <c r="K46" s="17"/>
    </row>
    <row r="47" spans="1:16" x14ac:dyDescent="0.2">
      <c r="A47" s="51">
        <v>8.1</v>
      </c>
      <c r="B47" s="66">
        <v>8.1</v>
      </c>
      <c r="C47" s="34" t="s">
        <v>85</v>
      </c>
      <c r="D47" s="40" t="s">
        <v>11</v>
      </c>
      <c r="E47" s="60">
        <v>1</v>
      </c>
      <c r="F47" s="87">
        <v>22325</v>
      </c>
      <c r="G47" s="87">
        <f t="shared" ref="G47:G52" si="12">F47*E47</f>
        <v>22325</v>
      </c>
      <c r="H47" s="87">
        <v>2850</v>
      </c>
      <c r="I47" s="105">
        <f t="shared" ref="I47:I49" si="13">H47*E47</f>
        <v>2850</v>
      </c>
      <c r="J47" s="105">
        <f t="shared" ref="J47:J49" si="14">I47+G47</f>
        <v>25175</v>
      </c>
    </row>
    <row r="48" spans="1:16" ht="19.7" customHeight="1" x14ac:dyDescent="0.2">
      <c r="A48" s="51">
        <v>8.1999999999999993</v>
      </c>
      <c r="B48" s="66">
        <v>8.1999999999999993</v>
      </c>
      <c r="C48" s="34" t="s">
        <v>86</v>
      </c>
      <c r="D48" s="40" t="s">
        <v>11</v>
      </c>
      <c r="E48" s="64">
        <v>2</v>
      </c>
      <c r="F48" s="87">
        <v>54150</v>
      </c>
      <c r="G48" s="87">
        <f t="shared" si="12"/>
        <v>108300</v>
      </c>
      <c r="H48" s="87">
        <v>2850</v>
      </c>
      <c r="I48" s="105">
        <f t="shared" si="13"/>
        <v>5700</v>
      </c>
      <c r="J48" s="105">
        <f t="shared" si="14"/>
        <v>114000</v>
      </c>
      <c r="P48" s="159">
        <f>G49+G48+G47</f>
        <v>253175</v>
      </c>
    </row>
    <row r="49" spans="1:10" ht="19.7" customHeight="1" x14ac:dyDescent="0.2">
      <c r="A49" s="51"/>
      <c r="B49" s="62">
        <v>8.3000000000000007</v>
      </c>
      <c r="C49" s="34" t="s">
        <v>87</v>
      </c>
      <c r="D49" s="40" t="s">
        <v>11</v>
      </c>
      <c r="E49" s="64">
        <v>2</v>
      </c>
      <c r="F49" s="87">
        <v>61275</v>
      </c>
      <c r="G49" s="87">
        <f t="shared" si="12"/>
        <v>122550</v>
      </c>
      <c r="H49" s="87">
        <v>2850</v>
      </c>
      <c r="I49" s="105">
        <f t="shared" si="13"/>
        <v>5700</v>
      </c>
      <c r="J49" s="105">
        <f t="shared" si="14"/>
        <v>128250</v>
      </c>
    </row>
    <row r="50" spans="1:10" ht="206.25" x14ac:dyDescent="0.2">
      <c r="A50" s="52">
        <v>9</v>
      </c>
      <c r="B50" s="64"/>
      <c r="C50" s="34" t="s">
        <v>114</v>
      </c>
      <c r="D50" s="40" t="s">
        <v>18</v>
      </c>
      <c r="E50" s="64">
        <v>900</v>
      </c>
      <c r="F50" s="87">
        <v>5225</v>
      </c>
      <c r="G50" s="87">
        <f t="shared" si="12"/>
        <v>4702500</v>
      </c>
      <c r="H50" s="87">
        <v>627</v>
      </c>
      <c r="I50" s="105">
        <f>H50*E50</f>
        <v>564300</v>
      </c>
      <c r="J50" s="105">
        <f>I50+G50</f>
        <v>5266800</v>
      </c>
    </row>
    <row r="51" spans="1:10" ht="135.75" customHeight="1" x14ac:dyDescent="0.2">
      <c r="A51" s="52">
        <v>10</v>
      </c>
      <c r="B51" s="62"/>
      <c r="C51" s="34" t="s">
        <v>93</v>
      </c>
      <c r="D51" s="40" t="s">
        <v>18</v>
      </c>
      <c r="E51" s="64">
        <v>900</v>
      </c>
      <c r="F51" s="87">
        <v>5462.5</v>
      </c>
      <c r="G51" s="87">
        <f t="shared" si="12"/>
        <v>4916250</v>
      </c>
      <c r="H51" s="87">
        <v>522.5</v>
      </c>
      <c r="I51" s="105">
        <f>H51*E51</f>
        <v>470250</v>
      </c>
      <c r="J51" s="105">
        <f>I51+G51</f>
        <v>5386500</v>
      </c>
    </row>
    <row r="52" spans="1:10" ht="123" customHeight="1" x14ac:dyDescent="0.2">
      <c r="A52" s="52">
        <v>11</v>
      </c>
      <c r="B52" s="64"/>
      <c r="C52" s="34" t="s">
        <v>94</v>
      </c>
      <c r="D52" s="40" t="s">
        <v>18</v>
      </c>
      <c r="E52" s="64">
        <v>60</v>
      </c>
      <c r="F52" s="87">
        <v>5177.5</v>
      </c>
      <c r="G52" s="87">
        <f t="shared" si="12"/>
        <v>310650</v>
      </c>
      <c r="H52" s="87">
        <v>522.5</v>
      </c>
      <c r="I52" s="105">
        <f>H52*E52</f>
        <v>31350</v>
      </c>
      <c r="J52" s="105">
        <f>I52+G52</f>
        <v>342000</v>
      </c>
    </row>
    <row r="53" spans="1:10" ht="175.5" customHeight="1" x14ac:dyDescent="0.2">
      <c r="A53" s="52">
        <v>12</v>
      </c>
      <c r="B53" s="64"/>
      <c r="C53" s="35" t="s">
        <v>32</v>
      </c>
      <c r="D53" s="43"/>
      <c r="E53" s="60"/>
      <c r="F53" s="102"/>
      <c r="G53" s="102"/>
      <c r="H53" s="102"/>
      <c r="I53" s="113"/>
      <c r="J53" s="113"/>
    </row>
    <row r="54" spans="1:10" ht="37.5" x14ac:dyDescent="0.2">
      <c r="A54" s="51"/>
      <c r="B54" s="64"/>
      <c r="C54" s="28" t="s">
        <v>19</v>
      </c>
      <c r="D54" s="43"/>
      <c r="E54" s="60"/>
      <c r="F54" s="102"/>
      <c r="G54" s="102"/>
      <c r="H54" s="102"/>
      <c r="I54" s="113"/>
      <c r="J54" s="113"/>
    </row>
    <row r="55" spans="1:10" ht="20.45" customHeight="1" x14ac:dyDescent="0.2">
      <c r="A55" s="39"/>
      <c r="B55" s="61">
        <v>12.1</v>
      </c>
      <c r="C55" s="28" t="s">
        <v>33</v>
      </c>
      <c r="D55" s="40" t="s">
        <v>11</v>
      </c>
      <c r="E55" s="114">
        <v>15</v>
      </c>
      <c r="F55" s="87">
        <v>3800</v>
      </c>
      <c r="G55" s="87">
        <f t="shared" ref="G55:G56" si="15">F55*E55</f>
        <v>57000</v>
      </c>
      <c r="H55" s="87">
        <v>665</v>
      </c>
      <c r="I55" s="105">
        <f t="shared" ref="I55:I56" si="16">H55*E55</f>
        <v>9975</v>
      </c>
      <c r="J55" s="105">
        <f t="shared" ref="J55:J56" si="17">I55+G55</f>
        <v>66975</v>
      </c>
    </row>
    <row r="56" spans="1:10" ht="19.5" customHeight="1" x14ac:dyDescent="0.2">
      <c r="A56" s="39"/>
      <c r="B56" s="61">
        <v>12.2</v>
      </c>
      <c r="C56" s="28" t="s">
        <v>20</v>
      </c>
      <c r="D56" s="40" t="s">
        <v>11</v>
      </c>
      <c r="E56" s="64">
        <v>4</v>
      </c>
      <c r="F56" s="87">
        <v>8550</v>
      </c>
      <c r="G56" s="87">
        <f t="shared" si="15"/>
        <v>34200</v>
      </c>
      <c r="H56" s="87">
        <v>950</v>
      </c>
      <c r="I56" s="105">
        <f t="shared" si="16"/>
        <v>3800</v>
      </c>
      <c r="J56" s="105">
        <f t="shared" si="17"/>
        <v>38000</v>
      </c>
    </row>
    <row r="57" spans="1:10" ht="18.75" customHeight="1" x14ac:dyDescent="0.2">
      <c r="A57" s="55"/>
      <c r="B57" s="69"/>
      <c r="C57" s="28" t="s">
        <v>34</v>
      </c>
      <c r="D57" s="43"/>
      <c r="E57" s="60"/>
      <c r="F57" s="102"/>
      <c r="G57" s="102"/>
      <c r="H57" s="102"/>
      <c r="I57" s="113"/>
      <c r="J57" s="113"/>
    </row>
    <row r="58" spans="1:10" ht="19.5" customHeight="1" x14ac:dyDescent="0.2">
      <c r="A58" s="39"/>
      <c r="B58" s="61">
        <v>12.3</v>
      </c>
      <c r="C58" s="28" t="s">
        <v>35</v>
      </c>
      <c r="D58" s="40" t="s">
        <v>11</v>
      </c>
      <c r="E58" s="64">
        <v>2</v>
      </c>
      <c r="F58" s="87">
        <v>4275</v>
      </c>
      <c r="G58" s="87">
        <f t="shared" ref="G58:G59" si="18">F58*E58</f>
        <v>8550</v>
      </c>
      <c r="H58" s="87">
        <v>665</v>
      </c>
      <c r="I58" s="105">
        <f t="shared" ref="I58:I59" si="19">H58*E58</f>
        <v>1330</v>
      </c>
      <c r="J58" s="105">
        <f t="shared" ref="J58:J59" si="20">I58+G58</f>
        <v>9880</v>
      </c>
    </row>
    <row r="59" spans="1:10" ht="19.5" customHeight="1" x14ac:dyDescent="0.2">
      <c r="A59" s="51"/>
      <c r="B59" s="61">
        <v>12.4</v>
      </c>
      <c r="C59" s="28" t="s">
        <v>95</v>
      </c>
      <c r="D59" s="40" t="s">
        <v>36</v>
      </c>
      <c r="E59" s="64">
        <v>2</v>
      </c>
      <c r="F59" s="87">
        <v>2850</v>
      </c>
      <c r="G59" s="87">
        <f t="shared" si="18"/>
        <v>5700</v>
      </c>
      <c r="H59" s="87">
        <v>475</v>
      </c>
      <c r="I59" s="105">
        <f t="shared" si="19"/>
        <v>950</v>
      </c>
      <c r="J59" s="105">
        <f t="shared" si="20"/>
        <v>6650</v>
      </c>
    </row>
    <row r="60" spans="1:10" ht="18.95" customHeight="1" x14ac:dyDescent="0.2">
      <c r="A60" s="56"/>
      <c r="B60" s="70"/>
      <c r="C60" s="28" t="s">
        <v>115</v>
      </c>
      <c r="D60" s="43"/>
      <c r="E60" s="60"/>
      <c r="F60" s="102"/>
      <c r="G60" s="102"/>
      <c r="H60" s="102"/>
      <c r="I60" s="113"/>
      <c r="J60" s="113"/>
    </row>
    <row r="61" spans="1:10" ht="18.2" customHeight="1" x14ac:dyDescent="0.2">
      <c r="A61" s="39"/>
      <c r="B61" s="61">
        <v>12.5</v>
      </c>
      <c r="C61" s="28" t="s">
        <v>22</v>
      </c>
      <c r="D61" s="40" t="s">
        <v>37</v>
      </c>
      <c r="E61" s="64">
        <v>110</v>
      </c>
      <c r="F61" s="87">
        <v>4275</v>
      </c>
      <c r="G61" s="87">
        <f t="shared" ref="G61" si="21">F61*E61</f>
        <v>470250</v>
      </c>
      <c r="H61" s="87">
        <v>665</v>
      </c>
      <c r="I61" s="105">
        <f>H61*E61</f>
        <v>73150</v>
      </c>
      <c r="J61" s="105">
        <f>I61+G61</f>
        <v>543400</v>
      </c>
    </row>
    <row r="62" spans="1:10" ht="79.5" customHeight="1" x14ac:dyDescent="0.2">
      <c r="A62" s="50">
        <v>13</v>
      </c>
      <c r="B62" s="67"/>
      <c r="C62" s="28" t="s">
        <v>38</v>
      </c>
      <c r="D62" s="43"/>
      <c r="E62" s="60"/>
      <c r="F62" s="102"/>
      <c r="G62" s="102"/>
      <c r="H62" s="102"/>
      <c r="I62" s="113"/>
      <c r="J62" s="113"/>
    </row>
    <row r="63" spans="1:10" ht="21" customHeight="1" x14ac:dyDescent="0.2">
      <c r="A63" s="51"/>
      <c r="B63" s="62">
        <v>13.1</v>
      </c>
      <c r="C63" s="28" t="s">
        <v>23</v>
      </c>
      <c r="D63" s="40" t="s">
        <v>14</v>
      </c>
      <c r="E63" s="64">
        <v>120</v>
      </c>
      <c r="F63" s="87">
        <v>1377.5</v>
      </c>
      <c r="G63" s="87">
        <f t="shared" ref="G63" si="22">F63*E63</f>
        <v>165300</v>
      </c>
      <c r="H63" s="87">
        <v>285</v>
      </c>
      <c r="I63" s="105">
        <f>H63*E63</f>
        <v>34200</v>
      </c>
      <c r="J63" s="105">
        <f>I63+G63</f>
        <v>199500</v>
      </c>
    </row>
    <row r="64" spans="1:10" ht="96" customHeight="1" x14ac:dyDescent="0.2">
      <c r="A64" s="52">
        <v>14</v>
      </c>
      <c r="B64" s="64"/>
      <c r="C64" s="35" t="s">
        <v>96</v>
      </c>
      <c r="D64" s="43"/>
      <c r="E64" s="60"/>
      <c r="F64" s="102">
        <v>0</v>
      </c>
      <c r="G64" s="102"/>
      <c r="H64" s="102">
        <v>0</v>
      </c>
      <c r="I64" s="113"/>
      <c r="J64" s="113"/>
    </row>
    <row r="65" spans="1:15" ht="19.350000000000001" customHeight="1" x14ac:dyDescent="0.2">
      <c r="A65" s="51"/>
      <c r="B65" s="62">
        <v>14.1</v>
      </c>
      <c r="C65" s="28" t="s">
        <v>23</v>
      </c>
      <c r="D65" s="40" t="s">
        <v>11</v>
      </c>
      <c r="E65" s="64">
        <v>120</v>
      </c>
      <c r="F65" s="87">
        <v>2612.5</v>
      </c>
      <c r="G65" s="87">
        <f t="shared" ref="G65:G69" si="23">F65*E65</f>
        <v>313500</v>
      </c>
      <c r="H65" s="87">
        <v>237.5</v>
      </c>
      <c r="I65" s="105">
        <f>H65*E65</f>
        <v>28500</v>
      </c>
      <c r="J65" s="105">
        <f>I65+G65</f>
        <v>342000</v>
      </c>
    </row>
    <row r="66" spans="1:15" ht="120" customHeight="1" x14ac:dyDescent="0.2">
      <c r="A66" s="52">
        <v>15</v>
      </c>
      <c r="B66" s="64"/>
      <c r="C66" s="34" t="s">
        <v>97</v>
      </c>
      <c r="D66" s="40" t="s">
        <v>36</v>
      </c>
      <c r="E66" s="60">
        <v>6</v>
      </c>
      <c r="F66" s="87">
        <v>43225</v>
      </c>
      <c r="G66" s="87">
        <f t="shared" si="23"/>
        <v>259350</v>
      </c>
      <c r="H66" s="87">
        <v>4750</v>
      </c>
      <c r="I66" s="105">
        <f>H66*E66</f>
        <v>28500</v>
      </c>
      <c r="J66" s="105">
        <f>I66+G66</f>
        <v>287850</v>
      </c>
    </row>
    <row r="67" spans="1:15" ht="157.5" customHeight="1" x14ac:dyDescent="0.2">
      <c r="A67" s="52">
        <v>16</v>
      </c>
      <c r="B67" s="64"/>
      <c r="C67" s="34" t="s">
        <v>98</v>
      </c>
      <c r="D67" s="40" t="s">
        <v>24</v>
      </c>
      <c r="E67" s="60">
        <v>1</v>
      </c>
      <c r="F67" s="87">
        <v>19000</v>
      </c>
      <c r="G67" s="87">
        <f t="shared" si="23"/>
        <v>19000</v>
      </c>
      <c r="H67" s="87">
        <v>14250</v>
      </c>
      <c r="I67" s="105">
        <f>H67*E67</f>
        <v>14250</v>
      </c>
      <c r="J67" s="105">
        <f>I67+G67</f>
        <v>33250</v>
      </c>
    </row>
    <row r="68" spans="1:15" ht="168.75" x14ac:dyDescent="0.2">
      <c r="A68" s="52">
        <v>17</v>
      </c>
      <c r="B68" s="64"/>
      <c r="C68" s="34" t="s">
        <v>116</v>
      </c>
      <c r="D68" s="40" t="s">
        <v>39</v>
      </c>
      <c r="E68" s="115">
        <v>1</v>
      </c>
      <c r="F68" s="87">
        <v>0</v>
      </c>
      <c r="G68" s="87">
        <f t="shared" si="23"/>
        <v>0</v>
      </c>
      <c r="H68" s="87">
        <v>47500</v>
      </c>
      <c r="I68" s="105">
        <f>H68*E68</f>
        <v>47500</v>
      </c>
      <c r="J68" s="105">
        <f>I68+G68</f>
        <v>47500</v>
      </c>
    </row>
    <row r="69" spans="1:15" ht="150" x14ac:dyDescent="0.2">
      <c r="A69" s="52">
        <v>18</v>
      </c>
      <c r="B69" s="64"/>
      <c r="C69" s="37" t="s">
        <v>117</v>
      </c>
      <c r="D69" s="40" t="s">
        <v>39</v>
      </c>
      <c r="E69" s="115">
        <v>1</v>
      </c>
      <c r="F69" s="87">
        <v>9500</v>
      </c>
      <c r="G69" s="87">
        <f t="shared" si="23"/>
        <v>9500</v>
      </c>
      <c r="H69" s="87">
        <v>14250</v>
      </c>
      <c r="I69" s="105">
        <f>H69*E69</f>
        <v>14250</v>
      </c>
      <c r="J69" s="105">
        <f>I69+G69</f>
        <v>23750</v>
      </c>
    </row>
    <row r="70" spans="1:15" s="156" customFormat="1" ht="27" customHeight="1" x14ac:dyDescent="0.2">
      <c r="A70" s="150"/>
      <c r="B70" s="151"/>
      <c r="C70" s="152" t="s">
        <v>166</v>
      </c>
      <c r="D70" s="153"/>
      <c r="E70" s="151"/>
      <c r="F70" s="154"/>
      <c r="G70" s="155">
        <f>SUM(G5:G69)</f>
        <v>17548495</v>
      </c>
      <c r="H70" s="155"/>
      <c r="I70" s="155">
        <f>SUM(I5:I69)</f>
        <v>1565505</v>
      </c>
      <c r="J70" s="155">
        <f>SUM(J5:J69)</f>
        <v>19114000</v>
      </c>
      <c r="M70" s="158">
        <f>J70/95%</f>
        <v>20120000</v>
      </c>
      <c r="N70" s="158">
        <f>M70*5%</f>
        <v>1006000</v>
      </c>
      <c r="O70" s="158">
        <f>M70-N70</f>
        <v>19114000</v>
      </c>
    </row>
  </sheetData>
  <mergeCells count="7">
    <mergeCell ref="K13:K20"/>
    <mergeCell ref="K21:K22"/>
    <mergeCell ref="A1:F1"/>
    <mergeCell ref="A2:E2"/>
    <mergeCell ref="F2:G2"/>
    <mergeCell ref="H2:I2"/>
    <mergeCell ref="G1:J1"/>
  </mergeCells>
  <phoneticPr fontId="36" type="noConversion"/>
  <pageMargins left="0.7" right="0.7" top="0.75" bottom="0.75" header="0.3" footer="0.3"/>
  <pageSetup scale="76" orientation="landscape" horizontalDpi="4294967295" verticalDpi="4294967295" r:id="rId1"/>
  <colBreaks count="1" manualBreakCount="1">
    <brk id="10"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N24"/>
  <sheetViews>
    <sheetView view="pageBreakPreview" topLeftCell="A13" zoomScale="60" zoomScaleNormal="100" workbookViewId="0">
      <selection activeCell="L22" sqref="L22:N22"/>
    </sheetView>
  </sheetViews>
  <sheetFormatPr defaultRowHeight="12.75" x14ac:dyDescent="0.2"/>
  <cols>
    <col min="1" max="1" width="10.83203125" style="73" customWidth="1"/>
    <col min="2" max="2" width="59.5" style="73" customWidth="1"/>
    <col min="3" max="3" width="8.5" style="74" customWidth="1"/>
    <col min="4" max="4" width="8.6640625" style="74" customWidth="1"/>
    <col min="5" max="5" width="11" style="73" customWidth="1"/>
    <col min="6" max="6" width="16.83203125" style="73" customWidth="1"/>
    <col min="7" max="7" width="14.1640625" style="73" customWidth="1"/>
    <col min="8" max="8" width="17.1640625" style="73" customWidth="1"/>
    <col min="9" max="9" width="17.5" style="73" customWidth="1"/>
    <col min="10" max="11" width="9.33203125" style="73"/>
    <col min="12" max="14" width="19.33203125" style="73" customWidth="1"/>
    <col min="15" max="16384" width="9.33203125" style="73"/>
  </cols>
  <sheetData>
    <row r="1" spans="1:9" ht="78.75" customHeight="1" x14ac:dyDescent="0.2">
      <c r="A1" s="183" t="s">
        <v>121</v>
      </c>
      <c r="B1" s="183"/>
      <c r="C1" s="183"/>
      <c r="D1" s="183"/>
      <c r="E1" s="183"/>
      <c r="F1" s="184"/>
      <c r="G1" s="184"/>
      <c r="H1" s="184"/>
      <c r="I1" s="184"/>
    </row>
    <row r="2" spans="1:9" ht="15.75" x14ac:dyDescent="0.2">
      <c r="A2" s="185" t="s">
        <v>122</v>
      </c>
      <c r="B2" s="187"/>
      <c r="C2" s="185" t="s">
        <v>124</v>
      </c>
      <c r="D2" s="185" t="s">
        <v>125</v>
      </c>
      <c r="E2" s="190" t="s">
        <v>126</v>
      </c>
      <c r="F2" s="191"/>
      <c r="G2" s="190" t="s">
        <v>127</v>
      </c>
      <c r="H2" s="191"/>
      <c r="I2" s="187" t="s">
        <v>128</v>
      </c>
    </row>
    <row r="3" spans="1:9" ht="15.75" x14ac:dyDescent="0.2">
      <c r="A3" s="186"/>
      <c r="B3" s="188"/>
      <c r="C3" s="189"/>
      <c r="D3" s="189"/>
      <c r="E3" s="79" t="s">
        <v>129</v>
      </c>
      <c r="F3" s="75" t="s">
        <v>130</v>
      </c>
      <c r="G3" s="79" t="s">
        <v>131</v>
      </c>
      <c r="H3" s="75" t="s">
        <v>123</v>
      </c>
      <c r="I3" s="188"/>
    </row>
    <row r="4" spans="1:9" s="6" customFormat="1" ht="144.75" customHeight="1" x14ac:dyDescent="0.25">
      <c r="A4" s="177" t="s">
        <v>132</v>
      </c>
      <c r="B4" s="80" t="s">
        <v>133</v>
      </c>
      <c r="C4" s="81" t="s">
        <v>10</v>
      </c>
      <c r="D4" s="82">
        <v>1</v>
      </c>
      <c r="E4" s="72"/>
      <c r="F4" s="72">
        <f>E4*D4</f>
        <v>0</v>
      </c>
      <c r="G4" s="72"/>
      <c r="H4" s="72">
        <f>G4*D4</f>
        <v>0</v>
      </c>
      <c r="I4" s="72">
        <f>H4+F4</f>
        <v>0</v>
      </c>
    </row>
    <row r="5" spans="1:9" s="6" customFormat="1" ht="47.25" x14ac:dyDescent="0.25">
      <c r="A5" s="178"/>
      <c r="B5" s="80" t="s">
        <v>134</v>
      </c>
      <c r="C5" s="81"/>
      <c r="D5" s="82"/>
      <c r="E5" s="11"/>
      <c r="F5" s="11"/>
      <c r="G5" s="11"/>
      <c r="H5" s="11"/>
      <c r="I5" s="11"/>
    </row>
    <row r="6" spans="1:9" s="6" customFormat="1" ht="126" x14ac:dyDescent="0.2">
      <c r="A6" s="178"/>
      <c r="B6" s="80" t="s">
        <v>135</v>
      </c>
      <c r="C6" s="83"/>
      <c r="D6" s="83"/>
      <c r="E6" s="11"/>
      <c r="F6" s="11"/>
      <c r="G6" s="11"/>
      <c r="H6" s="11"/>
      <c r="I6" s="11"/>
    </row>
    <row r="7" spans="1:9" s="6" customFormat="1" ht="18.75" x14ac:dyDescent="0.2">
      <c r="A7" s="178"/>
      <c r="B7" s="11" t="s">
        <v>60</v>
      </c>
      <c r="C7" s="83" t="s">
        <v>14</v>
      </c>
      <c r="D7" s="83">
        <v>250</v>
      </c>
      <c r="E7" s="89">
        <v>2850</v>
      </c>
      <c r="F7" s="89">
        <f t="shared" ref="F7:F21" si="0">E7*D7</f>
        <v>712500</v>
      </c>
      <c r="G7" s="89">
        <v>712.5</v>
      </c>
      <c r="H7" s="72">
        <f t="shared" ref="H7:H21" si="1">G7*D7</f>
        <v>178125</v>
      </c>
      <c r="I7" s="72">
        <f t="shared" ref="I7:I21" si="2">H7+F7</f>
        <v>890625</v>
      </c>
    </row>
    <row r="8" spans="1:9" s="6" customFormat="1" ht="18.75" x14ac:dyDescent="0.2">
      <c r="A8" s="178"/>
      <c r="B8" s="11" t="s">
        <v>59</v>
      </c>
      <c r="C8" s="83" t="s">
        <v>14</v>
      </c>
      <c r="D8" s="83">
        <v>25</v>
      </c>
      <c r="E8" s="89">
        <v>3562.5</v>
      </c>
      <c r="F8" s="89">
        <f t="shared" si="0"/>
        <v>89062.5</v>
      </c>
      <c r="G8" s="89">
        <v>760</v>
      </c>
      <c r="H8" s="72">
        <f t="shared" si="1"/>
        <v>19000</v>
      </c>
      <c r="I8" s="72">
        <f t="shared" si="2"/>
        <v>108062.5</v>
      </c>
    </row>
    <row r="9" spans="1:9" s="6" customFormat="1" ht="18.75" x14ac:dyDescent="0.2">
      <c r="A9" s="178"/>
      <c r="B9" s="12" t="s">
        <v>61</v>
      </c>
      <c r="C9" s="83" t="s">
        <v>14</v>
      </c>
      <c r="D9" s="83">
        <v>30</v>
      </c>
      <c r="E9" s="89">
        <v>4275</v>
      </c>
      <c r="F9" s="89">
        <f t="shared" si="0"/>
        <v>128250</v>
      </c>
      <c r="G9" s="89">
        <v>855</v>
      </c>
      <c r="H9" s="72">
        <f t="shared" si="1"/>
        <v>25650</v>
      </c>
      <c r="I9" s="72">
        <f t="shared" si="2"/>
        <v>153900</v>
      </c>
    </row>
    <row r="10" spans="1:9" s="6" customFormat="1" ht="18.75" x14ac:dyDescent="0.2">
      <c r="A10" s="178"/>
      <c r="B10" s="12" t="s">
        <v>62</v>
      </c>
      <c r="C10" s="83" t="s">
        <v>14</v>
      </c>
      <c r="D10" s="83">
        <v>30</v>
      </c>
      <c r="E10" s="89">
        <v>5652.5</v>
      </c>
      <c r="F10" s="89">
        <f t="shared" si="0"/>
        <v>169575</v>
      </c>
      <c r="G10" s="89">
        <v>950</v>
      </c>
      <c r="H10" s="72">
        <f t="shared" si="1"/>
        <v>28500</v>
      </c>
      <c r="I10" s="72">
        <f t="shared" si="2"/>
        <v>198075</v>
      </c>
    </row>
    <row r="11" spans="1:9" s="6" customFormat="1" ht="18.75" x14ac:dyDescent="0.2">
      <c r="A11" s="178"/>
      <c r="B11" s="12" t="s">
        <v>64</v>
      </c>
      <c r="C11" s="83" t="s">
        <v>14</v>
      </c>
      <c r="D11" s="83">
        <v>30</v>
      </c>
      <c r="E11" s="89">
        <v>9262.5</v>
      </c>
      <c r="F11" s="89">
        <f t="shared" si="0"/>
        <v>277875</v>
      </c>
      <c r="G11" s="89">
        <v>1045</v>
      </c>
      <c r="H11" s="72">
        <f t="shared" si="1"/>
        <v>31350</v>
      </c>
      <c r="I11" s="72">
        <f t="shared" si="2"/>
        <v>309225</v>
      </c>
    </row>
    <row r="12" spans="1:9" s="6" customFormat="1" ht="18.75" x14ac:dyDescent="0.2">
      <c r="A12" s="178"/>
      <c r="B12" s="12" t="s">
        <v>63</v>
      </c>
      <c r="C12" s="83" t="s">
        <v>14</v>
      </c>
      <c r="D12" s="83">
        <v>35</v>
      </c>
      <c r="E12" s="89">
        <v>12112.5</v>
      </c>
      <c r="F12" s="89">
        <f t="shared" si="0"/>
        <v>423937.5</v>
      </c>
      <c r="G12" s="89">
        <v>1140</v>
      </c>
      <c r="H12" s="72">
        <f t="shared" si="1"/>
        <v>39900</v>
      </c>
      <c r="I12" s="72">
        <f t="shared" si="2"/>
        <v>463837.5</v>
      </c>
    </row>
    <row r="13" spans="1:9" s="6" customFormat="1" ht="18.75" x14ac:dyDescent="0.2">
      <c r="A13" s="178"/>
      <c r="B13" s="12" t="s">
        <v>136</v>
      </c>
      <c r="C13" s="83" t="s">
        <v>14</v>
      </c>
      <c r="D13" s="83">
        <v>2</v>
      </c>
      <c r="E13" s="89">
        <v>15675</v>
      </c>
      <c r="F13" s="89">
        <f t="shared" si="0"/>
        <v>31350</v>
      </c>
      <c r="G13" s="89">
        <v>1425</v>
      </c>
      <c r="H13" s="72">
        <f t="shared" si="1"/>
        <v>2850</v>
      </c>
      <c r="I13" s="72">
        <f t="shared" si="2"/>
        <v>34200</v>
      </c>
    </row>
    <row r="14" spans="1:9" s="6" customFormat="1" ht="47.25" x14ac:dyDescent="0.2">
      <c r="A14" s="77"/>
      <c r="B14" s="11" t="s">
        <v>147</v>
      </c>
      <c r="C14" s="83" t="s">
        <v>145</v>
      </c>
      <c r="D14" s="83">
        <v>87</v>
      </c>
      <c r="E14" s="89">
        <v>7647.5</v>
      </c>
      <c r="F14" s="89">
        <f t="shared" si="0"/>
        <v>665332.5</v>
      </c>
      <c r="G14" s="89">
        <v>475</v>
      </c>
      <c r="H14" s="72">
        <f t="shared" si="1"/>
        <v>41325</v>
      </c>
      <c r="I14" s="72">
        <f t="shared" si="2"/>
        <v>706657.5</v>
      </c>
    </row>
    <row r="15" spans="1:9" s="6" customFormat="1" ht="47.25" x14ac:dyDescent="0.2">
      <c r="A15" s="77"/>
      <c r="B15" s="11" t="s">
        <v>138</v>
      </c>
      <c r="C15" s="83" t="s">
        <v>145</v>
      </c>
      <c r="D15" s="83">
        <v>1</v>
      </c>
      <c r="E15" s="89">
        <v>35150</v>
      </c>
      <c r="F15" s="89">
        <f t="shared" si="0"/>
        <v>35150</v>
      </c>
      <c r="G15" s="89">
        <v>475</v>
      </c>
      <c r="H15" s="72">
        <f t="shared" si="1"/>
        <v>475</v>
      </c>
      <c r="I15" s="72">
        <f t="shared" si="2"/>
        <v>35625</v>
      </c>
    </row>
    <row r="16" spans="1:9" s="6" customFormat="1" ht="31.5" x14ac:dyDescent="0.2">
      <c r="A16" s="77"/>
      <c r="B16" s="11" t="s">
        <v>139</v>
      </c>
      <c r="C16" s="83" t="s">
        <v>145</v>
      </c>
      <c r="D16" s="83">
        <v>1</v>
      </c>
      <c r="E16" s="89">
        <v>56050</v>
      </c>
      <c r="F16" s="89">
        <f t="shared" si="0"/>
        <v>56050</v>
      </c>
      <c r="G16" s="89">
        <v>475</v>
      </c>
      <c r="H16" s="72">
        <f t="shared" si="1"/>
        <v>475</v>
      </c>
      <c r="I16" s="72">
        <f t="shared" si="2"/>
        <v>56525</v>
      </c>
    </row>
    <row r="17" spans="1:14" s="6" customFormat="1" ht="94.5" x14ac:dyDescent="0.2">
      <c r="A17" s="77"/>
      <c r="B17" s="11" t="s">
        <v>146</v>
      </c>
      <c r="C17" s="83" t="s">
        <v>10</v>
      </c>
      <c r="D17" s="83">
        <v>1</v>
      </c>
      <c r="E17" s="89">
        <v>33250</v>
      </c>
      <c r="F17" s="89">
        <f t="shared" si="0"/>
        <v>33250</v>
      </c>
      <c r="G17" s="89">
        <v>14250</v>
      </c>
      <c r="H17" s="72">
        <f t="shared" si="1"/>
        <v>14250</v>
      </c>
      <c r="I17" s="72">
        <f t="shared" si="2"/>
        <v>47500</v>
      </c>
    </row>
    <row r="18" spans="1:14" s="6" customFormat="1" ht="46.5" customHeight="1" x14ac:dyDescent="0.2">
      <c r="A18" s="78"/>
      <c r="B18" s="80" t="s">
        <v>142</v>
      </c>
      <c r="C18" s="83" t="s">
        <v>10</v>
      </c>
      <c r="D18" s="83">
        <v>1</v>
      </c>
      <c r="E18" s="89">
        <v>9500</v>
      </c>
      <c r="F18" s="89">
        <f t="shared" si="0"/>
        <v>9500</v>
      </c>
      <c r="G18" s="89">
        <v>9500</v>
      </c>
      <c r="H18" s="72">
        <f t="shared" si="1"/>
        <v>9500</v>
      </c>
      <c r="I18" s="72">
        <f t="shared" si="2"/>
        <v>19000</v>
      </c>
    </row>
    <row r="19" spans="1:14" s="6" customFormat="1" ht="31.5" x14ac:dyDescent="0.2">
      <c r="A19" s="78"/>
      <c r="B19" s="80" t="s">
        <v>140</v>
      </c>
      <c r="C19" s="83" t="s">
        <v>10</v>
      </c>
      <c r="D19" s="83">
        <v>1</v>
      </c>
      <c r="E19" s="89">
        <v>19000</v>
      </c>
      <c r="F19" s="89">
        <f t="shared" si="0"/>
        <v>19000</v>
      </c>
      <c r="G19" s="89">
        <v>19000</v>
      </c>
      <c r="H19" s="72">
        <f t="shared" si="1"/>
        <v>19000</v>
      </c>
      <c r="I19" s="72">
        <f t="shared" si="2"/>
        <v>38000</v>
      </c>
    </row>
    <row r="20" spans="1:14" s="6" customFormat="1" ht="31.5" x14ac:dyDescent="0.2">
      <c r="A20" s="78"/>
      <c r="B20" s="80" t="s">
        <v>141</v>
      </c>
      <c r="C20" s="83" t="s">
        <v>10</v>
      </c>
      <c r="D20" s="83">
        <v>1</v>
      </c>
      <c r="E20" s="89">
        <v>19000</v>
      </c>
      <c r="F20" s="89">
        <f t="shared" si="0"/>
        <v>19000</v>
      </c>
      <c r="G20" s="89">
        <v>28500</v>
      </c>
      <c r="H20" s="72">
        <f t="shared" si="1"/>
        <v>28500</v>
      </c>
      <c r="I20" s="72">
        <f t="shared" si="2"/>
        <v>47500</v>
      </c>
    </row>
    <row r="21" spans="1:14" s="6" customFormat="1" ht="31.5" x14ac:dyDescent="0.2">
      <c r="A21" s="78"/>
      <c r="B21" s="80" t="s">
        <v>143</v>
      </c>
      <c r="C21" s="83" t="s">
        <v>10</v>
      </c>
      <c r="D21" s="83">
        <v>1</v>
      </c>
      <c r="E21" s="89">
        <v>0</v>
      </c>
      <c r="F21" s="89">
        <f t="shared" si="0"/>
        <v>0</v>
      </c>
      <c r="G21" s="89">
        <v>19000</v>
      </c>
      <c r="H21" s="72">
        <f t="shared" si="1"/>
        <v>19000</v>
      </c>
      <c r="I21" s="72">
        <f t="shared" si="2"/>
        <v>19000</v>
      </c>
    </row>
    <row r="22" spans="1:14" s="6" customFormat="1" ht="18.75" x14ac:dyDescent="0.3">
      <c r="A22" s="76"/>
      <c r="B22" s="120" t="s">
        <v>144</v>
      </c>
      <c r="C22" s="119"/>
      <c r="D22" s="119"/>
      <c r="E22" s="119"/>
      <c r="F22" s="121">
        <f t="shared" ref="F22:H22" si="3">SUM(F6:F21)</f>
        <v>2669832.5</v>
      </c>
      <c r="G22" s="121"/>
      <c r="H22" s="121">
        <f t="shared" si="3"/>
        <v>457900</v>
      </c>
      <c r="I22" s="121">
        <f>SUM(I6:I21)</f>
        <v>3127732.5</v>
      </c>
      <c r="L22" s="158">
        <f>I22/95%</f>
        <v>3292350</v>
      </c>
      <c r="M22" s="158">
        <f>L22*5%</f>
        <v>164617.5</v>
      </c>
      <c r="N22" s="158">
        <f>L22-M22</f>
        <v>3127732.5</v>
      </c>
    </row>
    <row r="23" spans="1:14" ht="13.5" customHeight="1" x14ac:dyDescent="0.2">
      <c r="A23" s="179"/>
      <c r="B23" s="179"/>
      <c r="C23" s="179"/>
      <c r="D23" s="179"/>
      <c r="E23" s="179"/>
      <c r="F23" s="180"/>
      <c r="G23" s="180"/>
      <c r="H23" s="180"/>
      <c r="I23" s="180"/>
    </row>
    <row r="24" spans="1:14" ht="14.25" x14ac:dyDescent="0.2">
      <c r="A24" s="181"/>
      <c r="B24" s="181"/>
      <c r="C24" s="181"/>
      <c r="D24" s="181"/>
      <c r="E24" s="181"/>
      <c r="F24" s="182"/>
      <c r="G24" s="182"/>
      <c r="H24" s="182"/>
      <c r="I24" s="182"/>
    </row>
  </sheetData>
  <mergeCells count="14">
    <mergeCell ref="A1:E1"/>
    <mergeCell ref="F1:I1"/>
    <mergeCell ref="A2:A3"/>
    <mergeCell ref="B2:B3"/>
    <mergeCell ref="C2:C3"/>
    <mergeCell ref="D2:D3"/>
    <mergeCell ref="E2:F2"/>
    <mergeCell ref="G2:H2"/>
    <mergeCell ref="I2:I3"/>
    <mergeCell ref="A4:A13"/>
    <mergeCell ref="A23:E23"/>
    <mergeCell ref="F23:I23"/>
    <mergeCell ref="A24:E24"/>
    <mergeCell ref="F24:I24"/>
  </mergeCells>
  <pageMargins left="0.7" right="0.7" top="0.75" bottom="0.75" header="0.3" footer="0.3"/>
  <pageSetup scale="83"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N25"/>
  <sheetViews>
    <sheetView topLeftCell="A17" zoomScaleNormal="100" workbookViewId="0">
      <selection activeCell="L23" sqref="L23:N23"/>
    </sheetView>
  </sheetViews>
  <sheetFormatPr defaultRowHeight="12.75" x14ac:dyDescent="0.2"/>
  <cols>
    <col min="1" max="1" width="10.83203125" style="73" customWidth="1"/>
    <col min="2" max="2" width="59.5" style="73" customWidth="1"/>
    <col min="3" max="3" width="8.5" style="74" customWidth="1"/>
    <col min="4" max="4" width="8.6640625" style="74" customWidth="1"/>
    <col min="5" max="5" width="11" style="73" customWidth="1"/>
    <col min="6" max="6" width="16.83203125" style="73" customWidth="1"/>
    <col min="7" max="7" width="14.1640625" style="73" customWidth="1"/>
    <col min="8" max="8" width="17.1640625" style="73" customWidth="1"/>
    <col min="9" max="9" width="17.5" style="73" customWidth="1"/>
    <col min="10" max="11" width="9.33203125" style="73"/>
    <col min="12" max="12" width="18.1640625" style="73" customWidth="1"/>
    <col min="13" max="14" width="14.33203125" style="73" customWidth="1"/>
    <col min="15" max="16384" width="9.33203125" style="73"/>
  </cols>
  <sheetData>
    <row r="1" spans="1:9" ht="78.75" customHeight="1" x14ac:dyDescent="0.2">
      <c r="A1" s="183" t="s">
        <v>121</v>
      </c>
      <c r="B1" s="183"/>
      <c r="C1" s="183"/>
      <c r="D1" s="183"/>
      <c r="E1" s="183"/>
      <c r="F1" s="184"/>
      <c r="G1" s="184"/>
      <c r="H1" s="184"/>
      <c r="I1" s="184"/>
    </row>
    <row r="2" spans="1:9" ht="15.75" x14ac:dyDescent="0.2">
      <c r="A2" s="185" t="s">
        <v>122</v>
      </c>
      <c r="B2" s="187"/>
      <c r="C2" s="185" t="s">
        <v>124</v>
      </c>
      <c r="D2" s="185" t="s">
        <v>125</v>
      </c>
      <c r="E2" s="190" t="s">
        <v>126</v>
      </c>
      <c r="F2" s="191"/>
      <c r="G2" s="190" t="s">
        <v>127</v>
      </c>
      <c r="H2" s="191"/>
      <c r="I2" s="187" t="s">
        <v>128</v>
      </c>
    </row>
    <row r="3" spans="1:9" ht="15.75" x14ac:dyDescent="0.2">
      <c r="A3" s="186"/>
      <c r="B3" s="188"/>
      <c r="C3" s="189"/>
      <c r="D3" s="189"/>
      <c r="E3" s="79" t="s">
        <v>129</v>
      </c>
      <c r="F3" s="75" t="s">
        <v>130</v>
      </c>
      <c r="G3" s="79" t="s">
        <v>131</v>
      </c>
      <c r="H3" s="75" t="s">
        <v>123</v>
      </c>
      <c r="I3" s="188"/>
    </row>
    <row r="4" spans="1:9" s="6" customFormat="1" ht="144.75" customHeight="1" x14ac:dyDescent="0.25">
      <c r="A4" s="177" t="s">
        <v>132</v>
      </c>
      <c r="B4" s="80" t="s">
        <v>133</v>
      </c>
      <c r="C4" s="81" t="s">
        <v>10</v>
      </c>
      <c r="D4" s="82">
        <v>1</v>
      </c>
      <c r="E4" s="89"/>
      <c r="F4" s="89">
        <f>E4*D4</f>
        <v>0</v>
      </c>
      <c r="G4" s="89"/>
      <c r="H4" s="89">
        <f>G4*D4</f>
        <v>0</v>
      </c>
      <c r="I4" s="89">
        <f>H4+F4</f>
        <v>0</v>
      </c>
    </row>
    <row r="5" spans="1:9" s="6" customFormat="1" ht="47.25" x14ac:dyDescent="0.25">
      <c r="A5" s="178"/>
      <c r="B5" s="80" t="s">
        <v>134</v>
      </c>
      <c r="C5" s="81"/>
      <c r="D5" s="82"/>
      <c r="E5" s="11"/>
      <c r="F5" s="11"/>
      <c r="G5" s="11"/>
      <c r="H5" s="11"/>
      <c r="I5" s="11"/>
    </row>
    <row r="6" spans="1:9" s="6" customFormat="1" ht="110.25" x14ac:dyDescent="0.2">
      <c r="A6" s="178"/>
      <c r="B6" s="80" t="s">
        <v>135</v>
      </c>
      <c r="C6" s="83"/>
      <c r="D6" s="83"/>
      <c r="E6" s="11"/>
      <c r="F6" s="11"/>
      <c r="G6" s="11"/>
      <c r="H6" s="11"/>
      <c r="I6" s="11"/>
    </row>
    <row r="7" spans="1:9" s="6" customFormat="1" ht="15.75" x14ac:dyDescent="0.2">
      <c r="A7" s="178"/>
      <c r="B7" s="11" t="s">
        <v>60</v>
      </c>
      <c r="C7" s="83" t="s">
        <v>14</v>
      </c>
      <c r="D7" s="83">
        <v>230</v>
      </c>
      <c r="E7" s="89">
        <v>2850</v>
      </c>
      <c r="F7" s="89">
        <f t="shared" ref="F7:F22" si="0">E7*D7</f>
        <v>655500</v>
      </c>
      <c r="G7" s="89">
        <v>712.5</v>
      </c>
      <c r="H7" s="89">
        <f t="shared" ref="H7:H22" si="1">G7*D7</f>
        <v>163875</v>
      </c>
      <c r="I7" s="89">
        <f t="shared" ref="I7:I22" si="2">H7+F7</f>
        <v>819375</v>
      </c>
    </row>
    <row r="8" spans="1:9" s="6" customFormat="1" ht="15.75" x14ac:dyDescent="0.2">
      <c r="A8" s="178"/>
      <c r="B8" s="11" t="s">
        <v>59</v>
      </c>
      <c r="C8" s="83" t="s">
        <v>14</v>
      </c>
      <c r="D8" s="83">
        <v>15</v>
      </c>
      <c r="E8" s="89">
        <v>3562.5</v>
      </c>
      <c r="F8" s="89">
        <f t="shared" si="0"/>
        <v>53437.5</v>
      </c>
      <c r="G8" s="89">
        <v>760</v>
      </c>
      <c r="H8" s="89">
        <f t="shared" si="1"/>
        <v>11400</v>
      </c>
      <c r="I8" s="89">
        <f t="shared" si="2"/>
        <v>64837.5</v>
      </c>
    </row>
    <row r="9" spans="1:9" s="6" customFormat="1" ht="15.75" x14ac:dyDescent="0.2">
      <c r="A9" s="178"/>
      <c r="B9" s="12" t="s">
        <v>61</v>
      </c>
      <c r="C9" s="83" t="s">
        <v>14</v>
      </c>
      <c r="D9" s="83">
        <v>20</v>
      </c>
      <c r="E9" s="89">
        <v>4275</v>
      </c>
      <c r="F9" s="89">
        <f t="shared" si="0"/>
        <v>85500</v>
      </c>
      <c r="G9" s="89">
        <v>855</v>
      </c>
      <c r="H9" s="89">
        <f t="shared" si="1"/>
        <v>17100</v>
      </c>
      <c r="I9" s="89">
        <f t="shared" si="2"/>
        <v>102600</v>
      </c>
    </row>
    <row r="10" spans="1:9" s="6" customFormat="1" ht="15.75" x14ac:dyDescent="0.2">
      <c r="A10" s="178"/>
      <c r="B10" s="12" t="s">
        <v>62</v>
      </c>
      <c r="C10" s="83" t="s">
        <v>14</v>
      </c>
      <c r="D10" s="83">
        <v>25</v>
      </c>
      <c r="E10" s="89">
        <v>5652.5</v>
      </c>
      <c r="F10" s="89">
        <f t="shared" si="0"/>
        <v>141312.5</v>
      </c>
      <c r="G10" s="89">
        <v>950</v>
      </c>
      <c r="H10" s="89">
        <f t="shared" si="1"/>
        <v>23750</v>
      </c>
      <c r="I10" s="89">
        <f t="shared" si="2"/>
        <v>165062.5</v>
      </c>
    </row>
    <row r="11" spans="1:9" s="6" customFormat="1" ht="15.75" x14ac:dyDescent="0.2">
      <c r="A11" s="178"/>
      <c r="B11" s="12" t="s">
        <v>64</v>
      </c>
      <c r="C11" s="83" t="s">
        <v>14</v>
      </c>
      <c r="D11" s="83">
        <v>25</v>
      </c>
      <c r="E11" s="89">
        <v>9262.5</v>
      </c>
      <c r="F11" s="89">
        <f t="shared" si="0"/>
        <v>231562.5</v>
      </c>
      <c r="G11" s="89">
        <v>1045</v>
      </c>
      <c r="H11" s="89">
        <f t="shared" si="1"/>
        <v>26125</v>
      </c>
      <c r="I11" s="89">
        <f t="shared" si="2"/>
        <v>257687.5</v>
      </c>
    </row>
    <row r="12" spans="1:9" s="6" customFormat="1" ht="15.75" x14ac:dyDescent="0.2">
      <c r="A12" s="178"/>
      <c r="B12" s="12" t="s">
        <v>63</v>
      </c>
      <c r="C12" s="83" t="s">
        <v>14</v>
      </c>
      <c r="D12" s="83">
        <v>30</v>
      </c>
      <c r="E12" s="89">
        <v>12112.5</v>
      </c>
      <c r="F12" s="89">
        <f t="shared" si="0"/>
        <v>363375</v>
      </c>
      <c r="G12" s="89">
        <v>1140</v>
      </c>
      <c r="H12" s="89">
        <f t="shared" si="1"/>
        <v>34200</v>
      </c>
      <c r="I12" s="89">
        <f t="shared" si="2"/>
        <v>397575</v>
      </c>
    </row>
    <row r="13" spans="1:9" s="6" customFormat="1" ht="15.75" x14ac:dyDescent="0.2">
      <c r="A13" s="178"/>
      <c r="B13" s="12" t="s">
        <v>136</v>
      </c>
      <c r="C13" s="83" t="s">
        <v>14</v>
      </c>
      <c r="D13" s="83">
        <v>2</v>
      </c>
      <c r="E13" s="89">
        <v>15675</v>
      </c>
      <c r="F13" s="89">
        <f t="shared" si="0"/>
        <v>31350</v>
      </c>
      <c r="G13" s="89">
        <v>1425</v>
      </c>
      <c r="H13" s="89">
        <f t="shared" si="1"/>
        <v>2850</v>
      </c>
      <c r="I13" s="89">
        <f t="shared" si="2"/>
        <v>34200</v>
      </c>
    </row>
    <row r="14" spans="1:9" s="6" customFormat="1" ht="47.25" x14ac:dyDescent="0.2">
      <c r="A14" s="77"/>
      <c r="B14" s="11" t="s">
        <v>137</v>
      </c>
      <c r="C14" s="58" t="s">
        <v>145</v>
      </c>
      <c r="D14" s="58">
        <v>1</v>
      </c>
      <c r="E14" s="89">
        <v>2850</v>
      </c>
      <c r="F14" s="89">
        <f t="shared" si="0"/>
        <v>2850</v>
      </c>
      <c r="G14" s="89">
        <v>475</v>
      </c>
      <c r="H14" s="89">
        <f t="shared" si="1"/>
        <v>475</v>
      </c>
      <c r="I14" s="89">
        <f t="shared" si="2"/>
        <v>3325</v>
      </c>
    </row>
    <row r="15" spans="1:9" s="6" customFormat="1" ht="31.5" x14ac:dyDescent="0.2">
      <c r="A15" s="77"/>
      <c r="B15" s="11" t="s">
        <v>69</v>
      </c>
      <c r="C15" s="58" t="s">
        <v>54</v>
      </c>
      <c r="D15" s="58">
        <v>75</v>
      </c>
      <c r="E15" s="89">
        <v>7647.5</v>
      </c>
      <c r="F15" s="89">
        <f t="shared" si="0"/>
        <v>573562.5</v>
      </c>
      <c r="G15" s="89">
        <v>475</v>
      </c>
      <c r="H15" s="89">
        <f t="shared" si="1"/>
        <v>35625</v>
      </c>
      <c r="I15" s="89">
        <f t="shared" si="2"/>
        <v>609187.5</v>
      </c>
    </row>
    <row r="16" spans="1:9" s="6" customFormat="1" ht="47.25" x14ac:dyDescent="0.2">
      <c r="A16" s="77"/>
      <c r="B16" s="11" t="s">
        <v>138</v>
      </c>
      <c r="C16" s="58" t="s">
        <v>145</v>
      </c>
      <c r="D16" s="58">
        <v>1</v>
      </c>
      <c r="E16" s="89">
        <v>35150</v>
      </c>
      <c r="F16" s="89">
        <f t="shared" si="0"/>
        <v>35150</v>
      </c>
      <c r="G16" s="89">
        <v>475</v>
      </c>
      <c r="H16" s="89">
        <f t="shared" si="1"/>
        <v>475</v>
      </c>
      <c r="I16" s="89">
        <f t="shared" si="2"/>
        <v>35625</v>
      </c>
    </row>
    <row r="17" spans="1:14" s="6" customFormat="1" ht="31.5" x14ac:dyDescent="0.2">
      <c r="A17" s="77"/>
      <c r="B17" s="11" t="s">
        <v>139</v>
      </c>
      <c r="C17" s="58" t="s">
        <v>145</v>
      </c>
      <c r="D17" s="58">
        <v>1</v>
      </c>
      <c r="E17" s="89">
        <v>56050</v>
      </c>
      <c r="F17" s="89">
        <f t="shared" si="0"/>
        <v>56050</v>
      </c>
      <c r="G17" s="89">
        <v>475</v>
      </c>
      <c r="H17" s="89">
        <f t="shared" si="1"/>
        <v>475</v>
      </c>
      <c r="I17" s="89">
        <f t="shared" si="2"/>
        <v>56525</v>
      </c>
    </row>
    <row r="18" spans="1:14" s="6" customFormat="1" ht="94.5" x14ac:dyDescent="0.2">
      <c r="A18" s="77"/>
      <c r="B18" s="11" t="s">
        <v>146</v>
      </c>
      <c r="C18" s="58" t="s">
        <v>10</v>
      </c>
      <c r="D18" s="58">
        <v>1</v>
      </c>
      <c r="E18" s="89">
        <v>33250</v>
      </c>
      <c r="F18" s="89">
        <f t="shared" si="0"/>
        <v>33250</v>
      </c>
      <c r="G18" s="89">
        <v>14250</v>
      </c>
      <c r="H18" s="89">
        <f t="shared" si="1"/>
        <v>14250</v>
      </c>
      <c r="I18" s="89">
        <f t="shared" si="2"/>
        <v>47500</v>
      </c>
    </row>
    <row r="19" spans="1:14" s="6" customFormat="1" ht="46.5" customHeight="1" x14ac:dyDescent="0.2">
      <c r="A19" s="78"/>
      <c r="B19" s="80" t="s">
        <v>151</v>
      </c>
      <c r="C19" s="83" t="s">
        <v>10</v>
      </c>
      <c r="D19" s="83">
        <v>1</v>
      </c>
      <c r="E19" s="89">
        <v>9500</v>
      </c>
      <c r="F19" s="89">
        <f t="shared" si="0"/>
        <v>9500</v>
      </c>
      <c r="G19" s="89">
        <v>9500</v>
      </c>
      <c r="H19" s="89">
        <f t="shared" si="1"/>
        <v>9500</v>
      </c>
      <c r="I19" s="89">
        <f t="shared" si="2"/>
        <v>19000</v>
      </c>
    </row>
    <row r="20" spans="1:14" s="6" customFormat="1" ht="31.5" x14ac:dyDescent="0.2">
      <c r="A20" s="78"/>
      <c r="B20" s="80" t="s">
        <v>140</v>
      </c>
      <c r="C20" s="83" t="s">
        <v>10</v>
      </c>
      <c r="D20" s="83">
        <v>1</v>
      </c>
      <c r="E20" s="89">
        <v>19000</v>
      </c>
      <c r="F20" s="89">
        <f t="shared" si="0"/>
        <v>19000</v>
      </c>
      <c r="G20" s="89">
        <v>19000</v>
      </c>
      <c r="H20" s="89">
        <f t="shared" si="1"/>
        <v>19000</v>
      </c>
      <c r="I20" s="89">
        <f t="shared" si="2"/>
        <v>38000</v>
      </c>
    </row>
    <row r="21" spans="1:14" s="6" customFormat="1" ht="31.5" x14ac:dyDescent="0.2">
      <c r="A21" s="78"/>
      <c r="B21" s="80" t="s">
        <v>141</v>
      </c>
      <c r="C21" s="83" t="s">
        <v>10</v>
      </c>
      <c r="D21" s="83">
        <v>1</v>
      </c>
      <c r="E21" s="89">
        <v>19000</v>
      </c>
      <c r="F21" s="89">
        <f t="shared" si="0"/>
        <v>19000</v>
      </c>
      <c r="G21" s="89">
        <v>28500</v>
      </c>
      <c r="H21" s="89">
        <f t="shared" si="1"/>
        <v>28500</v>
      </c>
      <c r="I21" s="89">
        <f t="shared" si="2"/>
        <v>47500</v>
      </c>
    </row>
    <row r="22" spans="1:14" s="6" customFormat="1" ht="31.5" x14ac:dyDescent="0.2">
      <c r="A22" s="78"/>
      <c r="B22" s="80" t="s">
        <v>143</v>
      </c>
      <c r="C22" s="83" t="s">
        <v>10</v>
      </c>
      <c r="D22" s="83">
        <v>1</v>
      </c>
      <c r="E22" s="89">
        <v>0</v>
      </c>
      <c r="F22" s="89">
        <f t="shared" si="0"/>
        <v>0</v>
      </c>
      <c r="G22" s="89">
        <v>19000</v>
      </c>
      <c r="H22" s="89">
        <f t="shared" si="1"/>
        <v>19000</v>
      </c>
      <c r="I22" s="89">
        <f t="shared" si="2"/>
        <v>19000</v>
      </c>
    </row>
    <row r="23" spans="1:14" s="6" customFormat="1" ht="18.75" x14ac:dyDescent="0.3">
      <c r="A23" s="76"/>
      <c r="B23" s="120" t="s">
        <v>144</v>
      </c>
      <c r="C23" s="119"/>
      <c r="D23" s="119"/>
      <c r="E23" s="119"/>
      <c r="F23" s="121">
        <f t="shared" ref="F23:H23" si="3">SUM(F7:F22)</f>
        <v>2310400</v>
      </c>
      <c r="G23" s="121"/>
      <c r="H23" s="121">
        <f t="shared" si="3"/>
        <v>406600</v>
      </c>
      <c r="I23" s="121">
        <f>SUM(I7:I22)</f>
        <v>2717000</v>
      </c>
      <c r="L23" s="158"/>
      <c r="M23" s="158"/>
      <c r="N23" s="158"/>
    </row>
    <row r="24" spans="1:14" ht="13.5" customHeight="1" x14ac:dyDescent="0.2">
      <c r="A24" s="179"/>
      <c r="B24" s="179"/>
      <c r="C24" s="179"/>
      <c r="D24" s="179"/>
      <c r="E24" s="179"/>
      <c r="F24" s="180"/>
      <c r="G24" s="180"/>
      <c r="H24" s="180"/>
      <c r="I24" s="180"/>
    </row>
    <row r="25" spans="1:14" ht="14.25" x14ac:dyDescent="0.2">
      <c r="A25" s="181"/>
      <c r="B25" s="181"/>
      <c r="C25" s="181"/>
      <c r="D25" s="181"/>
      <c r="E25" s="181"/>
      <c r="F25" s="182"/>
      <c r="G25" s="182"/>
      <c r="H25" s="182"/>
      <c r="I25" s="182"/>
    </row>
  </sheetData>
  <mergeCells count="14">
    <mergeCell ref="A1:E1"/>
    <mergeCell ref="F1:I1"/>
    <mergeCell ref="A2:A3"/>
    <mergeCell ref="B2:B3"/>
    <mergeCell ref="C2:C3"/>
    <mergeCell ref="D2:D3"/>
    <mergeCell ref="E2:F2"/>
    <mergeCell ref="G2:H2"/>
    <mergeCell ref="I2:I3"/>
    <mergeCell ref="A25:E25"/>
    <mergeCell ref="F25:I25"/>
    <mergeCell ref="A24:E24"/>
    <mergeCell ref="F24:I24"/>
    <mergeCell ref="A4:A13"/>
  </mergeCells>
  <pageMargins left="0.7" right="0.7" top="0.75" bottom="0.75" header="0.3" footer="0.3"/>
  <pageSetup scale="83"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topLeftCell="A10" workbookViewId="0">
      <selection activeCell="A35" sqref="A35:A36"/>
    </sheetView>
  </sheetViews>
  <sheetFormatPr defaultRowHeight="12.75" x14ac:dyDescent="0.2"/>
  <cols>
    <col min="1" max="1" width="83" customWidth="1"/>
    <col min="2" max="3" width="9.33203125" style="14"/>
  </cols>
  <sheetData>
    <row r="1" spans="1:5" ht="21" x14ac:dyDescent="0.2">
      <c r="A1" s="192" t="s">
        <v>72</v>
      </c>
      <c r="B1" s="192"/>
      <c r="C1" s="192"/>
      <c r="D1" s="192"/>
      <c r="E1" s="192"/>
    </row>
    <row r="2" spans="1:5" ht="26.25" customHeight="1" x14ac:dyDescent="0.2">
      <c r="A2" s="15"/>
      <c r="B2" s="193" t="s">
        <v>57</v>
      </c>
      <c r="C2" s="194"/>
      <c r="D2" s="193" t="s">
        <v>56</v>
      </c>
      <c r="E2" s="194"/>
    </row>
    <row r="3" spans="1:5" ht="21" x14ac:dyDescent="0.2">
      <c r="A3" s="15" t="s">
        <v>51</v>
      </c>
      <c r="B3" s="15" t="s">
        <v>52</v>
      </c>
      <c r="C3" s="15" t="s">
        <v>53</v>
      </c>
      <c r="D3" s="15" t="s">
        <v>52</v>
      </c>
      <c r="E3" s="15" t="s">
        <v>53</v>
      </c>
    </row>
    <row r="4" spans="1:5" ht="15.75" x14ac:dyDescent="0.2">
      <c r="A4" s="9" t="s">
        <v>46</v>
      </c>
      <c r="B4" s="13"/>
      <c r="C4" s="13"/>
      <c r="D4" s="13"/>
      <c r="E4" s="13"/>
    </row>
    <row r="5" spans="1:5" ht="15.75" x14ac:dyDescent="0.2">
      <c r="A5" s="11" t="s">
        <v>13</v>
      </c>
      <c r="B5" s="13" t="s">
        <v>54</v>
      </c>
      <c r="C5" s="13">
        <v>8</v>
      </c>
      <c r="D5" s="13" t="s">
        <v>54</v>
      </c>
      <c r="E5" s="13">
        <v>8</v>
      </c>
    </row>
    <row r="6" spans="1:5" ht="15.75" x14ac:dyDescent="0.2">
      <c r="A6" s="12" t="s">
        <v>12</v>
      </c>
      <c r="B6" s="13"/>
      <c r="C6" s="13"/>
      <c r="D6" s="13"/>
      <c r="E6" s="13"/>
    </row>
    <row r="7" spans="1:5" ht="15.75" x14ac:dyDescent="0.2">
      <c r="A7" s="12" t="s">
        <v>13</v>
      </c>
      <c r="B7" s="13" t="s">
        <v>54</v>
      </c>
      <c r="C7" s="13">
        <v>2</v>
      </c>
      <c r="D7" s="13" t="s">
        <v>54</v>
      </c>
      <c r="E7" s="13">
        <v>2</v>
      </c>
    </row>
    <row r="8" spans="1:5" ht="15.75" x14ac:dyDescent="0.2">
      <c r="A8" s="9" t="s">
        <v>45</v>
      </c>
      <c r="B8" s="13"/>
      <c r="C8" s="13"/>
      <c r="D8" s="13"/>
      <c r="E8" s="13"/>
    </row>
    <row r="9" spans="1:5" ht="15.75" x14ac:dyDescent="0.2">
      <c r="A9" s="11" t="s">
        <v>13</v>
      </c>
      <c r="B9" s="13" t="s">
        <v>54</v>
      </c>
      <c r="C9" s="13">
        <v>2</v>
      </c>
      <c r="D9" s="13" t="s">
        <v>54</v>
      </c>
      <c r="E9" s="13">
        <v>2</v>
      </c>
    </row>
    <row r="10" spans="1:5" ht="22.5" customHeight="1" x14ac:dyDescent="0.2">
      <c r="A10" s="11" t="s">
        <v>40</v>
      </c>
      <c r="B10" s="13" t="s">
        <v>54</v>
      </c>
      <c r="C10" s="13">
        <v>4</v>
      </c>
      <c r="D10" s="13" t="s">
        <v>54</v>
      </c>
      <c r="E10" s="13">
        <v>4</v>
      </c>
    </row>
    <row r="11" spans="1:5" ht="31.5" x14ac:dyDescent="0.2">
      <c r="A11" s="11" t="s">
        <v>41</v>
      </c>
      <c r="B11" s="13" t="s">
        <v>54</v>
      </c>
      <c r="C11" s="13">
        <v>4</v>
      </c>
      <c r="D11" s="13" t="s">
        <v>54</v>
      </c>
      <c r="E11" s="13">
        <v>4</v>
      </c>
    </row>
    <row r="12" spans="1:5" ht="15.75" x14ac:dyDescent="0.2">
      <c r="A12" s="11" t="s">
        <v>42</v>
      </c>
      <c r="B12" s="13"/>
      <c r="C12" s="13"/>
      <c r="D12" s="13"/>
      <c r="E12" s="13"/>
    </row>
    <row r="13" spans="1:5" ht="15.75" x14ac:dyDescent="0.2">
      <c r="A13" s="12" t="s">
        <v>13</v>
      </c>
      <c r="B13" s="13" t="s">
        <v>54</v>
      </c>
      <c r="C13" s="13">
        <v>2</v>
      </c>
      <c r="D13" s="13" t="s">
        <v>54</v>
      </c>
      <c r="E13" s="13">
        <v>2</v>
      </c>
    </row>
    <row r="14" spans="1:5" ht="15.75" x14ac:dyDescent="0.2">
      <c r="A14" s="11" t="s">
        <v>47</v>
      </c>
      <c r="B14" s="13"/>
      <c r="C14" s="13"/>
      <c r="D14" s="13"/>
      <c r="E14" s="13"/>
    </row>
    <row r="15" spans="1:5" ht="15.75" x14ac:dyDescent="0.2">
      <c r="A15" s="12" t="s">
        <v>13</v>
      </c>
      <c r="B15" s="13" t="s">
        <v>55</v>
      </c>
      <c r="C15" s="13">
        <v>30</v>
      </c>
      <c r="D15" s="13" t="s">
        <v>55</v>
      </c>
      <c r="E15" s="13">
        <v>25</v>
      </c>
    </row>
    <row r="16" spans="1:5" ht="15.75" x14ac:dyDescent="0.2">
      <c r="A16" s="12" t="s">
        <v>48</v>
      </c>
      <c r="B16" s="13" t="s">
        <v>55</v>
      </c>
      <c r="C16" s="13">
        <v>15</v>
      </c>
      <c r="D16" s="13" t="s">
        <v>55</v>
      </c>
      <c r="E16" s="13">
        <v>15</v>
      </c>
    </row>
    <row r="17" spans="1:5" ht="15.75" x14ac:dyDescent="0.2">
      <c r="A17" s="11" t="s">
        <v>49</v>
      </c>
      <c r="B17" s="13"/>
      <c r="C17" s="13"/>
      <c r="D17" s="13"/>
      <c r="E17" s="13"/>
    </row>
    <row r="18" spans="1:5" ht="15.75" x14ac:dyDescent="0.2">
      <c r="A18" s="12" t="s">
        <v>13</v>
      </c>
      <c r="B18" s="13" t="s">
        <v>55</v>
      </c>
      <c r="C18" s="13">
        <v>30</v>
      </c>
      <c r="D18" s="13" t="s">
        <v>55</v>
      </c>
      <c r="E18" s="13">
        <v>25</v>
      </c>
    </row>
    <row r="19" spans="1:5" ht="15.75" x14ac:dyDescent="0.2">
      <c r="A19" s="12" t="s">
        <v>48</v>
      </c>
      <c r="B19" s="13" t="s">
        <v>55</v>
      </c>
      <c r="C19" s="13">
        <v>15</v>
      </c>
      <c r="D19" s="13" t="s">
        <v>55</v>
      </c>
      <c r="E19" s="13">
        <v>15</v>
      </c>
    </row>
    <row r="20" spans="1:5" ht="15.75" x14ac:dyDescent="0.2">
      <c r="A20" s="11" t="s">
        <v>50</v>
      </c>
      <c r="B20" s="13" t="s">
        <v>55</v>
      </c>
      <c r="C20" s="13">
        <v>110</v>
      </c>
      <c r="D20" s="13" t="s">
        <v>55</v>
      </c>
      <c r="E20" s="13">
        <v>120</v>
      </c>
    </row>
    <row r="21" spans="1:5" ht="15.75" x14ac:dyDescent="0.2">
      <c r="A21" s="10"/>
      <c r="B21" s="13"/>
      <c r="C21" s="13"/>
    </row>
    <row r="22" spans="1:5" ht="21" x14ac:dyDescent="0.2">
      <c r="A22" s="192" t="s">
        <v>73</v>
      </c>
      <c r="B22" s="192"/>
      <c r="C22" s="192"/>
      <c r="D22" s="192"/>
      <c r="E22" s="192"/>
    </row>
    <row r="23" spans="1:5" ht="21" x14ac:dyDescent="0.2">
      <c r="A23" s="15"/>
      <c r="B23" s="193" t="s">
        <v>57</v>
      </c>
      <c r="C23" s="194"/>
      <c r="D23" s="193" t="s">
        <v>56</v>
      </c>
      <c r="E23" s="194"/>
    </row>
    <row r="24" spans="1:5" ht="21" x14ac:dyDescent="0.2">
      <c r="A24" s="15" t="s">
        <v>51</v>
      </c>
      <c r="B24" s="15" t="s">
        <v>52</v>
      </c>
      <c r="C24" s="15" t="s">
        <v>53</v>
      </c>
      <c r="D24" s="15" t="s">
        <v>52</v>
      </c>
      <c r="E24" s="15" t="s">
        <v>53</v>
      </c>
    </row>
    <row r="25" spans="1:5" ht="15.75" x14ac:dyDescent="0.2">
      <c r="A25" s="9" t="s">
        <v>58</v>
      </c>
      <c r="B25" s="13"/>
      <c r="C25" s="13"/>
      <c r="D25" s="13"/>
      <c r="E25" s="13"/>
    </row>
    <row r="26" spans="1:5" ht="15.75" x14ac:dyDescent="0.2">
      <c r="A26" s="11" t="s">
        <v>60</v>
      </c>
      <c r="B26" s="13" t="s">
        <v>55</v>
      </c>
      <c r="C26" s="13">
        <v>250</v>
      </c>
      <c r="D26" s="13" t="s">
        <v>55</v>
      </c>
      <c r="E26" s="13">
        <v>230</v>
      </c>
    </row>
    <row r="27" spans="1:5" ht="15.75" x14ac:dyDescent="0.2">
      <c r="A27" s="11" t="s">
        <v>59</v>
      </c>
      <c r="B27" s="13" t="s">
        <v>55</v>
      </c>
      <c r="C27" s="13">
        <v>25</v>
      </c>
      <c r="D27" s="13" t="s">
        <v>55</v>
      </c>
      <c r="E27" s="13">
        <v>15</v>
      </c>
    </row>
    <row r="28" spans="1:5" ht="15.75" x14ac:dyDescent="0.2">
      <c r="A28" s="12" t="s">
        <v>61</v>
      </c>
      <c r="B28" s="13" t="s">
        <v>55</v>
      </c>
      <c r="C28" s="13">
        <v>30</v>
      </c>
      <c r="D28" s="13" t="s">
        <v>55</v>
      </c>
      <c r="E28" s="13">
        <v>20</v>
      </c>
    </row>
    <row r="29" spans="1:5" ht="15.75" x14ac:dyDescent="0.2">
      <c r="A29" s="12" t="s">
        <v>62</v>
      </c>
      <c r="B29" s="13" t="s">
        <v>55</v>
      </c>
      <c r="C29" s="13">
        <v>30</v>
      </c>
      <c r="D29" s="13" t="s">
        <v>55</v>
      </c>
      <c r="E29" s="13">
        <v>25</v>
      </c>
    </row>
    <row r="30" spans="1:5" ht="15.75" x14ac:dyDescent="0.2">
      <c r="A30" s="12" t="s">
        <v>64</v>
      </c>
      <c r="B30" s="13" t="s">
        <v>55</v>
      </c>
      <c r="C30" s="13">
        <v>30</v>
      </c>
      <c r="D30" s="13" t="s">
        <v>55</v>
      </c>
      <c r="E30" s="13">
        <v>25</v>
      </c>
    </row>
    <row r="31" spans="1:5" ht="15.75" x14ac:dyDescent="0.2">
      <c r="A31" s="12" t="s">
        <v>63</v>
      </c>
      <c r="B31" s="13" t="s">
        <v>55</v>
      </c>
      <c r="C31" s="13">
        <v>35</v>
      </c>
      <c r="D31" s="13" t="s">
        <v>55</v>
      </c>
      <c r="E31" s="13">
        <v>30</v>
      </c>
    </row>
    <row r="32" spans="1:5" ht="15.75" x14ac:dyDescent="0.2">
      <c r="A32" s="12" t="s">
        <v>65</v>
      </c>
      <c r="B32" s="13" t="s">
        <v>55</v>
      </c>
      <c r="C32" s="13">
        <v>2</v>
      </c>
      <c r="D32" s="13" t="s">
        <v>55</v>
      </c>
      <c r="E32" s="13">
        <v>2</v>
      </c>
    </row>
    <row r="33" spans="1:5" ht="47.25" x14ac:dyDescent="0.2">
      <c r="A33" s="11" t="s">
        <v>66</v>
      </c>
      <c r="B33" s="13" t="s">
        <v>54</v>
      </c>
      <c r="C33" s="13">
        <v>87</v>
      </c>
      <c r="D33" s="13" t="s">
        <v>54</v>
      </c>
      <c r="E33" s="13">
        <v>1</v>
      </c>
    </row>
    <row r="34" spans="1:5" ht="31.5" x14ac:dyDescent="0.2">
      <c r="A34" s="11" t="s">
        <v>69</v>
      </c>
      <c r="B34" s="13" t="s">
        <v>54</v>
      </c>
      <c r="C34" s="13" t="s">
        <v>70</v>
      </c>
      <c r="D34" s="13" t="s">
        <v>71</v>
      </c>
      <c r="E34" s="13">
        <v>75</v>
      </c>
    </row>
    <row r="35" spans="1:5" ht="31.5" x14ac:dyDescent="0.2">
      <c r="A35" s="11" t="s">
        <v>67</v>
      </c>
      <c r="B35" s="13" t="s">
        <v>54</v>
      </c>
      <c r="C35" s="13">
        <v>1</v>
      </c>
      <c r="D35" s="13" t="s">
        <v>54</v>
      </c>
      <c r="E35" s="13">
        <v>1</v>
      </c>
    </row>
    <row r="36" spans="1:5" ht="15.75" x14ac:dyDescent="0.2">
      <c r="A36" s="11" t="s">
        <v>68</v>
      </c>
      <c r="B36" s="13" t="s">
        <v>54</v>
      </c>
      <c r="C36" s="13">
        <v>1</v>
      </c>
      <c r="D36" s="13" t="s">
        <v>54</v>
      </c>
      <c r="E36" s="13">
        <v>1</v>
      </c>
    </row>
    <row r="37" spans="1:5" ht="21" x14ac:dyDescent="0.2">
      <c r="A37" s="192" t="s">
        <v>72</v>
      </c>
      <c r="B37" s="192"/>
      <c r="C37" s="192"/>
      <c r="D37" s="192"/>
      <c r="E37" s="192"/>
    </row>
    <row r="38" spans="1:5" ht="21" x14ac:dyDescent="0.2">
      <c r="A38" s="10"/>
      <c r="B38" s="192" t="s">
        <v>57</v>
      </c>
      <c r="C38" s="192"/>
      <c r="D38" s="192" t="s">
        <v>56</v>
      </c>
      <c r="E38" s="192"/>
    </row>
    <row r="39" spans="1:5" ht="21" x14ac:dyDescent="0.2">
      <c r="A39" s="8" t="s">
        <v>51</v>
      </c>
      <c r="B39" s="8" t="s">
        <v>52</v>
      </c>
      <c r="C39" s="8" t="s">
        <v>53</v>
      </c>
      <c r="D39" s="8" t="s">
        <v>52</v>
      </c>
      <c r="E39" s="8" t="s">
        <v>53</v>
      </c>
    </row>
    <row r="40" spans="1:5" ht="15.75" x14ac:dyDescent="0.2">
      <c r="A40" s="16" t="s">
        <v>19</v>
      </c>
      <c r="B40" s="13"/>
      <c r="C40" s="13"/>
      <c r="D40" s="13"/>
      <c r="E40" s="13"/>
    </row>
    <row r="41" spans="1:5" ht="15.75" x14ac:dyDescent="0.2">
      <c r="A41" s="10" t="s">
        <v>74</v>
      </c>
      <c r="B41" s="13" t="s">
        <v>11</v>
      </c>
      <c r="C41" s="13">
        <v>6</v>
      </c>
      <c r="D41" s="13" t="s">
        <v>11</v>
      </c>
      <c r="E41" s="13">
        <v>15</v>
      </c>
    </row>
    <row r="42" spans="1:5" ht="15.75" x14ac:dyDescent="0.2">
      <c r="A42" s="10" t="s">
        <v>78</v>
      </c>
      <c r="B42" s="13" t="s">
        <v>54</v>
      </c>
      <c r="C42" s="13">
        <v>2</v>
      </c>
      <c r="D42" s="13" t="s">
        <v>54</v>
      </c>
      <c r="E42" s="13" t="s">
        <v>70</v>
      </c>
    </row>
    <row r="43" spans="1:5" ht="15.75" x14ac:dyDescent="0.2">
      <c r="A43" s="10" t="s">
        <v>20</v>
      </c>
      <c r="B43" s="13" t="s">
        <v>11</v>
      </c>
      <c r="C43" s="13">
        <v>4</v>
      </c>
      <c r="D43" s="13" t="s">
        <v>11</v>
      </c>
      <c r="E43" s="13">
        <v>4</v>
      </c>
    </row>
    <row r="44" spans="1:5" ht="15.75" x14ac:dyDescent="0.2">
      <c r="A44" s="16" t="s">
        <v>75</v>
      </c>
      <c r="B44" s="13"/>
      <c r="C44" s="13"/>
      <c r="D44" s="13"/>
      <c r="E44" s="13"/>
    </row>
    <row r="45" spans="1:5" ht="15.75" x14ac:dyDescent="0.2">
      <c r="A45" s="10" t="s">
        <v>76</v>
      </c>
      <c r="B45" s="13" t="s">
        <v>11</v>
      </c>
      <c r="C45" s="13">
        <v>2</v>
      </c>
      <c r="D45" s="13" t="s">
        <v>11</v>
      </c>
      <c r="E45" s="13">
        <v>2</v>
      </c>
    </row>
    <row r="46" spans="1:5" ht="15.75" x14ac:dyDescent="0.2">
      <c r="A46" s="10" t="s">
        <v>80</v>
      </c>
      <c r="B46" s="13" t="s">
        <v>18</v>
      </c>
      <c r="C46" s="13">
        <v>3</v>
      </c>
      <c r="D46" s="13" t="s">
        <v>18</v>
      </c>
      <c r="E46" s="13">
        <v>2</v>
      </c>
    </row>
    <row r="47" spans="1:5" ht="15.75" x14ac:dyDescent="0.2">
      <c r="A47" s="16" t="s">
        <v>21</v>
      </c>
      <c r="B47" s="13"/>
      <c r="C47" s="13"/>
      <c r="D47" s="13"/>
      <c r="E47" s="13"/>
    </row>
    <row r="48" spans="1:5" ht="15.75" x14ac:dyDescent="0.2">
      <c r="A48" s="10" t="s">
        <v>22</v>
      </c>
      <c r="B48" s="13" t="s">
        <v>14</v>
      </c>
      <c r="C48" s="13">
        <v>110</v>
      </c>
      <c r="D48" s="13" t="s">
        <v>14</v>
      </c>
      <c r="E48" s="13">
        <v>110</v>
      </c>
    </row>
    <row r="49" spans="1:5" ht="15.75" x14ac:dyDescent="0.2">
      <c r="A49" s="11" t="s">
        <v>77</v>
      </c>
      <c r="B49" s="13" t="s">
        <v>11</v>
      </c>
      <c r="C49" s="13">
        <v>105</v>
      </c>
      <c r="D49" s="13" t="s">
        <v>11</v>
      </c>
      <c r="E49" s="13">
        <v>120</v>
      </c>
    </row>
    <row r="50" spans="1:5" ht="15.75" x14ac:dyDescent="0.2">
      <c r="A50" s="10" t="s">
        <v>79</v>
      </c>
      <c r="B50" s="13" t="s">
        <v>18</v>
      </c>
      <c r="C50" s="13">
        <v>3</v>
      </c>
      <c r="D50" s="13" t="s">
        <v>11</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HVAC 22nd Floor</vt:lpstr>
      <vt:lpstr>HVAC 23rd Floor</vt:lpstr>
      <vt:lpstr>Fire 22nd</vt:lpstr>
      <vt:lpstr>Fire 23rd</vt:lpstr>
      <vt:lpstr>Sheet1</vt:lpstr>
      <vt:lpstr>'HVAC 22nd Floor'!Print_Area</vt:lpstr>
      <vt:lpstr>'HVAC 23rd Floor'!Print_Area</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2023-05-29T12:56:06Z</cp:lastPrinted>
  <dcterms:created xsi:type="dcterms:W3CDTF">2023-05-25T05:40:46Z</dcterms:created>
  <dcterms:modified xsi:type="dcterms:W3CDTF">2023-11-24T10:29:01Z</dcterms:modified>
</cp:coreProperties>
</file>