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H:\Xls\Sent BOQ\Mr. Ali Jameel Residence Annexe, Karachi\"/>
    </mc:Choice>
  </mc:AlternateContent>
  <xr:revisionPtr revIDLastSave="0" documentId="13_ncr:1_{045FE6C6-90F5-4404-8634-00C92698C50B}" xr6:coauthVersionLast="47" xr6:coauthVersionMax="47" xr10:uidLastSave="{00000000-0000-0000-0000-000000000000}"/>
  <bookViews>
    <workbookView xWindow="-120" yWindow="-120" windowWidth="29040" windowHeight="15840" tabRatio="743" firstSheet="1" activeTab="1" xr2:uid="{00000000-000D-0000-FFFF-FFFF00000000}"/>
  </bookViews>
  <sheets>
    <sheet name="HVAC WORKS" sheetId="24" state="hidden" r:id="rId1"/>
    <sheet name="summary" sheetId="33" r:id="rId2"/>
    <sheet name="HVAC " sheetId="27" r:id="rId3"/>
    <sheet name="PLUMBING1" sheetId="40" r:id="rId4"/>
    <sheet name="drainage" sheetId="41" r:id="rId5"/>
    <sheet name="Sheet1" sheetId="25" state="hidden" r:id="rId6"/>
    <sheet name="HVAC Main building (2)" sheetId="31" state="hidden" r:id="rId7"/>
    <sheet name="Sheet2" sheetId="32" state="hidden" r:id="rId8"/>
  </sheets>
  <externalReferences>
    <externalReference r:id="rId9"/>
    <externalReference r:id="rId10"/>
    <externalReference r:id="rId11"/>
  </externalReferences>
  <definedNames>
    <definedName name="__123Graph_ACURRENT" localSheetId="4" hidden="1">[1]FitOutConfCentre!#REF!</definedName>
    <definedName name="__123Graph_ACURRENT" hidden="1">[1]FitOutConfCentre!#REF!</definedName>
    <definedName name="_xlnm._FilterDatabase" localSheetId="2" hidden="1">'HVAC '!#REF!</definedName>
    <definedName name="_xlnm._FilterDatabase" localSheetId="6" hidden="1">'HVAC Main building (2)'!$A$1116:$IU$1292</definedName>
    <definedName name="A" localSheetId="4">#REF!</definedName>
    <definedName name="A">#REF!</definedName>
    <definedName name="AA" localSheetId="4">#REF!</definedName>
    <definedName name="AA">#REF!</definedName>
    <definedName name="AAA" localSheetId="4">#REF!</definedName>
    <definedName name="AAA">#REF!</definedName>
    <definedName name="abc" localSheetId="4">#REF!</definedName>
    <definedName name="abc">#REF!</definedName>
    <definedName name="B" localSheetId="4">#REF!</definedName>
    <definedName name="B">#REF!</definedName>
    <definedName name="BB" localSheetId="4">#REF!</definedName>
    <definedName name="BB">#REF!</definedName>
    <definedName name="BIN" localSheetId="4">#REF!</definedName>
    <definedName name="BIN">#REF!</definedName>
    <definedName name="CC" localSheetId="4">#REF!</definedName>
    <definedName name="CC">#REF!</definedName>
    <definedName name="D" localSheetId="4">#REF!</definedName>
    <definedName name="D">#REF!</definedName>
    <definedName name="_xlnm.Database" localSheetId="4">#REF!</definedName>
    <definedName name="_xlnm.Database">#REF!</definedName>
    <definedName name="DD" localSheetId="4">#REF!</definedName>
    <definedName name="DD">#REF!</definedName>
    <definedName name="E" localSheetId="4">#REF!</definedName>
    <definedName name="E">#REF!</definedName>
    <definedName name="EE" localSheetId="4">#REF!</definedName>
    <definedName name="EE">#REF!</definedName>
    <definedName name="F" localSheetId="4">#REF!</definedName>
    <definedName name="F">#REF!</definedName>
    <definedName name="FF" localSheetId="4">#REF!</definedName>
    <definedName name="FF">#REF!</definedName>
    <definedName name="G" localSheetId="4">#REF!</definedName>
    <definedName name="G">#REF!</definedName>
    <definedName name="H" localSheetId="4">#REF!</definedName>
    <definedName name="H">#REF!</definedName>
    <definedName name="HH" localSheetId="4">#REF!</definedName>
    <definedName name="HH">#REF!</definedName>
    <definedName name="J" localSheetId="4">#REF!</definedName>
    <definedName name="J">#REF!</definedName>
    <definedName name="K" localSheetId="4">#REF!</definedName>
    <definedName name="K">#REF!</definedName>
    <definedName name="L" localSheetId="4">#REF!</definedName>
    <definedName name="L">#REF!</definedName>
    <definedName name="LL" localSheetId="4">#REF!</definedName>
    <definedName name="LL">#REF!</definedName>
    <definedName name="M" localSheetId="4">#REF!</definedName>
    <definedName name="M">#REF!</definedName>
    <definedName name="N" localSheetId="4">#REF!</definedName>
    <definedName name="N">#REF!</definedName>
    <definedName name="P" localSheetId="4">#REF!</definedName>
    <definedName name="P">#REF!</definedName>
    <definedName name="_xlnm.Print_Area" localSheetId="4">drainage!$A$1:$J$52</definedName>
    <definedName name="_xlnm.Print_Area" localSheetId="2">'HVAC '!$A$1:$J$56</definedName>
    <definedName name="_xlnm.Print_Area" localSheetId="6">'HVAC Main building (2)'!$A$1:$H$2178</definedName>
    <definedName name="_xlnm.Print_Area" localSheetId="0">'HVAC WORKS'!$A$1:$G$117</definedName>
    <definedName name="_xlnm.Print_Area" localSheetId="3">PLUMBING1!$A$1:$J$41</definedName>
    <definedName name="_xlnm.Print_Titles" localSheetId="4">drainage!$2:$4</definedName>
    <definedName name="_xlnm.Print_Titles" localSheetId="2">'HVAC '!$2:$4</definedName>
    <definedName name="_xlnm.Print_Titles" localSheetId="6">'HVAC Main building (2)'!$2:$4</definedName>
    <definedName name="_xlnm.Print_Titles" localSheetId="0">'HVAC WORKS'!$3:$3</definedName>
    <definedName name="_xlnm.Print_Titles" localSheetId="3">PLUMBING1!$2:$4</definedName>
    <definedName name="Print_Titles_MI" localSheetId="4">#REF!</definedName>
    <definedName name="Print_Titles_MI">#REF!</definedName>
    <definedName name="Q" localSheetId="4">#REF!</definedName>
    <definedName name="Q">#REF!</definedName>
    <definedName name="S" localSheetId="4">#REF!</definedName>
    <definedName name="S">#REF!</definedName>
    <definedName name="T" localSheetId="4">#REF!</definedName>
    <definedName name="T">#REF!</definedName>
    <definedName name="U" localSheetId="4">#REF!</definedName>
    <definedName name="U">#REF!</definedName>
    <definedName name="V" localSheetId="4">#REF!</definedName>
    <definedName name="V">#REF!</definedName>
    <definedName name="W" localSheetId="4">#REF!</definedName>
    <definedName name="W">#REF!</definedName>
    <definedName name="X" localSheetId="4">#REF!</definedName>
    <definedName name="X">#REF!</definedName>
    <definedName name="Y" localSheetId="4">#REF!</definedName>
    <definedName name="Y">#REF!</definedName>
    <definedName name="Z" localSheetId="4">#REF!</definedName>
    <definedName name="Z">#REF!</definedName>
  </definedNames>
  <calcPr calcId="181029"/>
</workbook>
</file>

<file path=xl/calcChain.xml><?xml version="1.0" encoding="utf-8"?>
<calcChain xmlns="http://schemas.openxmlformats.org/spreadsheetml/2006/main">
  <c r="J49" i="41" l="1"/>
  <c r="I49" i="41"/>
  <c r="G49" i="41"/>
  <c r="I47" i="41"/>
  <c r="J47" i="41" s="1"/>
  <c r="G47" i="41"/>
  <c r="I45" i="41"/>
  <c r="G45" i="41"/>
  <c r="J45" i="41" s="1"/>
  <c r="I44" i="41"/>
  <c r="J44" i="41" s="1"/>
  <c r="G44" i="41"/>
  <c r="J42" i="41"/>
  <c r="I42" i="41"/>
  <c r="G42" i="41"/>
  <c r="I41" i="41"/>
  <c r="J41" i="41" s="1"/>
  <c r="G41" i="41"/>
  <c r="I40" i="41"/>
  <c r="G40" i="41"/>
  <c r="J40" i="41" s="1"/>
  <c r="J37" i="41"/>
  <c r="I37" i="41"/>
  <c r="G37" i="41"/>
  <c r="J36" i="41"/>
  <c r="I36" i="41"/>
  <c r="G36" i="41"/>
  <c r="I35" i="41"/>
  <c r="J35" i="41" s="1"/>
  <c r="G35" i="41"/>
  <c r="I32" i="41"/>
  <c r="G32" i="41"/>
  <c r="J32" i="41" s="1"/>
  <c r="J30" i="41"/>
  <c r="I30" i="41"/>
  <c r="G30" i="41"/>
  <c r="J29" i="41"/>
  <c r="I29" i="41"/>
  <c r="G29" i="41"/>
  <c r="I27" i="41"/>
  <c r="J27" i="41" s="1"/>
  <c r="G27" i="41"/>
  <c r="I25" i="41"/>
  <c r="G25" i="41"/>
  <c r="J25" i="41" s="1"/>
  <c r="J24" i="41"/>
  <c r="I24" i="41"/>
  <c r="G24" i="41"/>
  <c r="J21" i="41"/>
  <c r="I21" i="41"/>
  <c r="G21" i="41"/>
  <c r="I19" i="41"/>
  <c r="J19" i="41" s="1"/>
  <c r="G19" i="41"/>
  <c r="I18" i="41"/>
  <c r="G18" i="41"/>
  <c r="J18" i="41" s="1"/>
  <c r="J16" i="41"/>
  <c r="I16" i="41"/>
  <c r="G16" i="41"/>
  <c r="I13" i="41"/>
  <c r="D13" i="41"/>
  <c r="G13" i="41" s="1"/>
  <c r="J13" i="41" s="1"/>
  <c r="I11" i="41"/>
  <c r="D11" i="41"/>
  <c r="G11" i="41" s="1"/>
  <c r="J11" i="41" s="1"/>
  <c r="I9" i="41"/>
  <c r="D9" i="41"/>
  <c r="G9" i="41" s="1"/>
  <c r="J9" i="41" s="1"/>
  <c r="J8" i="41"/>
  <c r="I8" i="41"/>
  <c r="G8" i="41"/>
  <c r="D8" i="41"/>
  <c r="J7" i="41"/>
  <c r="I7" i="41"/>
  <c r="I52" i="41" s="1"/>
  <c r="G7" i="41"/>
  <c r="D7" i="41"/>
  <c r="J52" i="41" l="1"/>
  <c r="G52" i="41"/>
  <c r="J36" i="40" l="1"/>
  <c r="I36" i="40"/>
  <c r="G36" i="40"/>
  <c r="I35" i="40"/>
  <c r="J35" i="40" s="1"/>
  <c r="G35" i="40"/>
  <c r="I34" i="40"/>
  <c r="G34" i="40"/>
  <c r="J34" i="40" s="1"/>
  <c r="J33" i="40"/>
  <c r="I33" i="40"/>
  <c r="G33" i="40"/>
  <c r="J32" i="40"/>
  <c r="I32" i="40"/>
  <c r="G32" i="40"/>
  <c r="I31" i="40"/>
  <c r="J31" i="40" s="1"/>
  <c r="G31" i="40"/>
  <c r="V28" i="40"/>
  <c r="U28" i="40"/>
  <c r="J28" i="40"/>
  <c r="I28" i="40"/>
  <c r="G28" i="40"/>
  <c r="I27" i="40"/>
  <c r="J27" i="40" s="1"/>
  <c r="G27" i="40"/>
  <c r="I26" i="40"/>
  <c r="J26" i="40" s="1"/>
  <c r="G26" i="40"/>
  <c r="I25" i="40"/>
  <c r="J25" i="40" s="1"/>
  <c r="G25" i="40"/>
  <c r="J24" i="40"/>
  <c r="I24" i="40"/>
  <c r="G24" i="40"/>
  <c r="I23" i="40"/>
  <c r="J23" i="40" s="1"/>
  <c r="G23" i="40"/>
  <c r="I22" i="40"/>
  <c r="J22" i="40" s="1"/>
  <c r="G22" i="40"/>
  <c r="I21" i="40"/>
  <c r="J21" i="40" s="1"/>
  <c r="G21" i="40"/>
  <c r="J20" i="40"/>
  <c r="I20" i="40"/>
  <c r="G20" i="40"/>
  <c r="I19" i="40"/>
  <c r="J19" i="40" s="1"/>
  <c r="G19" i="40"/>
  <c r="I18" i="40"/>
  <c r="J18" i="40" s="1"/>
  <c r="G18" i="40"/>
  <c r="I17" i="40"/>
  <c r="J17" i="40" s="1"/>
  <c r="G17" i="40"/>
  <c r="J16" i="40"/>
  <c r="I16" i="40"/>
  <c r="G16" i="40"/>
  <c r="I12" i="40"/>
  <c r="J12" i="40" s="1"/>
  <c r="D12" i="40"/>
  <c r="G12" i="40" s="1"/>
  <c r="I11" i="40"/>
  <c r="D11" i="40"/>
  <c r="G11" i="40" s="1"/>
  <c r="I10" i="40"/>
  <c r="J10" i="40" s="1"/>
  <c r="D10" i="40"/>
  <c r="G10" i="40" s="1"/>
  <c r="I7" i="40"/>
  <c r="J7" i="40" s="1"/>
  <c r="G7" i="40"/>
  <c r="G41" i="40" s="1"/>
  <c r="J41" i="40" l="1"/>
  <c r="J11" i="40"/>
  <c r="I41" i="40"/>
  <c r="D16" i="33"/>
  <c r="C17" i="33"/>
  <c r="E17" i="33" s="1"/>
  <c r="D17" i="33"/>
  <c r="C16" i="33"/>
  <c r="D15" i="33"/>
  <c r="C15" i="33"/>
  <c r="E16" i="33" l="1"/>
  <c r="D19" i="33"/>
  <c r="C19" i="33"/>
  <c r="G56" i="27"/>
  <c r="I56" i="27"/>
  <c r="J56" i="27"/>
  <c r="I45" i="27"/>
  <c r="J45" i="27" s="1"/>
  <c r="G45" i="27"/>
  <c r="J44" i="27"/>
  <c r="I44" i="27"/>
  <c r="G44" i="27"/>
  <c r="I43" i="27"/>
  <c r="J43" i="27" s="1"/>
  <c r="G43" i="27"/>
  <c r="I42" i="27"/>
  <c r="J42" i="27" s="1"/>
  <c r="G42" i="27"/>
  <c r="I41" i="27"/>
  <c r="G41" i="27"/>
  <c r="I40" i="27"/>
  <c r="G40" i="27"/>
  <c r="I39" i="27"/>
  <c r="J39" i="27" s="1"/>
  <c r="G39" i="27"/>
  <c r="I38" i="27"/>
  <c r="G38" i="27"/>
  <c r="I37" i="27"/>
  <c r="G37" i="27"/>
  <c r="I36" i="27"/>
  <c r="J36" i="27" s="1"/>
  <c r="G36" i="27"/>
  <c r="I35" i="27"/>
  <c r="G35" i="27"/>
  <c r="I34" i="27"/>
  <c r="G34" i="27"/>
  <c r="I31" i="27"/>
  <c r="G31" i="27"/>
  <c r="I30" i="27"/>
  <c r="J30" i="27" s="1"/>
  <c r="G30" i="27"/>
  <c r="I29" i="27"/>
  <c r="G29" i="27"/>
  <c r="I28" i="27"/>
  <c r="J28" i="27" s="1"/>
  <c r="G28" i="27"/>
  <c r="I27" i="27"/>
  <c r="J27" i="27" s="1"/>
  <c r="G27" i="27"/>
  <c r="I26" i="27"/>
  <c r="J26" i="27" s="1"/>
  <c r="G26" i="27"/>
  <c r="I23" i="27"/>
  <c r="G23" i="27"/>
  <c r="J23" i="27" s="1"/>
  <c r="I22" i="27"/>
  <c r="G22" i="27"/>
  <c r="I19" i="27"/>
  <c r="G19" i="27"/>
  <c r="I18" i="27"/>
  <c r="G18" i="27"/>
  <c r="I15" i="27"/>
  <c r="G15" i="27"/>
  <c r="I14" i="27"/>
  <c r="G14" i="27"/>
  <c r="I13" i="27"/>
  <c r="G13" i="27"/>
  <c r="I12" i="27"/>
  <c r="J12" i="27" s="1"/>
  <c r="G12" i="27"/>
  <c r="I11" i="27"/>
  <c r="J11" i="27" s="1"/>
  <c r="G11" i="27"/>
  <c r="I10" i="27"/>
  <c r="G10" i="27"/>
  <c r="I9" i="27"/>
  <c r="G9" i="27"/>
  <c r="I8" i="27"/>
  <c r="G8" i="27"/>
  <c r="E2160" i="31"/>
  <c r="E2159" i="31"/>
  <c r="E2158" i="31"/>
  <c r="E2157" i="31"/>
  <c r="E2156" i="31"/>
  <c r="E2155" i="31"/>
  <c r="E2154" i="31"/>
  <c r="E2153" i="31"/>
  <c r="E2152" i="31"/>
  <c r="D1138" i="31"/>
  <c r="D1135" i="31"/>
  <c r="D1134" i="31"/>
  <c r="D1132" i="31"/>
  <c r="D1131" i="31"/>
  <c r="D1130" i="31"/>
  <c r="D1129" i="31"/>
  <c r="D1127" i="31"/>
  <c r="D1122" i="31"/>
  <c r="D1120" i="31"/>
  <c r="D1119" i="31"/>
  <c r="D1116" i="31"/>
  <c r="J583" i="31"/>
  <c r="J582" i="31"/>
  <c r="J579" i="31"/>
  <c r="J566" i="31"/>
  <c r="J564" i="31"/>
  <c r="J563" i="31"/>
  <c r="J548" i="31"/>
  <c r="J546" i="31"/>
  <c r="J545" i="31"/>
  <c r="J540" i="31"/>
  <c r="J531" i="31"/>
  <c r="J527" i="31"/>
  <c r="J522" i="31"/>
  <c r="J519" i="31"/>
  <c r="J518" i="31"/>
  <c r="J511" i="31"/>
  <c r="J508" i="31"/>
  <c r="J500" i="31"/>
  <c r="J497" i="31"/>
  <c r="J494" i="31"/>
  <c r="J492" i="31"/>
  <c r="J491" i="31"/>
  <c r="J490" i="31"/>
  <c r="J483" i="31"/>
  <c r="J480" i="31"/>
  <c r="J477" i="31"/>
  <c r="J475" i="31"/>
  <c r="J467" i="31"/>
  <c r="J464" i="31"/>
  <c r="J463" i="31"/>
  <c r="J462" i="31"/>
  <c r="J461" i="31"/>
  <c r="J459" i="31"/>
  <c r="J456" i="31"/>
  <c r="J455" i="31"/>
  <c r="J454" i="31"/>
  <c r="J453" i="31"/>
  <c r="J452" i="31"/>
  <c r="J451" i="31"/>
  <c r="J448" i="31"/>
  <c r="J447" i="31"/>
  <c r="J446" i="31"/>
  <c r="J445" i="31"/>
  <c r="J444" i="31"/>
  <c r="J443" i="31"/>
  <c r="J442" i="31"/>
  <c r="D437" i="31"/>
  <c r="D436" i="31"/>
  <c r="D432" i="31"/>
  <c r="J431" i="31"/>
  <c r="J430" i="31"/>
  <c r="J426" i="31"/>
  <c r="J424" i="31"/>
  <c r="J423" i="31"/>
  <c r="J422" i="31"/>
  <c r="J421" i="31"/>
  <c r="J420" i="31"/>
  <c r="J419" i="31"/>
  <c r="J418" i="31"/>
  <c r="J415" i="31"/>
  <c r="J414" i="31"/>
  <c r="J412" i="31"/>
  <c r="J410" i="31"/>
  <c r="J409" i="31"/>
  <c r="J408" i="31"/>
  <c r="J407" i="31"/>
  <c r="J399" i="31"/>
  <c r="J398" i="31"/>
  <c r="J397" i="31"/>
  <c r="J250" i="31"/>
  <c r="J249" i="31"/>
  <c r="J248" i="31"/>
  <c r="J247" i="31"/>
  <c r="J245" i="31"/>
  <c r="J244" i="31"/>
  <c r="J243" i="31"/>
  <c r="J242" i="31"/>
  <c r="J230" i="31"/>
  <c r="J229" i="31"/>
  <c r="J228" i="31"/>
  <c r="J227" i="31"/>
  <c r="J218" i="31"/>
  <c r="J217" i="31"/>
  <c r="J216" i="31"/>
  <c r="J215" i="31"/>
  <c r="J214" i="31"/>
  <c r="J213" i="31"/>
  <c r="J212" i="31"/>
  <c r="J194" i="31"/>
  <c r="J193" i="31"/>
  <c r="J192" i="31"/>
  <c r="J191" i="31"/>
  <c r="J190" i="31"/>
  <c r="J189" i="31"/>
  <c r="J188" i="31"/>
  <c r="E15" i="33" l="1"/>
  <c r="E19" i="33" s="1"/>
  <c r="J40" i="27"/>
  <c r="J41" i="27"/>
  <c r="J38" i="27"/>
  <c r="J37" i="27"/>
  <c r="J35" i="27"/>
  <c r="J34" i="27"/>
  <c r="J31" i="27"/>
  <c r="J29" i="27"/>
  <c r="J22" i="27"/>
  <c r="J19" i="27"/>
  <c r="J18" i="27"/>
  <c r="J8" i="27"/>
  <c r="J15" i="27"/>
  <c r="J14" i="27"/>
  <c r="J13" i="27"/>
  <c r="J10" i="27"/>
  <c r="J9" i="27"/>
  <c r="N8" i="25"/>
  <c r="N7" i="25"/>
  <c r="N6" i="25"/>
  <c r="N5" i="25"/>
  <c r="N4" i="25"/>
  <c r="N3" i="25"/>
  <c r="J4" i="25"/>
  <c r="J5" i="25"/>
  <c r="J6" i="25"/>
  <c r="J7" i="25"/>
  <c r="J8" i="25"/>
  <c r="J3" i="25"/>
  <c r="F4" i="25"/>
  <c r="F5" i="25"/>
  <c r="F6" i="25"/>
  <c r="F7" i="25"/>
  <c r="F8" i="25"/>
  <c r="F3" i="25"/>
  <c r="E93" i="24" l="1"/>
  <c r="E75" i="24" l="1"/>
  <c r="E44" i="24"/>
  <c r="E43" i="24"/>
  <c r="E42" i="24"/>
  <c r="E41" i="24"/>
  <c r="E39" i="24"/>
  <c r="E38" i="24"/>
  <c r="E37" i="24"/>
  <c r="E36"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Syed Ammar Hasan</author>
    <author>Maryam Sarfaraz Khan</author>
  </authors>
  <commentList>
    <comment ref="F1352" authorId="0" shapeId="0" xr:uid="{00000000-0006-0000-0300-000001000000}">
      <text>
        <r>
          <rPr>
            <b/>
            <sz val="8"/>
            <color indexed="81"/>
            <rFont val="Tahoma"/>
            <family val="2"/>
          </rPr>
          <t>Syed Ammar Hasan:</t>
        </r>
        <r>
          <rPr>
            <sz val="8"/>
            <color indexed="81"/>
            <rFont val="Tahoma"/>
            <family val="2"/>
          </rPr>
          <t xml:space="preserve">
couldn’t find this area
</t>
        </r>
      </text>
    </comment>
    <comment ref="D1436" authorId="1" shapeId="0" xr:uid="{00000000-0006-0000-0300-000002000000}">
      <text>
        <r>
          <rPr>
            <b/>
            <sz val="9"/>
            <color indexed="81"/>
            <rFont val="Tahoma"/>
            <family val="2"/>
          </rPr>
          <t>Maryam Sarfaraz Khan:</t>
        </r>
        <r>
          <rPr>
            <sz val="9"/>
            <color indexed="81"/>
            <rFont val="Tahoma"/>
            <family val="2"/>
          </rPr>
          <t xml:space="preserve">
Return ek or ha</t>
        </r>
      </text>
    </comment>
    <comment ref="J1436" authorId="1" shapeId="0" xr:uid="{00000000-0006-0000-0300-000003000000}">
      <text>
        <r>
          <rPr>
            <b/>
            <sz val="9"/>
            <color indexed="81"/>
            <rFont val="Tahoma"/>
            <family val="2"/>
          </rPr>
          <t>Maryam Sarfaraz Khan:</t>
        </r>
        <r>
          <rPr>
            <sz val="9"/>
            <color indexed="81"/>
            <rFont val="Tahoma"/>
            <family val="2"/>
          </rPr>
          <t xml:space="preserve">
Return ek or ha</t>
        </r>
      </text>
    </comment>
    <comment ref="D1443" authorId="1" shapeId="0" xr:uid="{00000000-0006-0000-0300-000004000000}">
      <text>
        <r>
          <rPr>
            <b/>
            <sz val="9"/>
            <color indexed="81"/>
            <rFont val="Tahoma"/>
            <family val="2"/>
          </rPr>
          <t>Maryam Sarfaraz Khan:</t>
        </r>
        <r>
          <rPr>
            <sz val="9"/>
            <color indexed="81"/>
            <rFont val="Tahoma"/>
            <family val="2"/>
          </rPr>
          <t xml:space="preserve">
no retuern</t>
        </r>
      </text>
    </comment>
    <comment ref="J1443" authorId="1" shapeId="0" xr:uid="{00000000-0006-0000-0300-000005000000}">
      <text>
        <r>
          <rPr>
            <b/>
            <sz val="9"/>
            <color indexed="81"/>
            <rFont val="Tahoma"/>
            <family val="2"/>
          </rPr>
          <t>Maryam Sarfaraz Khan:</t>
        </r>
        <r>
          <rPr>
            <sz val="9"/>
            <color indexed="81"/>
            <rFont val="Tahoma"/>
            <family val="2"/>
          </rPr>
          <t xml:space="preserve">
no retuern</t>
        </r>
      </text>
    </comment>
    <comment ref="D1444" authorId="1" shapeId="0" xr:uid="{00000000-0006-0000-0300-000006000000}">
      <text>
        <r>
          <rPr>
            <b/>
            <sz val="9"/>
            <color indexed="81"/>
            <rFont val="Tahoma"/>
            <family val="2"/>
          </rPr>
          <t>Maryam Sarfaraz Khan:</t>
        </r>
        <r>
          <rPr>
            <sz val="9"/>
            <color indexed="81"/>
            <rFont val="Tahoma"/>
            <family val="2"/>
          </rPr>
          <t xml:space="preserve">
no return</t>
        </r>
      </text>
    </comment>
    <comment ref="J1444" authorId="1" shapeId="0" xr:uid="{00000000-0006-0000-0300-000007000000}">
      <text>
        <r>
          <rPr>
            <b/>
            <sz val="9"/>
            <color indexed="81"/>
            <rFont val="Tahoma"/>
            <family val="2"/>
          </rPr>
          <t>Maryam Sarfaraz Khan:</t>
        </r>
        <r>
          <rPr>
            <sz val="9"/>
            <color indexed="81"/>
            <rFont val="Tahoma"/>
            <family val="2"/>
          </rPr>
          <t xml:space="preserve">
no return</t>
        </r>
      </text>
    </comment>
    <comment ref="D1448" authorId="1" shapeId="0" xr:uid="{00000000-0006-0000-0300-000008000000}">
      <text>
        <r>
          <rPr>
            <b/>
            <sz val="9"/>
            <color indexed="81"/>
            <rFont val="Tahoma"/>
            <family val="2"/>
          </rPr>
          <t>Maryam Sarfaraz Khan:</t>
        </r>
        <r>
          <rPr>
            <sz val="9"/>
            <color indexed="81"/>
            <rFont val="Tahoma"/>
            <family val="2"/>
          </rPr>
          <t xml:space="preserve">
Return ek or ha</t>
        </r>
      </text>
    </comment>
    <comment ref="J1448" authorId="1" shapeId="0" xr:uid="{00000000-0006-0000-0300-000009000000}">
      <text>
        <r>
          <rPr>
            <b/>
            <sz val="9"/>
            <color indexed="81"/>
            <rFont val="Tahoma"/>
            <family val="2"/>
          </rPr>
          <t>Maryam Sarfaraz Khan:</t>
        </r>
        <r>
          <rPr>
            <sz val="9"/>
            <color indexed="81"/>
            <rFont val="Tahoma"/>
            <family val="2"/>
          </rPr>
          <t xml:space="preserve">
Return ek or ha</t>
        </r>
      </text>
    </comment>
    <comment ref="B1466" authorId="1" shapeId="0" xr:uid="{00000000-0006-0000-0300-00000A000000}">
      <text>
        <r>
          <rPr>
            <b/>
            <sz val="9"/>
            <color indexed="81"/>
            <rFont val="Tahoma"/>
            <family val="2"/>
          </rPr>
          <t>Maryam Sarfaraz Khan:</t>
        </r>
        <r>
          <rPr>
            <sz val="9"/>
            <color indexed="81"/>
            <rFont val="Tahoma"/>
            <family val="2"/>
          </rPr>
          <t xml:space="preserve">
Return only 1 zone
</t>
        </r>
      </text>
    </comment>
    <comment ref="C1466" authorId="1" shapeId="0" xr:uid="{00000000-0006-0000-0300-00000B000000}">
      <text>
        <r>
          <rPr>
            <b/>
            <sz val="9"/>
            <color indexed="81"/>
            <rFont val="Tahoma"/>
            <family val="2"/>
          </rPr>
          <t>Maryam Sarfaraz Khan:</t>
        </r>
        <r>
          <rPr>
            <sz val="9"/>
            <color indexed="81"/>
            <rFont val="Tahoma"/>
            <family val="2"/>
          </rPr>
          <t xml:space="preserve">
Return only 1 zone
</t>
        </r>
      </text>
    </comment>
    <comment ref="B1468" authorId="1" shapeId="0" xr:uid="{00000000-0006-0000-0300-00000C000000}">
      <text>
        <r>
          <rPr>
            <b/>
            <sz val="9"/>
            <color indexed="81"/>
            <rFont val="Tahoma"/>
            <family val="2"/>
          </rPr>
          <t>Maryam Sarfaraz Khan:</t>
        </r>
        <r>
          <rPr>
            <sz val="9"/>
            <color indexed="81"/>
            <rFont val="Tahoma"/>
            <family val="2"/>
          </rPr>
          <t xml:space="preserve">
No return
</t>
        </r>
      </text>
    </comment>
    <comment ref="C1468" authorId="1" shapeId="0" xr:uid="{00000000-0006-0000-0300-00000D000000}">
      <text>
        <r>
          <rPr>
            <b/>
            <sz val="9"/>
            <color indexed="81"/>
            <rFont val="Tahoma"/>
            <family val="2"/>
          </rPr>
          <t>Maryam Sarfaraz Khan:</t>
        </r>
        <r>
          <rPr>
            <sz val="9"/>
            <color indexed="81"/>
            <rFont val="Tahoma"/>
            <family val="2"/>
          </rPr>
          <t xml:space="preserve">
No return
</t>
        </r>
      </text>
    </comment>
    <comment ref="B1469" authorId="1" shapeId="0" xr:uid="{00000000-0006-0000-0300-00000E000000}">
      <text>
        <r>
          <rPr>
            <b/>
            <sz val="9"/>
            <color indexed="81"/>
            <rFont val="Tahoma"/>
            <family val="2"/>
          </rPr>
          <t>Maryam Sarfaraz Khan:</t>
        </r>
        <r>
          <rPr>
            <sz val="9"/>
            <color indexed="81"/>
            <rFont val="Tahoma"/>
            <family val="2"/>
          </rPr>
          <t xml:space="preserve">
no return
</t>
        </r>
      </text>
    </comment>
    <comment ref="C1469" authorId="1" shapeId="0" xr:uid="{00000000-0006-0000-0300-00000F000000}">
      <text>
        <r>
          <rPr>
            <b/>
            <sz val="9"/>
            <color indexed="81"/>
            <rFont val="Tahoma"/>
            <family val="2"/>
          </rPr>
          <t>Maryam Sarfaraz Khan:</t>
        </r>
        <r>
          <rPr>
            <sz val="9"/>
            <color indexed="81"/>
            <rFont val="Tahoma"/>
            <family val="2"/>
          </rPr>
          <t xml:space="preserve">
no return
</t>
        </r>
      </text>
    </comment>
    <comment ref="B1471" authorId="1" shapeId="0" xr:uid="{00000000-0006-0000-0300-000010000000}">
      <text>
        <r>
          <rPr>
            <b/>
            <sz val="9"/>
            <color indexed="81"/>
            <rFont val="Tahoma"/>
            <family val="2"/>
          </rPr>
          <t>Deleted</t>
        </r>
      </text>
    </comment>
    <comment ref="C1471" authorId="1" shapeId="0" xr:uid="{00000000-0006-0000-0300-000011000000}">
      <text>
        <r>
          <rPr>
            <b/>
            <sz val="9"/>
            <color indexed="81"/>
            <rFont val="Tahoma"/>
            <family val="2"/>
          </rPr>
          <t>Deleted</t>
        </r>
      </text>
    </comment>
    <comment ref="B1473" authorId="1" shapeId="0" xr:uid="{00000000-0006-0000-0300-000012000000}">
      <text>
        <r>
          <rPr>
            <b/>
            <sz val="9"/>
            <color indexed="81"/>
            <rFont val="Tahoma"/>
            <family val="2"/>
          </rPr>
          <t>Maryam Sarfaraz Khan:</t>
        </r>
        <r>
          <rPr>
            <sz val="9"/>
            <color indexed="81"/>
            <rFont val="Tahoma"/>
            <family val="2"/>
          </rPr>
          <t xml:space="preserve">
NO RETURN
</t>
        </r>
      </text>
    </comment>
    <comment ref="C1473" authorId="1" shapeId="0" xr:uid="{00000000-0006-0000-0300-000013000000}">
      <text>
        <r>
          <rPr>
            <b/>
            <sz val="9"/>
            <color indexed="81"/>
            <rFont val="Tahoma"/>
            <family val="2"/>
          </rPr>
          <t>Maryam Sarfaraz Khan:</t>
        </r>
        <r>
          <rPr>
            <sz val="9"/>
            <color indexed="81"/>
            <rFont val="Tahoma"/>
            <family val="2"/>
          </rPr>
          <t xml:space="preserve">
NO RETURN
</t>
        </r>
      </text>
    </comment>
    <comment ref="B1474" authorId="1" shapeId="0" xr:uid="{00000000-0006-0000-0300-000014000000}">
      <text>
        <r>
          <rPr>
            <b/>
            <sz val="9"/>
            <color indexed="81"/>
            <rFont val="Tahoma"/>
            <family val="2"/>
          </rPr>
          <t>Maryam Sarfaraz Khan:</t>
        </r>
        <r>
          <rPr>
            <sz val="9"/>
            <color indexed="81"/>
            <rFont val="Tahoma"/>
            <family val="2"/>
          </rPr>
          <t xml:space="preserve">
NO RETURN
</t>
        </r>
      </text>
    </comment>
    <comment ref="C1474" authorId="1" shapeId="0" xr:uid="{00000000-0006-0000-0300-000015000000}">
      <text>
        <r>
          <rPr>
            <b/>
            <sz val="9"/>
            <color indexed="81"/>
            <rFont val="Tahoma"/>
            <family val="2"/>
          </rPr>
          <t>Maryam Sarfaraz Khan:</t>
        </r>
        <r>
          <rPr>
            <sz val="9"/>
            <color indexed="81"/>
            <rFont val="Tahoma"/>
            <family val="2"/>
          </rPr>
          <t xml:space="preserve">
NO RETURN
</t>
        </r>
      </text>
    </comment>
    <comment ref="B1475" authorId="1" shapeId="0" xr:uid="{00000000-0006-0000-0300-000016000000}">
      <text>
        <r>
          <rPr>
            <b/>
            <sz val="9"/>
            <color indexed="81"/>
            <rFont val="Tahoma"/>
            <family val="2"/>
          </rPr>
          <t>Maryam Sarfaraz Khan:</t>
        </r>
        <r>
          <rPr>
            <sz val="9"/>
            <color indexed="81"/>
            <rFont val="Tahoma"/>
            <family val="2"/>
          </rPr>
          <t xml:space="preserve">
NO RETURN
</t>
        </r>
      </text>
    </comment>
    <comment ref="C1475" authorId="1" shapeId="0" xr:uid="{00000000-0006-0000-0300-000017000000}">
      <text>
        <r>
          <rPr>
            <b/>
            <sz val="9"/>
            <color indexed="81"/>
            <rFont val="Tahoma"/>
            <family val="2"/>
          </rPr>
          <t>Maryam Sarfaraz Khan:</t>
        </r>
        <r>
          <rPr>
            <sz val="9"/>
            <color indexed="81"/>
            <rFont val="Tahoma"/>
            <family val="2"/>
          </rPr>
          <t xml:space="preserve">
NO RETURN
</t>
        </r>
      </text>
    </comment>
    <comment ref="B1476" authorId="1" shapeId="0" xr:uid="{00000000-0006-0000-0300-000018000000}">
      <text>
        <r>
          <rPr>
            <b/>
            <sz val="9"/>
            <color indexed="81"/>
            <rFont val="Tahoma"/>
            <family val="2"/>
          </rPr>
          <t>Maryam Sarfaraz Khan:</t>
        </r>
        <r>
          <rPr>
            <sz val="9"/>
            <color indexed="81"/>
            <rFont val="Tahoma"/>
            <family val="2"/>
          </rPr>
          <t xml:space="preserve">
NO RETURN</t>
        </r>
      </text>
    </comment>
    <comment ref="C1476" authorId="1" shapeId="0" xr:uid="{00000000-0006-0000-0300-000019000000}">
      <text>
        <r>
          <rPr>
            <b/>
            <sz val="9"/>
            <color indexed="81"/>
            <rFont val="Tahoma"/>
            <family val="2"/>
          </rPr>
          <t>Maryam Sarfaraz Khan:</t>
        </r>
        <r>
          <rPr>
            <sz val="9"/>
            <color indexed="81"/>
            <rFont val="Tahoma"/>
            <family val="2"/>
          </rPr>
          <t xml:space="preserve">
NO RETURN</t>
        </r>
      </text>
    </comment>
    <comment ref="B1477" authorId="1" shapeId="0" xr:uid="{00000000-0006-0000-0300-00001A000000}">
      <text>
        <r>
          <rPr>
            <b/>
            <sz val="9"/>
            <color indexed="81"/>
            <rFont val="Tahoma"/>
            <family val="2"/>
          </rPr>
          <t>Maryam Sarfaraz Khan:</t>
        </r>
        <r>
          <rPr>
            <sz val="9"/>
            <color indexed="81"/>
            <rFont val="Tahoma"/>
            <family val="2"/>
          </rPr>
          <t xml:space="preserve">
NO RETURN</t>
        </r>
      </text>
    </comment>
    <comment ref="C1477" authorId="1" shapeId="0" xr:uid="{00000000-0006-0000-0300-00001B000000}">
      <text>
        <r>
          <rPr>
            <b/>
            <sz val="9"/>
            <color indexed="81"/>
            <rFont val="Tahoma"/>
            <family val="2"/>
          </rPr>
          <t>Maryam Sarfaraz Khan:</t>
        </r>
        <r>
          <rPr>
            <sz val="9"/>
            <color indexed="81"/>
            <rFont val="Tahoma"/>
            <family val="2"/>
          </rPr>
          <t xml:space="preserve">
NO RETURN</t>
        </r>
      </text>
    </comment>
  </commentList>
</comments>
</file>

<file path=xl/sharedStrings.xml><?xml version="1.0" encoding="utf-8"?>
<sst xmlns="http://schemas.openxmlformats.org/spreadsheetml/2006/main" count="5028" uniqueCount="1957">
  <si>
    <t>Description</t>
  </si>
  <si>
    <t>Job</t>
  </si>
  <si>
    <t>Nos.</t>
  </si>
  <si>
    <t>HVAC WORKS</t>
  </si>
  <si>
    <t>VCD</t>
  </si>
  <si>
    <t>Supply Air Diffuser (S.A.D)</t>
  </si>
  <si>
    <t>GRAND TOTAL FOR HVAC WORKS (UTILITIES)</t>
  </si>
  <si>
    <t>12" x 6"</t>
  </si>
  <si>
    <t>6" x 6"</t>
  </si>
  <si>
    <t>24 Gauge</t>
  </si>
  <si>
    <t>3/4" Diameter</t>
  </si>
  <si>
    <t>Rft.</t>
  </si>
  <si>
    <t>Sft.</t>
  </si>
  <si>
    <t>Unit</t>
  </si>
  <si>
    <t>Quantity</t>
  </si>
  <si>
    <t>Rate</t>
  </si>
  <si>
    <t>Amount</t>
  </si>
  <si>
    <t>No.</t>
  </si>
  <si>
    <t>23 34 00</t>
  </si>
  <si>
    <t>23 37 13</t>
  </si>
  <si>
    <t>23 31 00</t>
  </si>
  <si>
    <t>23 33 13.13</t>
  </si>
  <si>
    <t>23 72 13</t>
  </si>
  <si>
    <t>Supply and Installation of GI ducts as per ASHRAE Standards for air ducting, plenums and other sheet fabrications including splitter dampers, take off, vanes elbows and other necessary fittings.</t>
  </si>
  <si>
    <t>Supply and Installation of Air Devices including connections with air ducts and supports arrangements, as follows:</t>
  </si>
  <si>
    <t>Fresh Air Louvers</t>
  </si>
  <si>
    <t>Supply and Installation of following louvers with sand trap, rain protection, insect mesh and other accessories as per drawings and specifications.</t>
  </si>
  <si>
    <t>b)</t>
  </si>
  <si>
    <t>Item No.</t>
  </si>
  <si>
    <t>Spec
Reference</t>
  </si>
  <si>
    <t>GRAND TOTAL FOR GENERAL/MISCELLANEOUS ITEMS</t>
  </si>
  <si>
    <t>a)</t>
  </si>
  <si>
    <t>c)</t>
  </si>
  <si>
    <t>d)</t>
  </si>
  <si>
    <t>e)</t>
  </si>
  <si>
    <t>f)</t>
  </si>
  <si>
    <t>GRAND TOTAL FOR OVERALL HVAC WORKS</t>
  </si>
  <si>
    <r>
      <t>BILL OF QUANTITIES</t>
    </r>
    <r>
      <rPr>
        <b/>
        <sz val="14"/>
        <color rgb="FFFF0000"/>
        <rFont val="Calibri"/>
        <family val="2"/>
        <scheme val="minor"/>
      </rPr>
      <t xml:space="preserve"> </t>
    </r>
  </si>
  <si>
    <t>AKU DEFERRED MAINTENANCE OR 5-8</t>
  </si>
  <si>
    <t>30 SQ.FT @ 33% FREE AREA</t>
  </si>
  <si>
    <t>23 07 00</t>
  </si>
  <si>
    <t>Supply, Installation  &amp; Commissioning of  Closed Cell EPDM based elastomeric Insulation of 25mm thickness for ducts with low density elastomeric thermal insulation. Complete in all respect as mentioned in the specifications.</t>
  </si>
  <si>
    <t>23 21 13</t>
  </si>
  <si>
    <t>Supply, Installation &amp; Commissioning of ASTM A-53 Schedule 40 chilled water seamless piping (Supply/Return) complete with fittings, flanges unions, gaskets, specialties, flexible connections, etc, including all cutting, fixing fitting, laying, cleaning and making good complete in all respects as per drawings and specifications.</t>
  </si>
  <si>
    <t>1-1/2" diameter</t>
  </si>
  <si>
    <t>1-1/4" diameter</t>
  </si>
  <si>
    <t>2-1/2" diameter</t>
  </si>
  <si>
    <t>3" diameter</t>
  </si>
  <si>
    <t>4" diameter</t>
  </si>
  <si>
    <t>23 21 13
23 07 00</t>
  </si>
  <si>
    <t>1" Diameter</t>
  </si>
  <si>
    <t>Supply, Installation  &amp; Commissioning of  Closed Cell EPDM based elastomeric Insulation of 25mm  thickness for chilled water piping with low density elastomeric thermal insulation and 0.8mm Aluminum Cladding. Complete in all respect as mentioned in the schedule &amp; specifications.</t>
  </si>
  <si>
    <t>23 07 20</t>
  </si>
  <si>
    <t>23 05 23</t>
  </si>
  <si>
    <t xml:space="preserve">Supply and installation of U-PVC piping Class- B, with closed cell elastromeric 1/2" thick Insulation for condensate drain including all cutting, fixing fitting, laying, cleaning, making good and supports complete in all respect as per drawings and specifications. </t>
  </si>
  <si>
    <t>HVAC</t>
  </si>
  <si>
    <t>Gate Valves</t>
  </si>
  <si>
    <t>Strainer</t>
  </si>
  <si>
    <t>Double Regulating Valve</t>
  </si>
  <si>
    <t>Temperature Gage</t>
  </si>
  <si>
    <t>Supply, Installation and Commissioning of following Valves and accessories for chilled water piping as per drawings, standard details and specifications</t>
  </si>
  <si>
    <t>Pressure Gage</t>
  </si>
  <si>
    <t>Automatic Air Vent</t>
  </si>
  <si>
    <t>16" X 8"</t>
  </si>
  <si>
    <t>22" X 10"</t>
  </si>
  <si>
    <t>12" x 10"</t>
  </si>
  <si>
    <t>16" x 10"</t>
  </si>
  <si>
    <t>No</t>
  </si>
  <si>
    <t>16" x 8"</t>
  </si>
  <si>
    <t>8" x 8"</t>
  </si>
  <si>
    <t>14" X 14"</t>
  </si>
  <si>
    <t>10" x 10"</t>
  </si>
  <si>
    <t>Return/Exhaust Air Diffuser (R.A.D / E.A.D)</t>
  </si>
  <si>
    <t>18" X 18"</t>
  </si>
  <si>
    <t>Low level Return/Exhaust Air Grilles for Operating Room</t>
  </si>
  <si>
    <t>Air Flow: 2942 cfm
Velocity: 50 fpm</t>
  </si>
  <si>
    <t>Circular Laminar Flow Ceiling with terminal HEPA Filters for Operating Rooms</t>
  </si>
  <si>
    <t>Supply and Installation of following Fans complete in all respects as per drawings, schedule and specifications</t>
  </si>
  <si>
    <t>AHU-SA (1003 CFM)</t>
  </si>
  <si>
    <t>EF-SA-01</t>
  </si>
  <si>
    <t>EF-SA-02</t>
  </si>
  <si>
    <t>Supply and Installation of AHU unit along with Chilled Water connections and Refrigerant pipes and VRF Outdoor unit complete in all respects, as per schedule, drawings and specifications.</t>
  </si>
  <si>
    <t>PICV</t>
  </si>
  <si>
    <t>Gate</t>
  </si>
  <si>
    <t>Coil 1</t>
  </si>
  <si>
    <t>Coil 2</t>
  </si>
  <si>
    <t>AAV</t>
  </si>
  <si>
    <t>Press</t>
  </si>
  <si>
    <t>Temp</t>
  </si>
  <si>
    <t>AHU</t>
  </si>
  <si>
    <t>2-1/2"</t>
  </si>
  <si>
    <t>1-1/4"</t>
  </si>
  <si>
    <t>0.8mm Aluminum Cladding over Exposed ducting including accessories.</t>
  </si>
  <si>
    <t>1-1/2"</t>
  </si>
  <si>
    <t>Stainless Steel Grille 16" x 16"</t>
  </si>
  <si>
    <t>EF-5-7</t>
  </si>
  <si>
    <t>EF-5-6</t>
  </si>
  <si>
    <t>EF-5-5</t>
  </si>
  <si>
    <t>EF-5-8</t>
  </si>
  <si>
    <t>AHU-5-5 (2942 CFM) / DX-5-5</t>
  </si>
  <si>
    <t>AHU-5-6 (2942 CFM) / DX-5-6</t>
  </si>
  <si>
    <t>AHU-5-7 (2942 CFM) / DX-5-7</t>
  </si>
  <si>
    <t>AHU-5-8 (2942 CFM) / DX-DX-8</t>
  </si>
  <si>
    <t>2" Diameter</t>
  </si>
  <si>
    <t>23 64 26</t>
  </si>
  <si>
    <t>B</t>
  </si>
  <si>
    <t>23 70 10</t>
  </si>
  <si>
    <t>C</t>
  </si>
  <si>
    <t>ET-01</t>
  </si>
  <si>
    <t>23 65 13</t>
  </si>
  <si>
    <t>CT-01</t>
  </si>
  <si>
    <t>23 21 23</t>
  </si>
  <si>
    <t>Installation &amp; Commissioning of HVAC Pumps, complete in all respects as per schedule, drawings and specifications. 'Rigging, lifting and placement as per EBM EHS Rules' should be incorporated in all equipment installation works.</t>
  </si>
  <si>
    <t>P/P-01</t>
  </si>
  <si>
    <t>P/S-01</t>
  </si>
  <si>
    <t>D</t>
  </si>
  <si>
    <t>P/C-01</t>
  </si>
  <si>
    <t>MISCELLANEOUS</t>
  </si>
  <si>
    <t xml:space="preserve">Supply, Installation &amp; commissioning of brass tags for Equipment and system including all accessories complete in all respect. HVAC Controllers/sensors for AHUs/Pumps including Temperature, RH, VFD controllers, Fan status, filter PD, etc. Integration of BACnet supported controllers with existing software with complete programming, testing and commissioning to be incorporated. </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</si>
  <si>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</si>
  <si>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t>
  </si>
  <si>
    <t>Painting on equipment / Hangers, Supports, Pipe etc.</t>
  </si>
  <si>
    <t>Supply, Installation &amp; commissioning of Fire Stopping Aids for pipes and ducts crossing firewalls and at all locations required as per drawings and specifications.</t>
  </si>
  <si>
    <t>Drawings</t>
  </si>
  <si>
    <t>Shop Drawings as per specifications.</t>
  </si>
  <si>
    <t>As Built Drawings as per specifications.</t>
  </si>
  <si>
    <t>Testing &amp; Commissioning</t>
  </si>
  <si>
    <t>HVAC System,Cleaning, flushing of piping circuit for chilled water and condenser water circuit,pressure testing of piping circuit. Pressure and smoke testing of ducting.</t>
  </si>
  <si>
    <t>Sundries</t>
  </si>
  <si>
    <t>Supply, installing and commissioning of items not listed in BOQ but required as per specifications and drawings.</t>
  </si>
  <si>
    <t>CH-01-5</t>
  </si>
  <si>
    <t>Installation &amp; Commissioning of Water Cooled Centrifugal (Electric) chillers flow switch &amp; controls complete in all respects, as per schedule and specifications. 'Rigging, lifting and placement as per SKMH Rules' should be incorporated in all equipment installation works.</t>
  </si>
  <si>
    <t>Installation &amp; Commissioning of Cooling Towers, complete in all respects as per schedule, drawings and specifications. 'Rigging, lifting and placement as per SKMH Rules should be incorporated in all equipment installation works.</t>
  </si>
  <si>
    <t>Supply, Installation &amp; Comissioning of Pressurized Expansion Tanks complete with valve and specialities including all material required for installation and support to supplier for commissioning complete as per drawings and specifications. 'Rigging, lifting and placement as per SKMH Rules should be incorporated in all equipment installation works.</t>
  </si>
  <si>
    <t>TOTAL</t>
  </si>
  <si>
    <t>COSTING</t>
  </si>
  <si>
    <t>S. No.</t>
  </si>
  <si>
    <t>Specification Reference</t>
  </si>
  <si>
    <t>Qty</t>
  </si>
  <si>
    <t>23 82 19</t>
  </si>
  <si>
    <t>Exhaust Fans</t>
  </si>
  <si>
    <t>Exhaust Air Grille  (E.A.G.)</t>
  </si>
  <si>
    <t>Fresh Air Grille  (F.A.G.)</t>
  </si>
  <si>
    <t>ROUND DUCTS</t>
  </si>
  <si>
    <t>22 Gauge</t>
  </si>
  <si>
    <t>18 Gauge</t>
  </si>
  <si>
    <t>Shop Drawings as per specifications</t>
  </si>
  <si>
    <t>As Built Drawings as per specifications</t>
  </si>
  <si>
    <t>HVAC System.</t>
  </si>
  <si>
    <t>Supply, installing and commissioning of items not listed in BOQ but required.</t>
  </si>
  <si>
    <t xml:space="preserve"> </t>
  </si>
  <si>
    <t>GRAND TOTAL FOR HVAC WORKS</t>
  </si>
  <si>
    <t>Total</t>
  </si>
  <si>
    <t>SECTION IV: BILL OF QUANTITIES FOR MECHANICAL WORKS</t>
  </si>
  <si>
    <t>AIR CONDITIONING AND VENTILATION SYSTEM</t>
  </si>
  <si>
    <t>0.8mm Aluminum Cladding over chilled water piping including accessories.</t>
  </si>
  <si>
    <t>23 21 14</t>
  </si>
  <si>
    <t>Check Valves</t>
  </si>
  <si>
    <t>Y-Strainers</t>
  </si>
  <si>
    <t>Supply, Installation and Commissioning of pressure gauges with Siphon and stop cocks  as per specifications.</t>
  </si>
  <si>
    <t>Supply, Installation and Commissioning of thermometer gauge with wells as per drawings and specifications.</t>
  </si>
  <si>
    <t>Supply, Installation and Commissioning of temperature  Sensors as per drawings and specifications.</t>
  </si>
  <si>
    <t>Supply, Installation &amp; Commissioning of  Test Points as per drawings and  specifications.</t>
  </si>
  <si>
    <t>Supply, Installation and Commissioning of G.I Sheet metal air ducts as per ASHRAE Standards for air ducting, plenums and other sheet fabrications including splitter dampers, take off, vanes elbows and other necessary fittings.</t>
  </si>
  <si>
    <t>Supply, Installation and Commissioning of  Air Devices including connections with air ducts and supports arrangements, as follows:</t>
  </si>
  <si>
    <t>Supply Air Grille  (S.A.G.)</t>
  </si>
  <si>
    <t>Return Air Grille  (R.A.G.)</t>
  </si>
  <si>
    <t>Supply, Installation and Commissioning of Volume control Dampers as per SMACNA standards and specifications. Shown as per drawings.</t>
  </si>
  <si>
    <t>23 33 13.16</t>
  </si>
  <si>
    <t xml:space="preserve">Supply, Installation &amp; Commissioning of Motorized Fire &amp; Smoke Dampers as per SMACNA standards and specifications. </t>
  </si>
  <si>
    <t>Supply, Installation &amp; Commissioning of Fire Dampers as per SMACNA standards and specifications.</t>
  </si>
  <si>
    <t>Supply, Installation &amp; Commissioning of Flue Duct MS Sheet 12 Gauge with 2" Mineral Wool Insulation and Cladding as per drawings and specifications.</t>
  </si>
  <si>
    <t>Supply, Installation and Commissioning of NR Dampers for Ducts as per specifications.</t>
  </si>
  <si>
    <t>23 05 29</t>
  </si>
  <si>
    <t>Supply, Installation &amp; commissioning of hangers and supports for pipes and equipment including all noise and Vibration controller roller type and others as per drawings and specifications.</t>
  </si>
  <si>
    <t>Supply and install fire stop aid for ducts and pipes as per manufacturer recommendations.</t>
  </si>
  <si>
    <t>CH 01-05</t>
  </si>
  <si>
    <t>CT 01-05</t>
  </si>
  <si>
    <t>C 01-05</t>
  </si>
  <si>
    <t>P 01-05</t>
  </si>
  <si>
    <t>S 01-05</t>
  </si>
  <si>
    <t>AHU-LF-R1</t>
  </si>
  <si>
    <t>AHU-LF-NM</t>
  </si>
  <si>
    <t>AHU-LF-R2</t>
  </si>
  <si>
    <t>AHU-LF-RAD.3</t>
  </si>
  <si>
    <t>AHU-LF-OFF</t>
  </si>
  <si>
    <t>AHU-LF-LAUN</t>
  </si>
  <si>
    <t>AHU-LF-MORG.</t>
  </si>
  <si>
    <t>AHU-LF-ST-1</t>
  </si>
  <si>
    <t>AHU-LF-ST-2</t>
  </si>
  <si>
    <t>AHU-LF-ST-3</t>
  </si>
  <si>
    <t>AHU-LF-ST-4</t>
  </si>
  <si>
    <t>AHU-GF-CT1</t>
  </si>
  <si>
    <t>AHU-GF-CT2</t>
  </si>
  <si>
    <t>AHU-GF-WR</t>
  </si>
  <si>
    <t>AHU-GF-MRI2</t>
  </si>
  <si>
    <t>AHU-GF-FS</t>
  </si>
  <si>
    <t>AHU-GF-MRI1</t>
  </si>
  <si>
    <t>AHU-GF-ANGIO</t>
  </si>
  <si>
    <t>AHU-GF-PHR</t>
  </si>
  <si>
    <t>AHU-GF-OPA</t>
  </si>
  <si>
    <t>AHU-GF-OPP</t>
  </si>
  <si>
    <t>AHU-GF-CIR</t>
  </si>
  <si>
    <t>AHU-GF-ER</t>
  </si>
  <si>
    <t>AHU-1F-BM1</t>
  </si>
  <si>
    <t>AHU-1F-BM2</t>
  </si>
  <si>
    <t>AHU-1F-BB</t>
  </si>
  <si>
    <t>AHU-1F-ESC</t>
  </si>
  <si>
    <t>AHU-1F-PCH</t>
  </si>
  <si>
    <t>AHU-1F-LB1</t>
  </si>
  <si>
    <t>AHU-1F-LB2</t>
  </si>
  <si>
    <t>AHU-1F-LB3</t>
  </si>
  <si>
    <t>AHU-1F-LB4</t>
  </si>
  <si>
    <t>AHU-1F-MB-01</t>
  </si>
  <si>
    <t>AHU-1F-TB-01</t>
  </si>
  <si>
    <t>AHU-1F-VR-01</t>
  </si>
  <si>
    <t>AHU-1F-LB5</t>
  </si>
  <si>
    <t>AHU-1F-LB6</t>
  </si>
  <si>
    <t>AHU-1F-ACH</t>
  </si>
  <si>
    <t>AHU-1F-CIR</t>
  </si>
  <si>
    <t>AHU-2F-WAIT.</t>
  </si>
  <si>
    <t>AHU-2F-OP</t>
  </si>
  <si>
    <t>AHU-2F-OR-03</t>
  </si>
  <si>
    <t>AHU-2F-OR-04</t>
  </si>
  <si>
    <t>AHU-2F-OS</t>
  </si>
  <si>
    <t>AHU-2F-OS-OR-01</t>
  </si>
  <si>
    <t>AHU-2F-OS-OR-02</t>
  </si>
  <si>
    <t>AHU-2F-OS-OR-03</t>
  </si>
  <si>
    <t>AHU-2F-OS-OR-04</t>
  </si>
  <si>
    <t>AHU-2F-CSSD</t>
  </si>
  <si>
    <t>AHU-2F-IC1</t>
  </si>
  <si>
    <t>AHU-2F-IC2</t>
  </si>
  <si>
    <t>AHU-2F-IP</t>
  </si>
  <si>
    <t>AHU-2F-SURG.</t>
  </si>
  <si>
    <t>AHU-2F-OR-01</t>
  </si>
  <si>
    <t>AHU-2F-OR-02</t>
  </si>
  <si>
    <t>AHU-2F-OR-05</t>
  </si>
  <si>
    <t>AHU-2F-OR-06</t>
  </si>
  <si>
    <t>AHU-2F-OR-07</t>
  </si>
  <si>
    <t>AHU-2F-OR-08</t>
  </si>
  <si>
    <t>AHU-2F-OR-09</t>
  </si>
  <si>
    <t>AHU-2F-OR-10</t>
  </si>
  <si>
    <t>AHU-2F-OR-11</t>
  </si>
  <si>
    <t>AHU-2F-OR-12</t>
  </si>
  <si>
    <t>AHU-3F-01</t>
  </si>
  <si>
    <t>AHU-3F-02</t>
  </si>
  <si>
    <t>AHU-6F-OFF1</t>
  </si>
  <si>
    <t>AHU-6F-OFF2</t>
  </si>
  <si>
    <t>AHU-6F-TR</t>
  </si>
  <si>
    <t>AHU-6F-ST</t>
  </si>
  <si>
    <t xml:space="preserve">Installation &amp; Commissioning of Cooling Tower, complete in all respects as per schedule, drawings and specifications. </t>
  </si>
  <si>
    <t>23 05 23
40 05 67.01</t>
  </si>
  <si>
    <t>Butterfly Valves</t>
  </si>
  <si>
    <t>2 Way Motorized Control Valves</t>
  </si>
  <si>
    <t>Circuit Setters</t>
  </si>
  <si>
    <t>Flexible Connectors</t>
  </si>
  <si>
    <t>Supply, Installation and Commissioning of pressure gauges with Siphon and stop cocks  as per drawings and specifications.</t>
  </si>
  <si>
    <t>Supply, Installation and Commissioning of temperature gauge with wells as per drawings and specifications.</t>
  </si>
  <si>
    <r>
      <rPr>
        <sz val="14"/>
        <color theme="1"/>
        <rFont val="Calibri"/>
        <family val="2"/>
      </rPr>
      <t>Ø 6</t>
    </r>
    <r>
      <rPr>
        <sz val="14"/>
        <color theme="1"/>
        <rFont val="Calibri"/>
        <family val="2"/>
        <scheme val="minor"/>
      </rPr>
      <t>"</t>
    </r>
  </si>
  <si>
    <r>
      <rPr>
        <sz val="14"/>
        <color theme="1"/>
        <rFont val="Calibri"/>
        <family val="2"/>
      </rPr>
      <t>Ø 8</t>
    </r>
    <r>
      <rPr>
        <sz val="14"/>
        <color theme="1"/>
        <rFont val="Calibri"/>
        <family val="2"/>
        <scheme val="minor"/>
      </rPr>
      <t>"</t>
    </r>
  </si>
  <si>
    <r>
      <rPr>
        <sz val="14"/>
        <color theme="1"/>
        <rFont val="Calibri"/>
        <family val="2"/>
      </rPr>
      <t>Ø 10</t>
    </r>
    <r>
      <rPr>
        <sz val="14"/>
        <color theme="1"/>
        <rFont val="Calibri"/>
        <family val="2"/>
        <scheme val="minor"/>
      </rPr>
      <t>"</t>
    </r>
  </si>
  <si>
    <r>
      <rPr>
        <sz val="14"/>
        <color theme="1"/>
        <rFont val="Calibri"/>
        <family val="2"/>
      </rPr>
      <t>Ø 2</t>
    </r>
    <r>
      <rPr>
        <sz val="14"/>
        <color theme="1"/>
        <rFont val="Calibri"/>
        <family val="2"/>
        <scheme val="minor"/>
      </rPr>
      <t>"</t>
    </r>
  </si>
  <si>
    <t>FAHU-GF-FS</t>
  </si>
  <si>
    <t>FCU-LGF-EL1</t>
  </si>
  <si>
    <t>FCU-LGF-ELV1</t>
  </si>
  <si>
    <t>FCU-LGF-UPS1</t>
  </si>
  <si>
    <t>FCU-LGF-EL2</t>
  </si>
  <si>
    <t>FCU-LGF-EL3</t>
  </si>
  <si>
    <t>FCU-LGF-UPS2</t>
  </si>
  <si>
    <t>FCU-LGF-UPS3</t>
  </si>
  <si>
    <t>FCU-LGF-ELV2</t>
  </si>
  <si>
    <t>FCU-LGF-INV</t>
  </si>
  <si>
    <t>FCU-LGF-EL4</t>
  </si>
  <si>
    <t>FCU-LGF-EL5</t>
  </si>
  <si>
    <t>FCU-LGF-EL6</t>
  </si>
  <si>
    <t>FCU-LGF-EL7</t>
  </si>
  <si>
    <t>FCU-LGF-LV1</t>
  </si>
  <si>
    <t>FCU-LGF-UPS4</t>
  </si>
  <si>
    <t>FCU-GF-ELV/IT</t>
  </si>
  <si>
    <t>FCU-GF-ELE-1</t>
  </si>
  <si>
    <t>FCU-GF-ELE-2</t>
  </si>
  <si>
    <t>FCU-GF-SER</t>
  </si>
  <si>
    <t>FCU-GF-COMM</t>
  </si>
  <si>
    <t>FCU-GF-UPS</t>
  </si>
  <si>
    <t>FCU-GF-UPS2</t>
  </si>
  <si>
    <t>FCU-GF-IT</t>
  </si>
  <si>
    <t>FCU-1F-ELE-1</t>
  </si>
  <si>
    <t>FCU-1F-ELE-2</t>
  </si>
  <si>
    <t>FCU-1F-ELV1</t>
  </si>
  <si>
    <t>FCU-1F-ELV2</t>
  </si>
  <si>
    <t>FCU-1F-ELE-3</t>
  </si>
  <si>
    <t>FCU-1F-IT</t>
  </si>
  <si>
    <t>FCU-1F-COMM</t>
  </si>
  <si>
    <t>FCU-1F-UPS</t>
  </si>
  <si>
    <t>FCU-2F-EL/IT</t>
  </si>
  <si>
    <t>FCU-2F-EL-01</t>
  </si>
  <si>
    <t>FCU-2F-EL-02</t>
  </si>
  <si>
    <t>FCU-2F-EL-03</t>
  </si>
  <si>
    <t>FCU-2F-EL-04</t>
  </si>
  <si>
    <t>FCU-2F-EL-05</t>
  </si>
  <si>
    <t>FCU-2F-UPS</t>
  </si>
  <si>
    <t>FCU-3F-ELE-1</t>
  </si>
  <si>
    <t>FCU-3F-SER</t>
  </si>
  <si>
    <t>FCU-3F-EL-2</t>
  </si>
  <si>
    <t>FCU-3F-ELE-3</t>
  </si>
  <si>
    <t>FCU-3F-EL-4</t>
  </si>
  <si>
    <t>FCU-3F-EL-5</t>
  </si>
  <si>
    <t>FCU-6F-ELE-1</t>
  </si>
  <si>
    <t>FCU-6F-ELE-2</t>
  </si>
  <si>
    <t>FCU-6F-ELE-3</t>
  </si>
  <si>
    <t>Float Valves</t>
  </si>
  <si>
    <t>Strainers</t>
  </si>
  <si>
    <t>Supply, Installation and Commissioning of valves for AHUs &amp; FAHUs as per specifications &amp; Drawings.</t>
  </si>
  <si>
    <r>
      <rPr>
        <sz val="14"/>
        <color theme="1"/>
        <rFont val="Calibri"/>
        <family val="2"/>
      </rPr>
      <t>Ø 3</t>
    </r>
    <r>
      <rPr>
        <sz val="14"/>
        <color theme="1"/>
        <rFont val="Calibri"/>
        <family val="2"/>
        <scheme val="minor"/>
      </rPr>
      <t>"</t>
    </r>
  </si>
  <si>
    <r>
      <rPr>
        <sz val="14"/>
        <color theme="1"/>
        <rFont val="Calibri"/>
        <family val="2"/>
      </rPr>
      <t>Ø 14</t>
    </r>
    <r>
      <rPr>
        <sz val="14"/>
        <color theme="1"/>
        <rFont val="Calibri"/>
        <family val="2"/>
        <scheme val="minor"/>
      </rPr>
      <t>"</t>
    </r>
  </si>
  <si>
    <r>
      <rPr>
        <sz val="14"/>
        <color theme="1"/>
        <rFont val="Calibri"/>
        <family val="2"/>
      </rPr>
      <t>Ø 1</t>
    </r>
    <r>
      <rPr>
        <sz val="14"/>
        <color theme="1"/>
        <rFont val="Calibri"/>
        <family val="2"/>
        <scheme val="minor"/>
      </rPr>
      <t>"</t>
    </r>
  </si>
  <si>
    <t>ft.</t>
  </si>
  <si>
    <r>
      <rPr>
        <sz val="14"/>
        <color theme="1"/>
        <rFont val="Calibri"/>
        <family val="2"/>
      </rPr>
      <t>Ø 1/2</t>
    </r>
    <r>
      <rPr>
        <sz val="14"/>
        <color theme="1"/>
        <rFont val="Calibri"/>
        <family val="2"/>
        <scheme val="minor"/>
      </rPr>
      <t>"</t>
    </r>
  </si>
  <si>
    <r>
      <rPr>
        <sz val="14"/>
        <color theme="1"/>
        <rFont val="Calibri"/>
        <family val="2"/>
      </rPr>
      <t>Ø 3/</t>
    </r>
    <r>
      <rPr>
        <sz val="14"/>
        <color theme="1"/>
        <rFont val="Calibri"/>
        <family val="2"/>
        <scheme val="minor"/>
      </rPr>
      <t>4"</t>
    </r>
  </si>
  <si>
    <r>
      <rPr>
        <sz val="14"/>
        <color theme="1"/>
        <rFont val="Calibri"/>
        <family val="2"/>
      </rPr>
      <t>Ø 1-1/2</t>
    </r>
    <r>
      <rPr>
        <sz val="14"/>
        <color theme="1"/>
        <rFont val="Calibri"/>
        <family val="2"/>
        <scheme val="minor"/>
      </rPr>
      <t>"</t>
    </r>
  </si>
  <si>
    <r>
      <rPr>
        <sz val="14"/>
        <color theme="1"/>
        <rFont val="Calibri"/>
        <family val="2"/>
      </rPr>
      <t>Ø 1-1/4</t>
    </r>
    <r>
      <rPr>
        <sz val="14"/>
        <color theme="1"/>
        <rFont val="Calibri"/>
        <family val="2"/>
        <scheme val="minor"/>
      </rPr>
      <t>"</t>
    </r>
  </si>
  <si>
    <r>
      <rPr>
        <sz val="14"/>
        <color theme="1"/>
        <rFont val="Calibri"/>
        <family val="2"/>
      </rPr>
      <t>Ø 2-1/2</t>
    </r>
    <r>
      <rPr>
        <sz val="14"/>
        <color theme="1"/>
        <rFont val="Calibri"/>
        <family val="2"/>
        <scheme val="minor"/>
      </rPr>
      <t>"</t>
    </r>
  </si>
  <si>
    <r>
      <rPr>
        <sz val="14"/>
        <color theme="1"/>
        <rFont val="Calibri"/>
        <family val="2"/>
      </rPr>
      <t>Ø 4</t>
    </r>
    <r>
      <rPr>
        <sz val="14"/>
        <color theme="1"/>
        <rFont val="Calibri"/>
        <family val="2"/>
        <scheme val="minor"/>
      </rPr>
      <t>"</t>
    </r>
  </si>
  <si>
    <r>
      <rPr>
        <sz val="14"/>
        <color theme="1"/>
        <rFont val="Calibri"/>
        <family val="2"/>
      </rPr>
      <t>Ø 5</t>
    </r>
    <r>
      <rPr>
        <sz val="14"/>
        <color theme="1"/>
        <rFont val="Calibri"/>
        <family val="2"/>
        <scheme val="minor"/>
      </rPr>
      <t>"</t>
    </r>
  </si>
  <si>
    <r>
      <rPr>
        <sz val="14"/>
        <color theme="1"/>
        <rFont val="Calibri"/>
        <family val="2"/>
      </rPr>
      <t>Ø 12</t>
    </r>
    <r>
      <rPr>
        <sz val="14"/>
        <color theme="1"/>
        <rFont val="Calibri"/>
        <family val="2"/>
        <scheme val="minor"/>
      </rPr>
      <t>"</t>
    </r>
  </si>
  <si>
    <r>
      <rPr>
        <sz val="14"/>
        <color theme="1"/>
        <rFont val="Calibri"/>
        <family val="2"/>
      </rPr>
      <t>Ø 16</t>
    </r>
    <r>
      <rPr>
        <sz val="14"/>
        <color theme="1"/>
        <rFont val="Calibri"/>
        <family val="2"/>
        <scheme val="minor"/>
      </rPr>
      <t>"</t>
    </r>
  </si>
  <si>
    <r>
      <rPr>
        <sz val="14"/>
        <color theme="1"/>
        <rFont val="Calibri"/>
        <family val="2"/>
      </rPr>
      <t>Ø 18</t>
    </r>
    <r>
      <rPr>
        <sz val="14"/>
        <color theme="1"/>
        <rFont val="Calibri"/>
        <family val="2"/>
        <scheme val="minor"/>
      </rPr>
      <t>"</t>
    </r>
  </si>
  <si>
    <t>EF-S-STO</t>
  </si>
  <si>
    <t>TEF-S-01</t>
  </si>
  <si>
    <t>TEF-S-02</t>
  </si>
  <si>
    <t>EF-S-TR</t>
  </si>
  <si>
    <t>EF-S-HT</t>
  </si>
  <si>
    <t>EF-S-BR</t>
  </si>
  <si>
    <t>EF-S-PR</t>
  </si>
  <si>
    <t>EF-LL-04</t>
  </si>
  <si>
    <t>EF-LL-05</t>
  </si>
  <si>
    <t>EF-LL-08</t>
  </si>
  <si>
    <t>EF-LL-10</t>
  </si>
  <si>
    <t>EF-LL-11</t>
  </si>
  <si>
    <t>EF-CT2-01</t>
  </si>
  <si>
    <t>EF-WR-01</t>
  </si>
  <si>
    <t>EF-MR2-01</t>
  </si>
  <si>
    <t>EF-LL-07</t>
  </si>
  <si>
    <t>EF-BM-01</t>
  </si>
  <si>
    <t>EF-BB-01</t>
  </si>
  <si>
    <t>EF-ST-01</t>
  </si>
  <si>
    <t>EF-ESC-01</t>
  </si>
  <si>
    <t>EF-PCH-01</t>
  </si>
  <si>
    <t>EF-2F-01</t>
  </si>
  <si>
    <t>EF-2F-03</t>
  </si>
  <si>
    <t>EF-3F-01</t>
  </si>
  <si>
    <t>EF-IS-01</t>
  </si>
  <si>
    <t>SWPF-03</t>
  </si>
  <si>
    <t>EF-2F-02</t>
  </si>
  <si>
    <t>EF-2F-ANS</t>
  </si>
  <si>
    <t>EF-2F-04</t>
  </si>
  <si>
    <t>EF-2F-IC</t>
  </si>
  <si>
    <t>HVF-1F-LB4</t>
  </si>
  <si>
    <t>KEF-GF-01</t>
  </si>
  <si>
    <t>KVF-GF-01</t>
  </si>
  <si>
    <t>EF-2F-CSSD</t>
  </si>
  <si>
    <t>EF-2F-SURG.</t>
  </si>
  <si>
    <t>EF-2F-ISO PREP</t>
  </si>
  <si>
    <t>EF-GF-PHR1</t>
  </si>
  <si>
    <t>EF-GF-PHR2</t>
  </si>
  <si>
    <t>HEF-1F-TB</t>
  </si>
  <si>
    <t>HEF-1F-VIR</t>
  </si>
  <si>
    <t>EF-1F-TB</t>
  </si>
  <si>
    <t>EF-1F-VIR</t>
  </si>
  <si>
    <t>HEF-1F-LB1</t>
  </si>
  <si>
    <t>HEF-1F-LB2</t>
  </si>
  <si>
    <t>HEF-1F-LB3</t>
  </si>
  <si>
    <t>HEF-1F-LB4</t>
  </si>
  <si>
    <t>EF-LL-06</t>
  </si>
  <si>
    <t>EF-LL-12</t>
  </si>
  <si>
    <t>EF-6F-01</t>
  </si>
  <si>
    <t>EF-6F-02</t>
  </si>
  <si>
    <t>EF-OP-01</t>
  </si>
  <si>
    <t>EF-CIR-01</t>
  </si>
  <si>
    <t>EF-EMR-01</t>
  </si>
  <si>
    <t>EF-ACH-01</t>
  </si>
  <si>
    <t>EF-3F-ISL</t>
  </si>
  <si>
    <t>SWPF-01</t>
  </si>
  <si>
    <t>SWPF-02</t>
  </si>
  <si>
    <t>SEF-01</t>
  </si>
  <si>
    <t>SEF-02</t>
  </si>
  <si>
    <t>SEF-03</t>
  </si>
  <si>
    <t>SEF-04</t>
  </si>
  <si>
    <t>EF-R-01</t>
  </si>
  <si>
    <t>EF-LL-09</t>
  </si>
  <si>
    <t>EF-LL-01</t>
  </si>
  <si>
    <t>EF-LL-02</t>
  </si>
  <si>
    <t>EF-LL-03</t>
  </si>
  <si>
    <t>AHU-LF-PR</t>
  </si>
  <si>
    <r>
      <rPr>
        <sz val="14"/>
        <color theme="1"/>
        <rFont val="Calibri"/>
        <family val="2"/>
      </rPr>
      <t>Ø 2</t>
    </r>
    <r>
      <rPr>
        <sz val="14"/>
        <color theme="1"/>
        <rFont val="Calibri"/>
        <family val="2"/>
        <scheme val="minor"/>
      </rPr>
      <t>" (for Drain, Overflow and Makeup Lines)</t>
    </r>
  </si>
  <si>
    <r>
      <rPr>
        <sz val="14"/>
        <color theme="1"/>
        <rFont val="Calibri"/>
        <family val="2"/>
      </rPr>
      <t>Ø 2-1/2</t>
    </r>
    <r>
      <rPr>
        <sz val="14"/>
        <color theme="1"/>
        <rFont val="Calibri"/>
        <family val="2"/>
        <scheme val="minor"/>
      </rPr>
      <t>" (for Makeup Lines)</t>
    </r>
  </si>
  <si>
    <t>Supply, Installation and Commissioning of valves for HVAC Pumps as per specifications &amp; Drawings.</t>
  </si>
  <si>
    <t>F</t>
  </si>
  <si>
    <t>G</t>
  </si>
  <si>
    <t>23 05 19</t>
  </si>
  <si>
    <t>Installation &amp; comissioning of BTU meter as per drawings and specifiaction.</t>
  </si>
  <si>
    <t>HUM-01</t>
  </si>
  <si>
    <t>HUM-02</t>
  </si>
  <si>
    <t>HUM-03</t>
  </si>
  <si>
    <t>HUM-04</t>
  </si>
  <si>
    <t>HUM-05</t>
  </si>
  <si>
    <t>HUM-06</t>
  </si>
  <si>
    <t>HUM-07</t>
  </si>
  <si>
    <t>HUM-08</t>
  </si>
  <si>
    <t>HUM-09</t>
  </si>
  <si>
    <t>VAV's</t>
  </si>
  <si>
    <t>VAV-R1-S-01</t>
  </si>
  <si>
    <t>VAV-R1-S-02</t>
  </si>
  <si>
    <t>VAV-R1-S-03</t>
  </si>
  <si>
    <t>VAV-R1-S-04</t>
  </si>
  <si>
    <t>VAV-R1-S-05</t>
  </si>
  <si>
    <t>VAV-R1-S-06</t>
  </si>
  <si>
    <t>VAV-R1-S-07</t>
  </si>
  <si>
    <t>VAV-R1-S-08</t>
  </si>
  <si>
    <t>VAV-R1-S-09</t>
  </si>
  <si>
    <t>VAV-R1-S-10</t>
  </si>
  <si>
    <t>VAV-R1-S-11</t>
  </si>
  <si>
    <t>VAV-R2-S-01</t>
  </si>
  <si>
    <t>VAV-R2-S-02</t>
  </si>
  <si>
    <t>VAV-R2-S-03</t>
  </si>
  <si>
    <t>VAV-R2-S-04</t>
  </si>
  <si>
    <t>VAV-R2-S-04A</t>
  </si>
  <si>
    <t>VAV-R2-S-05</t>
  </si>
  <si>
    <t>VAV-R2-S-06</t>
  </si>
  <si>
    <t>VAV-R2-S-07</t>
  </si>
  <si>
    <t>VAV-R2-S-08</t>
  </si>
  <si>
    <t>VAV-R2-S-09</t>
  </si>
  <si>
    <t>VAV-R2-S-10</t>
  </si>
  <si>
    <t>VAV-R2-S-11</t>
  </si>
  <si>
    <t>VAV-R2-S-12</t>
  </si>
  <si>
    <t>VAV-R2-S-13</t>
  </si>
  <si>
    <t>VAV-R2-S-14</t>
  </si>
  <si>
    <t>VAV-R2-S-15</t>
  </si>
  <si>
    <t>VAV-R2-S-16</t>
  </si>
  <si>
    <t>VAV-R2-S-17</t>
  </si>
  <si>
    <t>VAV-R2-S-18</t>
  </si>
  <si>
    <t>VAV-R2-S-19</t>
  </si>
  <si>
    <t>VAV-R2-S-20</t>
  </si>
  <si>
    <t>VAV-R2-S-21</t>
  </si>
  <si>
    <t>VAV-R2-S-22</t>
  </si>
  <si>
    <t>VAV-RAD.3-S-01</t>
  </si>
  <si>
    <t>VAV-RAD.3-S-02</t>
  </si>
  <si>
    <t>VAV-RAD.3-S-03</t>
  </si>
  <si>
    <t>VAV-RAD.3-S-04</t>
  </si>
  <si>
    <t>VAV-RAD.3-S-05</t>
  </si>
  <si>
    <t>VAV-RAD.3-S-06</t>
  </si>
  <si>
    <t>VAV-RAD.3-S-07</t>
  </si>
  <si>
    <t>VAV-RAD.3-S-08</t>
  </si>
  <si>
    <t>VAV-RAD.3-S-09</t>
  </si>
  <si>
    <t>VAV-RAD.3-S-10</t>
  </si>
  <si>
    <t>VAV-RAD.3-S-11</t>
  </si>
  <si>
    <t>VAV-RAD.3-S-12</t>
  </si>
  <si>
    <t>VAV-RAD.3-S-13</t>
  </si>
  <si>
    <t>VAV-RAD.3-S-14</t>
  </si>
  <si>
    <t>VAV-RAD.3-S-15</t>
  </si>
  <si>
    <t>VAV-RAD.3-S-16</t>
  </si>
  <si>
    <t>VAV-RAD.3-S-17</t>
  </si>
  <si>
    <t>VAV-RAD.3-S-18</t>
  </si>
  <si>
    <t>VAV-RAD.3-S-19</t>
  </si>
  <si>
    <t>VAV-RAD.3-S-20</t>
  </si>
  <si>
    <t>VAV-RAD.3-S-21</t>
  </si>
  <si>
    <t>VAV-RAD.3-S-22</t>
  </si>
  <si>
    <t>VAV-RAD.3-S-23</t>
  </si>
  <si>
    <t>VAV-RAD.3-S-24</t>
  </si>
  <si>
    <t>VAV-RAD.3-S-25</t>
  </si>
  <si>
    <t>VAV-RAD.3-R-01</t>
  </si>
  <si>
    <t>VAV-RAD.3-R-02</t>
  </si>
  <si>
    <t>VAV-RAD.3-R-03</t>
  </si>
  <si>
    <t>VAV-RAD.3-R-04</t>
  </si>
  <si>
    <t>VAV-RAD.3-R-05</t>
  </si>
  <si>
    <t>VAV-MORG.-S-01</t>
  </si>
  <si>
    <t>VAV-MORG.-S-02</t>
  </si>
  <si>
    <t>VAV-MORG.-S-03</t>
  </si>
  <si>
    <t>VAV-MORG.-S-04</t>
  </si>
  <si>
    <t>VAV-MORG.-S-05</t>
  </si>
  <si>
    <t>VAV-MORG.-S-06</t>
  </si>
  <si>
    <t>VAV-MORG.-S-07</t>
  </si>
  <si>
    <t>VAV-MORG.-S-08</t>
  </si>
  <si>
    <t>VAV-MORG.-S-09</t>
  </si>
  <si>
    <t>VAV-MORG.-S-10</t>
  </si>
  <si>
    <t>VAV-MORG.-R-01</t>
  </si>
  <si>
    <t>VAV-MORG.-R-02</t>
  </si>
  <si>
    <t>VAV-MORG.-R-03</t>
  </si>
  <si>
    <t>VAV-MORG.-R-04</t>
  </si>
  <si>
    <t>VAV-MORG.-R-05</t>
  </si>
  <si>
    <t>VAV-OFF-S-01</t>
  </si>
  <si>
    <t>VAV-OFF-S-02</t>
  </si>
  <si>
    <t>VAV-OFF-S-03</t>
  </si>
  <si>
    <t>VAV-OFF-S-04</t>
  </si>
  <si>
    <t>VAV-OFF-S-05</t>
  </si>
  <si>
    <t>VAV-OFF-S-06</t>
  </si>
  <si>
    <t>VAV-OFF-S-07</t>
  </si>
  <si>
    <t>VAV-LAUN-S-01</t>
  </si>
  <si>
    <t>VAV-LAUN-S-02</t>
  </si>
  <si>
    <t>VAV-LAUN-S-03</t>
  </si>
  <si>
    <t>VAV-LAUN-S-05</t>
  </si>
  <si>
    <t>HOT LAB</t>
  </si>
  <si>
    <t>STORAGE</t>
  </si>
  <si>
    <t>VAV-OPP-S-01</t>
  </si>
  <si>
    <t>VAV-OPP-S-02</t>
  </si>
  <si>
    <t>VAV-OPP-S-03</t>
  </si>
  <si>
    <t>VAV-OPP-S-04</t>
  </si>
  <si>
    <t>VAV-OPP-S-05</t>
  </si>
  <si>
    <t>VAV-OPP-S-06</t>
  </si>
  <si>
    <t>VAV-OPP-S-07</t>
  </si>
  <si>
    <t>VAV-OPP-S-08</t>
  </si>
  <si>
    <t>VAV-OPP-S-09</t>
  </si>
  <si>
    <t>VAV-OPP-S-10</t>
  </si>
  <si>
    <t>VAV-OPP-S-11</t>
  </si>
  <si>
    <t>VAV-OPP-S-14</t>
  </si>
  <si>
    <t>VAV-OPP-S-15</t>
  </si>
  <si>
    <t>VAV-OPP-S-16</t>
  </si>
  <si>
    <t>VAV-OPP-S-17</t>
  </si>
  <si>
    <t>VAV-OPP-S-18</t>
  </si>
  <si>
    <t>VAV-OPP-S-19</t>
  </si>
  <si>
    <t>VAV-OPP-S-20</t>
  </si>
  <si>
    <t>VAV-OPP-S-21</t>
  </si>
  <si>
    <t>VAV-OPP-S-22</t>
  </si>
  <si>
    <t>VAV-OPP-R-01</t>
  </si>
  <si>
    <t>VAV-OPP-R-04</t>
  </si>
  <si>
    <t>VAV-OPP-R-06</t>
  </si>
  <si>
    <t>VAV-OPP-R-07</t>
  </si>
  <si>
    <t>VAV-OPP-R-08</t>
  </si>
  <si>
    <t>VAV-OPP-R-09</t>
  </si>
  <si>
    <t>VAV-OPP-R-10</t>
  </si>
  <si>
    <t>VAV-OPP-R-11</t>
  </si>
  <si>
    <t>VAV-OPP-R-14</t>
  </si>
  <si>
    <t>VAV-OPP-R-15</t>
  </si>
  <si>
    <t>VAV-OPP-R-16</t>
  </si>
  <si>
    <t>VAV-OPP-R-17</t>
  </si>
  <si>
    <t>VAV-OPP-R-19</t>
  </si>
  <si>
    <t>VAV-OPP-R-20</t>
  </si>
  <si>
    <t>VAV-PHR-R-02</t>
  </si>
  <si>
    <t>VAV-PHR-S-01</t>
  </si>
  <si>
    <t>VAV-PHR-S-03</t>
  </si>
  <si>
    <t>VAV-PHR-S-04</t>
  </si>
  <si>
    <t>VAV-PHR-R-04</t>
  </si>
  <si>
    <t>VAV-PHR-S-05</t>
  </si>
  <si>
    <t>VAV-PHR-S-06</t>
  </si>
  <si>
    <t>VAV-PHR-S-07</t>
  </si>
  <si>
    <t>VAV-PHR-S-08</t>
  </si>
  <si>
    <t>VAV-PHR-S-09</t>
  </si>
  <si>
    <t>VAV-PHR-S-10</t>
  </si>
  <si>
    <t>VAV-PHR-S-11</t>
  </si>
  <si>
    <t>VAV-PHR-S-12</t>
  </si>
  <si>
    <t>VAV-EMG-S-01</t>
  </si>
  <si>
    <t>VAV-EMG-S-02</t>
  </si>
  <si>
    <t>VAV-EMG-S-03</t>
  </si>
  <si>
    <t>VAV-EMG-S-04</t>
  </si>
  <si>
    <t>VAV-EMG-S-05</t>
  </si>
  <si>
    <t>VAV-EMG-S-06</t>
  </si>
  <si>
    <t>VAV-EMG-S-07</t>
  </si>
  <si>
    <t>VAV-EMG-S-08</t>
  </si>
  <si>
    <t>VAV-EMG-S-09</t>
  </si>
  <si>
    <t>VAV-EMG-S-10</t>
  </si>
  <si>
    <t>VAV-EMG-S-11</t>
  </si>
  <si>
    <t>VAV-EMG-S-12</t>
  </si>
  <si>
    <t>VAV-EMG-R-01</t>
  </si>
  <si>
    <t>VAV-EMG-R-02</t>
  </si>
  <si>
    <t>VAV-EMG-R-03</t>
  </si>
  <si>
    <t>VAV-EMG-R-04</t>
  </si>
  <si>
    <t>VAV-EMG-R-05</t>
  </si>
  <si>
    <t>VAV-EMG-R-06</t>
  </si>
  <si>
    <t>VAV-EMG-R-07</t>
  </si>
  <si>
    <t>VAV-EMG-R-08</t>
  </si>
  <si>
    <t>VAV-EMG-R-09</t>
  </si>
  <si>
    <t>VAV-MR1-S-01</t>
  </si>
  <si>
    <t>VAV-MR1-S-02</t>
  </si>
  <si>
    <t>VAV-MR1-S-03</t>
  </si>
  <si>
    <t>VAV-MR1-S-04</t>
  </si>
  <si>
    <t>VAV-MR1-S-05</t>
  </si>
  <si>
    <t>VAV-MR1-S-06</t>
  </si>
  <si>
    <t>VAV-MR1-R-01</t>
  </si>
  <si>
    <t>VAV-MR1-R-02</t>
  </si>
  <si>
    <t>VAV-MR1-R-03</t>
  </si>
  <si>
    <t>VAV-MR1-R-04</t>
  </si>
  <si>
    <t>VAV-MR1-R-05</t>
  </si>
  <si>
    <t>VAV-MR2-S-01</t>
  </si>
  <si>
    <t>VAV-MR2-S-02</t>
  </si>
  <si>
    <t>VAV-MR2-S-03</t>
  </si>
  <si>
    <t>VAV-MR2-S-04</t>
  </si>
  <si>
    <t>VAV-MR2-S-05</t>
  </si>
  <si>
    <t>VAV-MR2-R-01</t>
  </si>
  <si>
    <t>VAV-MR2-R-02</t>
  </si>
  <si>
    <t>VAV-MR2-R-03</t>
  </si>
  <si>
    <t>VAV-ANG-S-01</t>
  </si>
  <si>
    <t>VAV-ANG-S-02</t>
  </si>
  <si>
    <t>VAV-ANG-S-03</t>
  </si>
  <si>
    <t>VAV-ANG-S-04</t>
  </si>
  <si>
    <t>VAV-ANG-S-05</t>
  </si>
  <si>
    <t>VAV-ANG-S-06</t>
  </si>
  <si>
    <t>VAV-ANG-R-06</t>
  </si>
  <si>
    <t>VAV-WR-S-01</t>
  </si>
  <si>
    <t>VAV-WR-S-02</t>
  </si>
  <si>
    <t>VAV-WR-S-03</t>
  </si>
  <si>
    <t>VAV-WR-S-07</t>
  </si>
  <si>
    <t>VAV-WR-S-18</t>
  </si>
  <si>
    <t>VAV-WR-S-19</t>
  </si>
  <si>
    <t>VAV-WR-S-20</t>
  </si>
  <si>
    <t>VAV-WR-S-21</t>
  </si>
  <si>
    <t>VAV-WR-S-22</t>
  </si>
  <si>
    <t>VAV-WR-S-23</t>
  </si>
  <si>
    <t>VAV-WR-S-24</t>
  </si>
  <si>
    <t>VAV-WR-R-24</t>
  </si>
  <si>
    <t>VAV-WR-S-25</t>
  </si>
  <si>
    <t>VAV-CT1-S-01</t>
  </si>
  <si>
    <t>VAV-CT1-R-01</t>
  </si>
  <si>
    <t>VAV-CT1-S-02</t>
  </si>
  <si>
    <t>VAV-CT1-R-02</t>
  </si>
  <si>
    <t>VAV-CT1-S-03</t>
  </si>
  <si>
    <t>VAV-CT1-R-03</t>
  </si>
  <si>
    <t>VAV-CT1-S-04</t>
  </si>
  <si>
    <t>VAV-CT1-R-04</t>
  </si>
  <si>
    <t>VAV-CT2-S-01</t>
  </si>
  <si>
    <t>VAV-CT2-S-02</t>
  </si>
  <si>
    <t>VAV-CT2-R-02</t>
  </si>
  <si>
    <t>VAV-CT2-S-03</t>
  </si>
  <si>
    <t>VAV-CT2-R-03</t>
  </si>
  <si>
    <t>VAV-CT2-S-04</t>
  </si>
  <si>
    <t>VAV-CT2-R-04</t>
  </si>
  <si>
    <t>VAV-OPA-S-01</t>
  </si>
  <si>
    <t>VAV-OPA-R-01</t>
  </si>
  <si>
    <t>VAV-OPA-S-02</t>
  </si>
  <si>
    <t>VAV-OPA-R-02</t>
  </si>
  <si>
    <t>VAV-OPA-S-03</t>
  </si>
  <si>
    <t>VAV-OPA-S-04</t>
  </si>
  <si>
    <t>VAV-OPA-S-05</t>
  </si>
  <si>
    <t>VAV-OPA-R-05</t>
  </si>
  <si>
    <t>VAV-OPA-S-06</t>
  </si>
  <si>
    <t>VAV-OPA-R-06</t>
  </si>
  <si>
    <t>VAV-OPA-S-07</t>
  </si>
  <si>
    <t>VAV-OPA-R-07</t>
  </si>
  <si>
    <t>VAV-OPA-S-08</t>
  </si>
  <si>
    <t>VAV-OPA-R-08</t>
  </si>
  <si>
    <t>VAV-OPA-S-09</t>
  </si>
  <si>
    <t>VAV-OPA-R-09</t>
  </si>
  <si>
    <t>VAV-OPA-S-10</t>
  </si>
  <si>
    <t>VAV-OPA-R-10</t>
  </si>
  <si>
    <t>VAV-OPA-S-11</t>
  </si>
  <si>
    <t>VAV-OPA-R-11</t>
  </si>
  <si>
    <t>VAV-OPA-S-12</t>
  </si>
  <si>
    <t>VAV-OPA-R-12</t>
  </si>
  <si>
    <t>VAV-OPA-S-13</t>
  </si>
  <si>
    <t>VAV-OPA-S-14</t>
  </si>
  <si>
    <t>VAV-OPA-R-14</t>
  </si>
  <si>
    <t>VAV-OPA-S-15</t>
  </si>
  <si>
    <t>VAV-OPA-R-15</t>
  </si>
  <si>
    <t>VAV-OPA-S-16</t>
  </si>
  <si>
    <t>VAV-OPA-S-17</t>
  </si>
  <si>
    <t>VAV-OPA-R-17</t>
  </si>
  <si>
    <t>VAV-OPA-S-18</t>
  </si>
  <si>
    <t>VAV-OPA-R-18</t>
  </si>
  <si>
    <t>VAV-OPA-S-19</t>
  </si>
  <si>
    <t>VAV-OPA-S-20</t>
  </si>
  <si>
    <t>VAV-OPA-R-20</t>
  </si>
  <si>
    <t>VAV-OPA-S-21</t>
  </si>
  <si>
    <t>VAV-OPA-R-21</t>
  </si>
  <si>
    <t>VAV-OPA-S-22</t>
  </si>
  <si>
    <t>VAV-OPA-S-23</t>
  </si>
  <si>
    <t>VAV-OPA-R-23</t>
  </si>
  <si>
    <t>VAV--FS-S-01</t>
  </si>
  <si>
    <t>VAV--FS-S-02</t>
  </si>
  <si>
    <t>VAV--FS-S-03</t>
  </si>
  <si>
    <t>VAV--FS-S-04</t>
  </si>
  <si>
    <t>VAV--FS-S-05</t>
  </si>
  <si>
    <t>VAV-ENDO-S-01</t>
  </si>
  <si>
    <t>VAV-ENDO-R-01</t>
  </si>
  <si>
    <t>VAV-ENDO-S-02</t>
  </si>
  <si>
    <t>VAV-ENDO-R-02</t>
  </si>
  <si>
    <t>VAV-ENDO-S-03</t>
  </si>
  <si>
    <t>VAV-ENDO-R-03</t>
  </si>
  <si>
    <t>VAV-ENDO-S-04</t>
  </si>
  <si>
    <t>VAV-ENDO-R-04</t>
  </si>
  <si>
    <t>VAV-ENDO-S-05</t>
  </si>
  <si>
    <t>VAV-ENDO-R-05</t>
  </si>
  <si>
    <t>VAV-ENDO-S-06</t>
  </si>
  <si>
    <t>VAV-ENDO-S-07</t>
  </si>
  <si>
    <t>VAV-ENDO-S-08</t>
  </si>
  <si>
    <t>VAV-ENDO-S-09</t>
  </si>
  <si>
    <t>VAV-ENDO-R-09</t>
  </si>
  <si>
    <t>VAV-ENDO-S-10</t>
  </si>
  <si>
    <t>VAV-ENDO-S-11</t>
  </si>
  <si>
    <t>VAV-ENDO-R-11</t>
  </si>
  <si>
    <t>VAV-ENDO-S-12</t>
  </si>
  <si>
    <t>VAV-ENDO-S-13</t>
  </si>
  <si>
    <t>VAV-ENDO-S-14</t>
  </si>
  <si>
    <t>VAV-ENDO-S-15</t>
  </si>
  <si>
    <t>VAV-ENDO-R-15</t>
  </si>
  <si>
    <t>VAV-ENDO-S-16</t>
  </si>
  <si>
    <t>VAV-ENDO-S-17</t>
  </si>
  <si>
    <t>VAV-ENDO-R-18</t>
  </si>
  <si>
    <t>VAV-ENDO-R-19</t>
  </si>
  <si>
    <t>VAV-CIR-S-01</t>
  </si>
  <si>
    <t>VAV-PCH-S-01</t>
  </si>
  <si>
    <t>VAV-PCH-S-02</t>
  </si>
  <si>
    <t>VAV-PCH-S-03</t>
  </si>
  <si>
    <t>VAV-PCH-S-04</t>
  </si>
  <si>
    <t>VAV-PCH-S-05</t>
  </si>
  <si>
    <t>VAV-PCH-S-06</t>
  </si>
  <si>
    <t>VAV-PCH-S-07</t>
  </si>
  <si>
    <t>VAV-PCH-S-08</t>
  </si>
  <si>
    <t>VAV-PCH-S-09</t>
  </si>
  <si>
    <t>VAV-PCH-R-09</t>
  </si>
  <si>
    <t>VAV-PCH-S-10</t>
  </si>
  <si>
    <t>VAV-PCH-R-10</t>
  </si>
  <si>
    <t>VAV-PCH-S-11</t>
  </si>
  <si>
    <t>VAV-PCH-S-12</t>
  </si>
  <si>
    <t>VAV-ACH-S-01</t>
  </si>
  <si>
    <t>VAV-ACH-S-02</t>
  </si>
  <si>
    <t>VAV-ACH-S-03</t>
  </si>
  <si>
    <t>VAV-ACH-S-04</t>
  </si>
  <si>
    <t>VAV-ACH-S-05</t>
  </si>
  <si>
    <t>VAV-ACH-S-06</t>
  </si>
  <si>
    <t>VAV-ACH-S-07</t>
  </si>
  <si>
    <t>VAV-ACH-S-08</t>
  </si>
  <si>
    <t>VAV-ACH-S-09</t>
  </si>
  <si>
    <t>VAV-ACH-S-10</t>
  </si>
  <si>
    <t>VAV-ACH-S-11</t>
  </si>
  <si>
    <t>VAV-ACH-S-12</t>
  </si>
  <si>
    <t>VAV-ACH-S-13</t>
  </si>
  <si>
    <t>VAV-ACH-S-14</t>
  </si>
  <si>
    <t>VAV-ACH-R-14</t>
  </si>
  <si>
    <t>VAV-ACH-S-15</t>
  </si>
  <si>
    <t>VAV-ACH-S-16</t>
  </si>
  <si>
    <t>VAV-ACH-R-16</t>
  </si>
  <si>
    <t>VAV-ACH-S-17</t>
  </si>
  <si>
    <t>VAV-BB-S-01</t>
  </si>
  <si>
    <t>VAV-BB-S-02</t>
  </si>
  <si>
    <t>VAV-BM1-S-01</t>
  </si>
  <si>
    <t>VAV-BM1-R-01</t>
  </si>
  <si>
    <t>VAV-BM1-S-02</t>
  </si>
  <si>
    <t>VAV-BM1-R-02</t>
  </si>
  <si>
    <t>VAV-BM1-S-03</t>
  </si>
  <si>
    <t>VAV-BM1-R-03</t>
  </si>
  <si>
    <t>VAV-BM1-S-04</t>
  </si>
  <si>
    <t>VAV-BM1-R-04</t>
  </si>
  <si>
    <t>VAV-BM1-S-05</t>
  </si>
  <si>
    <t>VAV-BM1-R-05</t>
  </si>
  <si>
    <t>VAV-BM1-S-06</t>
  </si>
  <si>
    <t>VAV-BM1-R-06</t>
  </si>
  <si>
    <t>VAV-BM2-S-01</t>
  </si>
  <si>
    <t>VAV-BM2-R-01</t>
  </si>
  <si>
    <t>VAV-BM2-S-02</t>
  </si>
  <si>
    <t>VAV-BM2-S-03</t>
  </si>
  <si>
    <t>VAV-BM2-S-04</t>
  </si>
  <si>
    <t>VAV-BM2-R-02</t>
  </si>
  <si>
    <t>VAV-BM2-S-05</t>
  </si>
  <si>
    <t>VAV-BM2-R-03</t>
  </si>
  <si>
    <t>VAV-MB-S-01</t>
  </si>
  <si>
    <t>VAV-MB-E-01</t>
  </si>
  <si>
    <t>VAV-MB-S-02</t>
  </si>
  <si>
    <t>VAV-MB-E-02</t>
  </si>
  <si>
    <t>VAV-MB-S-03</t>
  </si>
  <si>
    <t>VAV-MB-E-03</t>
  </si>
  <si>
    <t>VAV-TB-S-01</t>
  </si>
  <si>
    <t>VAV-TB-E-02</t>
  </si>
  <si>
    <t>VAV-VR-S-01</t>
  </si>
  <si>
    <t>VAV-VR-E-01</t>
  </si>
  <si>
    <t>VAV-LB1-S-01</t>
  </si>
  <si>
    <t>VAV-LB1-E-01</t>
  </si>
  <si>
    <t>VAV-LB1-S-02</t>
  </si>
  <si>
    <t>VAV-LB1-E-02</t>
  </si>
  <si>
    <t>VAV-LB1-S-03</t>
  </si>
  <si>
    <t>VAV-LB1-E-03</t>
  </si>
  <si>
    <t>VAV-LB1-S-04</t>
  </si>
  <si>
    <t>VAV-LB1-E-04</t>
  </si>
  <si>
    <t>VAV-LB1-S-05</t>
  </si>
  <si>
    <t>VAV-LB1-E-05</t>
  </si>
  <si>
    <t>VAV-LB1-S-06</t>
  </si>
  <si>
    <t>VAV-LB1-E-06</t>
  </si>
  <si>
    <t>VAV-LB1-S-07</t>
  </si>
  <si>
    <t>VAV-LB1-E-07</t>
  </si>
  <si>
    <t>VAV-LB2-S-01</t>
  </si>
  <si>
    <t>VAV-LB2-E-01</t>
  </si>
  <si>
    <t>VAV-LB2-S-02</t>
  </si>
  <si>
    <t>VAV-LB2-E-02</t>
  </si>
  <si>
    <t>VAV-LB2-S-03</t>
  </si>
  <si>
    <t>VAV-LB2-E-03</t>
  </si>
  <si>
    <t>VAV-LB2-S-04</t>
  </si>
  <si>
    <t>VAV-LB2-E-04</t>
  </si>
  <si>
    <t>VAV-LB2-S-05</t>
  </si>
  <si>
    <t>VAV-LB2-E-05</t>
  </si>
  <si>
    <t>VAV-LB2-S-06</t>
  </si>
  <si>
    <t>VAV-LB2-E-06</t>
  </si>
  <si>
    <t>VAV-LB2-S-07</t>
  </si>
  <si>
    <t>VAV-LB2-E-07</t>
  </si>
  <si>
    <t>VAV-LB2-S-08</t>
  </si>
  <si>
    <t>VAV-LB2-E-08</t>
  </si>
  <si>
    <t>VAV-LB2-S-09</t>
  </si>
  <si>
    <t>VAV-LB2-E-09</t>
  </si>
  <si>
    <t>VAV-LB2-S-10</t>
  </si>
  <si>
    <t>VAV-LB2-E-10</t>
  </si>
  <si>
    <t>VAV-LB2-S-11</t>
  </si>
  <si>
    <t>VAV-LB2-E-11</t>
  </si>
  <si>
    <t>VAV-LB3-S-01</t>
  </si>
  <si>
    <t>VAV-LB3-E-01</t>
  </si>
  <si>
    <t>VAV-LB3-S-02</t>
  </si>
  <si>
    <t>VAV-LB3-E-02</t>
  </si>
  <si>
    <t>VAV-LB3-S-03</t>
  </si>
  <si>
    <t>VAV-LB3-E-03</t>
  </si>
  <si>
    <t>VAV-LB3-S-04</t>
  </si>
  <si>
    <t>VAV-LB3-E-04</t>
  </si>
  <si>
    <t>VAV-LB4-S-01</t>
  </si>
  <si>
    <t>VAV-LB4-E-01</t>
  </si>
  <si>
    <t>VAV-LB4-S-02</t>
  </si>
  <si>
    <t>VAV-LB4-E-02</t>
  </si>
  <si>
    <t>VAV-LB4-S-03</t>
  </si>
  <si>
    <t>VAV-LB4-E-03</t>
  </si>
  <si>
    <t>VAV-LB4-S-04</t>
  </si>
  <si>
    <t>VAV-LB4-E-04</t>
  </si>
  <si>
    <t>VAV-LB4-S-05</t>
  </si>
  <si>
    <t>VAV-LB4-E-05</t>
  </si>
  <si>
    <t>VAV-LB4-S-06</t>
  </si>
  <si>
    <t>VAV-LB4-E-06</t>
  </si>
  <si>
    <t>VAV-LB4-S-07</t>
  </si>
  <si>
    <t>VAV-LB4-E-07</t>
  </si>
  <si>
    <t>VAV-LB4-S-08</t>
  </si>
  <si>
    <t>VAV-LB4-E-08</t>
  </si>
  <si>
    <t>VAV-LB4-S-09</t>
  </si>
  <si>
    <t>VAV-LB4-E-09</t>
  </si>
  <si>
    <t>VAV-LB4-S-10</t>
  </si>
  <si>
    <t>VAV-LB4-E-10</t>
  </si>
  <si>
    <t>VAV-LB4-S-11</t>
  </si>
  <si>
    <t>VAV-LB4-E-11</t>
  </si>
  <si>
    <t>VAV-LB4-S-12</t>
  </si>
  <si>
    <t>VAV-LB4-E-12</t>
  </si>
  <si>
    <t>VAV-LB4-S-13</t>
  </si>
  <si>
    <t>VAV-LB4-E-13</t>
  </si>
  <si>
    <t>VAV-LB4-S-14</t>
  </si>
  <si>
    <t>VAV-LB4-E-14</t>
  </si>
  <si>
    <t>VAV-LB4-S-15</t>
  </si>
  <si>
    <t>VAV-LB4-E-15</t>
  </si>
  <si>
    <t>VAV-LB4-S-16</t>
  </si>
  <si>
    <t>VAV-LB4-E-16</t>
  </si>
  <si>
    <t>VAV-LB5-S-01</t>
  </si>
  <si>
    <t>VAV-LB5-E-01</t>
  </si>
  <si>
    <t>VAV-LB5-S-02</t>
  </si>
  <si>
    <t>VAV-LB5-E-02</t>
  </si>
  <si>
    <t>VAV-LB5-S-03</t>
  </si>
  <si>
    <t>VAV-LB5-E-03</t>
  </si>
  <si>
    <t>VAV-LB5-S-04</t>
  </si>
  <si>
    <t>VAV-LB5-E-04</t>
  </si>
  <si>
    <t>VAV-LB5-S-05</t>
  </si>
  <si>
    <t>VAV-LB5-E-05</t>
  </si>
  <si>
    <t>VAV-LB5-S-06</t>
  </si>
  <si>
    <t>VAV-LB5-E-06</t>
  </si>
  <si>
    <t>VAV-LB5-S-07</t>
  </si>
  <si>
    <t>VAV-LB5-E-07</t>
  </si>
  <si>
    <t>VAV-LB5-S-08</t>
  </si>
  <si>
    <t>VAV-LB5-E-08</t>
  </si>
  <si>
    <t>VAV-LB5-S-09</t>
  </si>
  <si>
    <t>VAV-LB5-E-09</t>
  </si>
  <si>
    <t>VAV-LB5-S-10</t>
  </si>
  <si>
    <t>VAV-LB5-E-10</t>
  </si>
  <si>
    <t>VAV-LB5-S-11</t>
  </si>
  <si>
    <t>VAV-LB5-E-11</t>
  </si>
  <si>
    <t>VAV-LB5-S-12</t>
  </si>
  <si>
    <t>VAV-LB5-E-12</t>
  </si>
  <si>
    <t>VAV-LB5-S-13</t>
  </si>
  <si>
    <t>VAV-LB5-E-13</t>
  </si>
  <si>
    <t>VAV-LB5-S-14</t>
  </si>
  <si>
    <t>VAV-LB5-E-14</t>
  </si>
  <si>
    <t>VAV-LB5-S-15</t>
  </si>
  <si>
    <t>VAV-LB5-E-15</t>
  </si>
  <si>
    <t>VAV-LB6-S-01</t>
  </si>
  <si>
    <t>VAV-LB6-S-02</t>
  </si>
  <si>
    <t>VAV-LB6-S-03</t>
  </si>
  <si>
    <t>VAV-LB6-S-04</t>
  </si>
  <si>
    <t>VAV-LB6-S-05</t>
  </si>
  <si>
    <t>VAV-LB6-S-06</t>
  </si>
  <si>
    <t>VAV-LB6-S-07</t>
  </si>
  <si>
    <t>VAV-LB6-S-08</t>
  </si>
  <si>
    <t>VAV-LB6-S-09</t>
  </si>
  <si>
    <t>VAV-CSSD-S-01</t>
  </si>
  <si>
    <t>VAV-CSSD-S-02</t>
  </si>
  <si>
    <t>VAV-CSSD-S-03</t>
  </si>
  <si>
    <t>VAV-CSSD-S-04</t>
  </si>
  <si>
    <t>VAV-CSSD-S-05</t>
  </si>
  <si>
    <t>VAV-CSSD-S-06</t>
  </si>
  <si>
    <t>VAV-CSSD-S-07</t>
  </si>
  <si>
    <t>VAV-CSSD-S-08</t>
  </si>
  <si>
    <t>VAV-CSSD-S-09</t>
  </si>
  <si>
    <t>VAV-CSSD-S-10</t>
  </si>
  <si>
    <t>VAV-CSSD-S-11</t>
  </si>
  <si>
    <t>VAV-CSSD-S-12</t>
  </si>
  <si>
    <t>VAV-CSSD-S-13</t>
  </si>
  <si>
    <t>VAV-CSSD-S-14</t>
  </si>
  <si>
    <t>VAV-CSSD-R-01</t>
  </si>
  <si>
    <t>VAV-CSSD-R-02</t>
  </si>
  <si>
    <t>VAV-CSSD-R-03</t>
  </si>
  <si>
    <t>VAV-CSSD-R-04</t>
  </si>
  <si>
    <t>VAV-CSSD-R-05</t>
  </si>
  <si>
    <t>VAV-CSSD-R-06</t>
  </si>
  <si>
    <t>VAV-CSSD-R-07</t>
  </si>
  <si>
    <t>VAV-CSSD-R-08</t>
  </si>
  <si>
    <t>VAV-CSSD-R-09</t>
  </si>
  <si>
    <t>VAV-CSSD-R-10</t>
  </si>
  <si>
    <t>VAV-CSSD-R-11</t>
  </si>
  <si>
    <t>VAV-CSSD-R-12</t>
  </si>
  <si>
    <t>VAV-IC1-S-01</t>
  </si>
  <si>
    <t>VAV-IC1-S-02</t>
  </si>
  <si>
    <t>VAV-IC1-S-03</t>
  </si>
  <si>
    <t>VAV-IC1-S-04</t>
  </si>
  <si>
    <t>VAV-IC1-S-05</t>
  </si>
  <si>
    <t>VAV-IC1-S-06</t>
  </si>
  <si>
    <t>VAV-IC1-S-07</t>
  </si>
  <si>
    <t>VAV-IC1-S-08</t>
  </si>
  <si>
    <t>VAV-IC1-S-09</t>
  </si>
  <si>
    <t>VAV-IC1-S-10</t>
  </si>
  <si>
    <t>VAV-IC1-S-11</t>
  </si>
  <si>
    <t>VAV-IC1-S-12</t>
  </si>
  <si>
    <t>VAV-IC1-S-13</t>
  </si>
  <si>
    <t>VAV-IC1-S-14</t>
  </si>
  <si>
    <t>VAV-IC1-S-15</t>
  </si>
  <si>
    <t>VAV-IC1-S-16</t>
  </si>
  <si>
    <t>VAV-IC1-S-17</t>
  </si>
  <si>
    <t>VAV-IC1-S-18</t>
  </si>
  <si>
    <t>VAV-IC1-S-19</t>
  </si>
  <si>
    <t>VAV-IC1-R-01</t>
  </si>
  <si>
    <t>VAV-IC1-R-02</t>
  </si>
  <si>
    <t>VAV-IC1-R-03</t>
  </si>
  <si>
    <t>VAV-IC2-S-01</t>
  </si>
  <si>
    <t>VAV-IC2-S-02</t>
  </si>
  <si>
    <t>VAV-IC2-S-03</t>
  </si>
  <si>
    <t>VAV-IC2-S-04</t>
  </si>
  <si>
    <t>VAV-IC2-S-05</t>
  </si>
  <si>
    <t>VAV-IC2-S-06</t>
  </si>
  <si>
    <t>VAV-IC2-S-07</t>
  </si>
  <si>
    <t>VAV-IC2-S-08</t>
  </si>
  <si>
    <t>VAV-IC2-S-09</t>
  </si>
  <si>
    <t>VAV-IC2-S-10</t>
  </si>
  <si>
    <t>VAV-IC2-S-11</t>
  </si>
  <si>
    <t>VAV-IC2-S-12</t>
  </si>
  <si>
    <t>VAV-IC2-S-13</t>
  </si>
  <si>
    <t>VAV-IC2-S-14</t>
  </si>
  <si>
    <t>VAV-IC2-S-15</t>
  </si>
  <si>
    <t>VAV-IC2-S-16</t>
  </si>
  <si>
    <t>VAV-IC2-S-17</t>
  </si>
  <si>
    <t>VAV-IC2-S-18</t>
  </si>
  <si>
    <t>VAV-IC2-R-01</t>
  </si>
  <si>
    <t>VAV-IC2-R-02</t>
  </si>
  <si>
    <t>VAV-IC2-R-03</t>
  </si>
  <si>
    <t>VAV-IC2-R-04</t>
  </si>
  <si>
    <t>VAV-IP-S-01</t>
  </si>
  <si>
    <t>VAV-IP-S-02</t>
  </si>
  <si>
    <t>VAV-IP-S-03</t>
  </si>
  <si>
    <t>VAV-IP-S-04</t>
  </si>
  <si>
    <t>VAV-IP-S-05</t>
  </si>
  <si>
    <t>VAV-IP-S-06</t>
  </si>
  <si>
    <t>VAV-IP-S-07</t>
  </si>
  <si>
    <t>VAV-IP-S-08</t>
  </si>
  <si>
    <t>VAV-IP-S-09</t>
  </si>
  <si>
    <t>VAV-IP-S-10</t>
  </si>
  <si>
    <t>VAV-IP-S-11</t>
  </si>
  <si>
    <t>VAV-IP-S-12</t>
  </si>
  <si>
    <t>VAV-IP-S-13</t>
  </si>
  <si>
    <t>VAV-IP-S-14</t>
  </si>
  <si>
    <t>VAV-IP-S-15</t>
  </si>
  <si>
    <t>VAV-IP-S-16</t>
  </si>
  <si>
    <t>VAV-IP-S-17</t>
  </si>
  <si>
    <t>VAV-IP-S-18</t>
  </si>
  <si>
    <t>VAV-IP-S-19</t>
  </si>
  <si>
    <t>VAV-IP-S-20</t>
  </si>
  <si>
    <t>VAV-IP-S-21</t>
  </si>
  <si>
    <t>VAV-IP-S-22</t>
  </si>
  <si>
    <t>VAV-IP-S-23</t>
  </si>
  <si>
    <t>VAV-IP-S-24</t>
  </si>
  <si>
    <t>VAV-IP-S-25</t>
  </si>
  <si>
    <t>VAV-IP-S-26</t>
  </si>
  <si>
    <t>VAV-IP-S-27</t>
  </si>
  <si>
    <t>VAV-IP-S-28</t>
  </si>
  <si>
    <t>VAV-IP-S-29</t>
  </si>
  <si>
    <t>VAV-IP-R-01</t>
  </si>
  <si>
    <t>VAV-IP-R-02</t>
  </si>
  <si>
    <t>VAV-IP-R-03</t>
  </si>
  <si>
    <t>VAV-IP-R-04</t>
  </si>
  <si>
    <t>VAV-IP-R-05</t>
  </si>
  <si>
    <t>VAV-IP-R-06</t>
  </si>
  <si>
    <t>VAV-IP-R-07</t>
  </si>
  <si>
    <t>VAV-IP-R-08</t>
  </si>
  <si>
    <t>VAV-IP-R-09</t>
  </si>
  <si>
    <t>VAV-IP-R-10</t>
  </si>
  <si>
    <t>VAV-IP-R-11</t>
  </si>
  <si>
    <t>VAV-IP-R-12</t>
  </si>
  <si>
    <t>VAV-IP-R-13</t>
  </si>
  <si>
    <t>VAV-WAIT-S-01</t>
  </si>
  <si>
    <t>VAV-WAIT-S-02</t>
  </si>
  <si>
    <t>VAV-SURG-S-01</t>
  </si>
  <si>
    <t>VAV-SURG-S-02</t>
  </si>
  <si>
    <t>VAV-SURG-S-03</t>
  </si>
  <si>
    <t>VAV-SURG-S-04</t>
  </si>
  <si>
    <t>VAV-SURG-S-05</t>
  </si>
  <si>
    <t>VAV-SURG-S-06</t>
  </si>
  <si>
    <t>VAV-SURG-S-07</t>
  </si>
  <si>
    <t>VAV-SURG-S-08</t>
  </si>
  <si>
    <t>VAV-SURG-S-09</t>
  </si>
  <si>
    <t>VAV-SURG-S-10</t>
  </si>
  <si>
    <t>VAV-SURG-S-11</t>
  </si>
  <si>
    <t>VAV-SURG-S-12</t>
  </si>
  <si>
    <t>VAV-SURG-S-13</t>
  </si>
  <si>
    <t>VAV-SURG-S-14</t>
  </si>
  <si>
    <t>VAV-SURG-S-15</t>
  </si>
  <si>
    <t>VAV-SURG-S-16</t>
  </si>
  <si>
    <t>VAV-SURG-S-17</t>
  </si>
  <si>
    <t>VAV-SURG-S-18</t>
  </si>
  <si>
    <t>VAV-SURG-S-19</t>
  </si>
  <si>
    <t>VAV-SURG-S-20</t>
  </si>
  <si>
    <t>VAV-SURG-S-21</t>
  </si>
  <si>
    <t>VAV-SURG-S-22</t>
  </si>
  <si>
    <t>VAV-SURG-R-01</t>
  </si>
  <si>
    <t>VAV-SURG-R-02</t>
  </si>
  <si>
    <t>VAV-SURG-R-03</t>
  </si>
  <si>
    <t>VAV-SURG-R-04</t>
  </si>
  <si>
    <t>VAV-SURG-R-05</t>
  </si>
  <si>
    <t>VAV-SURG-R-06</t>
  </si>
  <si>
    <t>VAV-SURG-R-07</t>
  </si>
  <si>
    <t>VAV-SURG-R-08</t>
  </si>
  <si>
    <t>VAV-SURG-R-09</t>
  </si>
  <si>
    <t>VAV-OS-S-01</t>
  </si>
  <si>
    <t>VAV-OS-S-02</t>
  </si>
  <si>
    <t>VAV-OS-S-03</t>
  </si>
  <si>
    <t>VAV-OS-S-04</t>
  </si>
  <si>
    <t>VAV-OS-S-05</t>
  </si>
  <si>
    <t>VAV-OS-S-06</t>
  </si>
  <si>
    <t>VAV-OS-S-07</t>
  </si>
  <si>
    <t>VAV-OS-R-01</t>
  </si>
  <si>
    <t>VAV-OS-R-02</t>
  </si>
  <si>
    <t>VAV-OS-R-03</t>
  </si>
  <si>
    <t>VAV-OS-R-04</t>
  </si>
  <si>
    <t>VAV-REC-S-01</t>
  </si>
  <si>
    <t>VAV-REC-S-02</t>
  </si>
  <si>
    <t>VAV-REC-S-03</t>
  </si>
  <si>
    <t>VAV-REC-S-04</t>
  </si>
  <si>
    <t>VAV-REC-S-05</t>
  </si>
  <si>
    <t>VAV-REC-S-06</t>
  </si>
  <si>
    <t>VAV-REC-S-07</t>
  </si>
  <si>
    <t>VAV-REC-S-08</t>
  </si>
  <si>
    <t>VAV-REC-S-09</t>
  </si>
  <si>
    <t>VAV-REC-S-10</t>
  </si>
  <si>
    <t>VAV-REC-S-11</t>
  </si>
  <si>
    <t>VAV-REC-S-12</t>
  </si>
  <si>
    <t>VAV-REC-S-13</t>
  </si>
  <si>
    <t>VAV-REC-S-14</t>
  </si>
  <si>
    <t>VAV-REC-S-15</t>
  </si>
  <si>
    <t>VAV-REC-S-16</t>
  </si>
  <si>
    <t>VAV-REC-S-17</t>
  </si>
  <si>
    <t>VAV-REC-S-18</t>
  </si>
  <si>
    <t>VAV-REC-S-19</t>
  </si>
  <si>
    <t>VAV-REC-S-20</t>
  </si>
  <si>
    <t>VAV-REC-S-21</t>
  </si>
  <si>
    <t>VAV-REC-S-22</t>
  </si>
  <si>
    <t>VAV-REC-S-23</t>
  </si>
  <si>
    <t>VAV-REC-S-24</t>
  </si>
  <si>
    <t>VAV-REC-R-01</t>
  </si>
  <si>
    <t>VAV-REC-R-02</t>
  </si>
  <si>
    <t>VAV-REC-R-03</t>
  </si>
  <si>
    <t>VAV-REC-R-04</t>
  </si>
  <si>
    <t>VAV-REC-R-05</t>
  </si>
  <si>
    <t>VAV-REC-R-06</t>
  </si>
  <si>
    <t>VAV-3F1-S-01</t>
  </si>
  <si>
    <t>VAV-3F1-S-02</t>
  </si>
  <si>
    <t>VAV-3F1-S-03</t>
  </si>
  <si>
    <t>VAV-3F1-S-04</t>
  </si>
  <si>
    <t>VAV-3F1-S-05</t>
  </si>
  <si>
    <t>VAV-3F1-S-06</t>
  </si>
  <si>
    <t>VAV-3F1-S-07</t>
  </si>
  <si>
    <t>VAV-3F1-S-08</t>
  </si>
  <si>
    <t>VAV-3F1-S-09</t>
  </si>
  <si>
    <t>VAV-3F1-S-10</t>
  </si>
  <si>
    <t>VAV-3F1-S-11</t>
  </si>
  <si>
    <t>VAV-3F1-S-12</t>
  </si>
  <si>
    <t>VAV-3F1-S-13</t>
  </si>
  <si>
    <t>VAV-3F1-S-14</t>
  </si>
  <si>
    <t>VAV-3F1-S-15</t>
  </si>
  <si>
    <t>VAV-3F1-S-16</t>
  </si>
  <si>
    <t>VAV-3F1-S-17</t>
  </si>
  <si>
    <t>VAV-3F1-S-18</t>
  </si>
  <si>
    <t>VAV-3F1-S-19</t>
  </si>
  <si>
    <t>VAV-3F1-S-20</t>
  </si>
  <si>
    <t>VAV-3F1-S-21</t>
  </si>
  <si>
    <t>VAV-3F1-S-22</t>
  </si>
  <si>
    <t>VAV-3F1-S-23</t>
  </si>
  <si>
    <t>VAV-3F1-R-14</t>
  </si>
  <si>
    <t>VAV-3F1-R-21</t>
  </si>
  <si>
    <t>VAV-3F1-R-23</t>
  </si>
  <si>
    <t>VAV-3F2-S-01</t>
  </si>
  <si>
    <t>VAV-3F2-S-02</t>
  </si>
  <si>
    <t>VAV-3F2-S-03</t>
  </si>
  <si>
    <t>VAV-3F2-S-04</t>
  </si>
  <si>
    <t>VAV-3F2-S-05</t>
  </si>
  <si>
    <t>VAV-3F2-S-06</t>
  </si>
  <si>
    <t>VAV-3F2-S-07</t>
  </si>
  <si>
    <t>VAV-3F2-S-08</t>
  </si>
  <si>
    <t>VAV-3F2-S-09</t>
  </si>
  <si>
    <t>VAV-3F2-S-10</t>
  </si>
  <si>
    <t>VAV-3F2-S-11</t>
  </si>
  <si>
    <t>VAV-3F2-S-12</t>
  </si>
  <si>
    <t>VAV-3F2-S-13</t>
  </si>
  <si>
    <t>VAV-3F2-S-14</t>
  </si>
  <si>
    <t>VAV-3F2-S-15</t>
  </si>
  <si>
    <t>VAV-3F2-S-16</t>
  </si>
  <si>
    <t>VAV-3F2-S-17</t>
  </si>
  <si>
    <t>VAV-3F2-R-01</t>
  </si>
  <si>
    <t>VAV-3F2-R-15</t>
  </si>
  <si>
    <t>VAV-OF1-S-01</t>
  </si>
  <si>
    <t>VAV-OF1-S-02</t>
  </si>
  <si>
    <t>VAV-OF1-S-03</t>
  </si>
  <si>
    <t>VAV-OF1-S-04</t>
  </si>
  <si>
    <t>VAV-OF1-S-05</t>
  </si>
  <si>
    <t>VAV-OF1-S-06</t>
  </si>
  <si>
    <t>VAV-OF1-S-07</t>
  </si>
  <si>
    <t>VAV-OF1-S-08</t>
  </si>
  <si>
    <t>VAV-OF1-S-09</t>
  </si>
  <si>
    <t>VAV-OF2-S-01</t>
  </si>
  <si>
    <t>VAV-OF2-S-02</t>
  </si>
  <si>
    <t>VAV-OF2-S-03</t>
  </si>
  <si>
    <t>VAV-OF2-S-04</t>
  </si>
  <si>
    <t>VAV-OF2-S-05</t>
  </si>
  <si>
    <t>VAV-OF2-S-06</t>
  </si>
  <si>
    <t>VAV-OF2-S-07</t>
  </si>
  <si>
    <t>VAV-OF2-S-08</t>
  </si>
  <si>
    <t>VAV-OF2-S-09</t>
  </si>
  <si>
    <t>VAV-OF2-S-10</t>
  </si>
  <si>
    <t>VAV-TR-S-01</t>
  </si>
  <si>
    <t>VAV-TR-S-02</t>
  </si>
  <si>
    <t>VAV-TR-S-03</t>
  </si>
  <si>
    <t>VAV-TR-S-04</t>
  </si>
  <si>
    <t>VAV-TR-S-05</t>
  </si>
  <si>
    <t>VAV-TR-S-06</t>
  </si>
  <si>
    <t>CAV-R1-S-01</t>
  </si>
  <si>
    <t>CAV-R1-S-02</t>
  </si>
  <si>
    <t>CAV-R2-S-01</t>
  </si>
  <si>
    <t>CAV-R2-S-02</t>
  </si>
  <si>
    <t>CAV-R2-S-03</t>
  </si>
  <si>
    <t>CAV-R2-S-04</t>
  </si>
  <si>
    <t>CAV-R2-S-05</t>
  </si>
  <si>
    <t>CAV-RAD.3-S-01</t>
  </si>
  <si>
    <t>CAV-RAD.3-S-02</t>
  </si>
  <si>
    <t>CAV-RAD.3-S-03</t>
  </si>
  <si>
    <t>CAV-RAD.3-S-04</t>
  </si>
  <si>
    <t>CAV-RAD.3-S-05</t>
  </si>
  <si>
    <t>CAV-MORG.-S-01</t>
  </si>
  <si>
    <t>CAV-LAUN-S-01</t>
  </si>
  <si>
    <t>CAV-LAUN-S-02</t>
  </si>
  <si>
    <t>CAV-LAUN-S-03</t>
  </si>
  <si>
    <t>CAV-OFF-S-01</t>
  </si>
  <si>
    <t>CAV-OFF-S-02</t>
  </si>
  <si>
    <t>CAV-OPP-S-01</t>
  </si>
  <si>
    <t>CAV-OPP-S-02</t>
  </si>
  <si>
    <t>CAV-EMR-S-01</t>
  </si>
  <si>
    <t>CAV-EMR-S-02</t>
  </si>
  <si>
    <t>CAV-MR2-S-01</t>
  </si>
  <si>
    <t>CAV-MR2-S-02</t>
  </si>
  <si>
    <t>CAV-ANG-S-01</t>
  </si>
  <si>
    <t>CAV-WR-S-01</t>
  </si>
  <si>
    <t>CAV-CT2-S-01</t>
  </si>
  <si>
    <t>CAV-CT2-S-02</t>
  </si>
  <si>
    <t>CAV-OPA-S-01</t>
  </si>
  <si>
    <t>CAV-OPA-S-02</t>
  </si>
  <si>
    <t>CAV-CIR-S-01</t>
  </si>
  <si>
    <t>CAV-CIR-S-02</t>
  </si>
  <si>
    <t>CAV-CIR-S-03</t>
  </si>
  <si>
    <t>CAV-CIR-S-04</t>
  </si>
  <si>
    <t>CAV-CIR-S-05</t>
  </si>
  <si>
    <t>CAV-CIR-S-06</t>
  </si>
  <si>
    <t>CAV-CIR-S-07</t>
  </si>
  <si>
    <t>CAV-CIR-S-08</t>
  </si>
  <si>
    <t>CAV-CIR-S-09</t>
  </si>
  <si>
    <t>CAV-CIR-S-10</t>
  </si>
  <si>
    <t>CAV-CIR-S-11</t>
  </si>
  <si>
    <t>CAV-CIR-S-12</t>
  </si>
  <si>
    <t>CAV-FS-S-01</t>
  </si>
  <si>
    <t>CAV-PHR-S-01</t>
  </si>
  <si>
    <t>CAV-PHR-S-02</t>
  </si>
  <si>
    <t>CAV-PHR-S-03</t>
  </si>
  <si>
    <t>CAV-PHR-S-04</t>
  </si>
  <si>
    <t>CAV-ENDO-S-01</t>
  </si>
  <si>
    <t>CAV-ENDO-S-02</t>
  </si>
  <si>
    <t>CAV-ENDO-S-03</t>
  </si>
  <si>
    <t>CAV-PCH-S-01</t>
  </si>
  <si>
    <t>CAV-PCH-S-02</t>
  </si>
  <si>
    <t>CAV-ACH-S-01</t>
  </si>
  <si>
    <t>CAV-ACH-S-02</t>
  </si>
  <si>
    <t>CAV-ACH-S-03</t>
  </si>
  <si>
    <t>CAV-BB-S-01</t>
  </si>
  <si>
    <t>CAV-BB-S-02</t>
  </si>
  <si>
    <t>CAV-BM2-S-01</t>
  </si>
  <si>
    <t>CAV-BM2-S-02</t>
  </si>
  <si>
    <t>CAV-LB6-S-01</t>
  </si>
  <si>
    <t>CAV-LB6-S-03</t>
  </si>
  <si>
    <t>CAV-CSSD-S-01</t>
  </si>
  <si>
    <t>CAV-IC1-S-01</t>
  </si>
  <si>
    <t>CAV-IC2-S-01</t>
  </si>
  <si>
    <t>CAV-IP-S-01</t>
  </si>
  <si>
    <t>CAV-IP-S-02</t>
  </si>
  <si>
    <t>CAV-WAIT-S-01</t>
  </si>
  <si>
    <t>CAV-WAIT-S-02</t>
  </si>
  <si>
    <t>CAV-SURG-S-01</t>
  </si>
  <si>
    <t>CAV-SURG-S-02</t>
  </si>
  <si>
    <t>CAV-SURG-S-03</t>
  </si>
  <si>
    <t>CAV-SURG-S-04</t>
  </si>
  <si>
    <t>CAV-SURG-S-05</t>
  </si>
  <si>
    <t>CAV-SURG-S-06</t>
  </si>
  <si>
    <t>CAV-SURG-S-07</t>
  </si>
  <si>
    <t>CAV-SURG-S-08</t>
  </si>
  <si>
    <t>CAV-SURG-S-09</t>
  </si>
  <si>
    <t>CAV-SURG-S-10</t>
  </si>
  <si>
    <t>CAV-SURG-S-11</t>
  </si>
  <si>
    <t>CAV-OS-S-01</t>
  </si>
  <si>
    <t>CAV-OS-S-02</t>
  </si>
  <si>
    <t>CAV-OS-S-03</t>
  </si>
  <si>
    <t>CAV-OS-S-04</t>
  </si>
  <si>
    <t>CAV-REC-S-01</t>
  </si>
  <si>
    <t>CAV-REC-S-02</t>
  </si>
  <si>
    <t>CAV-REC-S-03</t>
  </si>
  <si>
    <t>CAV-REC-S-04</t>
  </si>
  <si>
    <t>CAV-3F1-S-01</t>
  </si>
  <si>
    <t>CAV-3F1-S-02</t>
  </si>
  <si>
    <t>CAV-3F1-S-03</t>
  </si>
  <si>
    <t>CAV-3F1-S-04</t>
  </si>
  <si>
    <t>CAV-3F2-S-01</t>
  </si>
  <si>
    <t>CAV-3F2-S-2</t>
  </si>
  <si>
    <t>CAV-3F2-S-3</t>
  </si>
  <si>
    <t>CAV-OF1-S-01</t>
  </si>
  <si>
    <t>CAV-OF1-S-02</t>
  </si>
  <si>
    <t>CAV-OF1-S-03</t>
  </si>
  <si>
    <t>CAV-OF2-S-01</t>
  </si>
  <si>
    <t>CAV-OF2-S-02</t>
  </si>
  <si>
    <t>CAV-OF2-S-03</t>
  </si>
  <si>
    <t>CAV-TR-S-01</t>
  </si>
  <si>
    <t>CAV-TR-S-02</t>
  </si>
  <si>
    <t>CAV-TR-S-03</t>
  </si>
  <si>
    <t>CYCLOTRON</t>
  </si>
  <si>
    <t>QC LAB</t>
  </si>
  <si>
    <t>AIRLOCK</t>
  </si>
  <si>
    <t xml:space="preserve">PACKAGING </t>
  </si>
  <si>
    <t>FDG</t>
  </si>
  <si>
    <t>WASTE</t>
  </si>
  <si>
    <t>STERILE LAB</t>
  </si>
  <si>
    <t>PRODUCT STORE</t>
  </si>
  <si>
    <t>BUFFER ROOM</t>
  </si>
  <si>
    <t xml:space="preserve">ANTE ROOM </t>
  </si>
  <si>
    <t>ANTE ROOOM</t>
  </si>
  <si>
    <t>CAV's</t>
  </si>
  <si>
    <t>Reheat coil</t>
  </si>
  <si>
    <t>A</t>
  </si>
  <si>
    <t>H</t>
  </si>
  <si>
    <t>I</t>
  </si>
  <si>
    <t>J</t>
  </si>
  <si>
    <t>K</t>
  </si>
  <si>
    <t>L</t>
  </si>
  <si>
    <t>M</t>
  </si>
  <si>
    <t>N</t>
  </si>
  <si>
    <t>1/2"</t>
  </si>
  <si>
    <t>3/4"</t>
  </si>
  <si>
    <t>1"</t>
  </si>
  <si>
    <t>Unions</t>
  </si>
  <si>
    <t>Test Points</t>
  </si>
  <si>
    <t>Smoke Exhaust Fans</t>
  </si>
  <si>
    <t>Stairwell Pressurization Fans</t>
  </si>
  <si>
    <t>E.A.LOUVERS (RAIN PROTECTION WITH SAND TRAP)</t>
  </si>
  <si>
    <t>Supply Air Diffuser  (S.A.D.)</t>
  </si>
  <si>
    <t>Return Air Diffuser  (R.A.D.)</t>
  </si>
  <si>
    <t>Exhaust Air Diffuser  (E.A.D.)</t>
  </si>
  <si>
    <t>9 X 9 (in x in)</t>
  </si>
  <si>
    <t>6 X 6 (in x in)</t>
  </si>
  <si>
    <t>Sq.ft.</t>
  </si>
  <si>
    <t>Testing (3 months test run)  &amp; Commissioning with Air &amp; water balancing</t>
  </si>
  <si>
    <t>Painting on equipment / Hangers, Supports, Pipe etc as per specifications.</t>
  </si>
  <si>
    <t>26 Gauge</t>
  </si>
  <si>
    <t>23 25 13</t>
  </si>
  <si>
    <t>Supply, Installation and Commissioning of chilled water treatment system with all interconnecting pipes, valves, fittings and chemicals(Automatic chemical dosing). complete in all aspect as per drawings and specifications</t>
  </si>
  <si>
    <t>Set</t>
  </si>
  <si>
    <t>23 25 16</t>
  </si>
  <si>
    <t>Supply, Installation and Commissioning of conductivity controller with all interconnecting pipes, valves, fittings and chemicals, complete in all aspect as per drawings and specifications.</t>
  </si>
  <si>
    <t>Supply, installation &amp; comissioning of valves as per drawings and specifiaction.</t>
  </si>
  <si>
    <t>Double Regulating Valves</t>
  </si>
  <si>
    <r>
      <t xml:space="preserve">Supply, Installation &amp; Commissioning of </t>
    </r>
    <r>
      <rPr>
        <sz val="14"/>
        <rFont val="Calibri"/>
        <family val="2"/>
      </rPr>
      <t xml:space="preserve">Ø 1" </t>
    </r>
    <r>
      <rPr>
        <sz val="14"/>
        <rFont val="Calibri"/>
        <family val="2"/>
        <scheme val="minor"/>
      </rPr>
      <t>Automatic airvents as per drawings and specifications.</t>
    </r>
  </si>
  <si>
    <r>
      <t xml:space="preserve">Supply, Installation and Commissioning of </t>
    </r>
    <r>
      <rPr>
        <sz val="12"/>
        <rFont val="Century Gothic"/>
        <family val="2"/>
      </rPr>
      <t>Ø</t>
    </r>
    <r>
      <rPr>
        <sz val="11.9"/>
        <rFont val="Calibri"/>
        <family val="2"/>
      </rPr>
      <t xml:space="preserve"> </t>
    </r>
    <r>
      <rPr>
        <sz val="14"/>
        <rFont val="Calibri"/>
        <family val="2"/>
        <scheme val="minor"/>
      </rPr>
      <t xml:space="preserve">1" </t>
    </r>
    <r>
      <rPr>
        <sz val="14"/>
        <color theme="1"/>
        <rFont val="Calibri"/>
        <family val="2"/>
        <scheme val="minor"/>
      </rPr>
      <t>Flow Switch as per drawings and specifications.</t>
    </r>
  </si>
  <si>
    <r>
      <t xml:space="preserve">Supply, Installation &amp; Commissioning of </t>
    </r>
    <r>
      <rPr>
        <sz val="12"/>
        <rFont val="Century Gothic"/>
        <family val="2"/>
      </rPr>
      <t>Ø</t>
    </r>
    <r>
      <rPr>
        <sz val="11.9"/>
        <rFont val="Calibri"/>
        <family val="2"/>
      </rPr>
      <t xml:space="preserve"> </t>
    </r>
    <r>
      <rPr>
        <sz val="14"/>
        <rFont val="Calibri"/>
        <family val="2"/>
        <scheme val="minor"/>
      </rPr>
      <t>1" Automatic air vents as per drawings and specifications.</t>
    </r>
  </si>
  <si>
    <t>R.ft.</t>
  </si>
  <si>
    <t>23 05 53</t>
  </si>
  <si>
    <t>23 05 48</t>
  </si>
  <si>
    <t xml:space="preserve">Supply, Installation &amp; Commissioning of PP-R type 3 piping for cooling tower makeup water piping including all cutting, fixing fitting, laying, cleaning and making good complete in all respect as per drawings and specifications. </t>
  </si>
  <si>
    <t>Ø 3" Diameter</t>
  </si>
  <si>
    <t>Ø 2" Diameter</t>
  </si>
  <si>
    <t>AS-01</t>
  </si>
  <si>
    <t>AC-01</t>
  </si>
  <si>
    <t>AC-02</t>
  </si>
  <si>
    <t>23 33 43</t>
  </si>
  <si>
    <t>8" Diameter</t>
  </si>
  <si>
    <t>6" Diameter</t>
  </si>
  <si>
    <t>Ø 50" Diameter</t>
  </si>
  <si>
    <t>Ø 48" Diameter</t>
  </si>
  <si>
    <t>Ø 46" Diameter</t>
  </si>
  <si>
    <t>Ø 44" Diameter</t>
  </si>
  <si>
    <t>Ø 42" Diameter</t>
  </si>
  <si>
    <t>Ø 40" Diameter</t>
  </si>
  <si>
    <t>Ø 38" Diameter</t>
  </si>
  <si>
    <t>Ø 36" Diameter</t>
  </si>
  <si>
    <t>Ø 34" Diameter</t>
  </si>
  <si>
    <t>Ø 32" Diameter</t>
  </si>
  <si>
    <t>Ø 30" Diameter</t>
  </si>
  <si>
    <t>Ø 20" Diameter</t>
  </si>
  <si>
    <t>Ø 16" Diameter</t>
  </si>
  <si>
    <t>Ø 14" Diameter</t>
  </si>
  <si>
    <t>Ø 12" Diameter</t>
  </si>
  <si>
    <t>Ø 10" Diameter</t>
  </si>
  <si>
    <t>Ø 8" Diameter</t>
  </si>
  <si>
    <t>Ø 6" Diameter</t>
  </si>
  <si>
    <t>Ø 56" Diameter</t>
  </si>
  <si>
    <t>Ø 54" Diameter</t>
  </si>
  <si>
    <t>Ø 28" Diameter</t>
  </si>
  <si>
    <t>Ø 26" Diameter</t>
  </si>
  <si>
    <t>Ø 24" Diameter</t>
  </si>
  <si>
    <t>Ø 18" Diameter</t>
  </si>
  <si>
    <t>Ø 22" Diameter</t>
  </si>
  <si>
    <t>Ø 58" Diameter</t>
  </si>
  <si>
    <t>24 X 24 (in x in)</t>
  </si>
  <si>
    <t>21 X 21 (in x in)</t>
  </si>
  <si>
    <t>18 X 18 (in x in)</t>
  </si>
  <si>
    <t>15 X 15 (in x in)</t>
  </si>
  <si>
    <t>12 X 12 (in x in)</t>
  </si>
  <si>
    <t>30 X 30 (in x in)</t>
  </si>
  <si>
    <t>Laminar Flow Diffusers  (L.F.D.)</t>
  </si>
  <si>
    <t>24 X 36 (in x in)</t>
  </si>
  <si>
    <t>48 X 12 (in x in)</t>
  </si>
  <si>
    <t>38 X 6 (in x in)</t>
  </si>
  <si>
    <t>30 X 14 (in x in)</t>
  </si>
  <si>
    <t>30 X 12 (in x in)</t>
  </si>
  <si>
    <t>28 X 6 (in x in)</t>
  </si>
  <si>
    <t>26 X 6 (in x in)</t>
  </si>
  <si>
    <t>20 X 6 (in x in)</t>
  </si>
  <si>
    <t>16 X 16 (in x in)</t>
  </si>
  <si>
    <t>18 X 6 (in x in)</t>
  </si>
  <si>
    <t>Supply Air Linear Slot Diffuser (S.A.L.S.D)</t>
  </si>
  <si>
    <t>2/1",54"</t>
  </si>
  <si>
    <t>2/1",34"</t>
  </si>
  <si>
    <t>2/1",32"</t>
  </si>
  <si>
    <t>Return Air Linear Slot Diffuser (R.A.L.S.D)</t>
  </si>
  <si>
    <t>F.A.LOUVERS</t>
  </si>
  <si>
    <t>12 X 10 (in x in)</t>
  </si>
  <si>
    <t>Return Air Linear Bar Grille (R.A.L.B.G)</t>
  </si>
  <si>
    <t>Linear Supply Air Diffuser (L.S.A.D)</t>
  </si>
  <si>
    <t>Linear Exhaust Air Diffuser (L.E.A.D)</t>
  </si>
  <si>
    <t>36 X 24 (in x in)</t>
  </si>
  <si>
    <t>2/1",137"</t>
  </si>
  <si>
    <t>2/1",84"</t>
  </si>
  <si>
    <t>2/1",62"</t>
  </si>
  <si>
    <t>2/1",60"</t>
  </si>
  <si>
    <t>2/1",36"</t>
  </si>
  <si>
    <t>2/1",30"</t>
  </si>
  <si>
    <t>Exhaust Air Linear Slot Diffuser (E.A.L.S.D)</t>
  </si>
  <si>
    <t>2/1",35"</t>
  </si>
  <si>
    <t>2/1",85"</t>
  </si>
  <si>
    <t>2/1",40"</t>
  </si>
  <si>
    <t>2/1",38"</t>
  </si>
  <si>
    <t>2/1",100"</t>
  </si>
  <si>
    <t>42 X 10 (in x in)</t>
  </si>
  <si>
    <t>36 X 12 (in x in)</t>
  </si>
  <si>
    <t>2/1-53"</t>
  </si>
  <si>
    <t>2/1",44"</t>
  </si>
  <si>
    <t>2/1",28"</t>
  </si>
  <si>
    <t>2/1",22"</t>
  </si>
  <si>
    <t>92 X 92 (in x in)</t>
  </si>
  <si>
    <t>60 X 24 (in x in)</t>
  </si>
  <si>
    <t>22 X 4 (in x in)</t>
  </si>
  <si>
    <t>20 X 10 (in x in)</t>
  </si>
  <si>
    <t>20 X 12 (in x in)</t>
  </si>
  <si>
    <t>18 X 8 (in x in)</t>
  </si>
  <si>
    <t>16 X 6 (in x in)</t>
  </si>
  <si>
    <t>14 X 10 (in x in)</t>
  </si>
  <si>
    <t>16 X 8 (in x in)</t>
  </si>
  <si>
    <t>12 X 8 (in x in)</t>
  </si>
  <si>
    <t>12 X 6 (in x in)</t>
  </si>
  <si>
    <t>18 X 12 (in x in)</t>
  </si>
  <si>
    <t>52 X 6 (in x in)</t>
  </si>
  <si>
    <t>36 X 6 (in x in)</t>
  </si>
  <si>
    <t>14 X 6 (in x in)</t>
  </si>
  <si>
    <t>22 X 8 (in x in)</t>
  </si>
  <si>
    <t>18 X 10 (in x in)</t>
  </si>
  <si>
    <t>46 X 6 (in x in)</t>
  </si>
  <si>
    <t>24 X 6 (in x in)</t>
  </si>
  <si>
    <t xml:space="preserve">23 34 33 </t>
  </si>
  <si>
    <t>Supply, Installation &amp; commissioning of brass tags for Equipment and system including all accessories complete in all respect as per drawings and specifications.</t>
  </si>
  <si>
    <t>23 21 23
40 92 49</t>
  </si>
  <si>
    <t>23 73 13
40 92 49
23 41 00</t>
  </si>
  <si>
    <t>Installation and Commissioning of Exhaust and Fresh Air Fans with wire mesh as per schedule &amp; specifications.</t>
  </si>
  <si>
    <t>437.5 ft² (32% Free Area)</t>
  </si>
  <si>
    <t>291.6 ft² (32% Free Area)</t>
  </si>
  <si>
    <t>143.3 ft² (32% Free Area)</t>
  </si>
  <si>
    <t>82.2 ft² (32% Free Area)</t>
  </si>
  <si>
    <t>19.5 ft² (32% Free Area)</t>
  </si>
  <si>
    <t>16.8 ft² (32% Free Area)</t>
  </si>
  <si>
    <t>12.1 ft² (32% Free Area)</t>
  </si>
  <si>
    <t>500 ft² (32% Free Area)</t>
  </si>
  <si>
    <t>104 ft² (32% Free Area)</t>
  </si>
  <si>
    <t>42 ft² (32% Free Area)</t>
  </si>
  <si>
    <t>24 ft² (32% Free Area)</t>
  </si>
  <si>
    <t>7.4 ft² (32% Free Area)</t>
  </si>
  <si>
    <t>78 ft² (32% Free Area)</t>
  </si>
  <si>
    <t>1.5 ft² (32% Free Area)</t>
  </si>
  <si>
    <t>33.8 ft² (32% Free Area)</t>
  </si>
  <si>
    <t>4 ft² (32% Free Area)</t>
  </si>
  <si>
    <t>9.4 ft² (32% Free Area)</t>
  </si>
  <si>
    <t>30 ft² (32% Free Area)</t>
  </si>
  <si>
    <t>34.7 ft² (32% Free Area)</t>
  </si>
  <si>
    <t>21.25 ft² (32% Free Area)</t>
  </si>
  <si>
    <t>42.5 ft² (32% Free Area)</t>
  </si>
  <si>
    <t>17.3 ft² (32% Free Area)</t>
  </si>
  <si>
    <t>11 ft² (32% Free Area)</t>
  </si>
  <si>
    <t>7.5 ft² (32% Free Area)</t>
  </si>
  <si>
    <t>26 ft² (32% Free Area)</t>
  </si>
  <si>
    <t>140 ft² (32% Free Area)</t>
  </si>
  <si>
    <t>100 ft² (32% Free Area)</t>
  </si>
  <si>
    <t>108 ft² (32% Free Area)</t>
  </si>
  <si>
    <t>132 ft² (32% Free Area)</t>
  </si>
  <si>
    <t>17 ft² (32% Free Area)</t>
  </si>
  <si>
    <t>32 ft² (32% Free Area)</t>
  </si>
  <si>
    <r>
      <rPr>
        <sz val="12"/>
        <color theme="1"/>
        <rFont val="Century Gothic"/>
        <family val="2"/>
      </rPr>
      <t>Ø</t>
    </r>
    <r>
      <rPr>
        <sz val="14"/>
        <color theme="1"/>
        <rFont val="Calibri"/>
        <family val="2"/>
        <scheme val="minor"/>
      </rPr>
      <t>1/2"</t>
    </r>
  </si>
  <si>
    <t>Ø3/4"</t>
  </si>
  <si>
    <t>Ø1"</t>
  </si>
  <si>
    <t>Ø1/2"</t>
  </si>
  <si>
    <t>Ø1-1/4"</t>
  </si>
  <si>
    <t>09 90 00</t>
  </si>
  <si>
    <t>Sq ft.</t>
  </si>
  <si>
    <t xml:space="preserve">Supply, Installation and Commissioning of U-PVC piping with armaflex thick insulation for condensate drain including all cutting fixing, layout, cleaning and making good complete in all respect as per drawings and specifications.                             </t>
  </si>
  <si>
    <t>Supply, installation &amp; commissioning of Aluminum cladding over Exposed Ducts complete with all respects as mentioned in the schedule &amp; specifications.</t>
  </si>
  <si>
    <t xml:space="preserve"> 23 05 23                          </t>
  </si>
  <si>
    <t xml:space="preserve">23 34 00
</t>
  </si>
  <si>
    <t>23 21 13.02</t>
  </si>
  <si>
    <t>22x12</t>
  </si>
  <si>
    <t>24x12</t>
  </si>
  <si>
    <t>38x28</t>
  </si>
  <si>
    <t>34x26</t>
  </si>
  <si>
    <t>42x20</t>
  </si>
  <si>
    <t>16x10</t>
  </si>
  <si>
    <t>18x10</t>
  </si>
  <si>
    <t>24x10</t>
  </si>
  <si>
    <t>24x14</t>
  </si>
  <si>
    <t>24x16</t>
  </si>
  <si>
    <t>22x16</t>
  </si>
  <si>
    <t>18x8</t>
  </si>
  <si>
    <t>16x6</t>
  </si>
  <si>
    <t>16x8</t>
  </si>
  <si>
    <t>14x6</t>
  </si>
  <si>
    <t>12x6</t>
  </si>
  <si>
    <t>12x8</t>
  </si>
  <si>
    <t>50x28</t>
  </si>
  <si>
    <t>Supply, Installation and Commissioning of Motorized Volume control Dampers as per SMACNA standards and specifications. Shown as per drawings.</t>
  </si>
  <si>
    <t>36x16</t>
  </si>
  <si>
    <t>54x24</t>
  </si>
  <si>
    <t>56x36</t>
  </si>
  <si>
    <t>70x26</t>
  </si>
  <si>
    <t>74x76</t>
  </si>
  <si>
    <t>∅56</t>
  </si>
  <si>
    <t>∅20</t>
  </si>
  <si>
    <t>∅50</t>
  </si>
  <si>
    <t>34x18</t>
  </si>
  <si>
    <t>"</t>
  </si>
  <si>
    <t>50x36</t>
  </si>
  <si>
    <t>40x24</t>
  </si>
  <si>
    <t>44x28</t>
  </si>
  <si>
    <t>34x24</t>
  </si>
  <si>
    <t>30x18</t>
  </si>
  <si>
    <t>32x22</t>
  </si>
  <si>
    <t>54x28</t>
  </si>
  <si>
    <t>26x10</t>
  </si>
  <si>
    <t>56x24</t>
  </si>
  <si>
    <t>∅46</t>
  </si>
  <si>
    <t>16x12</t>
  </si>
  <si>
    <t>66x36</t>
  </si>
  <si>
    <t>240x175</t>
  </si>
  <si>
    <t>46x20</t>
  </si>
  <si>
    <t>70x28</t>
  </si>
  <si>
    <t>60x24</t>
  </si>
  <si>
    <t>44x22</t>
  </si>
  <si>
    <t>52x36</t>
  </si>
  <si>
    <t>8x6</t>
  </si>
  <si>
    <t>10x6</t>
  </si>
  <si>
    <t>18x6</t>
  </si>
  <si>
    <t>24x8</t>
  </si>
  <si>
    <t>24x6</t>
  </si>
  <si>
    <t>20x12</t>
  </si>
  <si>
    <t>20x10</t>
  </si>
  <si>
    <t>20x8</t>
  </si>
  <si>
    <t>20x6</t>
  </si>
  <si>
    <t>22x10</t>
  </si>
  <si>
    <t>22x8</t>
  </si>
  <si>
    <t>22x6</t>
  </si>
  <si>
    <t>26x14</t>
  </si>
  <si>
    <t>26x12</t>
  </si>
  <si>
    <t>26x8</t>
  </si>
  <si>
    <t>28x14</t>
  </si>
  <si>
    <t>28x12</t>
  </si>
  <si>
    <t>28x10</t>
  </si>
  <si>
    <t>28x8</t>
  </si>
  <si>
    <t>30x14</t>
  </si>
  <si>
    <t>30x12</t>
  </si>
  <si>
    <t>30x10</t>
  </si>
  <si>
    <t>30x16</t>
  </si>
  <si>
    <t>30x24</t>
  </si>
  <si>
    <t>32x18</t>
  </si>
  <si>
    <t>32x16</t>
  </si>
  <si>
    <t>32x14</t>
  </si>
  <si>
    <t>32x12</t>
  </si>
  <si>
    <t>34x20</t>
  </si>
  <si>
    <t>34x12</t>
  </si>
  <si>
    <t>34x10</t>
  </si>
  <si>
    <t>34x14</t>
  </si>
  <si>
    <t>36x20</t>
  </si>
  <si>
    <t>38x24</t>
  </si>
  <si>
    <t>38x16</t>
  </si>
  <si>
    <t>38x10</t>
  </si>
  <si>
    <t>40x18</t>
  </si>
  <si>
    <t>40x12</t>
  </si>
  <si>
    <t>48x16</t>
  </si>
  <si>
    <t>52x22</t>
  </si>
  <si>
    <t>62x20</t>
  </si>
  <si>
    <t>35x24</t>
  </si>
  <si>
    <t>14x8</t>
  </si>
  <si>
    <t>∅18</t>
  </si>
  <si>
    <t>∅30</t>
  </si>
  <si>
    <t>∅36</t>
  </si>
  <si>
    <t>∅54</t>
  </si>
  <si>
    <t>∅8</t>
  </si>
  <si>
    <t>114x18</t>
  </si>
  <si>
    <t>20x18</t>
  </si>
  <si>
    <t>46x106</t>
  </si>
  <si>
    <t>36x24</t>
  </si>
  <si>
    <t>36x12</t>
  </si>
  <si>
    <t>22∅</t>
  </si>
  <si>
    <t>44∅</t>
  </si>
  <si>
    <t>34x22</t>
  </si>
  <si>
    <t>28x16</t>
  </si>
  <si>
    <t>14x4</t>
  </si>
  <si>
    <t>8∅</t>
  </si>
  <si>
    <t>6∅</t>
  </si>
  <si>
    <t>24x18</t>
  </si>
  <si>
    <t>18x4</t>
  </si>
  <si>
    <t>10∅</t>
  </si>
  <si>
    <t>12x4</t>
  </si>
  <si>
    <t>22x18</t>
  </si>
  <si>
    <t>28x20</t>
  </si>
  <si>
    <t>30x22</t>
  </si>
  <si>
    <t>20x16</t>
  </si>
  <si>
    <t>14∅</t>
  </si>
  <si>
    <t>48x20</t>
  </si>
  <si>
    <t>28X20</t>
  </si>
  <si>
    <t>20x14</t>
  </si>
  <si>
    <t>22x14</t>
  </si>
  <si>
    <t>60x28</t>
  </si>
  <si>
    <t>26x20</t>
  </si>
  <si>
    <t>18x16</t>
  </si>
  <si>
    <t>16∅</t>
  </si>
  <si>
    <t>48x22</t>
  </si>
  <si>
    <t>50x22</t>
  </si>
  <si>
    <t>62x24</t>
  </si>
  <si>
    <t>28x22</t>
  </si>
  <si>
    <t>12x14</t>
  </si>
  <si>
    <t>68x24</t>
  </si>
  <si>
    <t>28x18</t>
  </si>
  <si>
    <t>30x20</t>
  </si>
  <si>
    <t>16x16</t>
  </si>
  <si>
    <t>12x12</t>
  </si>
  <si>
    <t>12x16</t>
  </si>
  <si>
    <t>16x14</t>
  </si>
  <si>
    <t>18x14</t>
  </si>
  <si>
    <t>18x12</t>
  </si>
  <si>
    <t>18∅</t>
  </si>
  <si>
    <t>30∅</t>
  </si>
  <si>
    <t>32∅</t>
  </si>
  <si>
    <t>34∅</t>
  </si>
  <si>
    <t>42∅</t>
  </si>
  <si>
    <t>50x24</t>
  </si>
  <si>
    <t>64x30</t>
  </si>
  <si>
    <t>46x26</t>
  </si>
  <si>
    <t>72x34</t>
  </si>
  <si>
    <t>62x30</t>
  </si>
  <si>
    <t>32"x22"</t>
  </si>
  <si>
    <t>∅48"</t>
  </si>
  <si>
    <t>∅44"</t>
  </si>
  <si>
    <t>∅42"</t>
  </si>
  <si>
    <t>∅40"</t>
  </si>
  <si>
    <t>∅36"</t>
  </si>
  <si>
    <t>∅34"</t>
  </si>
  <si>
    <t>∅32"</t>
  </si>
  <si>
    <t>∅30"</t>
  </si>
  <si>
    <t>∅28"</t>
  </si>
  <si>
    <t>∅26"</t>
  </si>
  <si>
    <t>∅22"</t>
  </si>
  <si>
    <t>∅16"</t>
  </si>
  <si>
    <t>∅18"</t>
  </si>
  <si>
    <t>∅12"</t>
  </si>
  <si>
    <t>∅10"</t>
  </si>
  <si>
    <t>32"x12"</t>
  </si>
  <si>
    <t>34"x12"</t>
  </si>
  <si>
    <t>22"x10"</t>
  </si>
  <si>
    <t>18"x10"</t>
  </si>
  <si>
    <t>18"x8"</t>
  </si>
  <si>
    <t>12"x6"</t>
  </si>
  <si>
    <t>16"x8"</t>
  </si>
  <si>
    <t>26∅</t>
  </si>
  <si>
    <t>40∅</t>
  </si>
  <si>
    <t>60"x18"</t>
  </si>
  <si>
    <t>88"x18"</t>
  </si>
  <si>
    <t>144"x24"</t>
  </si>
  <si>
    <t>96"x26"</t>
  </si>
  <si>
    <t>14"x8"</t>
  </si>
  <si>
    <t>52"x14"</t>
  </si>
  <si>
    <t>48"x16"</t>
  </si>
  <si>
    <t>28"x12"</t>
  </si>
  <si>
    <t>34"x14"</t>
  </si>
  <si>
    <t>44"x16"</t>
  </si>
  <si>
    <t>44"x18"</t>
  </si>
  <si>
    <t>16"x10"</t>
  </si>
  <si>
    <t>54"x22"</t>
  </si>
  <si>
    <t>50"x24"</t>
  </si>
  <si>
    <t>24"x8"</t>
  </si>
  <si>
    <t>48"x22"</t>
  </si>
  <si>
    <t>32"x10"</t>
  </si>
  <si>
    <t>20"x12"</t>
  </si>
  <si>
    <t>26"x10"</t>
  </si>
  <si>
    <t>20"x10"</t>
  </si>
  <si>
    <t>24"x14"</t>
  </si>
  <si>
    <t>10"x6"</t>
  </si>
  <si>
    <t>52"x24"</t>
  </si>
  <si>
    <t>32"14"</t>
  </si>
  <si>
    <t>26"x14"</t>
  </si>
  <si>
    <t>20"x8"</t>
  </si>
  <si>
    <t>24"x10"</t>
  </si>
  <si>
    <t>30"x10"</t>
  </si>
  <si>
    <t>40"x20"</t>
  </si>
  <si>
    <t>14"x6"</t>
  </si>
  <si>
    <t>20"x6"</t>
  </si>
  <si>
    <t>30"x14"</t>
  </si>
  <si>
    <t>28"x14"</t>
  </si>
  <si>
    <t>68"x24"</t>
  </si>
  <si>
    <t>38"x14"</t>
  </si>
  <si>
    <t>26"x12"</t>
  </si>
  <si>
    <t>16"x6"</t>
  </si>
  <si>
    <t>64"x24"</t>
  </si>
  <si>
    <t>12"x8"</t>
  </si>
  <si>
    <t>22"x8"</t>
  </si>
  <si>
    <t>38"x16"</t>
  </si>
  <si>
    <t>36"x16"</t>
  </si>
  <si>
    <t>36"x12"</t>
  </si>
  <si>
    <t>28"x10"</t>
  </si>
  <si>
    <t>30"x12"</t>
  </si>
  <si>
    <t>12"x4"</t>
  </si>
  <si>
    <t>58"x20"</t>
  </si>
  <si>
    <t>62"x26"</t>
  </si>
  <si>
    <t>20x20</t>
  </si>
  <si>
    <t>32x20</t>
  </si>
  <si>
    <t>40x20</t>
  </si>
  <si>
    <t>10x10</t>
  </si>
  <si>
    <t>26x6</t>
  </si>
  <si>
    <t>38x18</t>
  </si>
  <si>
    <t>48x10</t>
  </si>
  <si>
    <t>26x18</t>
  </si>
  <si>
    <t>54x22</t>
  </si>
  <si>
    <t>38x14</t>
  </si>
  <si>
    <t>40x14</t>
  </si>
  <si>
    <t>10x4</t>
  </si>
  <si>
    <t>36x22</t>
  </si>
  <si>
    <t>12x10</t>
  </si>
  <si>
    <t>16x4</t>
  </si>
  <si>
    <t>34x16</t>
  </si>
  <si>
    <t>46x24</t>
  </si>
  <si>
    <t>42x16</t>
  </si>
  <si>
    <t>46x18</t>
  </si>
  <si>
    <t>42x26</t>
  </si>
  <si>
    <t>22x20</t>
  </si>
  <si>
    <t>26x16</t>
  </si>
  <si>
    <t>44x18</t>
  </si>
  <si>
    <t>58∅</t>
  </si>
  <si>
    <t>48∅</t>
  </si>
  <si>
    <t>36∅</t>
  </si>
  <si>
    <t>28∅</t>
  </si>
  <si>
    <t>52x20</t>
  </si>
  <si>
    <t>36x26</t>
  </si>
  <si>
    <t>52x26</t>
  </si>
  <si>
    <t>36"x20"</t>
  </si>
  <si>
    <t>52"x6"</t>
  </si>
  <si>
    <t>36"x70"</t>
  </si>
  <si>
    <t>36"x6"</t>
  </si>
  <si>
    <t>28"x6"</t>
  </si>
  <si>
    <t>26"x6"</t>
  </si>
  <si>
    <t>∅6"</t>
  </si>
  <si>
    <t>168"x36"</t>
  </si>
  <si>
    <t>156"x72"</t>
  </si>
  <si>
    <t>52"x20"</t>
  </si>
  <si>
    <t>48"x20"</t>
  </si>
  <si>
    <t>46"x20"</t>
  </si>
  <si>
    <t>42"x20"</t>
  </si>
  <si>
    <t>42"x16"</t>
  </si>
  <si>
    <t>40"x16"</t>
  </si>
  <si>
    <t>36"x14"</t>
  </si>
  <si>
    <t>34"x18"</t>
  </si>
  <si>
    <t>34"x16"</t>
  </si>
  <si>
    <t>32"x14"</t>
  </si>
  <si>
    <t>22"x12"</t>
  </si>
  <si>
    <t>22"x6"</t>
  </si>
  <si>
    <t>20"x20"</t>
  </si>
  <si>
    <t>20"x14"</t>
  </si>
  <si>
    <t>18"x12"</t>
  </si>
  <si>
    <t>18"x6"</t>
  </si>
  <si>
    <t>16"x12"</t>
  </si>
  <si>
    <t>8"x6"</t>
  </si>
  <si>
    <t>46"x24"</t>
  </si>
  <si>
    <t>46"x18"</t>
  </si>
  <si>
    <t>44"x24"</t>
  </si>
  <si>
    <t>32"x20"</t>
  </si>
  <si>
    <t>32"x16"</t>
  </si>
  <si>
    <t>∅14"</t>
  </si>
  <si>
    <t>52"x26"</t>
  </si>
  <si>
    <t>50"x30"</t>
  </si>
  <si>
    <t>30"x18"</t>
  </si>
  <si>
    <t>24"x12"</t>
  </si>
  <si>
    <t>22"x14"</t>
  </si>
  <si>
    <t>48"x28"</t>
  </si>
  <si>
    <t>26"x18"</t>
  </si>
  <si>
    <t>22"x16"</t>
  </si>
  <si>
    <t>44"x22"</t>
  </si>
  <si>
    <t>42"x22"</t>
  </si>
  <si>
    <t>40"x26"</t>
  </si>
  <si>
    <t>40"x24"</t>
  </si>
  <si>
    <t>34"x20"</t>
  </si>
  <si>
    <t>30"x24"</t>
  </si>
  <si>
    <t>30"x22"</t>
  </si>
  <si>
    <t>30"x8"</t>
  </si>
  <si>
    <t>28"x22"</t>
  </si>
  <si>
    <t>28"x18"</t>
  </si>
  <si>
    <t>26"x20"</t>
  </si>
  <si>
    <t>26"x16"</t>
  </si>
  <si>
    <t>24"x18"</t>
  </si>
  <si>
    <t>24"x6"</t>
  </si>
  <si>
    <t>22"x20"</t>
  </si>
  <si>
    <t>22"x18"</t>
  </si>
  <si>
    <t>20"x16"</t>
  </si>
  <si>
    <t>18"x16"</t>
  </si>
  <si>
    <t>16"x14"</t>
  </si>
  <si>
    <t>16"x4"</t>
  </si>
  <si>
    <t>14"x10"</t>
  </si>
  <si>
    <t>14"x4"</t>
  </si>
  <si>
    <t>10"x10"</t>
  </si>
  <si>
    <t>10"x8"</t>
  </si>
  <si>
    <t>10"x4"</t>
  </si>
  <si>
    <t>∅8"</t>
  </si>
  <si>
    <t>58"x26"</t>
  </si>
  <si>
    <t>54"x26"</t>
  </si>
  <si>
    <t>50"x22"</t>
  </si>
  <si>
    <t>40"x18"</t>
  </si>
  <si>
    <t>36"x18"</t>
  </si>
  <si>
    <t>32"x26"</t>
  </si>
  <si>
    <t>32"x18"</t>
  </si>
  <si>
    <t>30"x20"</t>
  </si>
  <si>
    <t>20"x18"</t>
  </si>
  <si>
    <t>∅38"</t>
  </si>
  <si>
    <t>Installation &amp; Comissioning of HVAC Pumps, including the cost lifting/loading, unloading on roof top,  material or foundation or any other material or tool and equipment which may be required complete in all respects with necessary fittings and as per schedule, drawings and specifications.</t>
  </si>
  <si>
    <t>Installation  of Air Handling Unit, including the cost loading, unloading and placing on each floor, material or foundation or any other material or tool and equipment which may be required complete in all respects with necessary fittings and as per schedule, drawings and specifications.</t>
  </si>
  <si>
    <t>Installation and Comissioning of Fan Coil Units, complete in all respects with necessary fittings and as per schedule, drawings and specifications.</t>
  </si>
  <si>
    <t>Supply, Installation and Commissioning of valves for Chillers as per schedules, drawings and specifications.</t>
  </si>
  <si>
    <t>Installation and Commissioning of valves for Cooling Towers as per schedules, drawings and specifications</t>
  </si>
  <si>
    <t>Supply, Installation and Commissioning of valves for FCUs as per schedules, drawings and specifications.</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</si>
  <si>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schedules, drawings and specifications.</t>
  </si>
  <si>
    <t>Supply, Installation &amp; Comissioning of Pressurized Expansion Tanks complete with valve and specialities including lifting rigging ,shifting  for installtion and all material required for installation and support to supplier for commissioning complete as per schedule, drawings and specifications.</t>
  </si>
  <si>
    <t>Supply, Installation &amp; Commissioning of Air Separator complete with all accessories as per schedule, drawings and specifications.</t>
  </si>
  <si>
    <t>Supply, Installation &amp; Commissioning of Air curtains complete with all accessories as per schedule, drawings and specifications.</t>
  </si>
  <si>
    <t>1-1/2 inch thickness</t>
  </si>
  <si>
    <t>2 inch thickness</t>
  </si>
  <si>
    <t xml:space="preserve">Installation &amp; Commissioning of Water Cooled Centrifugal (Electric) chillers, flow switch &amp; controls complete in all respects, as per schedule, drawings and specifications. </t>
  </si>
  <si>
    <t>Supply, installation and Commissioning of flexible connectors complete in all respects as per  schedule, drawings and specifications.</t>
  </si>
  <si>
    <t xml:space="preserve">Supply, Installation and Commissioning fresh air intake and exhaust louvers, Aluminum constructed and powder coated finished as per specifications and drawings.                                   </t>
  </si>
  <si>
    <t>Installation and Comissioning of VAVs and CAVs, complete in all respects with necessary accessories and as per schedule, drawings and specifications.</t>
  </si>
  <si>
    <t>36.1 ft² (42% Free Area)</t>
  </si>
  <si>
    <t>8 ft² (42% Free Area)</t>
  </si>
  <si>
    <t>110 ft² (42% Free Area)</t>
  </si>
  <si>
    <t>119 ft² (42% Free Area)</t>
  </si>
  <si>
    <t>45.4 ft² (42% Free Area)</t>
  </si>
  <si>
    <t>4.5 ft² (42% Free Area)</t>
  </si>
  <si>
    <t>21 ft² (42% Free Area)</t>
  </si>
  <si>
    <t>16.1 ft² (42% Free Area)</t>
  </si>
  <si>
    <t>230 ft² (42% Free Area)</t>
  </si>
  <si>
    <t>35 ft² (42% Free Area)</t>
  </si>
  <si>
    <t>30 ft² (42% Free Area)</t>
  </si>
  <si>
    <t>15 ft² (42% Free Area)</t>
  </si>
  <si>
    <t>12 ft² (42% Free Area)</t>
  </si>
  <si>
    <t>10 ft² (42% Free Area)</t>
  </si>
  <si>
    <t>36 ft² (42% Free Area)</t>
  </si>
  <si>
    <t>17.5 ft² (42% Free Area)</t>
  </si>
  <si>
    <t>12.5 ft² (42% Free Area)</t>
  </si>
  <si>
    <t>7.25 ft² (42% Free Area)</t>
  </si>
  <si>
    <t>66 ft² (42% Free Area)</t>
  </si>
  <si>
    <t>Supply, Installation  &amp; Commissioning of Glass Fiber insulation for chilled water piping complete in all respect as mentioned in the schedule, drawings &amp; specifications.</t>
  </si>
  <si>
    <t>R.ft</t>
  </si>
  <si>
    <t>Supply, Installation  &amp; Commissioning of   Glass Fiber insulation  for ducts complete in all respect as mentioned in the schedule &amp; specifications.</t>
  </si>
  <si>
    <t>Installation and Commissioning of Humidifier Electric type complete in all aspect as per schedule, drawings &amp; specifications.</t>
  </si>
  <si>
    <t>13 2 03.08</t>
  </si>
  <si>
    <t xml:space="preserve">Supply, Installation &amp;  commissioning of Thick  Glass Fibre sound liner for Air Ducting including accessories. </t>
  </si>
  <si>
    <r>
      <rPr>
        <sz val="12"/>
        <rFont val="Century Gothic"/>
        <family val="2"/>
      </rPr>
      <t>Ø</t>
    </r>
    <r>
      <rPr>
        <sz val="14"/>
        <rFont val="Calibri"/>
        <family val="2"/>
        <scheme val="minor"/>
      </rPr>
      <t>20".</t>
    </r>
  </si>
  <si>
    <t>07 84 00</t>
  </si>
  <si>
    <t xml:space="preserve">07 84 00 </t>
  </si>
  <si>
    <t>Supply, Installation and Commissioning of drain connectors as per drawings and specifications.</t>
  </si>
  <si>
    <t>01 00 00</t>
  </si>
  <si>
    <t>23 05 93</t>
  </si>
  <si>
    <t>Supply, installing and commissioning of items not listed in BOQ but required.(Contractors responsibility to verify the quantities before bidding)</t>
  </si>
  <si>
    <t>Lot</t>
  </si>
  <si>
    <t>BOQ No.</t>
  </si>
  <si>
    <t>Qty.</t>
  </si>
  <si>
    <t xml:space="preserve">Material
Unit Rate </t>
  </si>
  <si>
    <t>Material
Cost</t>
  </si>
  <si>
    <t>Installation Unit Rate</t>
  </si>
  <si>
    <t>Installation Cost</t>
  </si>
  <si>
    <t xml:space="preserve">Total
Cost </t>
  </si>
  <si>
    <t>6 x 4</t>
  </si>
  <si>
    <t>8 x 4</t>
  </si>
  <si>
    <t>7 + 9</t>
  </si>
  <si>
    <t>Sub Total (Page 1)</t>
  </si>
  <si>
    <t>E</t>
  </si>
  <si>
    <t>Ø1''</t>
  </si>
  <si>
    <t>Ø3/4''</t>
  </si>
  <si>
    <t>26 24 19
26 27 13</t>
  </si>
  <si>
    <t>Supply and installation, testing and Commissioning  of the following MCC's as per drawing &amp; specification complete in all respect. The DBs shall comply with specification &amp; IEE regulations suitable provisions shall be provided for Incoming cable and outgoing circuits conduits. Work include fixing and termination of all circuit wires using termination material as required.</t>
  </si>
  <si>
    <t>26 05 19
26 27 26</t>
  </si>
  <si>
    <t>Providing &amp; Fixing of Copper Conductor unarmoured  cable  in cable tray/PVC conduit complete in all respects as  per specification &amp; drawings.</t>
  </si>
  <si>
    <t>4Core -6sq.mm. + 1Core-6 sq.mm.  ECC</t>
  </si>
  <si>
    <t>3x1Core -120sq.mm. + 1Core-70 sq.mm.  + 1Core-70 sq.mm.ECC</t>
  </si>
  <si>
    <t>7 x 1 CORE - 6 Sq.mm PVC.CU</t>
  </si>
  <si>
    <t xml:space="preserve">Supply, Installation and Commissioning of U-PVC piping with  insulation for condensate drain &amp; Cooling tower makeup piping including all cutting fixing, layout, cleaning and making good complete in all respect as per drawings and specifications.                             </t>
  </si>
  <si>
    <t>Testing, Balancing &amp; Commissioning</t>
  </si>
  <si>
    <t>Painting on equipment / Hangers, Supports, Pipe etc. as per specifications.</t>
  </si>
  <si>
    <t>MCC</t>
  </si>
  <si>
    <t>23 21 14
23 07 19</t>
  </si>
  <si>
    <t>SECTION II: BILL OF QUANTITIES FOR HVAC WORKS</t>
  </si>
  <si>
    <t>Grand Total for MCC (Page 16)</t>
  </si>
  <si>
    <t>EF-F-1</t>
  </si>
  <si>
    <t>EF-F-2</t>
  </si>
  <si>
    <t>Liquid Line</t>
  </si>
  <si>
    <t>3/8" Diameter</t>
  </si>
  <si>
    <t>1/4" Diameter</t>
  </si>
  <si>
    <t>1/2" Diameter</t>
  </si>
  <si>
    <t>Gas Line</t>
  </si>
  <si>
    <t>SP-G-01 / CU-G-01</t>
  </si>
  <si>
    <t>SP-G-02 / CU-G-02</t>
  </si>
  <si>
    <t>SP-F-01 / CU-F-01</t>
  </si>
  <si>
    <t>SP-F-02 / CU-F-02</t>
  </si>
  <si>
    <t>SP-F-03 / CU-F-03</t>
  </si>
  <si>
    <t>SP-F-04 / CU-F-04</t>
  </si>
  <si>
    <t>SP-F-05 / CU-F-05</t>
  </si>
  <si>
    <t>SP-F-06 / CU-F-06</t>
  </si>
  <si>
    <t>Installation of DX Single Split Units along with control and termination power wiring, thermostats, flexible connector, vibration isolators complete in all respects, as per schedule, drawings and specifications.</t>
  </si>
  <si>
    <t>Indoor/Outdoor Units</t>
  </si>
  <si>
    <t>23 23 00</t>
  </si>
  <si>
    <t>Supply, Installation &amp; Commissioning of Refrigerant Copper Piping with Armaflex pipe insulation 1/2 in. thick with fittings, and accessories complete in all respects as per drawings &amp; specifications.</t>
  </si>
  <si>
    <t>Supply, Installation and Commissioning of Exhaust and Ventilation Fans with flexible connectors, vibration isolators and other accessories complete with all respect as per schedule &amp; specifications.</t>
  </si>
  <si>
    <t>23 81 26
23 23 00</t>
  </si>
  <si>
    <t>5/8" Diameter</t>
  </si>
  <si>
    <t>Sub Total (Page 2)</t>
  </si>
  <si>
    <t>Sub Total (Page 3)</t>
  </si>
  <si>
    <t>SUMMARY OF BILL OF QUANTITIES</t>
  </si>
  <si>
    <t>S.No</t>
  </si>
  <si>
    <t>Material Amount</t>
  </si>
  <si>
    <t>Labour Amount</t>
  </si>
  <si>
    <t>Total Amount</t>
  </si>
  <si>
    <t>HVAC Work</t>
  </si>
  <si>
    <t xml:space="preserve">Grand Total Amount </t>
  </si>
  <si>
    <t>Terms &amp; Condition:</t>
  </si>
  <si>
    <t>1)  The quoted prices may vary due to fluctuating exchange rates of USD</t>
  </si>
  <si>
    <t>2)  Quotation is valid for only 3 Days</t>
  </si>
  <si>
    <t>3)  Prices are Exclusive of Taxes</t>
  </si>
  <si>
    <t>Plumbing Work</t>
  </si>
  <si>
    <t>Drainage Work</t>
  </si>
  <si>
    <t>Mr. Ali Jameel Residence, Karachi</t>
  </si>
  <si>
    <t>HVAC, Plumbing &amp; Drainage Work</t>
  </si>
  <si>
    <t>SECTION II/A: BILL OF QUANTITIES FOR PLUMBING WORKS</t>
  </si>
  <si>
    <t>WATER SUPPLY SYSTEM</t>
  </si>
  <si>
    <t>22 33 00</t>
  </si>
  <si>
    <t xml:space="preserve">Supply, installation and commissioning of Electric water Heaters  with thermostat, complete in all respects including Control Box etc. as per schedule, drawings &amp; specifications. </t>
  </si>
  <si>
    <t>EWH-01</t>
  </si>
  <si>
    <t>22 10 00</t>
  </si>
  <si>
    <r>
      <t>Supply, Installation, Testing and commissioning of  PP-R type 3 piping for Cold &amp; Hot Water Supply system (non-potable) including painted hangers and supports complete in all respects with all fittings &amp; accessories as per drawings and specifications.</t>
    </r>
    <r>
      <rPr>
        <b/>
        <sz val="10"/>
        <color indexed="10"/>
        <rFont val="Calibri"/>
        <family val="2"/>
        <scheme val="minor"/>
      </rPr>
      <t xml:space="preserve"> </t>
    </r>
    <r>
      <rPr>
        <b/>
        <sz val="10"/>
        <color indexed="8"/>
        <rFont val="Calibri"/>
        <family val="2"/>
        <scheme val="minor"/>
      </rPr>
      <t>(Nominal Pipe Sizes i.e. convert to PPR)</t>
    </r>
  </si>
  <si>
    <t xml:space="preserve">Cold Water </t>
  </si>
  <si>
    <t>1/2"Ø</t>
  </si>
  <si>
    <t>Rft</t>
  </si>
  <si>
    <t>3/4"Ø</t>
  </si>
  <si>
    <t>1"Ø</t>
  </si>
  <si>
    <t>GAS PIPING AND ACCESSORIES</t>
  </si>
  <si>
    <t>22 10 23</t>
  </si>
  <si>
    <t>Supply, Installation &amp; Commissioning of Schedule 40 black steel pipe Gas piping, complete with fittings, flanges unions, gaskets, specialties, flexible connections, etc, including all cutting, fixing fitting, laying, cleaning and making good complete in all respect as per drawings and specifications.</t>
  </si>
  <si>
    <t>Ø 1/2 "</t>
  </si>
  <si>
    <t xml:space="preserve">Providing and fixing of Gas ON / OFF Switch with all accessories complete as per drawings and specifications </t>
  </si>
  <si>
    <t>Providing and fixing of Manual Control Valve (lockable Type)  with all accessories complete as per drawings and specifications</t>
  </si>
  <si>
    <t>VALVES &amp; ACCESSORIES</t>
  </si>
  <si>
    <t>22 05 23</t>
  </si>
  <si>
    <t>Supply, Installation and commissioning of Valves with accessories as per drawings &amp; specifications.</t>
  </si>
  <si>
    <t>Ball Valve</t>
  </si>
  <si>
    <t>Check Valve</t>
  </si>
  <si>
    <t>22 13 16</t>
  </si>
  <si>
    <t>Supply, installation and commissioning of  Automatic Air Vents with accessories as per drawings &amp; specifications.</t>
  </si>
  <si>
    <t xml:space="preserve">Supply, install and commission 3/4" Ø Hose bibs with ball valve complete in all respect as per drawings &amp; specifications. </t>
  </si>
  <si>
    <t>AS PER SCHEMATIC</t>
  </si>
  <si>
    <t>Sub Total (Page 6)</t>
  </si>
  <si>
    <t>Miscellaneous</t>
  </si>
  <si>
    <t>22 05 29</t>
  </si>
  <si>
    <t xml:space="preserve">Supply, installation and commission of fire stopping aid as per specifications and drawings complete in all respect. </t>
  </si>
  <si>
    <t>Supply &amp; Installation of brass tags for Equipment and system including all accessories complete in all respect.</t>
  </si>
  <si>
    <t>Shop Drawings and As Built Drawings as per specifications.</t>
  </si>
  <si>
    <r>
      <t>Supply, installing and commissioning of items not listed in BOQ but required.</t>
    </r>
    <r>
      <rPr>
        <sz val="10"/>
        <color rgb="FFFF0000"/>
        <rFont val="Calibri"/>
        <family val="2"/>
        <scheme val="minor"/>
      </rPr>
      <t>(Contractors to provide list)</t>
    </r>
  </si>
  <si>
    <t>PLUMBING SYSTEM COMMISSIONING</t>
  </si>
  <si>
    <t>Sub Total (Page 7)</t>
  </si>
  <si>
    <t>GRAND TOTAL FOR PLUMBING WORKS</t>
  </si>
  <si>
    <t>SECTION II/B: BILL OF QUANTITIES FOR DRAINAGE WORKS</t>
  </si>
  <si>
    <t>DRAINAGE WORKS</t>
  </si>
  <si>
    <t>Supply, installation and commissioning of uPVC to BSEN – 1329 and BS5255 - 1989 piping including all special accessories and fittings complete in all respects as per drawings &amp; specifications for Soil and Waste Water system.</t>
  </si>
  <si>
    <t>2''Ø</t>
  </si>
  <si>
    <t>3''Ø</t>
  </si>
  <si>
    <t>4''Ø</t>
  </si>
  <si>
    <t>Supply, installation and commissioning of uPVC Class D piping including all special accessories and fittings complete in all respects as per drawings &amp; specifications for Storm Water systems.</t>
  </si>
  <si>
    <t>Supply, installation and commissioning of uPVC Class B piping including all special accessories and fittings complete in all respects as per drawings &amp; specifications for vent systems.</t>
  </si>
  <si>
    <t>22 14 26</t>
  </si>
  <si>
    <t xml:space="preserve">Supply, installation and commissioning  of uPVC type  Roof Drains complete in all respects as per drawings &amp; specifications. </t>
  </si>
  <si>
    <t>Parapet type</t>
  </si>
  <si>
    <t>22 13 49</t>
  </si>
  <si>
    <t>Supply, installation and commissioning  of uPVC type Drains complete in all respects as per drawings &amp; specifications.</t>
  </si>
  <si>
    <t>Floor Drains</t>
  </si>
  <si>
    <t>Planter Drains</t>
  </si>
  <si>
    <t>22 05 73</t>
  </si>
  <si>
    <t>Supply, installation and commissioning of Catch Basins (Heavy Duty Parking Floor Gulley Trap ) including GRP sand bucket, fittings, cover and accessories (cover- Epoxy coated 300 microns)</t>
  </si>
  <si>
    <t>22 05 76</t>
  </si>
  <si>
    <t xml:space="preserve">Supply, installation and commissioning of Clean Out Plugs (COP) and Floor Clean Outs (FCO) including all accessories complete in all respects as per drawings and specifications. </t>
  </si>
  <si>
    <t>COP</t>
  </si>
  <si>
    <t>FCO</t>
  </si>
  <si>
    <t>Supply, installation and commissioning of Valves with accessories as per drawings &amp; specifications.</t>
  </si>
  <si>
    <t>Supply, installation and commissioning of Vent Cowl complete in all respects as per drawings and specifications.</t>
  </si>
  <si>
    <t>Plumbing Fixtures</t>
  </si>
  <si>
    <t>22 40 00</t>
  </si>
  <si>
    <t xml:space="preserve">Installation and commissioning of Wash Basin / vanity including imported one hole C.P. faucet, C.P. stop cock,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 </t>
  </si>
  <si>
    <t xml:space="preserve">Installation and commissioning of  European Water Closet with "P" or "S" trap,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 </t>
  </si>
  <si>
    <t>Install and commission Bath tub, including imported best quality C.P. shower head with shower mixer, C.P. waste plug chain complete with all connections and relative materials making requisite number of holes in walls, plinth and floor for pipe making good with approved materials complete in all respect as per drawings &amp; specifications.</t>
  </si>
  <si>
    <t>Sub Total (Page 4)</t>
  </si>
  <si>
    <t>General</t>
  </si>
  <si>
    <t xml:space="preserve">Supply, Installation &amp; Commissioning of hangers and supports for pipes and Ducting including roller type as per drawings and specifications. </t>
  </si>
  <si>
    <t xml:space="preserve">Painting of equipment / Hangers, Supports, Pipe etc. as per specifications.  </t>
  </si>
  <si>
    <t xml:space="preserve">Supply, installation and commissioning of fire stopping aid as per specifications and drawings complete in all respect. </t>
  </si>
  <si>
    <t>Shop drawings as per specifications.</t>
  </si>
  <si>
    <t>As Built drawings as per specifications.</t>
  </si>
  <si>
    <t>Testing &amp; Balancing</t>
  </si>
  <si>
    <t>22 03 00</t>
  </si>
  <si>
    <t>Drainage System</t>
  </si>
  <si>
    <t>Items not listed in BOQ (Contractor to provide list</t>
  </si>
  <si>
    <t>GRAND TOTAL FOR DRAINAGE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</si>
</sst>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3" formatCode="_(* #,##0.00_);_(* \(#,##0.00\);_(* &quot;-&quot;??_);_(@_)"/>
    <numFmt numFmtId="164" formatCode="_-* #,##0_-;\-* #,##0_-;_-* &quot;-&quot;_-;_-@_-"/>
    <numFmt numFmtId="165" formatCode="&quot;Rs.&quot;#,##0_);\(&quot;Rs.&quot;#,##0\)"/>
    <numFmt numFmtId="166" formatCode="_-* #,##0.00_-;_-* #,##0.00\-;_-* &quot;-&quot;??_-;_-@_-"/>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_-* #,##0_-;_-* #,##0\-;_-* &quot;-&quot;??_-;_-@_-"/>
    <numFmt numFmtId="176" formatCode="_(* #,##0_);_(* \(#,##0\);_(* &quot;-&quot;??_);_(@_)"/>
    <numFmt numFmtId="177" formatCode="#,##0.000_);\(#,##0.000\)"/>
    <numFmt numFmtId="178" formatCode="&quot;$&quot;#,##0;\-&quot;$&quot;#,##0"/>
    <numFmt numFmtId="179" formatCode="mm/dd/yy"/>
    <numFmt numFmtId="180" formatCode="_-* #,##0.00_-;\-* #,##0.00_-;_-* &quot;-&quot;??_-;_-@_-"/>
  </numFmts>
  <fonts count="150">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sz val="9"/>
      <name val="Geneva"/>
    </font>
    <font>
      <sz val="8"/>
      <name val="Arial"/>
      <family val="2"/>
    </font>
    <font>
      <sz val="11"/>
      <color indexed="8"/>
      <name val="Calibri"/>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theme="1"/>
      <name val="Calibri"/>
      <family val="2"/>
      <scheme val="minor"/>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4"/>
      <color theme="0"/>
      <name val="Century Gothic"/>
      <family val="2"/>
    </font>
    <font>
      <sz val="14"/>
      <name val="Century Gothic"/>
      <family val="2"/>
    </font>
    <font>
      <b/>
      <sz val="12"/>
      <color theme="0"/>
      <name val="Century Gothic"/>
      <family val="2"/>
    </font>
    <font>
      <b/>
      <sz val="11"/>
      <name val="Calibri"/>
      <family val="2"/>
      <scheme val="minor"/>
    </font>
    <font>
      <sz val="11"/>
      <name val="Calibri"/>
      <family val="2"/>
      <scheme val="minor"/>
    </font>
    <font>
      <b/>
      <sz val="11"/>
      <color theme="1"/>
      <name val="Calibri"/>
      <family val="2"/>
      <scheme val="minor"/>
    </font>
    <font>
      <b/>
      <u/>
      <sz val="11"/>
      <name val="Calibri"/>
      <family val="2"/>
      <scheme val="minor"/>
    </font>
    <font>
      <sz val="10"/>
      <name val="Calibri"/>
      <family val="2"/>
    </font>
    <font>
      <b/>
      <sz val="10"/>
      <name val="Calibri"/>
      <family val="2"/>
      <scheme val="minor"/>
    </font>
    <font>
      <b/>
      <sz val="14"/>
      <color theme="0"/>
      <name val="Calibri"/>
      <family val="2"/>
      <scheme val="minor"/>
    </font>
    <font>
      <b/>
      <sz val="10"/>
      <color theme="1"/>
      <name val="Calibri"/>
      <family val="2"/>
      <scheme val="minor"/>
    </font>
    <font>
      <b/>
      <sz val="10"/>
      <name val="Calibri"/>
      <family val="2"/>
    </font>
    <font>
      <b/>
      <sz val="11"/>
      <name val="Calibri"/>
      <family val="2"/>
    </font>
    <font>
      <b/>
      <sz val="14"/>
      <color rgb="FFFF0000"/>
      <name val="Calibri"/>
      <family val="2"/>
      <scheme val="minor"/>
    </font>
    <font>
      <sz val="10"/>
      <color theme="1"/>
      <name val="Calibri"/>
      <family val="2"/>
      <scheme val="minor"/>
    </font>
    <font>
      <sz val="10"/>
      <name val="Calibri"/>
      <family val="2"/>
      <scheme val="minor"/>
    </font>
    <font>
      <b/>
      <u/>
      <sz val="10"/>
      <color theme="1"/>
      <name val="Calibri"/>
      <family val="2"/>
      <scheme val="minor"/>
    </font>
    <font>
      <sz val="10"/>
      <name val="Arial"/>
      <family val="2"/>
    </font>
    <font>
      <b/>
      <sz val="14"/>
      <name val="Calibri"/>
      <family val="2"/>
      <scheme val="minor"/>
    </font>
    <font>
      <sz val="14"/>
      <name val="Calibri"/>
      <family val="2"/>
      <scheme val="minor"/>
    </font>
    <font>
      <b/>
      <u/>
      <sz val="14"/>
      <name val="Calibri"/>
      <family val="2"/>
      <scheme val="minor"/>
    </font>
    <font>
      <sz val="14"/>
      <color theme="1"/>
      <name val="Calibri"/>
      <family val="2"/>
      <scheme val="minor"/>
    </font>
    <font>
      <b/>
      <sz val="14"/>
      <color theme="1"/>
      <name val="Calibri"/>
      <family val="2"/>
      <scheme val="minor"/>
    </font>
    <font>
      <sz val="14"/>
      <color theme="1"/>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trike/>
      <sz val="10"/>
      <color theme="1"/>
      <name val="Calibri"/>
      <family val="2"/>
      <scheme val="minor"/>
    </font>
    <font>
      <strike/>
      <sz val="10"/>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sz val="14"/>
      <name val="Calibri"/>
      <family val="2"/>
    </font>
    <font>
      <sz val="11.9"/>
      <name val="Calibri"/>
      <family val="2"/>
    </font>
    <font>
      <sz val="12"/>
      <name val="Century Gothic"/>
      <family val="2"/>
    </font>
    <font>
      <sz val="11"/>
      <color rgb="FFFF0000"/>
      <name val="Calibri"/>
      <family val="2"/>
      <scheme val="minor"/>
    </font>
    <font>
      <sz val="12"/>
      <color theme="1"/>
      <name val="Century Gothic"/>
      <family val="2"/>
    </font>
    <font>
      <sz val="11"/>
      <color theme="1"/>
      <name val="Arial"/>
      <family val="2"/>
    </font>
    <font>
      <b/>
      <u/>
      <sz val="14"/>
      <color theme="1"/>
      <name val="Calibri"/>
      <family val="2"/>
      <scheme val="minor"/>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b/>
      <sz val="16"/>
      <color theme="0"/>
      <name val="Calibri"/>
      <family val="2"/>
      <scheme val="minor"/>
    </font>
    <font>
      <sz val="10"/>
      <name val="Arial"/>
      <family val="2"/>
    </font>
    <font>
      <sz val="11"/>
      <name val="돋움"/>
      <family val="3"/>
      <charset val="129"/>
    </font>
    <font>
      <sz val="8"/>
      <color theme="1"/>
      <name val="Times New Roman"/>
      <family val="2"/>
    </font>
    <font>
      <b/>
      <sz val="10"/>
      <name val="Century Gothic"/>
      <family val="2"/>
    </font>
    <font>
      <sz val="13"/>
      <name val="Calibri"/>
      <family val="2"/>
      <scheme val="minor"/>
    </font>
    <font>
      <b/>
      <sz val="12"/>
      <color indexed="9"/>
      <name val="Calibri"/>
      <family val="2"/>
      <scheme val="minor"/>
    </font>
    <font>
      <b/>
      <sz val="12"/>
      <name val="Calibri"/>
      <family val="2"/>
      <scheme val="minor"/>
    </font>
    <font>
      <sz val="12"/>
      <name val="Calibri"/>
      <family val="2"/>
      <scheme val="minor"/>
    </font>
    <font>
      <b/>
      <u/>
      <sz val="12"/>
      <name val="Calibri"/>
      <family val="2"/>
      <scheme val="minor"/>
    </font>
    <font>
      <sz val="12"/>
      <name val="Calibri"/>
      <family val="2"/>
    </font>
    <font>
      <b/>
      <sz val="12"/>
      <name val="Calibri"/>
      <family val="2"/>
    </font>
    <font>
      <b/>
      <sz val="12"/>
      <color theme="1"/>
      <name val="Calibri"/>
      <family val="2"/>
      <scheme val="minor"/>
    </font>
    <font>
      <b/>
      <u/>
      <sz val="22"/>
      <name val="Calibri"/>
      <family val="2"/>
      <scheme val="minor"/>
    </font>
    <font>
      <sz val="11"/>
      <name val="Arial"/>
      <family val="2"/>
    </font>
    <font>
      <b/>
      <sz val="16"/>
      <color theme="1"/>
      <name val="Calibri"/>
      <family val="2"/>
      <scheme val="minor"/>
    </font>
    <font>
      <b/>
      <sz val="11"/>
      <name val="Arial"/>
      <family val="2"/>
    </font>
    <font>
      <b/>
      <sz val="12"/>
      <name val="MS Sans Serif"/>
    </font>
    <font>
      <sz val="10"/>
      <color theme="1"/>
      <name val="Calibri"/>
      <family val="1"/>
      <scheme val="minor"/>
    </font>
    <font>
      <b/>
      <sz val="10"/>
      <color indexed="10"/>
      <name val="Calibri"/>
      <family val="2"/>
      <scheme val="minor"/>
    </font>
    <font>
      <b/>
      <sz val="10"/>
      <color indexed="8"/>
      <name val="Calibri"/>
      <family val="2"/>
      <scheme val="minor"/>
    </font>
    <font>
      <sz val="10"/>
      <color rgb="FFFF0000"/>
      <name val="Calibri"/>
      <family val="2"/>
      <scheme val="minor"/>
    </font>
    <font>
      <b/>
      <u/>
      <sz val="10"/>
      <name val="Calibri"/>
      <family val="2"/>
      <scheme val="minor"/>
    </font>
    <font>
      <sz val="11"/>
      <name val="Calibri"/>
      <family val="2"/>
    </font>
    <font>
      <sz val="10"/>
      <color indexed="8"/>
      <name val="Calibri"/>
      <family val="2"/>
      <scheme val="minor"/>
    </font>
    <font>
      <b/>
      <u/>
      <sz val="10"/>
      <color indexed="8"/>
      <name val="Calibri"/>
      <family val="2"/>
      <scheme val="minor"/>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theme="4"/>
        <bgColor indexed="64"/>
      </patternFill>
    </fill>
    <fill>
      <patternFill patternType="solid">
        <fgColor theme="4" tint="0.79998168889431442"/>
        <bgColor indexed="64"/>
      </patternFill>
    </fill>
    <fill>
      <patternFill patternType="solid">
        <fgColor rgb="FFD3DFEE"/>
        <bgColor indexed="64"/>
      </patternFill>
    </fill>
    <fill>
      <patternFill patternType="solid">
        <fgColor rgb="FFFFFFCC"/>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9"/>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indexed="54"/>
      </patternFill>
    </fill>
    <fill>
      <patternFill patternType="solid">
        <fgColor theme="0" tint="-4.9989318521683403E-2"/>
        <bgColor indexed="64"/>
      </patternFill>
    </fill>
    <fill>
      <patternFill patternType="solid">
        <fgColor theme="3" tint="0.79998168889431442"/>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bottom style="double">
        <color rgb="FFFF8001"/>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right style="thin">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s>
  <cellStyleXfs count="44063">
    <xf numFmtId="0" fontId="0" fillId="0" borderId="0" applyProtection="0">
      <alignment horizontal="justify" vertical="top" wrapText="1"/>
    </xf>
    <xf numFmtId="0" fontId="10" fillId="2" borderId="0" applyNumberFormat="0" applyBorder="0" applyAlignment="0" applyProtection="0"/>
    <xf numFmtId="0" fontId="41" fillId="29"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41" fillId="30"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41" fillId="31"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6" borderId="0" applyNumberFormat="0" applyBorder="0" applyAlignment="0" applyProtection="0"/>
    <xf numFmtId="0" fontId="41" fillId="32"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41" fillId="33"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41" fillId="34"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38" fillId="9" borderId="0" applyNumberFormat="0" applyBorder="0" applyAlignment="0" applyProtection="0">
      <alignment vertical="center"/>
    </xf>
    <xf numFmtId="0" fontId="38" fillId="8" borderId="0" applyNumberFormat="0" applyBorder="0" applyAlignment="0" applyProtection="0">
      <alignment vertical="center"/>
    </xf>
    <xf numFmtId="0" fontId="38" fillId="5" borderId="0" applyNumberFormat="0" applyBorder="0" applyAlignment="0" applyProtection="0">
      <alignment vertical="center"/>
    </xf>
    <xf numFmtId="0" fontId="38" fillId="2" borderId="0" applyNumberFormat="0" applyBorder="0" applyAlignment="0" applyProtection="0">
      <alignment vertical="center"/>
    </xf>
    <xf numFmtId="0" fontId="38" fillId="9" borderId="0" applyNumberFormat="0" applyBorder="0" applyAlignment="0" applyProtection="0">
      <alignment vertical="center"/>
    </xf>
    <xf numFmtId="0" fontId="38" fillId="7" borderId="0" applyNumberFormat="0" applyBorder="0" applyAlignment="0" applyProtection="0">
      <alignment vertical="center"/>
    </xf>
    <xf numFmtId="0" fontId="10" fillId="10" borderId="0" applyNumberFormat="0" applyBorder="0" applyAlignment="0" applyProtection="0"/>
    <xf numFmtId="0" fontId="41" fillId="35"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41" fillId="36"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41" fillId="37"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6" borderId="0" applyNumberFormat="0" applyBorder="0" applyAlignment="0" applyProtection="0"/>
    <xf numFmtId="0" fontId="41" fillId="38"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10" borderId="0" applyNumberFormat="0" applyBorder="0" applyAlignment="0" applyProtection="0"/>
    <xf numFmtId="0" fontId="41" fillId="3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5" borderId="0" applyNumberFormat="0" applyBorder="0" applyAlignment="0" applyProtection="0"/>
    <xf numFmtId="0" fontId="41" fillId="40"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38" fillId="9" borderId="0" applyNumberFormat="0" applyBorder="0" applyAlignment="0" applyProtection="0">
      <alignment vertical="center"/>
    </xf>
    <xf numFmtId="0" fontId="38" fillId="12" borderId="0" applyNumberFormat="0" applyBorder="0" applyAlignment="0" applyProtection="0">
      <alignment vertical="center"/>
    </xf>
    <xf numFmtId="0" fontId="38" fillId="14" borderId="0" applyNumberFormat="0" applyBorder="0" applyAlignment="0" applyProtection="0">
      <alignment vertical="center"/>
    </xf>
    <xf numFmtId="0" fontId="38" fillId="11" borderId="0" applyNumberFormat="0" applyBorder="0" applyAlignment="0" applyProtection="0">
      <alignment vertical="center"/>
    </xf>
    <xf numFmtId="0" fontId="38" fillId="9" borderId="0" applyNumberFormat="0" applyBorder="0" applyAlignment="0" applyProtection="0">
      <alignment vertical="center"/>
    </xf>
    <xf numFmtId="0" fontId="38" fillId="8" borderId="0" applyNumberFormat="0" applyBorder="0" applyAlignment="0" applyProtection="0">
      <alignment vertical="center"/>
    </xf>
    <xf numFmtId="0" fontId="11" fillId="16" borderId="0" applyNumberFormat="0" applyBorder="0" applyAlignment="0" applyProtection="0"/>
    <xf numFmtId="0" fontId="42" fillId="41"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2" borderId="0" applyNumberFormat="0" applyBorder="0" applyAlignment="0" applyProtection="0"/>
    <xf numFmtId="0" fontId="42" fillId="4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42" fillId="4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8" borderId="0" applyNumberFormat="0" applyBorder="0" applyAlignment="0" applyProtection="0"/>
    <xf numFmtId="0" fontId="42" fillId="44"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7" borderId="0" applyNumberFormat="0" applyBorder="0" applyAlignment="0" applyProtection="0"/>
    <xf numFmtId="0" fontId="42" fillId="45"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9" borderId="0" applyNumberFormat="0" applyBorder="0" applyAlignment="0" applyProtection="0"/>
    <xf numFmtId="0" fontId="42" fillId="46"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39" fillId="17" borderId="0" applyNumberFormat="0" applyBorder="0" applyAlignment="0" applyProtection="0">
      <alignment vertical="center"/>
    </xf>
    <xf numFmtId="0" fontId="39" fillId="12" borderId="0" applyNumberFormat="0" applyBorder="0" applyAlignment="0" applyProtection="0">
      <alignment vertical="center"/>
    </xf>
    <xf numFmtId="0" fontId="39" fillId="14" borderId="0" applyNumberFormat="0" applyBorder="0" applyAlignment="0" applyProtection="0">
      <alignment vertical="center"/>
    </xf>
    <xf numFmtId="0" fontId="39" fillId="11" borderId="0" applyNumberFormat="0" applyBorder="0" applyAlignment="0" applyProtection="0">
      <alignment vertical="center"/>
    </xf>
    <xf numFmtId="0" fontId="39" fillId="17" borderId="0" applyNumberFormat="0" applyBorder="0" applyAlignment="0" applyProtection="0">
      <alignment vertical="center"/>
    </xf>
    <xf numFmtId="0" fontId="39" fillId="8" borderId="0" applyNumberFormat="0" applyBorder="0" applyAlignment="0" applyProtection="0">
      <alignment vertical="center"/>
    </xf>
    <xf numFmtId="0" fontId="11" fillId="20" borderId="0" applyNumberFormat="0" applyBorder="0" applyAlignment="0" applyProtection="0"/>
    <xf numFmtId="0" fontId="42" fillId="47"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42" fillId="48"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42" fillId="49"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18" borderId="0" applyNumberFormat="0" applyBorder="0" applyAlignment="0" applyProtection="0"/>
    <xf numFmtId="0" fontId="42" fillId="50"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7" borderId="0" applyNumberFormat="0" applyBorder="0" applyAlignment="0" applyProtection="0"/>
    <xf numFmtId="0" fontId="42" fillId="51"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3" borderId="0" applyNumberFormat="0" applyBorder="0" applyAlignment="0" applyProtection="0"/>
    <xf numFmtId="0" fontId="42" fillId="52" borderId="0" applyNumberFormat="0" applyBorder="0" applyAlignment="0" applyProtection="0"/>
    <xf numFmtId="0" fontId="11" fillId="23" borderId="0" applyNumberFormat="0" applyBorder="0" applyAlignment="0" applyProtection="0"/>
    <xf numFmtId="0" fontId="11" fillId="23" borderId="0" applyNumberFormat="0" applyBorder="0" applyAlignment="0" applyProtection="0"/>
    <xf numFmtId="0" fontId="28" fillId="0" borderId="0">
      <alignment horizontal="center" wrapText="1"/>
      <protection locked="0"/>
    </xf>
    <xf numFmtId="0" fontId="12" fillId="3" borderId="0" applyNumberFormat="0" applyBorder="0" applyAlignment="0" applyProtection="0"/>
    <xf numFmtId="0" fontId="43" fillId="5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68" fontId="9" fillId="0" borderId="0" applyFill="0" applyBorder="0" applyAlignment="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44" fillId="54" borderId="10"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44" fillId="54" borderId="10"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3" fillId="11" borderId="1" applyNumberFormat="0" applyAlignment="0" applyProtection="0"/>
    <xf numFmtId="0" fontId="14" fillId="24" borderId="2" applyNumberFormat="0" applyAlignment="0" applyProtection="0"/>
    <xf numFmtId="0" fontId="45" fillId="55" borderId="11" applyNumberFormat="0" applyAlignment="0" applyProtection="0"/>
    <xf numFmtId="0" fontId="14" fillId="24" borderId="2" applyNumberFormat="0" applyAlignment="0" applyProtection="0"/>
    <xf numFmtId="0" fontId="14" fillId="24" borderId="2" applyNumberFormat="0" applyAlignment="0" applyProtection="0"/>
    <xf numFmtId="43" fontId="26"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0" fontId="2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8"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29" fillId="0" borderId="0" applyFont="0" applyFill="0" applyBorder="0" applyAlignment="0" applyProtection="0"/>
    <xf numFmtId="43" fontId="9" fillId="0" borderId="0" applyFont="0" applyFill="0" applyBorder="0" applyAlignment="0" applyProtection="0"/>
    <xf numFmtId="40" fontId="29" fillId="0" borderId="0" applyFont="0" applyFill="0" applyBorder="0" applyAlignment="0" applyProtection="0"/>
    <xf numFmtId="43" fontId="26" fillId="0" borderId="0" applyFont="0" applyFill="0" applyBorder="0" applyAlignment="0" applyProtection="0"/>
    <xf numFmtId="166"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9" fillId="0" borderId="0" applyFont="0" applyFill="0" applyBorder="0" applyAlignment="0" applyProtection="0"/>
    <xf numFmtId="167"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9" fillId="0" borderId="0" applyFont="0" applyFill="0" applyBorder="0" applyAlignment="0" applyProtection="0"/>
    <xf numFmtId="43" fontId="8"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10" fillId="0" borderId="0" applyFont="0" applyFill="0" applyBorder="0" applyAlignment="0" applyProtection="0"/>
    <xf numFmtId="166" fontId="9" fillId="0" borderId="0" applyFont="0" applyFill="0" applyBorder="0" applyAlignment="0" applyProtection="0"/>
    <xf numFmtId="43" fontId="27"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30" fillId="0" borderId="0" applyNumberFormat="0" applyAlignment="0">
      <alignment horizontal="left"/>
    </xf>
    <xf numFmtId="0" fontId="31" fillId="0" borderId="0" applyNumberFormat="0" applyAlignment="0"/>
    <xf numFmtId="0" fontId="9" fillId="0" borderId="0" applyFont="0" applyFill="0" applyBorder="0" applyAlignment="0" applyProtection="0"/>
    <xf numFmtId="0" fontId="32" fillId="0" borderId="0" applyNumberFormat="0" applyAlignment="0">
      <alignment horizontal="left"/>
    </xf>
    <xf numFmtId="0" fontId="15" fillId="0" borderId="0" applyNumberFormat="0" applyFill="0" applyBorder="0" applyAlignment="0" applyProtection="0"/>
    <xf numFmtId="0" fontId="4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7" fillId="0" borderId="0" applyNumberFormat="0" applyFill="0" applyBorder="0" applyAlignment="0" applyProtection="0">
      <alignment horizontal="justify" vertical="top" wrapText="1"/>
    </xf>
    <xf numFmtId="0" fontId="16" fillId="4" borderId="0" applyNumberFormat="0" applyBorder="0" applyAlignment="0" applyProtection="0"/>
    <xf numFmtId="0" fontId="48" fillId="56"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38" fontId="33" fillId="25" borderId="0" applyNumberFormat="0" applyBorder="0" applyAlignment="0" applyProtection="0"/>
    <xf numFmtId="0" fontId="34" fillId="0" borderId="3" applyNumberFormat="0" applyAlignment="0" applyProtection="0">
      <alignment horizontal="left" vertical="center"/>
    </xf>
    <xf numFmtId="0" fontId="34" fillId="0" borderId="3" applyNumberFormat="0" applyAlignment="0" applyProtection="0">
      <alignment horizontal="left" vertical="center"/>
    </xf>
    <xf numFmtId="0" fontId="34" fillId="0" borderId="3" applyNumberFormat="0" applyAlignment="0" applyProtection="0">
      <alignment horizontal="left" vertical="center"/>
    </xf>
    <xf numFmtId="0" fontId="34" fillId="0" borderId="3" applyNumberFormat="0" applyAlignment="0" applyProtection="0">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34" fillId="0" borderId="4">
      <alignment horizontal="left" vertical="center"/>
    </xf>
    <xf numFmtId="0" fontId="17" fillId="0" borderId="5" applyNumberFormat="0" applyFill="0" applyAlignment="0" applyProtection="0"/>
    <xf numFmtId="0" fontId="49" fillId="0" borderId="12"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50" fillId="0" borderId="13"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51" fillId="0" borderId="14"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51" fillId="0" borderId="14"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51"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Alignment="0" applyProtection="0">
      <alignment horizontal="justify" vertical="top" wrapText="1"/>
    </xf>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10" fontId="33" fillId="26" borderId="8" applyNumberFormat="0" applyBorder="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54" fillId="57" borderId="10" applyNumberFormat="0" applyAlignment="0" applyProtection="0"/>
    <xf numFmtId="0" fontId="20" fillId="8" borderId="1"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20" fillId="8" borderId="1" applyNumberFormat="0" applyAlignment="0" applyProtection="0"/>
    <xf numFmtId="0" fontId="20" fillId="8" borderId="1"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0" fontId="54" fillId="57" borderId="10" applyNumberFormat="0" applyAlignment="0" applyProtection="0"/>
    <xf numFmtId="169" fontId="9" fillId="27" borderId="0"/>
    <xf numFmtId="0" fontId="21" fillId="0" borderId="9" applyNumberFormat="0" applyFill="0" applyAlignment="0" applyProtection="0"/>
    <xf numFmtId="0" fontId="55" fillId="0" borderId="15"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169" fontId="9" fillId="28" borderId="0"/>
    <xf numFmtId="171" fontId="9" fillId="0" borderId="0" applyFont="0" applyFill="0" applyBorder="0" applyAlignment="0" applyProtection="0"/>
    <xf numFmtId="172"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73" fontId="9" fillId="0" borderId="0" applyFont="0" applyFill="0" applyBorder="0" applyAlignment="0" applyProtection="0"/>
    <xf numFmtId="174"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35" fillId="0" borderId="0" applyNumberFormat="0">
      <alignment horizontal="right"/>
    </xf>
    <xf numFmtId="0" fontId="56" fillId="58" borderId="0" applyNumberFormat="0" applyBorder="0" applyAlignment="0" applyProtection="0"/>
    <xf numFmtId="0" fontId="22" fillId="14"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170" fontId="36" fillId="0" borderId="0"/>
    <xf numFmtId="0" fontId="9" fillId="0" borderId="0"/>
    <xf numFmtId="0" fontId="25" fillId="0" borderId="0"/>
    <xf numFmtId="0" fontId="9" fillId="0" borderId="0"/>
    <xf numFmtId="0" fontId="8" fillId="0" borderId="0" applyProtection="0">
      <alignment horizontal="justify" vertical="top" wrapText="1"/>
    </xf>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8" fillId="0" borderId="0" applyProtection="0">
      <alignment horizontal="justify" vertical="top"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0" fillId="0" borderId="0"/>
    <xf numFmtId="0" fontId="40" fillId="0" borderId="0"/>
    <xf numFmtId="0" fontId="40" fillId="0" borderId="0"/>
    <xf numFmtId="0" fontId="40" fillId="0" borderId="0"/>
    <xf numFmtId="0" fontId="9" fillId="0" borderId="0"/>
    <xf numFmtId="0" fontId="8" fillId="0" borderId="0" applyProtection="0">
      <alignment horizontal="justify" vertical="top" wrapText="1"/>
    </xf>
    <xf numFmtId="0" fontId="25" fillId="0" borderId="0"/>
    <xf numFmtId="0" fontId="25" fillId="0" borderId="0"/>
    <xf numFmtId="0" fontId="9" fillId="0" borderId="0"/>
    <xf numFmtId="0" fontId="8" fillId="0" borderId="0" applyProtection="0">
      <alignment horizontal="justify" vertical="top" wrapText="1"/>
    </xf>
    <xf numFmtId="0" fontId="9" fillId="0" borderId="0"/>
    <xf numFmtId="0" fontId="25" fillId="0" borderId="0"/>
    <xf numFmtId="0" fontId="25" fillId="0" borderId="0"/>
    <xf numFmtId="0" fontId="8" fillId="0" borderId="0" applyProtection="0">
      <alignment horizontal="justify" vertical="top" wrapText="1"/>
    </xf>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25" fillId="0" borderId="0"/>
    <xf numFmtId="0" fontId="25" fillId="0" borderId="0"/>
    <xf numFmtId="0" fontId="9" fillId="0" borderId="0"/>
    <xf numFmtId="0" fontId="25" fillId="0" borderId="0"/>
    <xf numFmtId="0" fontId="9" fillId="0" borderId="0"/>
    <xf numFmtId="0" fontId="8" fillId="0" borderId="0" applyProtection="0">
      <alignment horizontal="justify" vertical="top" wrapText="1"/>
    </xf>
    <xf numFmtId="0" fontId="25"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8" fillId="0" borderId="0" applyProtection="0">
      <alignment horizontal="justify" vertical="top" wrapText="1"/>
    </xf>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8" fillId="0" borderId="0" applyProtection="0">
      <alignment horizontal="justify" vertical="top" wrapText="1"/>
    </xf>
    <xf numFmtId="0" fontId="40" fillId="0" borderId="0"/>
    <xf numFmtId="0" fontId="9" fillId="0" borderId="0"/>
    <xf numFmtId="0" fontId="40" fillId="0" borderId="0"/>
    <xf numFmtId="0" fontId="40" fillId="0" borderId="0"/>
    <xf numFmtId="0" fontId="40" fillId="0" borderId="0"/>
    <xf numFmtId="0" fontId="8" fillId="0" borderId="0" applyProtection="0">
      <alignment horizontal="justify" vertical="top" wrapText="1"/>
    </xf>
    <xf numFmtId="0" fontId="8" fillId="0" borderId="0" applyProtection="0">
      <alignment horizontal="justify" vertical="top" wrapText="1"/>
    </xf>
    <xf numFmtId="0" fontId="9" fillId="0" borderId="0"/>
    <xf numFmtId="0" fontId="40" fillId="0" borderId="0"/>
    <xf numFmtId="0" fontId="40" fillId="0" borderId="0"/>
    <xf numFmtId="0" fontId="9" fillId="0" borderId="0"/>
    <xf numFmtId="0" fontId="9" fillId="0" borderId="0"/>
    <xf numFmtId="0" fontId="9" fillId="0" borderId="0"/>
    <xf numFmtId="0" fontId="9" fillId="0" borderId="0"/>
    <xf numFmtId="0" fontId="8" fillId="0" borderId="0" applyProtection="0">
      <alignment horizontal="justify" vertical="top" wrapText="1"/>
    </xf>
    <xf numFmtId="0" fontId="40" fillId="0" borderId="0"/>
    <xf numFmtId="0" fontId="40" fillId="0" borderId="0"/>
    <xf numFmtId="0" fontId="9" fillId="0" borderId="0"/>
    <xf numFmtId="0" fontId="8" fillId="0" borderId="0" applyProtection="0">
      <alignment horizontal="justify" vertical="top" wrapText="1"/>
    </xf>
    <xf numFmtId="0" fontId="37" fillId="0" borderId="0"/>
    <xf numFmtId="0" fontId="40" fillId="0" borderId="0"/>
    <xf numFmtId="0" fontId="40" fillId="0" borderId="0"/>
    <xf numFmtId="0" fontId="9" fillId="0" borderId="0"/>
    <xf numFmtId="0" fontId="9" fillId="0" borderId="0"/>
    <xf numFmtId="0" fontId="9" fillId="0" borderId="0"/>
    <xf numFmtId="0" fontId="9" fillId="0" borderId="0"/>
    <xf numFmtId="0" fontId="9" fillId="0" borderId="0"/>
    <xf numFmtId="0" fontId="8" fillId="0" borderId="0" applyProtection="0">
      <alignment horizontal="justify" vertical="top" wrapText="1"/>
    </xf>
    <xf numFmtId="0" fontId="8" fillId="0" borderId="0" applyProtection="0">
      <alignment horizontal="justify" vertical="top" wrapText="1"/>
    </xf>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8" fillId="0" borderId="0" applyProtection="0">
      <alignment horizontal="justify" vertical="top" wrapText="1"/>
    </xf>
    <xf numFmtId="0" fontId="8" fillId="0" borderId="0" applyProtection="0">
      <alignment horizontal="justify" vertical="top" wrapText="1"/>
    </xf>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9" fillId="0" borderId="0"/>
    <xf numFmtId="0" fontId="8" fillId="0" borderId="0" applyProtection="0">
      <alignment horizontal="justify" vertical="top" wrapText="1"/>
    </xf>
    <xf numFmtId="0" fontId="25" fillId="0" borderId="0"/>
    <xf numFmtId="0" fontId="9" fillId="0" borderId="0"/>
    <xf numFmtId="0" fontId="25" fillId="0" borderId="0"/>
    <xf numFmtId="0" fontId="9"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58" fillId="0" borderId="0"/>
    <xf numFmtId="0" fontId="25" fillId="0" borderId="0"/>
    <xf numFmtId="0" fontId="9" fillId="0" borderId="0"/>
    <xf numFmtId="0" fontId="8" fillId="0" borderId="0" applyProtection="0">
      <alignment horizontal="justify" vertical="top" wrapText="1"/>
    </xf>
    <xf numFmtId="0" fontId="25" fillId="0" borderId="0"/>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9" fillId="0" borderId="0"/>
    <xf numFmtId="0" fontId="8" fillId="0" borderId="0" applyProtection="0">
      <alignment horizontal="justify" vertical="top" wrapText="1"/>
    </xf>
    <xf numFmtId="0" fontId="25" fillId="0" borderId="0"/>
    <xf numFmtId="0" fontId="9"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25" fillId="0" borderId="0"/>
    <xf numFmtId="0" fontId="8" fillId="0" borderId="0" applyProtection="0">
      <alignment horizontal="justify" vertical="top" wrapText="1"/>
    </xf>
    <xf numFmtId="0" fontId="9"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8" fillId="0" borderId="0" applyProtection="0">
      <alignment horizontal="justify" vertical="top" wrapText="1"/>
    </xf>
    <xf numFmtId="0" fontId="9"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9" fillId="0" borderId="0"/>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9" fillId="0" borderId="0"/>
    <xf numFmtId="0" fontId="25" fillId="0" borderId="0"/>
    <xf numFmtId="0" fontId="9" fillId="0" borderId="0"/>
    <xf numFmtId="0" fontId="24" fillId="0" borderId="0"/>
    <xf numFmtId="1" fontId="25" fillId="0" borderId="0"/>
    <xf numFmtId="1" fontId="25" fillId="0" borderId="0"/>
    <xf numFmtId="0" fontId="40" fillId="0" borderId="0"/>
    <xf numFmtId="0" fontId="40" fillId="0" borderId="0"/>
    <xf numFmtId="0" fontId="24"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1" fontId="25" fillId="0" borderId="0"/>
    <xf numFmtId="0" fontId="40" fillId="0" borderId="0"/>
    <xf numFmtId="0" fontId="40" fillId="0" borderId="0"/>
    <xf numFmtId="0" fontId="40" fillId="0" borderId="0"/>
    <xf numFmtId="0" fontId="40" fillId="0" borderId="0"/>
    <xf numFmtId="0" fontId="24"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9" fillId="0" borderId="0"/>
    <xf numFmtId="1" fontId="25" fillId="0" borderId="0"/>
    <xf numFmtId="0" fontId="9" fillId="0" borderId="0"/>
    <xf numFmtId="1" fontId="25" fillId="0" borderId="0"/>
    <xf numFmtId="0" fontId="25" fillId="0" borderId="0"/>
    <xf numFmtId="0" fontId="8" fillId="0" borderId="0" applyProtection="0">
      <alignment horizontal="justify" vertical="top" wrapText="1"/>
    </xf>
    <xf numFmtId="0" fontId="9" fillId="0" borderId="0"/>
    <xf numFmtId="0" fontId="40" fillId="0" borderId="0"/>
    <xf numFmtId="0" fontId="40" fillId="0" borderId="0"/>
    <xf numFmtId="0" fontId="40" fillId="0" borderId="0"/>
    <xf numFmtId="0" fontId="40" fillId="0" borderId="0"/>
    <xf numFmtId="0" fontId="9" fillId="0" borderId="0"/>
    <xf numFmtId="0" fontId="40" fillId="0" borderId="0"/>
    <xf numFmtId="0" fontId="9" fillId="0" borderId="0"/>
    <xf numFmtId="0" fontId="8" fillId="0" borderId="0" applyProtection="0">
      <alignment horizontal="justify" vertical="top" wrapText="1"/>
    </xf>
    <xf numFmtId="0" fontId="9" fillId="0" borderId="0"/>
    <xf numFmtId="0" fontId="25" fillId="0" borderId="0"/>
    <xf numFmtId="0" fontId="25" fillId="0" borderId="0"/>
    <xf numFmtId="0" fontId="8" fillId="0" borderId="0" applyProtection="0">
      <alignment horizontal="justify" vertical="top" wrapText="1"/>
    </xf>
    <xf numFmtId="0" fontId="9" fillId="0" borderId="0"/>
    <xf numFmtId="0" fontId="25" fillId="0" borderId="0"/>
    <xf numFmtId="0" fontId="25" fillId="0" borderId="0"/>
    <xf numFmtId="0" fontId="40" fillId="0" borderId="0"/>
    <xf numFmtId="0" fontId="40" fillId="0" borderId="0"/>
    <xf numFmtId="0" fontId="8" fillId="0" borderId="0" applyProtection="0">
      <alignment horizontal="justify" vertical="top" wrapText="1"/>
    </xf>
    <xf numFmtId="0" fontId="9" fillId="0" borderId="0"/>
    <xf numFmtId="1" fontId="25" fillId="0" borderId="0"/>
    <xf numFmtId="0" fontId="25" fillId="0" borderId="0"/>
    <xf numFmtId="1" fontId="25" fillId="0" borderId="0"/>
    <xf numFmtId="0" fontId="25" fillId="0" borderId="0"/>
    <xf numFmtId="1" fontId="25" fillId="0" borderId="0"/>
    <xf numFmtId="0" fontId="8" fillId="0" borderId="0" applyProtection="0">
      <alignment horizontal="justify" vertical="top" wrapText="1"/>
    </xf>
    <xf numFmtId="0" fontId="9" fillId="0" borderId="0"/>
    <xf numFmtId="0" fontId="25" fillId="0" borderId="0"/>
    <xf numFmtId="0" fontId="25" fillId="0" borderId="0"/>
    <xf numFmtId="0" fontId="8" fillId="0" borderId="0" applyProtection="0">
      <alignment horizontal="justify" vertical="top" wrapText="1"/>
    </xf>
    <xf numFmtId="0" fontId="9" fillId="0" borderId="0"/>
    <xf numFmtId="1" fontId="25" fillId="0" borderId="0"/>
    <xf numFmtId="0" fontId="8" fillId="0" borderId="0" applyProtection="0">
      <alignment horizontal="justify" vertical="top" wrapText="1"/>
    </xf>
    <xf numFmtId="0" fontId="9" fillId="0" borderId="0"/>
    <xf numFmtId="0" fontId="8" fillId="0" borderId="0" applyProtection="0">
      <alignment horizontal="justify" vertical="top" wrapText="1"/>
    </xf>
    <xf numFmtId="0" fontId="9" fillId="0" borderId="0"/>
    <xf numFmtId="0" fontId="9" fillId="0" borderId="0"/>
    <xf numFmtId="1" fontId="25" fillId="0" borderId="0"/>
    <xf numFmtId="0" fontId="9" fillId="0" borderId="0"/>
    <xf numFmtId="1" fontId="25" fillId="0" borderId="0"/>
    <xf numFmtId="0" fontId="9" fillId="0" borderId="0"/>
    <xf numFmtId="1" fontId="25" fillId="0" borderId="0"/>
    <xf numFmtId="1" fontId="25" fillId="0" borderId="0"/>
    <xf numFmtId="0" fontId="9" fillId="0" borderId="0"/>
    <xf numFmtId="1" fontId="25" fillId="0" borderId="0"/>
    <xf numFmtId="1" fontId="25" fillId="0" borderId="0"/>
    <xf numFmtId="0" fontId="40" fillId="0" borderId="0"/>
    <xf numFmtId="1" fontId="25"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1"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9" fillId="0" borderId="0"/>
    <xf numFmtId="1" fontId="25"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1" fontId="25"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1" fontId="25"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1"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25" fillId="0" borderId="0"/>
    <xf numFmtId="0" fontId="40" fillId="0" borderId="0"/>
    <xf numFmtId="0" fontId="41"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40" fillId="0" borderId="0"/>
    <xf numFmtId="0" fontId="40" fillId="0" borderId="0"/>
    <xf numFmtId="0" fontId="58" fillId="0" borderId="0"/>
    <xf numFmtId="0" fontId="9" fillId="0" borderId="0"/>
    <xf numFmtId="0" fontId="40" fillId="0" borderId="0"/>
    <xf numFmtId="0" fontId="40" fillId="0" borderId="0"/>
    <xf numFmtId="0" fontId="9"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40" fillId="0" borderId="0"/>
    <xf numFmtId="0" fontId="40" fillId="0" borderId="0"/>
    <xf numFmtId="0" fontId="40" fillId="0" borderId="0"/>
    <xf numFmtId="0" fontId="9"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40" fillId="0" borderId="0"/>
    <xf numFmtId="0" fontId="40" fillId="0" borderId="0"/>
    <xf numFmtId="0" fontId="9"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0" fontId="8" fillId="0" borderId="0" applyProtection="0">
      <alignment horizontal="justify" vertical="top" wrapText="1"/>
    </xf>
    <xf numFmtId="43" fontId="8" fillId="0" borderId="0" applyFont="0" applyFill="0" applyBorder="0" applyAlignment="0" applyProtection="0"/>
    <xf numFmtId="166" fontId="76" fillId="0" borderId="0" applyFont="0" applyFill="0" applyBorder="0" applyAlignment="0" applyProtection="0"/>
    <xf numFmtId="0" fontId="9" fillId="0" borderId="0"/>
    <xf numFmtId="0" fontId="9" fillId="0" borderId="0"/>
    <xf numFmtId="0" fontId="9"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7" fillId="0" borderId="0"/>
    <xf numFmtId="0" fontId="7" fillId="0" borderId="0"/>
    <xf numFmtId="0" fontId="7" fillId="0" borderId="0"/>
    <xf numFmtId="0" fontId="9" fillId="0" borderId="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7" fillId="62" borderId="32" applyNumberFormat="0" applyFont="0" applyAlignment="0" applyProtection="0"/>
    <xf numFmtId="0" fontId="9" fillId="5" borderId="33" applyNumberFormat="0" applyFont="0" applyAlignment="0" applyProtection="0"/>
    <xf numFmtId="0" fontId="7" fillId="62" borderId="32" applyNumberFormat="0" applyFon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24" fillId="0" borderId="0"/>
    <xf numFmtId="0" fontId="9" fillId="0" borderId="0"/>
    <xf numFmtId="0" fontId="6" fillId="0" borderId="0"/>
    <xf numFmtId="0" fontId="5" fillId="0" borderId="0"/>
    <xf numFmtId="43" fontId="5"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43" fontId="58" fillId="0" borderId="0" applyFont="0" applyFill="0" applyBorder="0" applyAlignment="0" applyProtection="0"/>
    <xf numFmtId="0" fontId="34" fillId="0" borderId="38">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9" fillId="0" borderId="0"/>
    <xf numFmtId="0" fontId="9" fillId="0" borderId="0"/>
    <xf numFmtId="0" fontId="9" fillId="0" borderId="0"/>
    <xf numFmtId="0" fontId="4" fillId="62" borderId="32" applyNumberFormat="0" applyFont="0" applyAlignment="0" applyProtection="0"/>
    <xf numFmtId="0" fontId="9" fillId="5" borderId="33" applyNumberFormat="0" applyFont="0" applyAlignment="0" applyProtection="0"/>
    <xf numFmtId="0" fontId="4" fillId="62" borderId="32" applyNumberFormat="0" applyFont="0" applyAlignment="0" applyProtection="0"/>
    <xf numFmtId="0" fontId="83" fillId="11" borderId="34" applyNumberFormat="0" applyAlignment="0" applyProtection="0"/>
    <xf numFmtId="14" fontId="28" fillId="0" borderId="0">
      <alignment horizontal="center" wrapText="1"/>
      <protection locked="0"/>
    </xf>
    <xf numFmtId="10" fontId="9" fillId="0" borderId="0" applyFont="0" applyFill="0" applyBorder="0" applyAlignment="0" applyProtection="0"/>
    <xf numFmtId="178" fontId="100" fillId="0" borderId="0"/>
    <xf numFmtId="0" fontId="29" fillId="0" borderId="0" applyNumberFormat="0" applyFont="0" applyFill="0" applyBorder="0" applyAlignment="0" applyProtection="0">
      <alignment horizontal="left"/>
    </xf>
    <xf numFmtId="179" fontId="101" fillId="0" borderId="0" applyNumberFormat="0" applyFill="0" applyBorder="0" applyAlignment="0" applyProtection="0">
      <alignment horizontal="left"/>
    </xf>
    <xf numFmtId="40" fontId="102" fillId="0" borderId="0" applyBorder="0">
      <alignment horizontal="right"/>
    </xf>
    <xf numFmtId="0" fontId="84" fillId="0" borderId="0" applyNumberFormat="0" applyFill="0" applyBorder="0" applyAlignment="0" applyProtection="0"/>
    <xf numFmtId="0" fontId="85" fillId="0" borderId="35" applyNumberFormat="0" applyFill="0" applyAlignment="0" applyProtection="0"/>
    <xf numFmtId="0" fontId="86" fillId="0" borderId="0" applyNumberFormat="0" applyFill="0" applyBorder="0" applyAlignment="0" applyProtection="0"/>
    <xf numFmtId="0" fontId="9" fillId="0" borderId="0"/>
    <xf numFmtId="0" fontId="34" fillId="0" borderId="38">
      <alignment horizontal="left" vertical="center"/>
    </xf>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25" fillId="0" borderId="0"/>
    <xf numFmtId="0" fontId="9" fillId="0" borderId="0"/>
    <xf numFmtId="0" fontId="9" fillId="0" borderId="0"/>
    <xf numFmtId="0" fontId="9" fillId="0" borderId="0"/>
    <xf numFmtId="0" fontId="9" fillId="0" borderId="0"/>
    <xf numFmtId="0" fontId="9" fillId="0" borderId="0"/>
    <xf numFmtId="1" fontId="25" fillId="0" borderId="0"/>
    <xf numFmtId="0" fontId="25" fillId="0" borderId="0"/>
    <xf numFmtId="0" fontId="25" fillId="0" borderId="0"/>
    <xf numFmtId="1" fontId="25" fillId="0" borderId="0"/>
    <xf numFmtId="0" fontId="25" fillId="0" borderId="0"/>
    <xf numFmtId="1" fontId="25" fillId="0" borderId="0"/>
    <xf numFmtId="0" fontId="25" fillId="0" borderId="0"/>
    <xf numFmtId="0" fontId="9" fillId="0" borderId="0"/>
    <xf numFmtId="0" fontId="25" fillId="0" borderId="0"/>
    <xf numFmtId="0" fontId="25" fillId="0" borderId="0"/>
    <xf numFmtId="0" fontId="25" fillId="0" borderId="0"/>
    <xf numFmtId="0" fontId="25" fillId="0" borderId="0"/>
    <xf numFmtId="0" fontId="9" fillId="0" borderId="0"/>
    <xf numFmtId="0" fontId="9" fillId="62" borderId="32" applyNumberFormat="0" applyFont="0" applyAlignment="0" applyProtection="0"/>
    <xf numFmtId="0" fontId="104" fillId="54" borderId="37" applyNumberFormat="0" applyAlignment="0" applyProtection="0"/>
    <xf numFmtId="0" fontId="9" fillId="0" borderId="0"/>
    <xf numFmtId="10"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05" fillId="0" borderId="0" applyNumberFormat="0" applyFill="0" applyBorder="0" applyAlignment="0" applyProtection="0"/>
    <xf numFmtId="0" fontId="106" fillId="0" borderId="40" applyNumberFormat="0" applyFill="0" applyAlignment="0" applyProtection="0"/>
    <xf numFmtId="0" fontId="10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34" fillId="0" borderId="38">
      <alignment horizontal="left" vertical="center"/>
    </xf>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122" fillId="9" borderId="34" applyNumberFormat="0" applyAlignment="0" applyProtection="0">
      <alignment vertical="center"/>
    </xf>
    <xf numFmtId="0" fontId="119" fillId="0" borderId="44" applyNumberFormat="0" applyFill="0" applyAlignment="0" applyProtection="0">
      <alignment vertical="center"/>
    </xf>
    <xf numFmtId="0" fontId="117" fillId="0" borderId="0" applyNumberFormat="0" applyFill="0" applyBorder="0" applyAlignment="0" applyProtection="0">
      <alignment vertical="center"/>
    </xf>
    <xf numFmtId="0" fontId="114" fillId="0" borderId="9" applyNumberFormat="0" applyFill="0" applyAlignment="0" applyProtection="0">
      <alignment vertical="center"/>
    </xf>
    <xf numFmtId="0" fontId="108" fillId="0" borderId="0" applyNumberFormat="0" applyFill="0" applyBorder="0" applyAlignment="0" applyProtection="0">
      <alignment vertical="center"/>
    </xf>
    <xf numFmtId="0" fontId="39" fillId="23" borderId="0" applyNumberFormat="0" applyBorder="0" applyAlignment="0" applyProtection="0">
      <alignment vertical="center"/>
    </xf>
    <xf numFmtId="0" fontId="39" fillId="21" borderId="0" applyNumberFormat="0" applyBorder="0" applyAlignment="0" applyProtection="0">
      <alignment vertical="center"/>
    </xf>
    <xf numFmtId="0" fontId="39" fillId="17"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5" borderId="33" applyNumberFormat="0" applyFont="0" applyAlignment="0" applyProtection="0"/>
    <xf numFmtId="0" fontId="83" fillId="11" borderId="34" applyNumberFormat="0" applyAlignment="0" applyProtection="0"/>
    <xf numFmtId="0" fontId="85" fillId="0" borderId="35" applyNumberFormat="0" applyFill="0" applyAlignment="0" applyProtection="0"/>
    <xf numFmtId="0" fontId="4" fillId="0" borderId="0"/>
    <xf numFmtId="0" fontId="120" fillId="0" borderId="42" applyNumberFormat="0" applyFill="0" applyAlignment="0" applyProtection="0">
      <alignment vertical="center"/>
    </xf>
    <xf numFmtId="0" fontId="121" fillId="4" borderId="0" applyNumberFormat="0" applyBorder="0" applyAlignment="0" applyProtection="0">
      <alignment vertical="center"/>
    </xf>
    <xf numFmtId="0" fontId="120" fillId="0" borderId="0" applyNumberFormat="0" applyFill="0" applyBorder="0" applyAlignment="0" applyProtection="0">
      <alignment vertical="center"/>
    </xf>
    <xf numFmtId="0" fontId="118" fillId="0" borderId="41" applyNumberFormat="0" applyFill="0" applyAlignment="0" applyProtection="0">
      <alignment vertical="center"/>
    </xf>
    <xf numFmtId="0" fontId="116" fillId="8" borderId="1" applyNumberFormat="0" applyAlignment="0" applyProtection="0">
      <alignment vertical="center"/>
    </xf>
    <xf numFmtId="0" fontId="115" fillId="0" borderId="43" applyNumberFormat="0" applyFill="0" applyAlignment="0" applyProtection="0">
      <alignment vertical="center"/>
    </xf>
    <xf numFmtId="0" fontId="113" fillId="24" borderId="2" applyNumberFormat="0" applyAlignment="0" applyProtection="0">
      <alignment vertical="center"/>
    </xf>
    <xf numFmtId="0" fontId="112" fillId="0" borderId="0" applyNumberFormat="0" applyFill="0" applyBorder="0" applyAlignment="0" applyProtection="0">
      <alignment vertical="center"/>
    </xf>
    <xf numFmtId="0" fontId="111" fillId="14" borderId="0" applyNumberFormat="0" applyBorder="0" applyAlignment="0" applyProtection="0">
      <alignment vertical="center"/>
    </xf>
    <xf numFmtId="0" fontId="107" fillId="5" borderId="33" applyNumberFormat="0" applyFont="0" applyAlignment="0" applyProtection="0">
      <alignment vertical="center"/>
    </xf>
    <xf numFmtId="0" fontId="110" fillId="3" borderId="0" applyNumberFormat="0" applyBorder="0" applyAlignment="0" applyProtection="0">
      <alignment vertical="center"/>
    </xf>
    <xf numFmtId="0" fontId="109" fillId="9" borderId="1" applyNumberFormat="0" applyAlignment="0" applyProtection="0">
      <alignment vertical="center"/>
    </xf>
    <xf numFmtId="0" fontId="39" fillId="17" borderId="0" applyNumberFormat="0" applyBorder="0" applyAlignment="0" applyProtection="0">
      <alignment vertical="center"/>
    </xf>
    <xf numFmtId="0" fontId="39" fillId="78" borderId="0" applyNumberFormat="0" applyBorder="0" applyAlignment="0" applyProtection="0">
      <alignment vertical="center"/>
    </xf>
    <xf numFmtId="0" fontId="39" fillId="22"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10" fillId="62" borderId="32" applyNumberFormat="0" applyFont="0" applyAlignment="0" applyProtection="0"/>
    <xf numFmtId="0" fontId="10" fillId="62" borderId="32" applyNumberFormat="0" applyFont="0" applyAlignment="0" applyProtection="0"/>
    <xf numFmtId="0" fontId="9" fillId="5" borderId="33" applyNumberFormat="0" applyFon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4" fillId="0" borderId="0"/>
    <xf numFmtId="0" fontId="4" fillId="0" borderId="0"/>
    <xf numFmtId="0" fontId="4" fillId="0" borderId="0"/>
    <xf numFmtId="0" fontId="122" fillId="9" borderId="34" applyNumberFormat="0" applyAlignment="0" applyProtection="0">
      <alignment vertical="center"/>
    </xf>
    <xf numFmtId="0" fontId="4" fillId="0" borderId="0"/>
    <xf numFmtId="0" fontId="4" fillId="0" borderId="0"/>
    <xf numFmtId="0" fontId="9" fillId="5" borderId="33" applyNumberFormat="0" applyFont="0" applyAlignment="0" applyProtection="0"/>
    <xf numFmtId="0" fontId="83" fillId="11" borderId="34" applyNumberFormat="0" applyAlignment="0" applyProtection="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38">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25" fillId="0" borderId="0"/>
    <xf numFmtId="0" fontId="9" fillId="0" borderId="0"/>
    <xf numFmtId="0" fontId="9" fillId="62" borderId="32" applyNumberFormat="0" applyFont="0" applyAlignment="0" applyProtection="0"/>
    <xf numFmtId="0" fontId="104" fillId="54" borderId="37" applyNumberFormat="0" applyAlignment="0" applyProtection="0"/>
    <xf numFmtId="0" fontId="10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34" fillId="0" borderId="38">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32" applyNumberFormat="0" applyFont="0" applyAlignment="0" applyProtection="0"/>
    <xf numFmtId="0" fontId="9" fillId="5" borderId="33" applyNumberFormat="0" applyFont="0" applyAlignment="0" applyProtection="0"/>
    <xf numFmtId="0" fontId="4" fillId="62" borderId="32" applyNumberFormat="0" applyFon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9" fillId="0" borderId="0"/>
    <xf numFmtId="0" fontId="34" fillId="0" borderId="38">
      <alignment horizontal="left" vertical="center"/>
    </xf>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4" fillId="0" borderId="38">
      <alignment horizontal="left" vertical="center"/>
    </xf>
    <xf numFmtId="10" fontId="33" fillId="26" borderId="39"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4" fillId="0" borderId="0"/>
    <xf numFmtId="0" fontId="4" fillId="0" borderId="0"/>
    <xf numFmtId="0" fontId="4" fillId="0" borderId="0"/>
    <xf numFmtId="0" fontId="122" fillId="9" borderId="34" applyNumberFormat="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38">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9" fillId="5" borderId="33" applyNumberFormat="0" applyFont="0" applyAlignment="0" applyProtection="0"/>
    <xf numFmtId="0" fontId="4" fillId="62" borderId="32" applyNumberFormat="0" applyFont="0" applyAlignment="0" applyProtection="0"/>
    <xf numFmtId="0" fontId="9" fillId="5" borderId="33" applyNumberFormat="0" applyFont="0" applyAlignment="0" applyProtection="0"/>
    <xf numFmtId="0" fontId="4" fillId="62" borderId="32" applyNumberFormat="0" applyFon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0" fontId="83" fillId="11" borderId="34"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85" fillId="0" borderId="35" applyNumberFormat="0" applyFill="0" applyAlignment="0" applyProtection="0"/>
    <xf numFmtId="0" fontId="125" fillId="0" borderId="0"/>
    <xf numFmtId="0" fontId="3" fillId="0" borderId="0"/>
    <xf numFmtId="0" fontId="125" fillId="0" borderId="0"/>
    <xf numFmtId="180"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3" fillId="0" borderId="0"/>
    <xf numFmtId="0" fontId="3" fillId="0" borderId="0"/>
    <xf numFmtId="0" fontId="3" fillId="0" borderId="0"/>
    <xf numFmtId="0" fontId="127"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9" fillId="0" borderId="0"/>
    <xf numFmtId="0" fontId="142" fillId="0" borderId="0"/>
  </cellStyleXfs>
  <cellXfs count="455">
    <xf numFmtId="0" fontId="0" fillId="0" borderId="0" xfId="0">
      <alignment horizontal="justify" vertical="top" wrapText="1"/>
    </xf>
    <xf numFmtId="0" fontId="60" fillId="0" borderId="0" xfId="0" applyFont="1" applyAlignment="1" applyProtection="1">
      <alignment horizontal="justify" vertical="center" wrapText="1"/>
      <protection hidden="1"/>
    </xf>
    <xf numFmtId="0" fontId="63" fillId="0" borderId="0" xfId="0" applyFont="1" applyAlignment="1" applyProtection="1">
      <alignment horizontal="center" vertical="center" wrapText="1"/>
      <protection locked="0"/>
    </xf>
    <xf numFmtId="0" fontId="62" fillId="60" borderId="18" xfId="0" applyFont="1" applyFill="1" applyBorder="1" applyAlignment="1">
      <alignment horizontal="center" vertical="center" wrapText="1"/>
    </xf>
    <xf numFmtId="0" fontId="63" fillId="0" borderId="0" xfId="0" applyFont="1">
      <alignment horizontal="justify" vertical="top" wrapText="1"/>
    </xf>
    <xf numFmtId="0" fontId="63" fillId="0" borderId="18" xfId="0" applyFont="1" applyBorder="1">
      <alignment horizontal="justify" vertical="top" wrapText="1"/>
    </xf>
    <xf numFmtId="0" fontId="63" fillId="0" borderId="18" xfId="0" applyFont="1" applyBorder="1" applyAlignment="1">
      <alignment horizontal="center" vertical="center" wrapText="1"/>
    </xf>
    <xf numFmtId="0" fontId="63" fillId="0" borderId="0" xfId="0" applyFont="1" applyAlignment="1">
      <alignment horizontal="center" vertical="center" wrapText="1"/>
    </xf>
    <xf numFmtId="0" fontId="0" fillId="0" borderId="0" xfId="0" applyAlignment="1">
      <alignment horizontal="center" vertical="center" wrapText="1"/>
    </xf>
    <xf numFmtId="0" fontId="63" fillId="0" borderId="18" xfId="0" applyFont="1" applyBorder="1" applyAlignment="1">
      <alignment horizontal="justify" vertical="center" wrapText="1"/>
    </xf>
    <xf numFmtId="0" fontId="62" fillId="0" borderId="18" xfId="0" applyFont="1" applyBorder="1" applyAlignment="1">
      <alignment horizontal="justify" vertical="center" wrapText="1"/>
    </xf>
    <xf numFmtId="0" fontId="63" fillId="0" borderId="0" xfId="0" applyFont="1" applyAlignment="1">
      <alignment horizontal="justify" vertical="center" wrapText="1"/>
    </xf>
    <xf numFmtId="0" fontId="0" fillId="0" borderId="0" xfId="0" applyAlignment="1">
      <alignment horizontal="justify" vertical="center" wrapText="1"/>
    </xf>
    <xf numFmtId="0" fontId="65" fillId="0" borderId="18" xfId="0" applyFont="1" applyBorder="1" applyAlignment="1">
      <alignment horizontal="justify" vertical="center" wrapText="1"/>
    </xf>
    <xf numFmtId="37" fontId="62" fillId="60" borderId="18" xfId="0" applyNumberFormat="1" applyFont="1" applyFill="1" applyBorder="1" applyAlignment="1">
      <alignment horizontal="center" vertical="center" wrapText="1"/>
    </xf>
    <xf numFmtId="37" fontId="63" fillId="0" borderId="18" xfId="0" applyNumberFormat="1" applyFont="1" applyBorder="1" applyAlignment="1">
      <alignment horizontal="center" vertical="center" wrapText="1"/>
    </xf>
    <xf numFmtId="37" fontId="63" fillId="0" borderId="0" xfId="0" applyNumberFormat="1" applyFont="1" applyAlignment="1">
      <alignment horizontal="center" vertical="center" wrapText="1"/>
    </xf>
    <xf numFmtId="37" fontId="0" fillId="0" borderId="0" xfId="0" applyNumberFormat="1" applyAlignment="1">
      <alignment horizontal="center" vertical="center" wrapText="1"/>
    </xf>
    <xf numFmtId="0" fontId="66" fillId="60" borderId="18" xfId="0" applyFont="1" applyFill="1" applyBorder="1" applyAlignment="1" applyProtection="1">
      <alignment vertical="center"/>
      <protection locked="0"/>
    </xf>
    <xf numFmtId="0" fontId="64" fillId="60" borderId="18" xfId="0" applyFont="1" applyFill="1" applyBorder="1" applyAlignment="1" applyProtection="1">
      <alignment horizontal="center" vertical="center" wrapText="1"/>
      <protection hidden="1"/>
    </xf>
    <xf numFmtId="49" fontId="62" fillId="60" borderId="18" xfId="0" applyNumberFormat="1" applyFont="1" applyFill="1" applyBorder="1" applyAlignment="1" applyProtection="1">
      <alignment horizontal="center" vertical="center" wrapText="1"/>
      <protection hidden="1"/>
    </xf>
    <xf numFmtId="4" fontId="67" fillId="60" borderId="18" xfId="0" applyNumberFormat="1" applyFont="1" applyFill="1" applyBorder="1" applyAlignment="1" applyProtection="1">
      <alignment horizontal="center" vertical="center" wrapText="1"/>
    </xf>
    <xf numFmtId="167" fontId="63" fillId="0" borderId="18" xfId="0" applyNumberFormat="1" applyFont="1" applyBorder="1" applyAlignment="1">
      <alignment horizontal="center" vertical="center" wrapText="1"/>
    </xf>
    <xf numFmtId="0" fontId="69" fillId="0" borderId="0" xfId="2017" applyFont="1" applyAlignment="1">
      <alignment horizontal="center" vertical="center"/>
    </xf>
    <xf numFmtId="0" fontId="67" fillId="60" borderId="18" xfId="0" applyFont="1" applyFill="1" applyBorder="1" applyAlignment="1">
      <alignment horizontal="center" vertical="center" wrapText="1"/>
    </xf>
    <xf numFmtId="0" fontId="68" fillId="59" borderId="20" xfId="2017" applyFont="1" applyFill="1" applyBorder="1" applyAlignment="1">
      <alignment vertical="center"/>
    </xf>
    <xf numFmtId="0" fontId="68" fillId="59" borderId="21" xfId="2017" applyFont="1" applyFill="1" applyBorder="1" applyAlignment="1">
      <alignment vertical="center"/>
    </xf>
    <xf numFmtId="0" fontId="67" fillId="60" borderId="18" xfId="0" applyFont="1" applyFill="1" applyBorder="1"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justify" vertical="center" wrapText="1"/>
      <protection locked="0"/>
    </xf>
    <xf numFmtId="3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0" fontId="70" fillId="60" borderId="18" xfId="0" applyFont="1" applyFill="1" applyBorder="1" applyAlignment="1" applyProtection="1">
      <alignment vertical="center"/>
      <protection locked="0"/>
    </xf>
    <xf numFmtId="37" fontId="71" fillId="60" borderId="18" xfId="0" applyNumberFormat="1" applyFont="1" applyFill="1" applyBorder="1" applyAlignment="1">
      <alignment horizontal="center" vertical="center" wrapText="1"/>
    </xf>
    <xf numFmtId="37" fontId="71" fillId="60" borderId="18" xfId="695" applyNumberFormat="1" applyFont="1" applyFill="1" applyBorder="1" applyAlignment="1" applyProtection="1">
      <alignment horizontal="center" vertical="center" wrapText="1"/>
      <protection locked="0"/>
    </xf>
    <xf numFmtId="0" fontId="62" fillId="60" borderId="18" xfId="0" applyFont="1" applyFill="1" applyBorder="1" applyAlignment="1" applyProtection="1">
      <alignment horizontal="center" vertical="center" wrapText="1"/>
      <protection locked="0"/>
    </xf>
    <xf numFmtId="0" fontId="0" fillId="0" borderId="22" xfId="0" applyBorder="1" applyAlignment="1" applyProtection="1">
      <alignment horizontal="center" vertical="center"/>
      <protection locked="0"/>
    </xf>
    <xf numFmtId="4" fontId="0" fillId="0" borderId="23" xfId="0" applyNumberFormat="1" applyBorder="1" applyAlignment="1" applyProtection="1">
      <alignment horizontal="center" vertical="center"/>
      <protection locked="0"/>
    </xf>
    <xf numFmtId="0" fontId="0" fillId="0" borderId="27" xfId="0" applyBorder="1">
      <alignment horizontal="justify" vertical="top" wrapText="1"/>
    </xf>
    <xf numFmtId="0" fontId="0" fillId="0" borderId="28" xfId="0" applyBorder="1">
      <alignment horizontal="justify" vertical="top" wrapText="1"/>
    </xf>
    <xf numFmtId="0" fontId="0" fillId="0" borderId="29" xfId="0" applyBorder="1">
      <alignment horizontal="justify" vertical="top" wrapText="1"/>
    </xf>
    <xf numFmtId="0" fontId="0" fillId="0" borderId="30" xfId="0" applyBorder="1">
      <alignment horizontal="justify" vertical="top" wrapText="1"/>
    </xf>
    <xf numFmtId="0" fontId="0" fillId="0" borderId="31" xfId="0" applyBorder="1">
      <alignment horizontal="justify" vertical="top" wrapText="1"/>
    </xf>
    <xf numFmtId="0" fontId="73" fillId="0" borderId="18" xfId="2041" applyFont="1" applyBorder="1" applyAlignment="1" applyProtection="1">
      <alignment horizontal="center" vertical="center"/>
      <protection hidden="1"/>
    </xf>
    <xf numFmtId="0" fontId="73" fillId="0" borderId="18" xfId="2041" applyFont="1" applyBorder="1" applyAlignment="1" applyProtection="1">
      <alignment horizontal="center" vertical="center" wrapText="1"/>
      <protection hidden="1"/>
    </xf>
    <xf numFmtId="0" fontId="69" fillId="0" borderId="18" xfId="2041" applyFont="1" applyBorder="1" applyAlignment="1" applyProtection="1">
      <alignment horizontal="justify" vertical="center" wrapText="1"/>
      <protection hidden="1"/>
    </xf>
    <xf numFmtId="3" fontId="73" fillId="0" borderId="18" xfId="2041" applyNumberFormat="1" applyFont="1" applyBorder="1" applyAlignment="1" applyProtection="1">
      <alignment horizontal="center" vertical="center" wrapText="1"/>
      <protection hidden="1"/>
    </xf>
    <xf numFmtId="3" fontId="73" fillId="0" borderId="18" xfId="730" applyNumberFormat="1" applyFont="1" applyFill="1" applyBorder="1" applyAlignment="1" applyProtection="1">
      <alignment horizontal="center" vertical="center" wrapText="1"/>
      <protection locked="0"/>
    </xf>
    <xf numFmtId="3" fontId="73" fillId="0" borderId="18" xfId="23121" applyNumberFormat="1" applyFont="1" applyFill="1" applyBorder="1" applyAlignment="1" applyProtection="1">
      <alignment horizontal="center" vertical="center" wrapText="1"/>
      <protection locked="0"/>
    </xf>
    <xf numFmtId="0" fontId="73" fillId="0" borderId="0" xfId="0" applyFont="1" applyAlignment="1" applyProtection="1">
      <alignment horizontal="center" vertical="center"/>
      <protection hidden="1"/>
    </xf>
    <xf numFmtId="0" fontId="73" fillId="0" borderId="0" xfId="0" applyFont="1" applyAlignment="1" applyProtection="1">
      <alignment vertical="center"/>
      <protection hidden="1"/>
    </xf>
    <xf numFmtId="0" fontId="73" fillId="0" borderId="18" xfId="2041" applyFont="1" applyBorder="1" applyAlignment="1" applyProtection="1">
      <alignment horizontal="justify" vertical="center" wrapText="1"/>
      <protection hidden="1"/>
    </xf>
    <xf numFmtId="37" fontId="74" fillId="0" borderId="18" xfId="730" applyNumberFormat="1" applyFont="1" applyFill="1" applyBorder="1" applyAlignment="1" applyProtection="1">
      <alignment horizontal="center" vertical="center" wrapText="1"/>
      <protection locked="0"/>
    </xf>
    <xf numFmtId="0" fontId="75" fillId="0" borderId="18" xfId="2041" applyFont="1" applyBorder="1" applyAlignment="1" applyProtection="1">
      <alignment horizontal="justify" vertical="center" wrapText="1"/>
      <protection hidden="1"/>
    </xf>
    <xf numFmtId="0" fontId="73" fillId="0" borderId="18" xfId="2041" applyFont="1" applyBorder="1" applyAlignment="1" applyProtection="1">
      <alignment horizontal="justify" vertical="center"/>
      <protection hidden="1"/>
    </xf>
    <xf numFmtId="3" fontId="73" fillId="0" borderId="18" xfId="2041" applyNumberFormat="1" applyFont="1" applyBorder="1" applyAlignment="1" applyProtection="1">
      <alignment horizontal="center" vertical="center"/>
      <protection hidden="1"/>
    </xf>
    <xf numFmtId="0" fontId="60" fillId="0" borderId="0" xfId="0" applyFont="1" applyAlignment="1" applyProtection="1">
      <alignment horizontal="center" vertical="center" wrapText="1"/>
      <protection hidden="1"/>
    </xf>
    <xf numFmtId="0" fontId="59" fillId="59" borderId="16" xfId="0" applyFont="1" applyFill="1" applyBorder="1" applyAlignment="1" applyProtection="1">
      <alignment vertical="center"/>
      <protection hidden="1"/>
    </xf>
    <xf numFmtId="0" fontId="59" fillId="59" borderId="19" xfId="0" applyFont="1" applyFill="1" applyBorder="1" applyAlignment="1" applyProtection="1">
      <alignment vertical="center"/>
      <protection hidden="1"/>
    </xf>
    <xf numFmtId="37" fontId="74" fillId="0" borderId="16" xfId="730" applyNumberFormat="1" applyFont="1" applyFill="1" applyBorder="1" applyAlignment="1" applyProtection="1">
      <alignment horizontal="center" vertical="center" wrapText="1"/>
      <protection locked="0"/>
    </xf>
    <xf numFmtId="37" fontId="74" fillId="0" borderId="0" xfId="730" applyNumberFormat="1" applyFont="1" applyFill="1" applyBorder="1" applyAlignment="1" applyProtection="1">
      <alignment horizontal="center" vertical="center" wrapText="1"/>
      <protection locked="0"/>
    </xf>
    <xf numFmtId="0" fontId="78" fillId="0" borderId="0" xfId="0" applyFont="1" applyAlignment="1" applyProtection="1">
      <alignment horizontal="center" vertical="center" wrapText="1"/>
      <protection hidden="1"/>
    </xf>
    <xf numFmtId="0" fontId="78" fillId="0" borderId="0" xfId="0" applyFont="1" applyProtection="1">
      <alignment horizontal="justify" vertical="top" wrapText="1"/>
      <protection hidden="1"/>
    </xf>
    <xf numFmtId="0" fontId="77" fillId="61" borderId="18" xfId="0" applyFont="1" applyFill="1" applyBorder="1" applyAlignment="1" applyProtection="1">
      <alignment horizontal="center" vertical="center" wrapText="1"/>
      <protection hidden="1"/>
    </xf>
    <xf numFmtId="0" fontId="78" fillId="0" borderId="0" xfId="0" applyFont="1" applyAlignment="1" applyProtection="1">
      <alignment horizontal="justify" vertical="center" wrapText="1"/>
      <protection hidden="1"/>
    </xf>
    <xf numFmtId="49" fontId="77" fillId="61" borderId="18" xfId="0" applyNumberFormat="1" applyFont="1" applyFill="1" applyBorder="1" applyAlignment="1" applyProtection="1">
      <alignment horizontal="center" vertical="center" wrapText="1"/>
      <protection hidden="1"/>
    </xf>
    <xf numFmtId="37" fontId="77" fillId="61" borderId="18" xfId="0" applyNumberFormat="1" applyFont="1" applyFill="1" applyBorder="1" applyAlignment="1" applyProtection="1">
      <alignment horizontal="center" vertical="center"/>
      <protection hidden="1"/>
    </xf>
    <xf numFmtId="0" fontId="78" fillId="0" borderId="18" xfId="0" applyFont="1" applyBorder="1" applyAlignment="1" applyProtection="1">
      <alignment horizontal="center" vertical="center"/>
      <protection hidden="1"/>
    </xf>
    <xf numFmtId="0" fontId="78" fillId="0" borderId="18" xfId="0" applyFont="1" applyBorder="1" applyAlignment="1" applyProtection="1">
      <alignment horizontal="center" vertical="top"/>
      <protection hidden="1"/>
    </xf>
    <xf numFmtId="0" fontId="79" fillId="0" borderId="18" xfId="0" applyFont="1" applyBorder="1" applyAlignment="1" applyProtection="1">
      <alignment horizontal="justify" vertical="center" wrapText="1"/>
      <protection hidden="1"/>
    </xf>
    <xf numFmtId="4" fontId="78" fillId="0" borderId="18" xfId="0" applyNumberFormat="1" applyFont="1" applyBorder="1" applyAlignment="1" applyProtection="1">
      <alignment horizontal="center" vertical="center" wrapText="1"/>
      <protection hidden="1"/>
    </xf>
    <xf numFmtId="39" fontId="78" fillId="0" borderId="18" xfId="0" applyNumberFormat="1" applyFont="1" applyBorder="1" applyAlignment="1" applyProtection="1">
      <alignment horizontal="center" vertical="center" wrapText="1"/>
      <protection locked="0"/>
    </xf>
    <xf numFmtId="0" fontId="77" fillId="0" borderId="18" xfId="0" applyFont="1" applyBorder="1" applyProtection="1">
      <alignment horizontal="justify" vertical="top" wrapText="1"/>
      <protection hidden="1"/>
    </xf>
    <xf numFmtId="37" fontId="78" fillId="0" borderId="18" xfId="0" applyNumberFormat="1" applyFont="1" applyBorder="1" applyAlignment="1" applyProtection="1">
      <alignment horizontal="center" vertical="center" wrapText="1"/>
      <protection hidden="1"/>
    </xf>
    <xf numFmtId="0" fontId="78" fillId="0" borderId="18" xfId="0" applyFont="1" applyBorder="1" applyAlignment="1" applyProtection="1">
      <alignment horizontal="center" vertical="center" wrapText="1"/>
      <protection hidden="1"/>
    </xf>
    <xf numFmtId="0" fontId="78" fillId="0" borderId="18" xfId="0" applyFont="1" applyBorder="1" applyProtection="1">
      <alignment horizontal="justify" vertical="top" wrapText="1"/>
      <protection hidden="1"/>
    </xf>
    <xf numFmtId="37" fontId="78" fillId="0" borderId="18" xfId="0" applyNumberFormat="1" applyFont="1" applyBorder="1" applyAlignment="1" applyProtection="1">
      <alignment horizontal="center" vertical="center" wrapText="1"/>
      <protection locked="0"/>
    </xf>
    <xf numFmtId="3" fontId="78" fillId="0" borderId="18" xfId="23123" applyNumberFormat="1" applyFont="1" applyBorder="1" applyAlignment="1" applyProtection="1">
      <alignment horizontal="center" vertical="center" wrapText="1"/>
      <protection locked="0"/>
    </xf>
    <xf numFmtId="4" fontId="78" fillId="0" borderId="18" xfId="0" applyNumberFormat="1" applyFont="1" applyBorder="1" applyAlignment="1" applyProtection="1">
      <alignment horizontal="center" vertical="center"/>
      <protection hidden="1"/>
    </xf>
    <xf numFmtId="0" fontId="78" fillId="0" borderId="18" xfId="0" applyFont="1" applyBorder="1" applyAlignment="1" applyProtection="1">
      <alignment horizontal="center" vertical="center" wrapText="1"/>
      <protection locked="0"/>
    </xf>
    <xf numFmtId="4" fontId="78" fillId="0" borderId="18" xfId="0" applyNumberFormat="1" applyFont="1" applyBorder="1" applyAlignment="1" applyProtection="1">
      <alignment horizontal="center" vertical="center" wrapText="1"/>
      <protection locked="0"/>
    </xf>
    <xf numFmtId="3" fontId="78" fillId="0" borderId="18" xfId="0" applyNumberFormat="1" applyFont="1" applyBorder="1" applyAlignment="1" applyProtection="1">
      <alignment horizontal="center" vertical="center" wrapText="1"/>
      <protection locked="0"/>
    </xf>
    <xf numFmtId="0" fontId="77" fillId="0" borderId="18" xfId="0" applyFont="1" applyBorder="1" applyAlignment="1" applyProtection="1">
      <alignment horizontal="center" vertical="center"/>
      <protection hidden="1"/>
    </xf>
    <xf numFmtId="176" fontId="78" fillId="0" borderId="18" xfId="23121" applyNumberFormat="1" applyFont="1" applyFill="1" applyBorder="1" applyAlignment="1" applyProtection="1">
      <alignment horizontal="center" vertical="center" wrapText="1"/>
      <protection locked="0"/>
    </xf>
    <xf numFmtId="0" fontId="77" fillId="0" borderId="18" xfId="1816" applyFont="1" applyBorder="1" applyAlignment="1" applyProtection="1">
      <alignment horizontal="justify" vertical="top" wrapText="1"/>
      <protection hidden="1"/>
    </xf>
    <xf numFmtId="0" fontId="77" fillId="0" borderId="18" xfId="21742" applyFont="1" applyBorder="1" applyProtection="1">
      <alignment horizontal="justify" vertical="top" wrapText="1"/>
      <protection hidden="1"/>
    </xf>
    <xf numFmtId="0" fontId="77" fillId="0" borderId="18" xfId="1621" applyFont="1" applyBorder="1" applyAlignment="1" applyProtection="1">
      <alignment horizontal="justify" vertical="top" wrapText="1"/>
      <protection hidden="1"/>
    </xf>
    <xf numFmtId="3" fontId="78" fillId="0" borderId="18" xfId="0" applyNumberFormat="1" applyFont="1" applyBorder="1" applyAlignment="1" applyProtection="1">
      <alignment horizontal="center" vertical="center" wrapText="1"/>
      <protection hidden="1"/>
    </xf>
    <xf numFmtId="0" fontId="77" fillId="0" borderId="18" xfId="0" applyFont="1" applyBorder="1" applyAlignment="1" applyProtection="1">
      <alignment horizontal="center" vertical="center" wrapText="1"/>
      <protection hidden="1"/>
    </xf>
    <xf numFmtId="37" fontId="78" fillId="0" borderId="18" xfId="23124" applyNumberFormat="1" applyFont="1" applyBorder="1" applyAlignment="1" applyProtection="1">
      <alignment horizontal="center" vertical="center" wrapText="1"/>
      <protection locked="0"/>
    </xf>
    <xf numFmtId="37" fontId="78" fillId="0" borderId="18" xfId="23125" applyNumberFormat="1" applyFont="1" applyBorder="1" applyAlignment="1" applyProtection="1">
      <alignment horizontal="center" vertical="center" wrapText="1"/>
      <protection locked="0"/>
    </xf>
    <xf numFmtId="175" fontId="78" fillId="0" borderId="18" xfId="23122" applyNumberFormat="1" applyFont="1" applyFill="1" applyBorder="1" applyAlignment="1" applyProtection="1">
      <alignment horizontal="center" vertical="center" wrapText="1"/>
      <protection locked="0"/>
    </xf>
    <xf numFmtId="1" fontId="80" fillId="0" borderId="18" xfId="1744" applyNumberFormat="1" applyFont="1" applyBorder="1" applyAlignment="1" applyProtection="1">
      <alignment horizontal="center" vertical="center"/>
      <protection hidden="1"/>
    </xf>
    <xf numFmtId="0" fontId="78" fillId="0" borderId="18" xfId="3387" applyFont="1" applyBorder="1" applyAlignment="1" applyProtection="1">
      <alignment horizontal="justify" vertical="top" wrapText="1"/>
      <protection hidden="1"/>
    </xf>
    <xf numFmtId="1" fontId="80" fillId="0" borderId="18" xfId="1792" applyNumberFormat="1" applyFont="1" applyBorder="1" applyAlignment="1" applyProtection="1">
      <alignment horizontal="center" vertical="center"/>
      <protection hidden="1"/>
    </xf>
    <xf numFmtId="0" fontId="79" fillId="0" borderId="18" xfId="0" applyFont="1" applyBorder="1" applyProtection="1">
      <alignment horizontal="justify" vertical="top" wrapText="1"/>
      <protection hidden="1"/>
    </xf>
    <xf numFmtId="0" fontId="81" fillId="0" borderId="18" xfId="0" applyFont="1" applyBorder="1" applyProtection="1">
      <alignment horizontal="justify" vertical="top" wrapText="1"/>
      <protection hidden="1"/>
    </xf>
    <xf numFmtId="0" fontId="80" fillId="0" borderId="18" xfId="0" applyFont="1" applyBorder="1" applyProtection="1">
      <alignment horizontal="justify" vertical="top" wrapText="1"/>
      <protection hidden="1"/>
    </xf>
    <xf numFmtId="0" fontId="77" fillId="61" borderId="18" xfId="0" applyFont="1" applyFill="1" applyBorder="1" applyAlignment="1" applyProtection="1">
      <alignment horizontal="center" vertical="top" wrapText="1"/>
      <protection hidden="1"/>
    </xf>
    <xf numFmtId="0" fontId="81" fillId="61" borderId="18" xfId="0" applyFont="1" applyFill="1" applyBorder="1" applyAlignment="1" applyProtection="1">
      <alignment horizontal="center" vertical="center" wrapText="1"/>
      <protection hidden="1"/>
    </xf>
    <xf numFmtId="37" fontId="77" fillId="61" borderId="18" xfId="0" applyNumberFormat="1" applyFont="1" applyFill="1" applyBorder="1" applyAlignment="1" applyProtection="1">
      <alignment horizontal="center" vertical="center" wrapText="1"/>
      <protection hidden="1"/>
    </xf>
    <xf numFmtId="37" fontId="77" fillId="61" borderId="18" xfId="713" applyNumberFormat="1" applyFont="1" applyFill="1" applyBorder="1" applyAlignment="1" applyProtection="1">
      <alignment horizontal="center" vertical="center"/>
      <protection locked="0"/>
    </xf>
    <xf numFmtId="0" fontId="77" fillId="0" borderId="0" xfId="0" applyFont="1" applyAlignment="1" applyProtection="1">
      <alignment horizontal="center" vertical="center" wrapText="1"/>
      <protection hidden="1"/>
    </xf>
    <xf numFmtId="0" fontId="78" fillId="0" borderId="0" xfId="0" applyFont="1" applyAlignment="1" applyProtection="1">
      <alignment horizontal="center" vertical="top"/>
      <protection hidden="1"/>
    </xf>
    <xf numFmtId="37" fontId="78" fillId="0" borderId="0" xfId="0" applyNumberFormat="1" applyFont="1" applyAlignment="1" applyProtection="1">
      <alignment horizontal="center" vertical="center"/>
      <protection hidden="1"/>
    </xf>
    <xf numFmtId="1" fontId="78" fillId="0" borderId="0" xfId="0" applyNumberFormat="1" applyFont="1" applyAlignment="1" applyProtection="1">
      <alignment horizontal="center" vertical="center"/>
      <protection hidden="1"/>
    </xf>
    <xf numFmtId="4" fontId="78" fillId="0" borderId="0" xfId="0" applyNumberFormat="1" applyFont="1" applyAlignment="1" applyProtection="1">
      <alignment horizontal="center" vertical="center"/>
      <protection hidden="1"/>
    </xf>
    <xf numFmtId="3" fontId="69" fillId="0" borderId="0" xfId="730" applyNumberFormat="1" applyFont="1" applyFill="1" applyBorder="1" applyAlignment="1" applyProtection="1">
      <alignment horizontal="center" vertical="center" wrapText="1"/>
      <protection locked="0"/>
    </xf>
    <xf numFmtId="3" fontId="73" fillId="0" borderId="0" xfId="23121" applyNumberFormat="1" applyFont="1" applyFill="1" applyBorder="1" applyAlignment="1" applyProtection="1">
      <alignment horizontal="center" vertical="center" wrapText="1"/>
      <protection locked="0"/>
    </xf>
    <xf numFmtId="0" fontId="69" fillId="0" borderId="0" xfId="2041" applyFont="1" applyAlignment="1" applyProtection="1">
      <alignment horizontal="justify" vertical="center" wrapText="1"/>
      <protection hidden="1"/>
    </xf>
    <xf numFmtId="39" fontId="78" fillId="0" borderId="16" xfId="0" applyNumberFormat="1" applyFont="1" applyBorder="1" applyAlignment="1" applyProtection="1">
      <alignment horizontal="center" vertical="center" wrapText="1"/>
      <protection locked="0"/>
    </xf>
    <xf numFmtId="3" fontId="69" fillId="0" borderId="16" xfId="730" applyNumberFormat="1" applyFont="1" applyFill="1" applyBorder="1" applyAlignment="1" applyProtection="1">
      <alignment horizontal="center" vertical="center" wrapText="1"/>
      <protection locked="0"/>
    </xf>
    <xf numFmtId="0" fontId="78" fillId="0" borderId="18" xfId="0" applyFont="1" applyBorder="1" applyAlignment="1" applyProtection="1">
      <alignment horizontal="center" vertical="top" wrapText="1"/>
      <protection hidden="1"/>
    </xf>
    <xf numFmtId="0" fontId="80" fillId="0" borderId="18" xfId="2041" applyFont="1" applyBorder="1" applyAlignment="1" applyProtection="1">
      <alignment horizontal="justify" vertical="center"/>
      <protection hidden="1"/>
    </xf>
    <xf numFmtId="176" fontId="64" fillId="0" borderId="0" xfId="0" applyNumberFormat="1" applyFont="1" applyAlignment="1"/>
    <xf numFmtId="39" fontId="78" fillId="0" borderId="18" xfId="0" applyNumberFormat="1" applyFont="1" applyBorder="1" applyAlignment="1" applyProtection="1">
      <alignment horizontal="left" vertical="center" wrapText="1"/>
      <protection locked="0"/>
    </xf>
    <xf numFmtId="37" fontId="78" fillId="0" borderId="18" xfId="0" applyNumberFormat="1" applyFont="1" applyBorder="1" applyAlignment="1" applyProtection="1">
      <alignment horizontal="left" vertical="center" wrapText="1"/>
      <protection locked="0"/>
    </xf>
    <xf numFmtId="177" fontId="78" fillId="0" borderId="18" xfId="0" applyNumberFormat="1" applyFont="1" applyBorder="1" applyAlignment="1" applyProtection="1">
      <alignment horizontal="left" vertical="center" wrapText="1"/>
      <protection locked="0"/>
    </xf>
    <xf numFmtId="0" fontId="74" fillId="0" borderId="18" xfId="2041" applyFont="1" applyBorder="1" applyAlignment="1" applyProtection="1">
      <alignment horizontal="center" vertical="center"/>
      <protection hidden="1"/>
    </xf>
    <xf numFmtId="3" fontId="74" fillId="0" borderId="18" xfId="2041" applyNumberFormat="1" applyFont="1" applyBorder="1" applyAlignment="1" applyProtection="1">
      <alignment horizontal="center" vertical="center" wrapText="1"/>
      <protection hidden="1"/>
    </xf>
    <xf numFmtId="0" fontId="74" fillId="0" borderId="18" xfId="2041" applyFont="1" applyBorder="1" applyAlignment="1" applyProtection="1">
      <alignment horizontal="center" vertical="center" wrapText="1"/>
      <protection hidden="1"/>
    </xf>
    <xf numFmtId="39" fontId="74" fillId="0" borderId="18" xfId="730" applyNumberFormat="1" applyFont="1" applyFill="1" applyBorder="1" applyAlignment="1" applyProtection="1">
      <alignment horizontal="center" vertical="center" wrapText="1"/>
      <protection locked="0"/>
    </xf>
    <xf numFmtId="0" fontId="0" fillId="0" borderId="0" xfId="0" applyAlignment="1" applyProtection="1">
      <protection hidden="1"/>
    </xf>
    <xf numFmtId="39" fontId="74" fillId="0" borderId="16" xfId="730" applyNumberFormat="1" applyFont="1" applyFill="1" applyBorder="1" applyAlignment="1" applyProtection="1">
      <alignment horizontal="center" vertical="center" wrapText="1"/>
      <protection locked="0"/>
    </xf>
    <xf numFmtId="39" fontId="74" fillId="0" borderId="0" xfId="730" applyNumberFormat="1" applyFont="1" applyFill="1" applyBorder="1" applyAlignment="1" applyProtection="1">
      <alignment horizontal="center" vertical="center" wrapText="1"/>
      <protection locked="0"/>
    </xf>
    <xf numFmtId="0" fontId="63" fillId="63" borderId="18" xfId="0" applyFont="1" applyFill="1" applyBorder="1" applyAlignment="1" applyProtection="1">
      <alignment horizontal="center" vertical="center"/>
    </xf>
    <xf numFmtId="0" fontId="63" fillId="63" borderId="18" xfId="0" applyFont="1" applyFill="1" applyBorder="1" applyAlignment="1" applyProtection="1">
      <alignment horizontal="center" vertical="top"/>
    </xf>
    <xf numFmtId="37" fontId="63" fillId="63" borderId="18" xfId="0" applyNumberFormat="1" applyFont="1" applyFill="1" applyBorder="1" applyAlignment="1" applyProtection="1">
      <alignment horizontal="center" vertical="center" wrapText="1"/>
    </xf>
    <xf numFmtId="0" fontId="63" fillId="63" borderId="18" xfId="0" applyFont="1" applyFill="1" applyBorder="1" applyAlignment="1" applyProtection="1">
      <alignment horizontal="center" vertical="center" wrapText="1"/>
    </xf>
    <xf numFmtId="37" fontId="63" fillId="63" borderId="18" xfId="730" applyNumberFormat="1" applyFont="1" applyFill="1" applyBorder="1" applyAlignment="1" applyProtection="1">
      <alignment horizontal="center" vertical="center" wrapText="1"/>
      <protection locked="0"/>
    </xf>
    <xf numFmtId="0" fontId="66" fillId="0" borderId="18" xfId="0" applyFont="1" applyBorder="1" applyAlignment="1" applyProtection="1">
      <alignment horizontal="center" vertical="center"/>
    </xf>
    <xf numFmtId="37" fontId="66" fillId="0" borderId="18" xfId="695" applyNumberFormat="1" applyFont="1" applyFill="1" applyBorder="1" applyAlignment="1" applyProtection="1">
      <alignment horizontal="center" vertical="center" wrapText="1"/>
      <protection locked="0"/>
    </xf>
    <xf numFmtId="0" fontId="8" fillId="0" borderId="0" xfId="0" applyFont="1" applyAlignment="1" applyProtection="1">
      <alignment horizontal="justify" vertical="center" wrapText="1"/>
      <protection locked="0"/>
    </xf>
    <xf numFmtId="0" fontId="66" fillId="0" borderId="18" xfId="0" applyFont="1" applyBorder="1" applyAlignment="1" applyProtection="1">
      <alignment horizontal="center" vertical="top"/>
    </xf>
    <xf numFmtId="37" fontId="66" fillId="0" borderId="18" xfId="695" applyNumberFormat="1" applyFont="1" applyFill="1" applyBorder="1" applyAlignment="1" applyProtection="1">
      <alignment horizontal="center" vertical="center" wrapText="1"/>
    </xf>
    <xf numFmtId="37" fontId="63" fillId="0" borderId="0" xfId="0" applyNumberFormat="1" applyFont="1" applyAlignment="1" applyProtection="1">
      <alignment horizontal="center" vertical="center" wrapText="1"/>
    </xf>
    <xf numFmtId="37" fontId="66" fillId="0" borderId="0" xfId="695" applyNumberFormat="1" applyFont="1" applyFill="1" applyBorder="1" applyAlignment="1" applyProtection="1">
      <alignment horizontal="center" vertical="center" wrapText="1"/>
      <protection locked="0"/>
    </xf>
    <xf numFmtId="0" fontId="74" fillId="0" borderId="0" xfId="0" applyFont="1" applyAlignment="1">
      <alignment wrapText="1"/>
    </xf>
    <xf numFmtId="0" fontId="74" fillId="0" borderId="0" xfId="0" applyFont="1" applyAlignment="1">
      <alignment horizontal="center" vertical="center" wrapText="1"/>
    </xf>
    <xf numFmtId="0" fontId="74" fillId="63" borderId="0" xfId="0" applyFont="1" applyFill="1" applyAlignment="1">
      <alignment wrapText="1"/>
    </xf>
    <xf numFmtId="0" fontId="88" fillId="0" borderId="0" xfId="0" applyFont="1" applyAlignment="1">
      <alignment horizontal="center" vertical="center" wrapText="1"/>
    </xf>
    <xf numFmtId="0" fontId="78" fillId="0" borderId="16" xfId="0" applyFont="1" applyBorder="1" applyProtection="1">
      <alignment horizontal="justify" vertical="top" wrapText="1"/>
      <protection hidden="1"/>
    </xf>
    <xf numFmtId="37" fontId="78" fillId="0" borderId="0" xfId="0" applyNumberFormat="1" applyFont="1" applyAlignment="1" applyProtection="1">
      <alignment horizontal="center" vertical="center" wrapText="1"/>
      <protection locked="0"/>
    </xf>
    <xf numFmtId="0" fontId="73" fillId="0" borderId="0" xfId="0" applyFont="1" applyAlignment="1">
      <alignment horizontal="center" vertical="center" wrapText="1"/>
    </xf>
    <xf numFmtId="1" fontId="73" fillId="0" borderId="0" xfId="23244" applyNumberFormat="1" applyFont="1" applyAlignment="1">
      <alignment horizontal="center" vertical="center" wrapText="1"/>
    </xf>
    <xf numFmtId="1" fontId="73" fillId="0" borderId="0" xfId="0" applyNumberFormat="1" applyFont="1" applyAlignment="1">
      <alignment horizontal="center" vertical="center" wrapText="1"/>
    </xf>
    <xf numFmtId="2" fontId="73" fillId="0" borderId="0" xfId="0" applyNumberFormat="1" applyFont="1" applyAlignment="1">
      <alignment horizontal="center" vertical="center" wrapText="1"/>
    </xf>
    <xf numFmtId="167" fontId="73" fillId="0" borderId="0" xfId="0" applyNumberFormat="1" applyFont="1" applyAlignment="1">
      <alignment horizontal="center" vertical="center" wrapText="1"/>
    </xf>
    <xf numFmtId="1" fontId="69" fillId="0" borderId="0" xfId="0" applyNumberFormat="1" applyFont="1" applyAlignment="1">
      <alignment horizontal="center" vertical="center" wrapText="1"/>
    </xf>
    <xf numFmtId="0" fontId="87" fillId="0" borderId="0" xfId="0" applyFont="1" applyAlignment="1">
      <alignment horizontal="center" vertical="center" wrapText="1"/>
    </xf>
    <xf numFmtId="1" fontId="87" fillId="0" borderId="0" xfId="0" applyNumberFormat="1" applyFont="1" applyAlignment="1">
      <alignment horizontal="center" vertical="center" wrapText="1"/>
    </xf>
    <xf numFmtId="0" fontId="79" fillId="0" borderId="16" xfId="0" applyFont="1" applyBorder="1" applyProtection="1">
      <alignment horizontal="justify" vertical="top" wrapText="1"/>
      <protection hidden="1"/>
    </xf>
    <xf numFmtId="37" fontId="77" fillId="0" borderId="18" xfId="0" applyNumberFormat="1" applyFont="1" applyBorder="1" applyAlignment="1" applyProtection="1">
      <alignment horizontal="left" vertical="center" wrapText="1"/>
      <protection locked="0"/>
    </xf>
    <xf numFmtId="1" fontId="78" fillId="0" borderId="0" xfId="0" applyNumberFormat="1" applyFont="1" applyAlignment="1" applyProtection="1">
      <alignment horizontal="justify" vertical="center" wrapText="1"/>
      <protection hidden="1"/>
    </xf>
    <xf numFmtId="37" fontId="63" fillId="63" borderId="18" xfId="0" applyNumberFormat="1" applyFont="1" applyFill="1" applyBorder="1" applyAlignment="1">
      <alignment horizontal="center" vertical="center"/>
    </xf>
    <xf numFmtId="0" fontId="63" fillId="63" borderId="0" xfId="0" applyFont="1" applyFill="1" applyAlignment="1">
      <alignment horizontal="center" vertical="center" wrapText="1"/>
    </xf>
    <xf numFmtId="37" fontId="63" fillId="63" borderId="0" xfId="0" applyNumberFormat="1" applyFont="1" applyFill="1" applyAlignment="1">
      <alignment horizontal="center" vertical="center"/>
    </xf>
    <xf numFmtId="0" fontId="63" fillId="63" borderId="0" xfId="0" applyFont="1" applyFill="1" applyAlignment="1" applyProtection="1">
      <alignment horizontal="center" vertical="center" wrapText="1"/>
      <protection locked="0"/>
    </xf>
    <xf numFmtId="37" fontId="63" fillId="63" borderId="18" xfId="1621" applyNumberFormat="1" applyFont="1" applyFill="1" applyBorder="1" applyAlignment="1">
      <alignment horizontal="center" vertical="center"/>
    </xf>
    <xf numFmtId="37" fontId="63" fillId="63" borderId="0" xfId="0" applyNumberFormat="1" applyFont="1" applyFill="1" applyAlignment="1" applyProtection="1">
      <alignment horizontal="center" vertical="center" wrapText="1"/>
    </xf>
    <xf numFmtId="37" fontId="78" fillId="0" borderId="16" xfId="23124" applyNumberFormat="1" applyFont="1" applyBorder="1" applyAlignment="1" applyProtection="1">
      <alignment horizontal="center" vertical="center" wrapText="1"/>
      <protection locked="0"/>
    </xf>
    <xf numFmtId="0" fontId="64" fillId="0" borderId="36" xfId="0" applyFont="1" applyBorder="1" applyAlignment="1">
      <alignment horizontal="center" vertical="center"/>
    </xf>
    <xf numFmtId="0" fontId="64" fillId="0" borderId="8" xfId="0" applyFont="1" applyBorder="1" applyAlignment="1">
      <alignment horizontal="center" vertical="center"/>
    </xf>
    <xf numFmtId="39" fontId="63" fillId="63" borderId="0" xfId="0" applyNumberFormat="1" applyFont="1" applyFill="1" applyAlignment="1">
      <alignment horizontal="center" vertical="top" wrapText="1"/>
    </xf>
    <xf numFmtId="37" fontId="63" fillId="63" borderId="16" xfId="730" applyNumberFormat="1" applyFont="1" applyFill="1" applyBorder="1" applyAlignment="1" applyProtection="1">
      <alignment horizontal="center" vertical="center" wrapText="1"/>
      <protection locked="0"/>
    </xf>
    <xf numFmtId="37" fontId="63" fillId="63" borderId="16" xfId="0" applyNumberFormat="1" applyFont="1" applyFill="1" applyBorder="1" applyAlignment="1" applyProtection="1">
      <alignment horizontal="center" vertical="center" wrapText="1"/>
    </xf>
    <xf numFmtId="37" fontId="63" fillId="63" borderId="0" xfId="730" applyNumberFormat="1" applyFont="1" applyFill="1" applyBorder="1" applyAlignment="1" applyProtection="1">
      <alignment horizontal="center" vertical="center" wrapText="1"/>
      <protection locked="0"/>
    </xf>
    <xf numFmtId="0" fontId="96" fillId="0" borderId="0" xfId="0" applyFont="1" applyAlignment="1" applyProtection="1">
      <alignment horizontal="center" vertical="center" wrapText="1"/>
      <protection locked="0"/>
    </xf>
    <xf numFmtId="37" fontId="63" fillId="63" borderId="16" xfId="0" applyNumberFormat="1" applyFont="1" applyFill="1" applyBorder="1" applyAlignment="1">
      <alignment horizontal="center" vertical="center"/>
    </xf>
    <xf numFmtId="0" fontId="96" fillId="63" borderId="0" xfId="0" applyFont="1" applyFill="1" applyAlignment="1" applyProtection="1">
      <alignment horizontal="center" vertical="center" wrapText="1"/>
      <protection locked="0"/>
    </xf>
    <xf numFmtId="1" fontId="78" fillId="0" borderId="0" xfId="0" applyNumberFormat="1" applyFont="1" applyAlignment="1" applyProtection="1">
      <alignment horizontal="center" vertical="center" wrapText="1"/>
      <protection hidden="1"/>
    </xf>
    <xf numFmtId="1" fontId="78" fillId="0" borderId="0" xfId="0" applyNumberFormat="1" applyFont="1" applyProtection="1">
      <alignment horizontal="justify" vertical="top" wrapText="1"/>
      <protection hidden="1"/>
    </xf>
    <xf numFmtId="1" fontId="96" fillId="63" borderId="0" xfId="0" applyNumberFormat="1" applyFont="1" applyFill="1" applyAlignment="1" applyProtection="1">
      <alignment horizontal="center" vertical="center" wrapText="1"/>
      <protection locked="0"/>
    </xf>
    <xf numFmtId="1" fontId="96" fillId="0" borderId="0" xfId="0" applyNumberFormat="1" applyFont="1" applyAlignment="1" applyProtection="1">
      <alignment horizontal="center" vertical="center" wrapText="1"/>
      <protection locked="0"/>
    </xf>
    <xf numFmtId="0" fontId="0" fillId="69" borderId="0" xfId="0" applyFill="1" applyAlignment="1"/>
    <xf numFmtId="0" fontId="0" fillId="64" borderId="0" xfId="0" applyFill="1" applyAlignment="1"/>
    <xf numFmtId="0" fontId="0" fillId="66" borderId="0" xfId="0" applyFill="1" applyAlignment="1"/>
    <xf numFmtId="0" fontId="0" fillId="72" borderId="0" xfId="0" applyFill="1" applyAlignment="1"/>
    <xf numFmtId="0" fontId="0" fillId="68" borderId="0" xfId="0" applyFill="1" applyAlignment="1"/>
    <xf numFmtId="0" fontId="0" fillId="71" borderId="0" xfId="0" applyFill="1" applyAlignment="1"/>
    <xf numFmtId="0" fontId="0" fillId="73" borderId="0" xfId="0" applyFill="1" applyAlignment="1"/>
    <xf numFmtId="0" fontId="0" fillId="74" borderId="0" xfId="0" applyFill="1" applyAlignment="1"/>
    <xf numFmtId="0" fontId="0" fillId="0" borderId="0" xfId="0" applyAlignment="1"/>
    <xf numFmtId="0" fontId="78" fillId="0" borderId="18" xfId="0" applyFont="1" applyBorder="1" applyAlignment="1" applyProtection="1">
      <alignment horizontal="left" vertical="top"/>
      <protection hidden="1"/>
    </xf>
    <xf numFmtId="0" fontId="0" fillId="75" borderId="0" xfId="0" applyFill="1" applyAlignment="1"/>
    <xf numFmtId="0" fontId="0" fillId="70" borderId="0" xfId="0" applyFill="1" applyAlignment="1"/>
    <xf numFmtId="0" fontId="0" fillId="76" borderId="0" xfId="0" applyFill="1" applyAlignment="1"/>
    <xf numFmtId="0" fontId="0" fillId="65" borderId="0" xfId="0" applyFill="1" applyAlignment="1"/>
    <xf numFmtId="0" fontId="0" fillId="77" borderId="0" xfId="0" applyFill="1" applyAlignment="1"/>
    <xf numFmtId="0" fontId="0" fillId="67" borderId="0" xfId="0" applyFill="1" applyAlignment="1"/>
    <xf numFmtId="3" fontId="78" fillId="0" borderId="16" xfId="23123" applyNumberFormat="1" applyFont="1" applyBorder="1" applyAlignment="1" applyProtection="1">
      <alignment horizontal="center" vertical="center" wrapText="1"/>
      <protection locked="0"/>
    </xf>
    <xf numFmtId="1" fontId="80" fillId="0" borderId="0" xfId="1744" applyNumberFormat="1" applyFont="1" applyAlignment="1" applyProtection="1">
      <alignment horizontal="center" vertical="center"/>
      <protection hidden="1"/>
    </xf>
    <xf numFmtId="176" fontId="80" fillId="0" borderId="18" xfId="23121" applyNumberFormat="1" applyFont="1" applyFill="1" applyBorder="1" applyAlignment="1" applyProtection="1">
      <alignment horizontal="center" vertical="center"/>
      <protection hidden="1"/>
    </xf>
    <xf numFmtId="0" fontId="78" fillId="0" borderId="18" xfId="0" applyFont="1" applyBorder="1" applyAlignment="1" applyProtection="1">
      <alignment horizontal="center" wrapText="1"/>
      <protection hidden="1"/>
    </xf>
    <xf numFmtId="0" fontId="98" fillId="0" borderId="0" xfId="0" applyFont="1" applyAlignment="1"/>
    <xf numFmtId="37" fontId="78" fillId="0" borderId="0" xfId="0" applyNumberFormat="1" applyFont="1" applyAlignment="1" applyProtection="1">
      <alignment horizontal="center" vertical="center" wrapText="1"/>
      <protection hidden="1"/>
    </xf>
    <xf numFmtId="0" fontId="72" fillId="0" borderId="16" xfId="0" applyFont="1" applyBorder="1" applyProtection="1">
      <alignment horizontal="justify" vertical="top" wrapText="1"/>
      <protection hidden="1"/>
    </xf>
    <xf numFmtId="0" fontId="99" fillId="0" borderId="18" xfId="2041" applyFont="1" applyBorder="1" applyAlignment="1" applyProtection="1">
      <alignment horizontal="justify" vertical="center"/>
      <protection hidden="1"/>
    </xf>
    <xf numFmtId="39" fontId="78" fillId="68" borderId="18" xfId="0" applyNumberFormat="1" applyFont="1" applyFill="1" applyBorder="1" applyAlignment="1" applyProtection="1">
      <alignment horizontal="center" vertical="center" wrapText="1"/>
      <protection locked="0"/>
    </xf>
    <xf numFmtId="39" fontId="78" fillId="68" borderId="18" xfId="0" applyNumberFormat="1" applyFont="1" applyFill="1" applyBorder="1" applyAlignment="1" applyProtection="1">
      <alignment horizontal="left" vertical="center" wrapText="1"/>
      <protection locked="0"/>
    </xf>
    <xf numFmtId="37" fontId="78" fillId="68" borderId="18" xfId="0" applyNumberFormat="1" applyFont="1" applyFill="1" applyBorder="1" applyAlignment="1" applyProtection="1">
      <alignment horizontal="center" vertical="center" wrapText="1"/>
      <protection locked="0"/>
    </xf>
    <xf numFmtId="0" fontId="78" fillId="68" borderId="18" xfId="0" applyFont="1" applyFill="1" applyBorder="1" applyAlignment="1" applyProtection="1">
      <alignment horizontal="center" vertical="center" wrapText="1"/>
      <protection hidden="1"/>
    </xf>
    <xf numFmtId="0" fontId="98" fillId="68" borderId="0" xfId="0" applyFont="1" applyFill="1" applyAlignment="1"/>
    <xf numFmtId="0" fontId="77" fillId="61" borderId="18" xfId="0" applyFont="1" applyFill="1" applyBorder="1" applyAlignment="1" applyProtection="1">
      <alignment horizontal="center" vertical="center"/>
      <protection hidden="1"/>
    </xf>
    <xf numFmtId="0" fontId="0" fillId="0" borderId="0" xfId="0" applyAlignment="1" applyProtection="1">
      <alignment horizontal="justify" vertical="center" wrapText="1"/>
      <protection hidden="1"/>
    </xf>
    <xf numFmtId="0" fontId="74" fillId="0" borderId="0" xfId="0" applyFont="1" applyAlignment="1" applyProtection="1">
      <alignment horizontal="justify" vertical="center" wrapText="1"/>
      <protection hidden="1"/>
    </xf>
    <xf numFmtId="0" fontId="74" fillId="0" borderId="0" xfId="0" applyFont="1" applyAlignment="1" applyProtection="1">
      <alignment horizontal="center" vertical="center" wrapText="1"/>
      <protection hidden="1"/>
    </xf>
    <xf numFmtId="0" fontId="74" fillId="0" borderId="0" xfId="0" applyFont="1" applyProtection="1">
      <alignment horizontal="justify" vertical="top" wrapText="1"/>
      <protection hidden="1"/>
    </xf>
    <xf numFmtId="37" fontId="74" fillId="0" borderId="0" xfId="0" applyNumberFormat="1" applyFont="1" applyAlignment="1" applyProtection="1">
      <alignment horizontal="center" vertical="center"/>
      <protection hidden="1"/>
    </xf>
    <xf numFmtId="1" fontId="74" fillId="0" borderId="0" xfId="0" applyNumberFormat="1" applyFont="1" applyAlignment="1" applyProtection="1">
      <alignment horizontal="center" vertical="center"/>
      <protection hidden="1"/>
    </xf>
    <xf numFmtId="4" fontId="74" fillId="0" borderId="0" xfId="0" applyNumberFormat="1" applyFont="1" applyAlignment="1" applyProtection="1">
      <alignment horizontal="center" vertical="center"/>
      <protection hidden="1"/>
    </xf>
    <xf numFmtId="0" fontId="74" fillId="0" borderId="0" xfId="0" applyFont="1" applyAlignment="1" applyProtection="1">
      <alignment horizontal="center" vertical="center"/>
      <protection hidden="1"/>
    </xf>
    <xf numFmtId="0" fontId="78" fillId="0" borderId="0" xfId="0" applyFont="1" applyAlignment="1" applyProtection="1">
      <alignment horizontal="center" vertical="center"/>
      <protection hidden="1"/>
    </xf>
    <xf numFmtId="37" fontId="74" fillId="0" borderId="0" xfId="0" applyNumberFormat="1" applyFont="1" applyAlignment="1" applyProtection="1">
      <alignment horizontal="center" vertical="center" wrapText="1"/>
      <protection hidden="1"/>
    </xf>
    <xf numFmtId="39" fontId="74" fillId="0" borderId="0" xfId="0" applyNumberFormat="1" applyFont="1" applyAlignment="1" applyProtection="1">
      <alignment horizontal="center" vertical="top" wrapText="1"/>
      <protection hidden="1"/>
    </xf>
    <xf numFmtId="43" fontId="62" fillId="0" borderId="0" xfId="0" applyNumberFormat="1" applyFont="1" applyAlignment="1" applyProtection="1">
      <alignment horizontal="center" vertical="center" wrapText="1"/>
      <protection hidden="1"/>
    </xf>
    <xf numFmtId="0" fontId="62" fillId="0" borderId="0" xfId="0" applyFont="1" applyAlignment="1" applyProtection="1">
      <alignment horizontal="center" vertical="center" wrapText="1"/>
      <protection hidden="1"/>
    </xf>
    <xf numFmtId="3" fontId="63" fillId="0" borderId="0" xfId="0" applyNumberFormat="1" applyFont="1" applyAlignment="1" applyProtection="1">
      <alignment vertical="center"/>
      <protection hidden="1"/>
    </xf>
    <xf numFmtId="0" fontId="2" fillId="79" borderId="0" xfId="0" applyFont="1" applyFill="1" applyAlignment="1" applyProtection="1">
      <alignment vertical="center"/>
      <protection hidden="1"/>
    </xf>
    <xf numFmtId="0" fontId="2" fillId="0" borderId="0" xfId="0" applyFont="1" applyAlignment="1" applyProtection="1">
      <alignment vertical="center"/>
      <protection hidden="1"/>
    </xf>
    <xf numFmtId="3" fontId="128" fillId="0" borderId="0" xfId="0" applyNumberFormat="1" applyFont="1" applyAlignment="1" applyProtection="1">
      <alignment vertical="center"/>
      <protection hidden="1"/>
    </xf>
    <xf numFmtId="3" fontId="128" fillId="0" borderId="0" xfId="43997" applyNumberFormat="1" applyFont="1" applyAlignment="1" applyProtection="1">
      <alignment vertical="center"/>
      <protection hidden="1"/>
    </xf>
    <xf numFmtId="0" fontId="129" fillId="0" borderId="0" xfId="0" applyFont="1" applyAlignment="1" applyProtection="1">
      <alignment vertical="center"/>
      <protection hidden="1"/>
    </xf>
    <xf numFmtId="0" fontId="131" fillId="60" borderId="18" xfId="0" applyFont="1" applyFill="1" applyBorder="1" applyAlignment="1" applyProtection="1">
      <alignment horizontal="center" vertical="center"/>
      <protection hidden="1"/>
    </xf>
    <xf numFmtId="37" fontId="131" fillId="60" borderId="18" xfId="0" applyNumberFormat="1" applyFont="1" applyFill="1" applyBorder="1" applyAlignment="1" applyProtection="1">
      <alignment horizontal="center" vertical="center"/>
      <protection hidden="1"/>
    </xf>
    <xf numFmtId="0" fontId="131" fillId="60" borderId="18" xfId="0" applyFont="1" applyFill="1" applyBorder="1" applyAlignment="1" applyProtection="1">
      <alignment horizontal="center" vertical="center" wrapText="1"/>
      <protection hidden="1"/>
    </xf>
    <xf numFmtId="37" fontId="131" fillId="60" borderId="18" xfId="0" applyNumberFormat="1" applyFont="1" applyFill="1" applyBorder="1" applyAlignment="1" applyProtection="1">
      <alignment horizontal="center" vertical="center" wrapText="1"/>
      <protection hidden="1"/>
    </xf>
    <xf numFmtId="0" fontId="132" fillId="0" borderId="18" xfId="0" applyFont="1" applyBorder="1" applyAlignment="1" applyProtection="1">
      <alignment horizontal="center" vertical="center"/>
      <protection hidden="1"/>
    </xf>
    <xf numFmtId="0" fontId="133" fillId="0" borderId="18" xfId="0" applyFont="1" applyBorder="1" applyAlignment="1" applyProtection="1">
      <alignment horizontal="justify" vertical="center" wrapText="1"/>
      <protection hidden="1"/>
    </xf>
    <xf numFmtId="37" fontId="132" fillId="0" borderId="18" xfId="0" applyNumberFormat="1" applyFont="1" applyBorder="1" applyAlignment="1" applyProtection="1">
      <alignment horizontal="center" vertical="center" wrapText="1"/>
      <protection hidden="1"/>
    </xf>
    <xf numFmtId="4" fontId="132" fillId="0" borderId="18" xfId="0" applyNumberFormat="1" applyFont="1" applyBorder="1" applyAlignment="1" applyProtection="1">
      <alignment horizontal="center" vertical="center" wrapText="1"/>
      <protection hidden="1"/>
    </xf>
    <xf numFmtId="39" fontId="132" fillId="0" borderId="18" xfId="0" applyNumberFormat="1" applyFont="1" applyBorder="1" applyAlignment="1" applyProtection="1">
      <alignment horizontal="center" vertical="center" wrapText="1"/>
      <protection hidden="1"/>
    </xf>
    <xf numFmtId="0" fontId="132" fillId="0" borderId="18" xfId="0" applyFont="1" applyBorder="1" applyAlignment="1" applyProtection="1">
      <alignment horizontal="justify" vertical="center" wrapText="1"/>
      <protection hidden="1"/>
    </xf>
    <xf numFmtId="37" fontId="134" fillId="0" borderId="18" xfId="0" applyNumberFormat="1" applyFont="1" applyBorder="1" applyAlignment="1" applyProtection="1">
      <alignment horizontal="center" vertical="center" wrapText="1"/>
      <protection hidden="1"/>
    </xf>
    <xf numFmtId="0" fontId="135" fillId="0" borderId="18" xfId="0" applyFont="1" applyBorder="1" applyAlignment="1" applyProtection="1">
      <alignment horizontal="justify" vertical="center" wrapText="1"/>
      <protection hidden="1"/>
    </xf>
    <xf numFmtId="0" fontId="132" fillId="0" borderId="18" xfId="0" applyFont="1" applyBorder="1" applyAlignment="1" applyProtection="1">
      <alignment horizontal="center" vertical="center" wrapText="1"/>
      <protection hidden="1"/>
    </xf>
    <xf numFmtId="39" fontId="132" fillId="0" borderId="18" xfId="0" applyNumberFormat="1" applyFont="1" applyBorder="1" applyAlignment="1" applyProtection="1">
      <alignment horizontal="center" vertical="center" wrapText="1"/>
      <protection locked="0"/>
    </xf>
    <xf numFmtId="0" fontId="132" fillId="0" borderId="18" xfId="0" applyFont="1" applyBorder="1" applyAlignment="1" applyProtection="1">
      <alignment horizontal="justify" vertical="center" wrapText="1"/>
      <protection locked="0"/>
    </xf>
    <xf numFmtId="37" fontId="132" fillId="0" borderId="18" xfId="0" applyNumberFormat="1" applyFont="1" applyBorder="1" applyAlignment="1" applyProtection="1">
      <alignment horizontal="center" vertical="center" wrapText="1"/>
      <protection locked="0"/>
    </xf>
    <xf numFmtId="0" fontId="133" fillId="0" borderId="18" xfId="0" applyFont="1" applyBorder="1" applyAlignment="1" applyProtection="1">
      <alignment horizontal="left" vertical="center" wrapText="1"/>
      <protection hidden="1"/>
    </xf>
    <xf numFmtId="176" fontId="132" fillId="0" borderId="18" xfId="23121" applyNumberFormat="1" applyFont="1" applyBorder="1" applyAlignment="1" applyProtection="1">
      <alignment horizontal="right" vertical="center" wrapText="1"/>
      <protection locked="0"/>
    </xf>
    <xf numFmtId="39" fontId="132" fillId="0" borderId="18" xfId="0" applyNumberFormat="1" applyFont="1" applyBorder="1" applyAlignment="1" applyProtection="1">
      <alignment horizontal="left" vertical="center" wrapText="1"/>
      <protection hidden="1"/>
    </xf>
    <xf numFmtId="0" fontId="136" fillId="60" borderId="18" xfId="0" applyFont="1" applyFill="1" applyBorder="1" applyAlignment="1" applyProtection="1">
      <alignment horizontal="center" vertical="center" wrapText="1"/>
      <protection hidden="1"/>
    </xf>
    <xf numFmtId="49" fontId="131" fillId="60" borderId="18" xfId="0" applyNumberFormat="1" applyFont="1" applyFill="1" applyBorder="1" applyAlignment="1" applyProtection="1">
      <alignment horizontal="center" vertical="center" wrapText="1"/>
      <protection hidden="1"/>
    </xf>
    <xf numFmtId="37" fontId="131" fillId="60" borderId="18" xfId="711" applyNumberFormat="1" applyFont="1" applyFill="1" applyBorder="1" applyAlignment="1" applyProtection="1">
      <alignment horizontal="center" vertical="center" wrapText="1"/>
      <protection locked="0"/>
    </xf>
    <xf numFmtId="0" fontId="131" fillId="0" borderId="18" xfId="1621" applyFont="1" applyBorder="1" applyAlignment="1" applyProtection="1">
      <alignment horizontal="justify" vertical="center" wrapText="1"/>
      <protection hidden="1"/>
    </xf>
    <xf numFmtId="0" fontId="123" fillId="0" borderId="18" xfId="2041" applyFont="1" applyBorder="1" applyAlignment="1" applyProtection="1">
      <alignment horizontal="justify" vertical="center"/>
      <protection hidden="1"/>
    </xf>
    <xf numFmtId="39" fontId="133" fillId="0" borderId="18" xfId="0" applyNumberFormat="1" applyFont="1" applyBorder="1" applyAlignment="1" applyProtection="1">
      <alignment horizontal="left" vertical="center" wrapText="1"/>
      <protection hidden="1"/>
    </xf>
    <xf numFmtId="0" fontId="132" fillId="0" borderId="18" xfId="1621" applyFont="1" applyBorder="1" applyAlignment="1" applyProtection="1">
      <alignment horizontal="justify" vertical="center" wrapText="1"/>
      <protection hidden="1"/>
    </xf>
    <xf numFmtId="0" fontId="132" fillId="63" borderId="18" xfId="0" applyFont="1" applyFill="1" applyBorder="1" applyAlignment="1" applyProtection="1">
      <alignment horizontal="center" vertical="center"/>
      <protection hidden="1"/>
    </xf>
    <xf numFmtId="37" fontId="132" fillId="63" borderId="18" xfId="0" applyNumberFormat="1" applyFont="1" applyFill="1" applyBorder="1" applyAlignment="1" applyProtection="1">
      <alignment horizontal="center" vertical="center"/>
      <protection hidden="1"/>
    </xf>
    <xf numFmtId="0" fontId="132" fillId="63" borderId="18" xfId="0" applyFont="1" applyFill="1" applyBorder="1" applyAlignment="1" applyProtection="1">
      <alignment horizontal="center" vertical="center" wrapText="1"/>
      <protection hidden="1"/>
    </xf>
    <xf numFmtId="37" fontId="132" fillId="0" borderId="18" xfId="0" applyNumberFormat="1" applyFont="1" applyBorder="1" applyAlignment="1" applyProtection="1">
      <alignment horizontal="center" vertical="center"/>
      <protection locked="0"/>
    </xf>
    <xf numFmtId="3" fontId="132" fillId="0" borderId="18" xfId="23123" applyNumberFormat="1" applyFont="1" applyBorder="1" applyAlignment="1" applyProtection="1">
      <alignment horizontal="center" vertical="center" wrapText="1"/>
      <protection locked="0"/>
    </xf>
    <xf numFmtId="0" fontId="123" fillId="0" borderId="18" xfId="0" applyFont="1" applyBorder="1" applyAlignment="1" applyProtection="1">
      <alignment horizontal="center" vertical="center"/>
      <protection hidden="1"/>
    </xf>
    <xf numFmtId="0" fontId="123" fillId="0" borderId="18" xfId="0" applyFont="1" applyBorder="1" applyAlignment="1" applyProtection="1">
      <alignment horizontal="center" vertical="center" wrapText="1"/>
      <protection hidden="1"/>
    </xf>
    <xf numFmtId="0" fontId="136" fillId="0" borderId="18" xfId="0" applyFont="1" applyBorder="1" applyAlignment="1" applyProtection="1">
      <alignment horizontal="justify" vertical="center" wrapText="1"/>
      <protection hidden="1"/>
    </xf>
    <xf numFmtId="37" fontId="123" fillId="0" borderId="18" xfId="0" applyNumberFormat="1" applyFont="1" applyBorder="1" applyAlignment="1" applyProtection="1">
      <alignment horizontal="center" vertical="center"/>
      <protection hidden="1"/>
    </xf>
    <xf numFmtId="0" fontId="123" fillId="0" borderId="18" xfId="0" applyFont="1" applyBorder="1" applyAlignment="1" applyProtection="1">
      <alignment vertical="center"/>
      <protection hidden="1"/>
    </xf>
    <xf numFmtId="3" fontId="132" fillId="0" borderId="18" xfId="0" applyNumberFormat="1" applyFont="1" applyBorder="1" applyAlignment="1" applyProtection="1">
      <alignment horizontal="center" vertical="center" wrapText="1"/>
      <protection hidden="1"/>
    </xf>
    <xf numFmtId="0" fontId="123" fillId="0" borderId="18" xfId="0" applyFont="1" applyBorder="1" applyAlignment="1" applyProtection="1">
      <alignment horizontal="justify" vertical="center"/>
      <protection hidden="1"/>
    </xf>
    <xf numFmtId="3" fontId="131" fillId="0" borderId="18" xfId="0" applyNumberFormat="1" applyFont="1" applyBorder="1" applyAlignment="1" applyProtection="1">
      <alignment horizontal="justify" vertical="center" wrapText="1"/>
      <protection hidden="1"/>
    </xf>
    <xf numFmtId="0" fontId="123" fillId="0" borderId="18" xfId="0" applyFont="1" applyBorder="1" applyAlignment="1" applyProtection="1">
      <alignment horizontal="left" vertical="center"/>
      <protection hidden="1"/>
    </xf>
    <xf numFmtId="3" fontId="131" fillId="80" borderId="18" xfId="0" applyNumberFormat="1" applyFont="1" applyFill="1" applyBorder="1" applyAlignment="1" applyProtection="1">
      <alignment horizontal="center" vertical="center" wrapText="1"/>
      <protection hidden="1"/>
    </xf>
    <xf numFmtId="37" fontId="131" fillId="80" borderId="18" xfId="0" applyNumberFormat="1" applyFont="1" applyFill="1" applyBorder="1" applyAlignment="1" applyProtection="1">
      <alignment horizontal="center" vertical="center" wrapText="1"/>
      <protection hidden="1"/>
    </xf>
    <xf numFmtId="0" fontId="131" fillId="0" borderId="18" xfId="0" applyFont="1" applyBorder="1" applyAlignment="1" applyProtection="1">
      <alignment horizontal="center" vertical="center" wrapText="1"/>
      <protection hidden="1"/>
    </xf>
    <xf numFmtId="0" fontId="136" fillId="0" borderId="18" xfId="0" applyFont="1" applyBorder="1" applyAlignment="1" applyProtection="1">
      <alignment horizontal="center" vertical="center" wrapText="1"/>
      <protection hidden="1"/>
    </xf>
    <xf numFmtId="37" fontId="131" fillId="0" borderId="18" xfId="0" applyNumberFormat="1" applyFont="1" applyBorder="1" applyAlignment="1" applyProtection="1">
      <alignment horizontal="center" vertical="center" wrapText="1"/>
      <protection hidden="1"/>
    </xf>
    <xf numFmtId="49" fontId="131" fillId="0" borderId="18" xfId="0" applyNumberFormat="1" applyFont="1" applyBorder="1" applyAlignment="1" applyProtection="1">
      <alignment horizontal="center" vertical="center" wrapText="1"/>
      <protection hidden="1"/>
    </xf>
    <xf numFmtId="37" fontId="131" fillId="0" borderId="18" xfId="711" applyNumberFormat="1" applyFont="1" applyFill="1" applyBorder="1" applyAlignment="1" applyProtection="1">
      <alignment horizontal="center" vertical="center" wrapText="1"/>
      <protection hidden="1"/>
    </xf>
    <xf numFmtId="0" fontId="131" fillId="61" borderId="18" xfId="0" applyFont="1" applyFill="1" applyBorder="1" applyAlignment="1" applyProtection="1">
      <alignment horizontal="center" vertical="center" wrapText="1"/>
      <protection hidden="1"/>
    </xf>
    <xf numFmtId="0" fontId="136" fillId="61" borderId="18" xfId="0" applyFont="1" applyFill="1" applyBorder="1" applyAlignment="1" applyProtection="1">
      <alignment horizontal="center" vertical="center" wrapText="1"/>
      <protection hidden="1"/>
    </xf>
    <xf numFmtId="37" fontId="131" fillId="61" borderId="18" xfId="0" applyNumberFormat="1" applyFont="1" applyFill="1" applyBorder="1" applyAlignment="1" applyProtection="1">
      <alignment horizontal="center" vertical="center" wrapText="1"/>
      <protection hidden="1"/>
    </xf>
    <xf numFmtId="37" fontId="131" fillId="61" borderId="18" xfId="0" applyNumberFormat="1" applyFont="1" applyFill="1" applyBorder="1" applyAlignment="1" applyProtection="1">
      <alignment horizontal="center" vertical="center" wrapText="1"/>
      <protection locked="0"/>
    </xf>
    <xf numFmtId="37" fontId="131" fillId="61" borderId="18" xfId="0" applyNumberFormat="1" applyFont="1" applyFill="1" applyBorder="1" applyAlignment="1" applyProtection="1">
      <alignment horizontal="right" vertical="center" wrapText="1"/>
      <protection locked="0"/>
    </xf>
    <xf numFmtId="0" fontId="77" fillId="0" borderId="0" xfId="0" applyFont="1" applyAlignment="1">
      <alignment vertical="center"/>
    </xf>
    <xf numFmtId="0" fontId="78" fillId="0" borderId="0" xfId="0" applyFont="1" applyAlignment="1">
      <alignment vertical="center"/>
    </xf>
    <xf numFmtId="0" fontId="77" fillId="0" borderId="0" xfId="0" applyFont="1" applyAlignment="1">
      <alignment horizontal="right" vertical="center"/>
    </xf>
    <xf numFmtId="0" fontId="77" fillId="0" borderId="0" xfId="0" applyFont="1" applyAlignment="1">
      <alignment horizontal="left" vertical="center"/>
    </xf>
    <xf numFmtId="15" fontId="132" fillId="0" borderId="0" xfId="0" applyNumberFormat="1" applyFont="1" applyAlignment="1">
      <alignment horizontal="right" vertical="center"/>
    </xf>
    <xf numFmtId="0" fontId="132" fillId="0" borderId="0" xfId="0" applyFont="1" applyAlignment="1">
      <alignment horizontal="left" vertical="center"/>
    </xf>
    <xf numFmtId="0" fontId="78" fillId="0" borderId="0" xfId="0" applyFont="1" applyAlignment="1">
      <alignment horizontal="right" vertical="center"/>
    </xf>
    <xf numFmtId="0" fontId="78" fillId="0" borderId="0" xfId="0" applyFont="1" applyAlignment="1">
      <alignment horizontal="center" vertical="center"/>
    </xf>
    <xf numFmtId="0" fontId="137" fillId="0" borderId="0" xfId="0" applyFont="1" applyAlignment="1">
      <alignment horizontal="center" vertical="center"/>
    </xf>
    <xf numFmtId="0" fontId="81" fillId="0" borderId="8" xfId="0" applyFont="1" applyBorder="1" applyAlignment="1">
      <alignment horizontal="center" vertical="center"/>
    </xf>
    <xf numFmtId="0" fontId="81" fillId="0" borderId="8" xfId="0" applyFont="1" applyBorder="1" applyAlignment="1">
      <alignment horizontal="center" vertical="center" wrapText="1"/>
    </xf>
    <xf numFmtId="0" fontId="80" fillId="0" borderId="8" xfId="0" applyFont="1" applyBorder="1" applyAlignment="1">
      <alignment horizontal="center" vertical="center"/>
    </xf>
    <xf numFmtId="3" fontId="80" fillId="0" borderId="8" xfId="0" applyNumberFormat="1" applyFont="1" applyBorder="1" applyAlignment="1">
      <alignment horizontal="right" vertical="center"/>
    </xf>
    <xf numFmtId="0" fontId="80" fillId="0" borderId="8" xfId="0" applyFont="1" applyBorder="1" applyAlignment="1">
      <alignment horizontal="right" vertical="center"/>
    </xf>
    <xf numFmtId="176" fontId="80" fillId="0" borderId="8" xfId="703" applyNumberFormat="1" applyFont="1" applyBorder="1" applyAlignment="1">
      <alignment horizontal="right" vertical="center"/>
    </xf>
    <xf numFmtId="0" fontId="81" fillId="0" borderId="8" xfId="0" applyFont="1" applyBorder="1" applyAlignment="1">
      <alignment horizontal="right" vertical="center"/>
    </xf>
    <xf numFmtId="176" fontId="139" fillId="0" borderId="8" xfId="703" applyNumberFormat="1" applyFont="1" applyBorder="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0" fontId="140" fillId="63" borderId="0" xfId="44061" applyFont="1" applyFill="1"/>
    <xf numFmtId="0" fontId="140" fillId="63" borderId="0" xfId="44061" applyFont="1" applyFill="1" applyAlignment="1">
      <alignment horizontal="center"/>
    </xf>
    <xf numFmtId="0" fontId="140" fillId="63" borderId="0" xfId="44061" applyFont="1" applyFill="1" applyAlignment="1">
      <alignment horizontal="left"/>
    </xf>
    <xf numFmtId="0" fontId="9" fillId="63" borderId="0" xfId="44061" applyFill="1"/>
    <xf numFmtId="0" fontId="138" fillId="63" borderId="0" xfId="44061" applyFont="1" applyFill="1"/>
    <xf numFmtId="43" fontId="0" fillId="0" borderId="0" xfId="0" applyNumberFormat="1" applyAlignment="1">
      <alignment horizontal="center" vertical="center"/>
    </xf>
    <xf numFmtId="38" fontId="141" fillId="0" borderId="0" xfId="703" applyNumberFormat="1" applyFont="1" applyAlignment="1">
      <alignment horizontal="center" vertical="center"/>
    </xf>
    <xf numFmtId="0" fontId="67" fillId="60" borderId="18" xfId="0" applyFont="1" applyFill="1" applyBorder="1" applyAlignment="1" applyProtection="1">
      <alignment horizontal="center" vertical="center"/>
      <protection hidden="1"/>
    </xf>
    <xf numFmtId="37" fontId="67" fillId="60" borderId="18" xfId="0" applyNumberFormat="1" applyFont="1" applyFill="1" applyBorder="1" applyAlignment="1" applyProtection="1">
      <alignment horizontal="center" vertical="center"/>
      <protection hidden="1"/>
    </xf>
    <xf numFmtId="0" fontId="67" fillId="60" borderId="18" xfId="0" applyFont="1" applyFill="1" applyBorder="1" applyAlignment="1" applyProtection="1">
      <alignment horizontal="center" vertical="center" wrapText="1"/>
      <protection hidden="1"/>
    </xf>
    <xf numFmtId="37" fontId="67" fillId="60" borderId="18" xfId="0" applyNumberFormat="1" applyFont="1" applyFill="1" applyBorder="1" applyAlignment="1" applyProtection="1">
      <alignment horizontal="center" vertical="center" wrapText="1"/>
      <protection hidden="1"/>
    </xf>
    <xf numFmtId="0" fontId="67" fillId="0" borderId="18" xfId="0" applyFont="1" applyBorder="1" applyAlignment="1" applyProtection="1">
      <alignment horizontal="center" vertical="top" wrapText="1"/>
      <protection hidden="1"/>
    </xf>
    <xf numFmtId="0" fontId="146" fillId="0" borderId="18" xfId="0" applyFont="1" applyBorder="1" applyAlignment="1" applyProtection="1">
      <alignment horizontal="justify" vertical="center" wrapText="1"/>
      <protection hidden="1"/>
    </xf>
    <xf numFmtId="37" fontId="146" fillId="0" borderId="18" xfId="0" applyNumberFormat="1" applyFont="1" applyBorder="1" applyAlignment="1" applyProtection="1">
      <alignment horizontal="center" vertical="center" wrapText="1"/>
      <protection hidden="1"/>
    </xf>
    <xf numFmtId="0" fontId="74" fillId="0" borderId="18" xfId="0" applyFont="1" applyBorder="1" applyAlignment="1" applyProtection="1">
      <alignment horizontal="center" vertical="center" wrapText="1"/>
      <protection hidden="1"/>
    </xf>
    <xf numFmtId="0" fontId="74" fillId="0" borderId="18" xfId="0" applyFont="1" applyBorder="1" applyAlignment="1" applyProtection="1">
      <alignment horizontal="left" vertical="top" wrapText="1"/>
      <protection locked="0"/>
    </xf>
    <xf numFmtId="4" fontId="74" fillId="0" borderId="18" xfId="0" applyNumberFormat="1" applyFont="1" applyBorder="1" applyAlignment="1" applyProtection="1">
      <alignment horizontal="left" vertical="top" wrapText="1"/>
      <protection locked="0"/>
    </xf>
    <xf numFmtId="4" fontId="74" fillId="0" borderId="18" xfId="0" applyNumberFormat="1" applyFont="1" applyBorder="1" applyAlignment="1" applyProtection="1">
      <alignment horizontal="center" vertical="top" wrapText="1"/>
      <protection locked="0"/>
    </xf>
    <xf numFmtId="0" fontId="74" fillId="0" borderId="18" xfId="1818" applyFont="1" applyBorder="1" applyAlignment="1" applyProtection="1">
      <alignment horizontal="center" vertical="center"/>
      <protection hidden="1"/>
    </xf>
    <xf numFmtId="0" fontId="69" fillId="0" borderId="18" xfId="1818" applyFont="1" applyBorder="1" applyAlignment="1" applyProtection="1">
      <alignment horizontal="justify" vertical="center" wrapText="1"/>
      <protection hidden="1"/>
    </xf>
    <xf numFmtId="37" fontId="74" fillId="63" borderId="18" xfId="1818" applyNumberFormat="1" applyFont="1" applyFill="1" applyBorder="1" applyAlignment="1" applyProtection="1">
      <alignment horizontal="center" vertical="center" wrapText="1"/>
      <protection hidden="1"/>
    </xf>
    <xf numFmtId="0" fontId="74" fillId="63" borderId="18" xfId="1818" applyFont="1" applyFill="1" applyBorder="1" applyAlignment="1" applyProtection="1">
      <alignment horizontal="center" vertical="center" wrapText="1"/>
      <protection hidden="1"/>
    </xf>
    <xf numFmtId="37" fontId="74" fillId="63" borderId="18" xfId="712" applyNumberFormat="1" applyFont="1" applyFill="1" applyBorder="1" applyAlignment="1" applyProtection="1">
      <alignment horizontal="center" vertical="center" wrapText="1"/>
      <protection locked="0"/>
    </xf>
    <xf numFmtId="37" fontId="74" fillId="63" borderId="18" xfId="1818" applyNumberFormat="1" applyFont="1" applyFill="1" applyBorder="1" applyAlignment="1" applyProtection="1">
      <alignment horizontal="center" vertical="center" wrapText="1"/>
      <protection locked="0"/>
    </xf>
    <xf numFmtId="37" fontId="74" fillId="0" borderId="18" xfId="1818" applyNumberFormat="1" applyFont="1" applyBorder="1" applyAlignment="1" applyProtection="1">
      <alignment horizontal="center" vertical="center" wrapText="1"/>
      <protection locked="0"/>
    </xf>
    <xf numFmtId="0" fontId="74" fillId="0" borderId="18" xfId="0" applyFont="1" applyBorder="1" applyAlignment="1" applyProtection="1">
      <alignment horizontal="center" vertical="center"/>
      <protection hidden="1"/>
    </xf>
    <xf numFmtId="0" fontId="74" fillId="63" borderId="18" xfId="0" applyFont="1" applyFill="1" applyBorder="1" applyAlignment="1" applyProtection="1">
      <alignment horizontal="justify" vertical="center"/>
      <protection hidden="1"/>
    </xf>
    <xf numFmtId="37" fontId="74" fillId="0" borderId="18" xfId="0" applyNumberFormat="1" applyFont="1" applyBorder="1" applyAlignment="1" applyProtection="1">
      <alignment horizontal="center" vertical="center"/>
      <protection hidden="1"/>
    </xf>
    <xf numFmtId="175" fontId="74" fillId="0" borderId="18" xfId="695" applyNumberFormat="1" applyFont="1" applyBorder="1" applyAlignment="1" applyProtection="1">
      <alignment horizontal="right" vertical="center" wrapText="1"/>
      <protection locked="0"/>
    </xf>
    <xf numFmtId="0" fontId="67" fillId="0" borderId="18" xfId="0" applyFont="1" applyBorder="1" applyAlignment="1" applyProtection="1">
      <alignment horizontal="justify" vertical="center" wrapText="1"/>
      <protection hidden="1"/>
    </xf>
    <xf numFmtId="37" fontId="67" fillId="0" borderId="18" xfId="0" applyNumberFormat="1" applyFont="1" applyBorder="1" applyAlignment="1" applyProtection="1">
      <alignment horizontal="center" vertical="center" wrapText="1"/>
      <protection hidden="1"/>
    </xf>
    <xf numFmtId="0" fontId="74" fillId="0" borderId="18" xfId="0" applyFont="1" applyBorder="1" applyAlignment="1" applyProtection="1">
      <alignment horizontal="left" vertical="center" wrapText="1"/>
      <protection locked="0"/>
    </xf>
    <xf numFmtId="4" fontId="74" fillId="0" borderId="18" xfId="0" applyNumberFormat="1" applyFont="1" applyBorder="1" applyAlignment="1" applyProtection="1">
      <alignment horizontal="left" vertical="center" wrapText="1"/>
      <protection locked="0"/>
    </xf>
    <xf numFmtId="4" fontId="74" fillId="0" borderId="18" xfId="0" applyNumberFormat="1" applyFont="1" applyBorder="1" applyAlignment="1" applyProtection="1">
      <alignment horizontal="center" vertical="center" wrapText="1"/>
      <protection locked="0"/>
    </xf>
    <xf numFmtId="0" fontId="74" fillId="0" borderId="18" xfId="0" applyFont="1" applyBorder="1" applyAlignment="1" applyProtection="1">
      <alignment horizontal="center" vertical="top"/>
      <protection hidden="1"/>
    </xf>
    <xf numFmtId="175" fontId="74" fillId="0" borderId="18" xfId="695" applyNumberFormat="1" applyFont="1" applyFill="1" applyBorder="1" applyAlignment="1" applyProtection="1">
      <alignment vertical="top" wrapText="1"/>
      <protection locked="0"/>
    </xf>
    <xf numFmtId="0" fontId="74" fillId="0" borderId="18" xfId="0" applyFont="1" applyBorder="1" applyAlignment="1" applyProtection="1">
      <alignment horizontal="justify" vertical="center"/>
      <protection hidden="1"/>
    </xf>
    <xf numFmtId="0" fontId="62" fillId="60" borderId="18" xfId="0" applyFont="1" applyFill="1" applyBorder="1" applyAlignment="1" applyProtection="1">
      <alignment horizontal="center" vertical="center" wrapText="1"/>
      <protection hidden="1"/>
    </xf>
    <xf numFmtId="37" fontId="62" fillId="60" borderId="18" xfId="0" applyNumberFormat="1" applyFont="1" applyFill="1" applyBorder="1" applyAlignment="1" applyProtection="1">
      <alignment horizontal="center" vertical="center" wrapText="1"/>
      <protection hidden="1"/>
    </xf>
    <xf numFmtId="37" fontId="62" fillId="60" borderId="18" xfId="712" applyNumberFormat="1" applyFont="1" applyFill="1" applyBorder="1" applyAlignment="1" applyProtection="1">
      <alignment horizontal="center" vertical="center" wrapText="1"/>
      <protection locked="0"/>
    </xf>
    <xf numFmtId="37" fontId="74" fillId="0" borderId="18" xfId="0" applyNumberFormat="1" applyFont="1" applyBorder="1" applyAlignment="1" applyProtection="1">
      <alignment horizontal="center" vertical="center" wrapText="1"/>
      <protection hidden="1"/>
    </xf>
    <xf numFmtId="0" fontId="74" fillId="0" borderId="18" xfId="0" applyFont="1" applyBorder="1" applyAlignment="1" applyProtection="1">
      <alignment horizontal="justify" vertical="center" wrapText="1"/>
      <protection locked="0"/>
    </xf>
    <xf numFmtId="0" fontId="66" fillId="0" borderId="0" xfId="0" applyFont="1" applyAlignment="1" applyProtection="1">
      <alignment horizontal="justify" vertical="center" wrapText="1"/>
      <protection hidden="1"/>
    </xf>
    <xf numFmtId="0" fontId="74" fillId="0" borderId="18" xfId="0" applyFont="1" applyBorder="1" applyAlignment="1" applyProtection="1">
      <alignment horizontal="justify" vertical="center" wrapText="1"/>
      <protection hidden="1"/>
    </xf>
    <xf numFmtId="3" fontId="66" fillId="0" borderId="0" xfId="0" applyNumberFormat="1" applyFont="1" applyAlignment="1" applyProtection="1">
      <alignment horizontal="justify" vertical="center" wrapText="1"/>
      <protection hidden="1"/>
    </xf>
    <xf numFmtId="1" fontId="74" fillId="0" borderId="0" xfId="0" applyNumberFormat="1" applyFont="1" applyAlignment="1" applyProtection="1">
      <alignment horizontal="center" vertical="center" wrapText="1"/>
      <protection hidden="1"/>
    </xf>
    <xf numFmtId="0" fontId="147" fillId="0" borderId="0" xfId="0" applyFont="1" applyAlignment="1" applyProtection="1">
      <alignment horizontal="justify" vertical="center" wrapText="1"/>
      <protection hidden="1"/>
    </xf>
    <xf numFmtId="3" fontId="66" fillId="0" borderId="0" xfId="0" applyNumberFormat="1" applyFont="1" applyAlignment="1" applyProtection="1">
      <alignment horizontal="center" vertical="center" wrapText="1"/>
      <protection hidden="1"/>
    </xf>
    <xf numFmtId="37" fontId="69" fillId="0" borderId="18" xfId="1818" applyNumberFormat="1" applyFont="1" applyBorder="1" applyAlignment="1" applyProtection="1">
      <alignment horizontal="center" vertical="center" wrapText="1"/>
      <protection hidden="1"/>
    </xf>
    <xf numFmtId="0" fontId="73" fillId="0" borderId="18" xfId="1818" applyFont="1" applyBorder="1" applyAlignment="1" applyProtection="1">
      <alignment horizontal="justify" vertical="center" wrapText="1"/>
      <protection hidden="1"/>
    </xf>
    <xf numFmtId="0" fontId="74" fillId="0" borderId="18" xfId="1818" applyFont="1" applyBorder="1" applyAlignment="1" applyProtection="1">
      <alignment horizontal="center" vertical="center" wrapText="1"/>
      <protection hidden="1"/>
    </xf>
    <xf numFmtId="0" fontId="73" fillId="63" borderId="18" xfId="1818" applyFont="1" applyFill="1" applyBorder="1" applyAlignment="1" applyProtection="1">
      <alignment horizontal="justify" vertical="center" wrapText="1"/>
      <protection hidden="1"/>
    </xf>
    <xf numFmtId="37" fontId="74" fillId="0" borderId="18" xfId="0" applyNumberFormat="1" applyFont="1" applyBorder="1" applyAlignment="1" applyProtection="1">
      <alignment horizontal="center" vertical="top" wrapText="1"/>
      <protection hidden="1"/>
    </xf>
    <xf numFmtId="37" fontId="67" fillId="0" borderId="18" xfId="695" applyNumberFormat="1" applyFont="1" applyFill="1" applyBorder="1" applyAlignment="1" applyProtection="1">
      <alignment horizontal="justify" vertical="center" wrapText="1"/>
      <protection locked="0"/>
    </xf>
    <xf numFmtId="37" fontId="74" fillId="0" borderId="18" xfId="695" applyNumberFormat="1" applyFont="1" applyFill="1" applyBorder="1" applyAlignment="1" applyProtection="1">
      <alignment horizontal="left" vertical="center" wrapText="1"/>
      <protection locked="0"/>
    </xf>
    <xf numFmtId="37" fontId="74" fillId="0" borderId="18" xfId="695" applyNumberFormat="1" applyFont="1" applyFill="1" applyBorder="1" applyAlignment="1" applyProtection="1">
      <alignment horizontal="center" vertical="center" wrapText="1"/>
      <protection locked="0"/>
    </xf>
    <xf numFmtId="175" fontId="74" fillId="0" borderId="18" xfId="695" applyNumberFormat="1" applyFont="1" applyFill="1" applyBorder="1" applyAlignment="1" applyProtection="1">
      <alignment vertical="center" wrapText="1"/>
      <protection hidden="1"/>
    </xf>
    <xf numFmtId="0" fontId="62" fillId="0" borderId="18" xfId="0" applyFont="1" applyBorder="1" applyAlignment="1" applyProtection="1">
      <alignment horizontal="center" vertical="center" wrapText="1"/>
      <protection hidden="1"/>
    </xf>
    <xf numFmtId="0" fontId="67" fillId="0" borderId="18" xfId="0" applyFont="1" applyBorder="1" applyAlignment="1" applyProtection="1">
      <alignment horizontal="center" vertical="center" wrapText="1"/>
      <protection hidden="1"/>
    </xf>
    <xf numFmtId="0" fontId="64" fillId="0" borderId="18" xfId="0" applyFont="1" applyBorder="1" applyAlignment="1" applyProtection="1">
      <alignment horizontal="center" vertical="center" wrapText="1"/>
      <protection hidden="1"/>
    </xf>
    <xf numFmtId="37" fontId="62" fillId="0" borderId="18" xfId="0" applyNumberFormat="1" applyFont="1" applyBorder="1" applyAlignment="1" applyProtection="1">
      <alignment horizontal="center" vertical="center" wrapText="1"/>
      <protection hidden="1"/>
    </xf>
    <xf numFmtId="49" fontId="62" fillId="0" borderId="18" xfId="0" applyNumberFormat="1" applyFont="1" applyBorder="1" applyAlignment="1" applyProtection="1">
      <alignment horizontal="center" vertical="center" wrapText="1"/>
      <protection hidden="1"/>
    </xf>
    <xf numFmtId="37" fontId="62" fillId="0" borderId="18" xfId="712" applyNumberFormat="1" applyFont="1" applyFill="1" applyBorder="1" applyAlignment="1" applyProtection="1">
      <alignment horizontal="center" vertical="center" wrapText="1"/>
      <protection locked="0"/>
    </xf>
    <xf numFmtId="0" fontId="67" fillId="61" borderId="18" xfId="0" applyFont="1" applyFill="1" applyBorder="1" applyAlignment="1" applyProtection="1">
      <alignment horizontal="center" vertical="center" wrapText="1"/>
      <protection hidden="1"/>
    </xf>
    <xf numFmtId="37" fontId="77" fillId="61" borderId="18" xfId="0" applyNumberFormat="1" applyFont="1" applyFill="1" applyBorder="1" applyAlignment="1" applyProtection="1">
      <alignment horizontal="center" vertical="center" wrapText="1"/>
      <protection locked="0"/>
    </xf>
    <xf numFmtId="175" fontId="77" fillId="61" borderId="18" xfId="695" applyNumberFormat="1" applyFont="1" applyFill="1" applyBorder="1" applyAlignment="1" applyProtection="1">
      <alignment horizontal="right" vertical="center" wrapText="1"/>
      <protection locked="0"/>
    </xf>
    <xf numFmtId="0" fontId="74" fillId="0" borderId="0" xfId="0" applyFont="1" applyAlignment="1" applyProtection="1">
      <alignment horizontal="center" vertical="top"/>
      <protection hidden="1"/>
    </xf>
    <xf numFmtId="1" fontId="74" fillId="0" borderId="0" xfId="0" applyNumberFormat="1" applyFont="1" applyAlignment="1" applyProtection="1">
      <alignment horizontal="center" wrapText="1"/>
      <protection hidden="1"/>
    </xf>
    <xf numFmtId="4" fontId="74" fillId="0" borderId="0" xfId="0" applyNumberFormat="1" applyFont="1" applyAlignment="1" applyProtection="1">
      <alignment horizontal="center" wrapText="1"/>
      <protection hidden="1"/>
    </xf>
    <xf numFmtId="0" fontId="74" fillId="0" borderId="0" xfId="1593" applyFont="1" applyAlignment="1" applyProtection="1">
      <alignment horizontal="justify" vertical="center" wrapText="1"/>
      <protection hidden="1"/>
    </xf>
    <xf numFmtId="0" fontId="67" fillId="60" borderId="18" xfId="1593" applyFont="1" applyFill="1" applyBorder="1" applyAlignment="1" applyProtection="1">
      <alignment horizontal="center" vertical="center"/>
      <protection hidden="1"/>
    </xf>
    <xf numFmtId="37" fontId="67" fillId="60" borderId="18" xfId="1593" applyNumberFormat="1" applyFont="1" applyFill="1" applyBorder="1" applyAlignment="1" applyProtection="1">
      <alignment horizontal="center" vertical="center"/>
      <protection hidden="1"/>
    </xf>
    <xf numFmtId="0" fontId="74" fillId="0" borderId="0" xfId="1593" applyFont="1" applyAlignment="1" applyProtection="1">
      <alignment horizontal="center" vertical="center" wrapText="1"/>
      <protection hidden="1"/>
    </xf>
    <xf numFmtId="0" fontId="67" fillId="60" borderId="18" xfId="1593" applyFont="1" applyFill="1" applyBorder="1" applyAlignment="1" applyProtection="1">
      <alignment horizontal="center" vertical="center" wrapText="1"/>
      <protection hidden="1"/>
    </xf>
    <xf numFmtId="37" fontId="67" fillId="60" borderId="18" xfId="1593" applyNumberFormat="1" applyFont="1" applyFill="1" applyBorder="1" applyAlignment="1" applyProtection="1">
      <alignment horizontal="center" vertical="center" wrapText="1"/>
      <protection hidden="1"/>
    </xf>
    <xf numFmtId="0" fontId="148" fillId="0" borderId="18" xfId="1593" applyFont="1" applyBorder="1" applyAlignment="1" applyProtection="1">
      <alignment horizontal="center" vertical="center" wrapText="1"/>
      <protection hidden="1"/>
    </xf>
    <xf numFmtId="0" fontId="146" fillId="0" borderId="18" xfId="1593" applyFont="1" applyBorder="1" applyAlignment="1" applyProtection="1">
      <alignment horizontal="justify" vertical="center" wrapText="1"/>
      <protection hidden="1"/>
    </xf>
    <xf numFmtId="37" fontId="148" fillId="0" borderId="18" xfId="1593" applyNumberFormat="1" applyFont="1" applyBorder="1" applyAlignment="1" applyProtection="1">
      <alignment horizontal="center" vertical="center" wrapText="1"/>
      <protection hidden="1"/>
    </xf>
    <xf numFmtId="0" fontId="74" fillId="0" borderId="18" xfId="1593" applyFont="1" applyBorder="1" applyAlignment="1" applyProtection="1">
      <alignment horizontal="center" vertical="center" wrapText="1"/>
      <protection hidden="1"/>
    </xf>
    <xf numFmtId="0" fontId="148" fillId="0" borderId="0" xfId="1593" applyFont="1" applyAlignment="1" applyProtection="1">
      <alignment vertical="center" wrapText="1"/>
      <protection hidden="1"/>
    </xf>
    <xf numFmtId="0" fontId="74" fillId="0" borderId="18" xfId="1593" applyFont="1" applyBorder="1" applyAlignment="1" applyProtection="1">
      <alignment horizontal="center" vertical="center"/>
      <protection hidden="1"/>
    </xf>
    <xf numFmtId="0" fontId="67" fillId="0" borderId="18" xfId="1593" applyFont="1" applyBorder="1" applyAlignment="1" applyProtection="1">
      <alignment horizontal="justify" vertical="center" wrapText="1"/>
      <protection hidden="1"/>
    </xf>
    <xf numFmtId="37" fontId="145" fillId="0" borderId="18" xfId="1593" applyNumberFormat="1" applyFont="1" applyBorder="1" applyAlignment="1" applyProtection="1">
      <alignment horizontal="center" vertical="center" wrapText="1"/>
      <protection hidden="1"/>
    </xf>
    <xf numFmtId="37" fontId="74" fillId="0" borderId="18" xfId="1593" applyNumberFormat="1" applyFont="1" applyBorder="1" applyAlignment="1" applyProtection="1">
      <alignment horizontal="center" vertical="center" wrapText="1"/>
      <protection locked="0"/>
    </xf>
    <xf numFmtId="0" fontId="74" fillId="0" borderId="18" xfId="1593" applyFont="1" applyBorder="1" applyAlignment="1" applyProtection="1">
      <alignment horizontal="justify" vertical="center" wrapText="1"/>
      <protection hidden="1"/>
    </xf>
    <xf numFmtId="37" fontId="73" fillId="0" borderId="18" xfId="1593" applyNumberFormat="1" applyFont="1" applyBorder="1" applyAlignment="1" applyProtection="1">
      <alignment horizontal="center" vertical="center"/>
      <protection hidden="1"/>
    </xf>
    <xf numFmtId="176" fontId="74" fillId="0" borderId="18" xfId="696" applyNumberFormat="1" applyFont="1" applyBorder="1" applyAlignment="1" applyProtection="1">
      <alignment horizontal="right" vertical="center" wrapText="1"/>
      <protection locked="0"/>
    </xf>
    <xf numFmtId="37" fontId="74" fillId="0" borderId="18" xfId="1593" applyNumberFormat="1" applyFont="1" applyBorder="1" applyAlignment="1" applyProtection="1">
      <alignment horizontal="center" vertical="center" wrapText="1"/>
      <protection hidden="1"/>
    </xf>
    <xf numFmtId="0" fontId="144" fillId="0" borderId="18" xfId="1593" applyFont="1" applyBorder="1" applyAlignment="1" applyProtection="1">
      <alignment horizontal="justify" vertical="center" wrapText="1"/>
      <protection hidden="1"/>
    </xf>
    <xf numFmtId="3" fontId="74" fillId="0" borderId="18" xfId="1593" applyNumberFormat="1" applyFont="1" applyBorder="1" applyAlignment="1" applyProtection="1">
      <alignment horizontal="center" vertical="center" wrapText="1"/>
      <protection locked="0"/>
    </xf>
    <xf numFmtId="0" fontId="148" fillId="0" borderId="18" xfId="1593" applyFont="1" applyBorder="1" applyAlignment="1" applyProtection="1">
      <alignment horizontal="justify" vertical="center" wrapText="1"/>
      <protection hidden="1"/>
    </xf>
    <xf numFmtId="0" fontId="62" fillId="60" borderId="18" xfId="1593" applyFont="1" applyFill="1" applyBorder="1" applyAlignment="1" applyProtection="1">
      <alignment horizontal="center" vertical="center" wrapText="1"/>
      <protection hidden="1"/>
    </xf>
    <xf numFmtId="0" fontId="64" fillId="60" borderId="18" xfId="1593" applyFont="1" applyFill="1" applyBorder="1" applyAlignment="1" applyProtection="1">
      <alignment horizontal="center" vertical="center" wrapText="1"/>
      <protection hidden="1"/>
    </xf>
    <xf numFmtId="37" fontId="62" fillId="60" borderId="18" xfId="1593" applyNumberFormat="1" applyFont="1" applyFill="1" applyBorder="1" applyAlignment="1" applyProtection="1">
      <alignment horizontal="center" vertical="center" wrapText="1"/>
      <protection hidden="1"/>
    </xf>
    <xf numFmtId="49" fontId="62" fillId="60" borderId="18" xfId="1593" applyNumberFormat="1" applyFont="1" applyFill="1" applyBorder="1" applyAlignment="1" applyProtection="1">
      <alignment horizontal="center" vertical="center" wrapText="1"/>
      <protection hidden="1"/>
    </xf>
    <xf numFmtId="43" fontId="62" fillId="0" borderId="0" xfId="1593" applyNumberFormat="1" applyFont="1" applyAlignment="1" applyProtection="1">
      <alignment horizontal="center" vertical="center" wrapText="1"/>
      <protection hidden="1"/>
    </xf>
    <xf numFmtId="0" fontId="62" fillId="0" borderId="0" xfId="1593" applyFont="1" applyAlignment="1" applyProtection="1">
      <alignment horizontal="center" vertical="center" wrapText="1"/>
      <protection hidden="1"/>
    </xf>
    <xf numFmtId="0" fontId="66" fillId="0" borderId="18" xfId="1593" applyFont="1" applyBorder="1" applyAlignment="1" applyProtection="1">
      <alignment horizontal="center" vertical="center"/>
      <protection hidden="1"/>
    </xf>
    <xf numFmtId="0" fontId="66" fillId="0" borderId="18" xfId="1818" applyFont="1" applyBorder="1" applyAlignment="1" applyProtection="1">
      <alignment horizontal="justify" vertical="center" wrapText="1"/>
      <protection hidden="1"/>
    </xf>
    <xf numFmtId="37" fontId="66" fillId="0" borderId="18" xfId="1593" applyNumberFormat="1" applyFont="1" applyBorder="1" applyAlignment="1" applyProtection="1">
      <alignment horizontal="center" vertical="center" wrapText="1"/>
      <protection hidden="1"/>
    </xf>
    <xf numFmtId="0" fontId="66" fillId="0" borderId="18" xfId="1818" applyFont="1" applyBorder="1" applyAlignment="1" applyProtection="1">
      <alignment horizontal="center" vertical="center" wrapText="1"/>
      <protection hidden="1"/>
    </xf>
    <xf numFmtId="175" fontId="74" fillId="0" borderId="18" xfId="712" applyNumberFormat="1" applyFont="1" applyFill="1" applyBorder="1" applyAlignment="1" applyProtection="1">
      <alignment vertical="center" wrapText="1"/>
      <protection locked="0"/>
    </xf>
    <xf numFmtId="0" fontId="74" fillId="0" borderId="18" xfId="1593" applyFont="1" applyBorder="1" applyAlignment="1" applyProtection="1">
      <alignment horizontal="center" vertical="top"/>
      <protection hidden="1"/>
    </xf>
    <xf numFmtId="37" fontId="146" fillId="0" borderId="18" xfId="1593" applyNumberFormat="1" applyFont="1" applyBorder="1" applyAlignment="1" applyProtection="1">
      <alignment horizontal="center" vertical="center" wrapText="1"/>
      <protection hidden="1"/>
    </xf>
    <xf numFmtId="0" fontId="74" fillId="0" borderId="0" xfId="1593" applyFont="1" applyAlignment="1" applyProtection="1">
      <alignment horizontal="justify" vertical="top" wrapText="1"/>
      <protection hidden="1"/>
    </xf>
    <xf numFmtId="37" fontId="74" fillId="0" borderId="18" xfId="1593" applyNumberFormat="1" applyFont="1" applyBorder="1" applyAlignment="1" applyProtection="1">
      <alignment horizontal="center" vertical="center"/>
      <protection hidden="1"/>
    </xf>
    <xf numFmtId="0" fontId="67" fillId="0" borderId="18" xfId="1593" applyFont="1" applyBorder="1" applyAlignment="1" applyProtection="1">
      <alignment horizontal="center" vertical="center" wrapText="1"/>
      <protection hidden="1"/>
    </xf>
    <xf numFmtId="37" fontId="67" fillId="0" borderId="18" xfId="1593" applyNumberFormat="1" applyFont="1" applyBorder="1" applyAlignment="1" applyProtection="1">
      <alignment vertical="center" wrapText="1"/>
      <protection hidden="1"/>
    </xf>
    <xf numFmtId="0" fontId="67" fillId="0" borderId="18" xfId="1593" applyFont="1" applyBorder="1" applyAlignment="1" applyProtection="1">
      <alignment vertical="center" wrapText="1"/>
      <protection hidden="1"/>
    </xf>
    <xf numFmtId="37" fontId="67" fillId="0" borderId="18" xfId="1593" applyNumberFormat="1" applyFont="1" applyBorder="1" applyAlignment="1" applyProtection="1">
      <alignment horizontal="center" vertical="center" wrapText="1"/>
      <protection locked="0"/>
    </xf>
    <xf numFmtId="0" fontId="74" fillId="0" borderId="0" xfId="1593" applyFont="1" applyAlignment="1" applyProtection="1">
      <alignment vertical="center"/>
      <protection hidden="1"/>
    </xf>
    <xf numFmtId="0" fontId="74" fillId="0" borderId="18" xfId="1593" applyFont="1" applyBorder="1" applyAlignment="1" applyProtection="1">
      <alignment horizontal="justify" vertical="center" wrapText="1"/>
      <protection locked="0"/>
    </xf>
    <xf numFmtId="0" fontId="66" fillId="0" borderId="0" xfId="1593" applyFont="1" applyAlignment="1" applyProtection="1">
      <alignment horizontal="justify" vertical="center" wrapText="1"/>
      <protection hidden="1"/>
    </xf>
    <xf numFmtId="1" fontId="66" fillId="0" borderId="0" xfId="1593" applyNumberFormat="1" applyFont="1" applyAlignment="1" applyProtection="1">
      <alignment horizontal="justify" vertical="center" wrapText="1"/>
      <protection hidden="1"/>
    </xf>
    <xf numFmtId="0" fontId="147" fillId="0" borderId="0" xfId="1593" applyFont="1" applyAlignment="1" applyProtection="1">
      <alignment horizontal="justify" vertical="center" wrapText="1"/>
      <protection hidden="1"/>
    </xf>
    <xf numFmtId="0" fontId="149" fillId="0" borderId="18" xfId="1593" applyFont="1" applyBorder="1" applyAlignment="1" applyProtection="1">
      <alignment horizontal="justify" vertical="center" wrapText="1"/>
      <protection hidden="1"/>
    </xf>
    <xf numFmtId="0" fontId="146" fillId="0" borderId="18" xfId="21708" applyFont="1" applyBorder="1" applyAlignment="1" applyProtection="1">
      <alignment horizontal="justify" vertical="center" wrapText="1"/>
      <protection hidden="1"/>
    </xf>
    <xf numFmtId="37" fontId="74" fillId="0" borderId="18" xfId="1593" applyNumberFormat="1" applyFont="1" applyBorder="1" applyAlignment="1" applyProtection="1">
      <alignment horizontal="right" vertical="center" wrapText="1"/>
      <protection locked="0"/>
    </xf>
    <xf numFmtId="0" fontId="62" fillId="0" borderId="18" xfId="1593" applyFont="1" applyBorder="1" applyAlignment="1" applyProtection="1">
      <alignment horizontal="center" vertical="center" wrapText="1"/>
      <protection hidden="1"/>
    </xf>
    <xf numFmtId="0" fontId="64" fillId="0" borderId="18" xfId="1593" applyFont="1" applyBorder="1" applyAlignment="1" applyProtection="1">
      <alignment horizontal="center" vertical="center" wrapText="1"/>
      <protection hidden="1"/>
    </xf>
    <xf numFmtId="37" fontId="62" fillId="0" borderId="18" xfId="1593" applyNumberFormat="1" applyFont="1" applyBorder="1" applyAlignment="1" applyProtection="1">
      <alignment horizontal="center" vertical="center" wrapText="1"/>
      <protection hidden="1"/>
    </xf>
    <xf numFmtId="49" fontId="62" fillId="0" borderId="18" xfId="1593" applyNumberFormat="1" applyFont="1" applyBorder="1" applyAlignment="1" applyProtection="1">
      <alignment horizontal="center" vertical="center" wrapText="1"/>
      <protection hidden="1"/>
    </xf>
    <xf numFmtId="0" fontId="77" fillId="61" borderId="18" xfId="1593" applyFont="1" applyFill="1" applyBorder="1" applyAlignment="1" applyProtection="1">
      <alignment horizontal="center" vertical="center" wrapText="1"/>
      <protection hidden="1"/>
    </xf>
    <xf numFmtId="0" fontId="67" fillId="61" borderId="18" xfId="1593" applyFont="1" applyFill="1" applyBorder="1" applyAlignment="1" applyProtection="1">
      <alignment horizontal="center" vertical="center" wrapText="1"/>
      <protection hidden="1"/>
    </xf>
    <xf numFmtId="0" fontId="81" fillId="61" borderId="18" xfId="1593" applyFont="1" applyFill="1" applyBorder="1" applyAlignment="1" applyProtection="1">
      <alignment horizontal="center" vertical="center" wrapText="1"/>
      <protection hidden="1"/>
    </xf>
    <xf numFmtId="37" fontId="77" fillId="61" borderId="18" xfId="1593" applyNumberFormat="1" applyFont="1" applyFill="1" applyBorder="1" applyAlignment="1" applyProtection="1">
      <alignment horizontal="center" vertical="center" wrapText="1"/>
      <protection hidden="1"/>
    </xf>
    <xf numFmtId="37" fontId="77" fillId="61" borderId="18" xfId="1593" applyNumberFormat="1" applyFont="1" applyFill="1" applyBorder="1" applyAlignment="1" applyProtection="1">
      <alignment horizontal="center" vertical="center" wrapText="1"/>
      <protection locked="0"/>
    </xf>
    <xf numFmtId="176" fontId="77" fillId="61" borderId="18" xfId="696" applyNumberFormat="1" applyFont="1" applyFill="1" applyBorder="1" applyAlignment="1" applyProtection="1">
      <alignment horizontal="center" vertical="center" wrapText="1"/>
      <protection locked="0"/>
    </xf>
    <xf numFmtId="0" fontId="77" fillId="0" borderId="0" xfId="1593" applyFont="1" applyAlignment="1" applyProtection="1">
      <alignment horizontal="center" vertical="center" wrapText="1"/>
      <protection hidden="1"/>
    </xf>
    <xf numFmtId="0" fontId="148" fillId="63" borderId="0" xfId="1593" applyFont="1" applyFill="1" applyAlignment="1" applyProtection="1">
      <alignment horizontal="center" vertical="center" wrapText="1"/>
      <protection hidden="1"/>
    </xf>
    <xf numFmtId="0" fontId="148" fillId="63" borderId="0" xfId="1593" applyFont="1" applyFill="1" applyAlignment="1" applyProtection="1">
      <alignment horizontal="justify" vertical="center" wrapText="1"/>
      <protection hidden="1"/>
    </xf>
    <xf numFmtId="37" fontId="148" fillId="63" borderId="0" xfId="1593" applyNumberFormat="1" applyFont="1" applyFill="1" applyAlignment="1" applyProtection="1">
      <alignment horizontal="center" vertical="center" wrapText="1"/>
      <protection hidden="1"/>
    </xf>
    <xf numFmtId="0" fontId="74" fillId="63" borderId="0" xfId="1593" applyFont="1" applyFill="1" applyAlignment="1" applyProtection="1">
      <alignment horizontal="center" vertical="center" wrapText="1"/>
      <protection hidden="1"/>
    </xf>
    <xf numFmtId="0" fontId="148" fillId="63" borderId="0" xfId="1593" applyFont="1" applyFill="1" applyAlignment="1" applyProtection="1">
      <alignment vertical="center" wrapText="1"/>
      <protection hidden="1"/>
    </xf>
    <xf numFmtId="0" fontId="59" fillId="59" borderId="16" xfId="0" applyFont="1" applyFill="1" applyBorder="1" applyAlignment="1" applyProtection="1">
      <alignment horizontal="left" vertical="center"/>
      <protection hidden="1"/>
    </xf>
    <xf numFmtId="0" fontId="59" fillId="59" borderId="19" xfId="0" applyFont="1" applyFill="1" applyBorder="1" applyAlignment="1" applyProtection="1">
      <alignment horizontal="left" vertical="center"/>
      <protection hidden="1"/>
    </xf>
    <xf numFmtId="0" fontId="59" fillId="59" borderId="17" xfId="0" applyFont="1" applyFill="1" applyBorder="1" applyAlignment="1" applyProtection="1">
      <alignment horizontal="left" vertical="center"/>
      <protection hidden="1"/>
    </xf>
    <xf numFmtId="0" fontId="61" fillId="59" borderId="16" xfId="0" applyFont="1" applyFill="1" applyBorder="1" applyAlignment="1" applyProtection="1">
      <alignment horizontal="left" vertical="center"/>
      <protection hidden="1"/>
    </xf>
    <xf numFmtId="0" fontId="61" fillId="59" borderId="17" xfId="0" applyFont="1" applyFill="1" applyBorder="1" applyAlignment="1" applyProtection="1">
      <alignment horizontal="left" vertical="center"/>
      <protection hidden="1"/>
    </xf>
    <xf numFmtId="0" fontId="61" fillId="59" borderId="16" xfId="0" applyFont="1" applyFill="1" applyBorder="1" applyAlignment="1" applyProtection="1">
      <alignment horizontal="right" vertical="center"/>
      <protection hidden="1"/>
    </xf>
    <xf numFmtId="0" fontId="61" fillId="59" borderId="17" xfId="0" applyFont="1" applyFill="1" applyBorder="1" applyAlignment="1" applyProtection="1">
      <alignment horizontal="right" vertical="center"/>
      <protection hidden="1"/>
    </xf>
    <xf numFmtId="0" fontId="68" fillId="59" borderId="19" xfId="2017" applyFont="1" applyFill="1" applyBorder="1" applyAlignment="1">
      <alignment horizontal="right" vertical="center"/>
    </xf>
    <xf numFmtId="0" fontId="68" fillId="59" borderId="17" xfId="2017" applyFont="1" applyFill="1" applyBorder="1" applyAlignment="1">
      <alignment horizontal="right" vertical="center"/>
    </xf>
    <xf numFmtId="0" fontId="132" fillId="0" borderId="0" xfId="0" applyFont="1" applyAlignment="1">
      <alignment horizontal="left" vertical="center"/>
    </xf>
    <xf numFmtId="0" fontId="137" fillId="0" borderId="0" xfId="0" applyFont="1" applyAlignment="1">
      <alignment horizontal="center" vertical="center"/>
    </xf>
    <xf numFmtId="0" fontId="79" fillId="0" borderId="0" xfId="0" applyFont="1" applyAlignment="1">
      <alignment horizontal="left" vertical="center"/>
    </xf>
    <xf numFmtId="0" fontId="124" fillId="59" borderId="18" xfId="0" applyFont="1" applyFill="1" applyBorder="1" applyAlignment="1" applyProtection="1">
      <alignment horizontal="left" vertical="center"/>
      <protection hidden="1"/>
    </xf>
    <xf numFmtId="3" fontId="130" fillId="59" borderId="18" xfId="0" applyNumberFormat="1" applyFont="1" applyFill="1" applyBorder="1" applyAlignment="1" applyProtection="1">
      <alignment horizontal="left" vertical="center"/>
      <protection hidden="1"/>
    </xf>
    <xf numFmtId="3" fontId="131" fillId="80" borderId="18" xfId="0" applyNumberFormat="1" applyFont="1" applyFill="1" applyBorder="1" applyAlignment="1" applyProtection="1">
      <alignment horizontal="center" vertical="center" wrapText="1"/>
      <protection hidden="1"/>
    </xf>
    <xf numFmtId="0" fontId="68" fillId="59" borderId="18" xfId="0" applyFont="1" applyFill="1" applyBorder="1" applyAlignment="1" applyProtection="1">
      <alignment horizontal="left" vertical="center"/>
      <protection hidden="1"/>
    </xf>
    <xf numFmtId="3" fontId="74" fillId="0" borderId="16" xfId="695" applyNumberFormat="1" applyFont="1" applyFill="1" applyBorder="1" applyAlignment="1" applyProtection="1">
      <alignment horizontal="center" vertical="center" wrapText="1"/>
      <protection hidden="1"/>
    </xf>
    <xf numFmtId="3" fontId="74" fillId="0" borderId="19" xfId="695" applyNumberFormat="1" applyFont="1" applyFill="1" applyBorder="1" applyAlignment="1" applyProtection="1">
      <alignment horizontal="center" vertical="center" wrapText="1"/>
      <protection hidden="1"/>
    </xf>
    <xf numFmtId="3" fontId="74" fillId="0" borderId="17" xfId="695" applyNumberFormat="1" applyFont="1" applyFill="1" applyBorder="1" applyAlignment="1" applyProtection="1">
      <alignment horizontal="center" vertical="center" wrapText="1"/>
      <protection hidden="1"/>
    </xf>
    <xf numFmtId="0" fontId="68" fillId="59" borderId="18" xfId="1593" applyFont="1" applyFill="1" applyBorder="1" applyAlignment="1" applyProtection="1">
      <alignment horizontal="left" vertical="center"/>
      <protection hidden="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27" xfId="0" applyBorder="1" applyAlignment="1">
      <alignment horizontal="center" vertical="top" wrapText="1"/>
    </xf>
    <xf numFmtId="0" fontId="0" fillId="0" borderId="0" xfId="0" applyAlignment="1">
      <alignment horizontal="center" vertical="top" wrapText="1"/>
    </xf>
    <xf numFmtId="0" fontId="59" fillId="59" borderId="19" xfId="2017" applyFont="1" applyFill="1" applyBorder="1" applyAlignment="1">
      <alignment horizontal="right" vertical="center"/>
    </xf>
    <xf numFmtId="0" fontId="77" fillId="61" borderId="18" xfId="0" applyFont="1" applyFill="1" applyBorder="1" applyAlignment="1" applyProtection="1">
      <alignment horizontal="center" vertical="center"/>
      <protection hidden="1"/>
    </xf>
  </cellXfs>
  <cellStyles count="44063">
    <cellStyle name="20% - Accent1 2" xfId="1" xr:uid="{00000000-0005-0000-0000-000000000000}"/>
    <cellStyle name="20% - Accent1 2 2" xfId="2" xr:uid="{00000000-0005-0000-0000-000001000000}"/>
    <cellStyle name="20% - Accent1 3" xfId="3" xr:uid="{00000000-0005-0000-0000-000002000000}"/>
    <cellStyle name="20% - Accent1 4" xfId="4" xr:uid="{00000000-0005-0000-0000-000003000000}"/>
    <cellStyle name="20% - Accent2 2" xfId="5" xr:uid="{00000000-0005-0000-0000-000004000000}"/>
    <cellStyle name="20% - Accent2 2 2" xfId="6" xr:uid="{00000000-0005-0000-0000-000005000000}"/>
    <cellStyle name="20% - Accent2 3" xfId="7" xr:uid="{00000000-0005-0000-0000-000006000000}"/>
    <cellStyle name="20% - Accent2 4" xfId="8" xr:uid="{00000000-0005-0000-0000-000007000000}"/>
    <cellStyle name="20% - Accent3 2" xfId="9" xr:uid="{00000000-0005-0000-0000-000008000000}"/>
    <cellStyle name="20% - Accent3 2 2" xfId="10" xr:uid="{00000000-0005-0000-0000-000009000000}"/>
    <cellStyle name="20% - Accent3 3" xfId="11" xr:uid="{00000000-0005-0000-0000-00000A000000}"/>
    <cellStyle name="20% - Accent3 4" xfId="12" xr:uid="{00000000-0005-0000-0000-00000B000000}"/>
    <cellStyle name="20% - Accent4 2" xfId="13" xr:uid="{00000000-0005-0000-0000-00000C000000}"/>
    <cellStyle name="20% - Accent4 2 2" xfId="14" xr:uid="{00000000-0005-0000-0000-00000D000000}"/>
    <cellStyle name="20% - Accent4 3" xfId="15" xr:uid="{00000000-0005-0000-0000-00000E000000}"/>
    <cellStyle name="20% - Accent4 4" xfId="16" xr:uid="{00000000-0005-0000-0000-00000F000000}"/>
    <cellStyle name="20% - Accent5 2" xfId="17" xr:uid="{00000000-0005-0000-0000-000010000000}"/>
    <cellStyle name="20% - Accent5 2 2" xfId="18" xr:uid="{00000000-0005-0000-0000-000011000000}"/>
    <cellStyle name="20% - Accent5 3" xfId="19" xr:uid="{00000000-0005-0000-0000-000012000000}"/>
    <cellStyle name="20% - Accent5 4" xfId="20" xr:uid="{00000000-0005-0000-0000-000013000000}"/>
    <cellStyle name="20% - Accent6 2" xfId="21" xr:uid="{00000000-0005-0000-0000-000014000000}"/>
    <cellStyle name="20% - Accent6 2 2" xfId="22" xr:uid="{00000000-0005-0000-0000-000015000000}"/>
    <cellStyle name="20% - Accent6 3" xfId="23" xr:uid="{00000000-0005-0000-0000-000016000000}"/>
    <cellStyle name="20% - Accent6 4" xfId="24" xr:uid="{00000000-0005-0000-0000-000017000000}"/>
    <cellStyle name="20% - 강조색1" xfId="25" xr:uid="{00000000-0005-0000-0000-000018000000}"/>
    <cellStyle name="20% - 강조색2" xfId="26" xr:uid="{00000000-0005-0000-0000-000019000000}"/>
    <cellStyle name="20% - 강조색3" xfId="27" xr:uid="{00000000-0005-0000-0000-00001A000000}"/>
    <cellStyle name="20% - 강조색4" xfId="28" xr:uid="{00000000-0005-0000-0000-00001B000000}"/>
    <cellStyle name="20% - 강조색5" xfId="29" xr:uid="{00000000-0005-0000-0000-00001C000000}"/>
    <cellStyle name="20% - 강조색6" xfId="30" xr:uid="{00000000-0005-0000-0000-00001D000000}"/>
    <cellStyle name="40% - Accent1 2" xfId="31" xr:uid="{00000000-0005-0000-0000-00001E000000}"/>
    <cellStyle name="40% - Accent1 2 2" xfId="32" xr:uid="{00000000-0005-0000-0000-00001F000000}"/>
    <cellStyle name="40% - Accent1 3" xfId="33" xr:uid="{00000000-0005-0000-0000-000020000000}"/>
    <cellStyle name="40% - Accent1 4" xfId="34" xr:uid="{00000000-0005-0000-0000-000021000000}"/>
    <cellStyle name="40% - Accent2 2" xfId="35" xr:uid="{00000000-0005-0000-0000-000022000000}"/>
    <cellStyle name="40% - Accent2 2 2" xfId="36" xr:uid="{00000000-0005-0000-0000-000023000000}"/>
    <cellStyle name="40% - Accent2 3" xfId="37" xr:uid="{00000000-0005-0000-0000-000024000000}"/>
    <cellStyle name="40% - Accent2 4" xfId="38" xr:uid="{00000000-0005-0000-0000-000025000000}"/>
    <cellStyle name="40% - Accent3 2" xfId="39" xr:uid="{00000000-0005-0000-0000-000026000000}"/>
    <cellStyle name="40% - Accent3 2 2" xfId="40" xr:uid="{00000000-0005-0000-0000-000027000000}"/>
    <cellStyle name="40% - Accent3 3" xfId="41" xr:uid="{00000000-0005-0000-0000-000028000000}"/>
    <cellStyle name="40% - Accent3 4" xfId="42" xr:uid="{00000000-0005-0000-0000-000029000000}"/>
    <cellStyle name="40% - Accent4 2" xfId="43" xr:uid="{00000000-0005-0000-0000-00002A000000}"/>
    <cellStyle name="40% - Accent4 2 2" xfId="44" xr:uid="{00000000-0005-0000-0000-00002B000000}"/>
    <cellStyle name="40% - Accent4 3" xfId="45" xr:uid="{00000000-0005-0000-0000-00002C000000}"/>
    <cellStyle name="40% - Accent4 4" xfId="46" xr:uid="{00000000-0005-0000-0000-00002D000000}"/>
    <cellStyle name="40% - Accent5 2" xfId="47" xr:uid="{00000000-0005-0000-0000-00002E000000}"/>
    <cellStyle name="40% - Accent5 2 2" xfId="48" xr:uid="{00000000-0005-0000-0000-00002F000000}"/>
    <cellStyle name="40% - Accent5 3" xfId="49" xr:uid="{00000000-0005-0000-0000-000030000000}"/>
    <cellStyle name="40% - Accent5 4" xfId="50" xr:uid="{00000000-0005-0000-0000-000031000000}"/>
    <cellStyle name="40% - Accent6 2" xfId="51" xr:uid="{00000000-0005-0000-0000-000032000000}"/>
    <cellStyle name="40% - Accent6 2 2" xfId="52" xr:uid="{00000000-0005-0000-0000-000033000000}"/>
    <cellStyle name="40% - Accent6 3" xfId="53" xr:uid="{00000000-0005-0000-0000-000034000000}"/>
    <cellStyle name="40% - Accent6 4" xfId="54" xr:uid="{00000000-0005-0000-0000-000035000000}"/>
    <cellStyle name="40% - 강조색1" xfId="55" xr:uid="{00000000-0005-0000-0000-000036000000}"/>
    <cellStyle name="40% - 강조색2" xfId="56" xr:uid="{00000000-0005-0000-0000-000037000000}"/>
    <cellStyle name="40% - 강조색3" xfId="57" xr:uid="{00000000-0005-0000-0000-000038000000}"/>
    <cellStyle name="40% - 강조색4" xfId="58" xr:uid="{00000000-0005-0000-0000-000039000000}"/>
    <cellStyle name="40% - 강조색5" xfId="59" xr:uid="{00000000-0005-0000-0000-00003A000000}"/>
    <cellStyle name="40% - 강조색6" xfId="60" xr:uid="{00000000-0005-0000-0000-00003B000000}"/>
    <cellStyle name="60% - Accent1 2" xfId="61" xr:uid="{00000000-0005-0000-0000-00003C000000}"/>
    <cellStyle name="60% - Accent1 2 2" xfId="62" xr:uid="{00000000-0005-0000-0000-00003D000000}"/>
    <cellStyle name="60% - Accent1 3" xfId="63" xr:uid="{00000000-0005-0000-0000-00003E000000}"/>
    <cellStyle name="60% - Accent1 4" xfId="64" xr:uid="{00000000-0005-0000-0000-00003F000000}"/>
    <cellStyle name="60% - Accent2 2" xfId="65" xr:uid="{00000000-0005-0000-0000-000040000000}"/>
    <cellStyle name="60% - Accent2 2 2" xfId="66" xr:uid="{00000000-0005-0000-0000-000041000000}"/>
    <cellStyle name="60% - Accent2 3" xfId="67" xr:uid="{00000000-0005-0000-0000-000042000000}"/>
    <cellStyle name="60% - Accent2 4" xfId="68" xr:uid="{00000000-0005-0000-0000-000043000000}"/>
    <cellStyle name="60% - Accent3 2" xfId="69" xr:uid="{00000000-0005-0000-0000-000044000000}"/>
    <cellStyle name="60% - Accent3 2 2" xfId="70" xr:uid="{00000000-0005-0000-0000-000045000000}"/>
    <cellStyle name="60% - Accent3 3" xfId="71" xr:uid="{00000000-0005-0000-0000-000046000000}"/>
    <cellStyle name="60% - Accent3 4" xfId="72" xr:uid="{00000000-0005-0000-0000-000047000000}"/>
    <cellStyle name="60% - Accent4 2" xfId="73" xr:uid="{00000000-0005-0000-0000-000048000000}"/>
    <cellStyle name="60% - Accent4 2 2" xfId="74" xr:uid="{00000000-0005-0000-0000-000049000000}"/>
    <cellStyle name="60% - Accent4 3" xfId="75" xr:uid="{00000000-0005-0000-0000-00004A000000}"/>
    <cellStyle name="60% - Accent4 4" xfId="76" xr:uid="{00000000-0005-0000-0000-00004B000000}"/>
    <cellStyle name="60% - Accent5 2" xfId="77" xr:uid="{00000000-0005-0000-0000-00004C000000}"/>
    <cellStyle name="60% - Accent5 2 2" xfId="78" xr:uid="{00000000-0005-0000-0000-00004D000000}"/>
    <cellStyle name="60% - Accent5 3" xfId="79" xr:uid="{00000000-0005-0000-0000-00004E000000}"/>
    <cellStyle name="60% - Accent5 4" xfId="80" xr:uid="{00000000-0005-0000-0000-00004F000000}"/>
    <cellStyle name="60% - Accent6 2" xfId="81" xr:uid="{00000000-0005-0000-0000-000050000000}"/>
    <cellStyle name="60% - Accent6 2 2" xfId="82" xr:uid="{00000000-0005-0000-0000-000051000000}"/>
    <cellStyle name="60% - Accent6 3" xfId="83" xr:uid="{00000000-0005-0000-0000-000052000000}"/>
    <cellStyle name="60% - Accent6 4" xfId="84" xr:uid="{00000000-0005-0000-0000-000053000000}"/>
    <cellStyle name="60% - 강조색1" xfId="85" xr:uid="{00000000-0005-0000-0000-000054000000}"/>
    <cellStyle name="60% - 강조색2" xfId="86" xr:uid="{00000000-0005-0000-0000-000055000000}"/>
    <cellStyle name="60% - 강조색3" xfId="87" xr:uid="{00000000-0005-0000-0000-000056000000}"/>
    <cellStyle name="60% - 강조색4" xfId="88" xr:uid="{00000000-0005-0000-0000-000057000000}"/>
    <cellStyle name="60% - 강조색5" xfId="89" xr:uid="{00000000-0005-0000-0000-000058000000}"/>
    <cellStyle name="60% - 강조색6" xfId="90" xr:uid="{00000000-0005-0000-0000-000059000000}"/>
    <cellStyle name="Accent1 2" xfId="91" xr:uid="{00000000-0005-0000-0000-00005A000000}"/>
    <cellStyle name="Accent1 2 2" xfId="92" xr:uid="{00000000-0005-0000-0000-00005B000000}"/>
    <cellStyle name="Accent1 3" xfId="93" xr:uid="{00000000-0005-0000-0000-00005C000000}"/>
    <cellStyle name="Accent1 4" xfId="94" xr:uid="{00000000-0005-0000-0000-00005D000000}"/>
    <cellStyle name="Accent2 2" xfId="95" xr:uid="{00000000-0005-0000-0000-00005E000000}"/>
    <cellStyle name="Accent2 2 2" xfId="96" xr:uid="{00000000-0005-0000-0000-00005F000000}"/>
    <cellStyle name="Accent2 3" xfId="97" xr:uid="{00000000-0005-0000-0000-000060000000}"/>
    <cellStyle name="Accent2 4" xfId="98" xr:uid="{00000000-0005-0000-0000-000061000000}"/>
    <cellStyle name="Accent3 2" xfId="99" xr:uid="{00000000-0005-0000-0000-000062000000}"/>
    <cellStyle name="Accent3 2 2" xfId="100" xr:uid="{00000000-0005-0000-0000-000063000000}"/>
    <cellStyle name="Accent3 3" xfId="101" xr:uid="{00000000-0005-0000-0000-000064000000}"/>
    <cellStyle name="Accent3 4" xfId="102" xr:uid="{00000000-0005-0000-0000-000065000000}"/>
    <cellStyle name="Accent4 2" xfId="103" xr:uid="{00000000-0005-0000-0000-000066000000}"/>
    <cellStyle name="Accent4 2 2" xfId="104" xr:uid="{00000000-0005-0000-0000-000067000000}"/>
    <cellStyle name="Accent4 3" xfId="105" xr:uid="{00000000-0005-0000-0000-000068000000}"/>
    <cellStyle name="Accent4 4" xfId="106" xr:uid="{00000000-0005-0000-0000-000069000000}"/>
    <cellStyle name="Accent5 2" xfId="107" xr:uid="{00000000-0005-0000-0000-00006A000000}"/>
    <cellStyle name="Accent5 2 2" xfId="108" xr:uid="{00000000-0005-0000-0000-00006B000000}"/>
    <cellStyle name="Accent5 3" xfId="109" xr:uid="{00000000-0005-0000-0000-00006C000000}"/>
    <cellStyle name="Accent5 4" xfId="110" xr:uid="{00000000-0005-0000-0000-00006D000000}"/>
    <cellStyle name="Accent6 2" xfId="111" xr:uid="{00000000-0005-0000-0000-00006E000000}"/>
    <cellStyle name="Accent6 2 2" xfId="112" xr:uid="{00000000-0005-0000-0000-00006F000000}"/>
    <cellStyle name="Accent6 3" xfId="113" xr:uid="{00000000-0005-0000-0000-000070000000}"/>
    <cellStyle name="Accent6 4" xfId="114" xr:uid="{00000000-0005-0000-0000-000071000000}"/>
    <cellStyle name="args.style" xfId="115" xr:uid="{00000000-0005-0000-0000-000072000000}"/>
    <cellStyle name="Bad 2" xfId="116" xr:uid="{00000000-0005-0000-0000-000073000000}"/>
    <cellStyle name="Bad 2 2" xfId="117" xr:uid="{00000000-0005-0000-0000-000074000000}"/>
    <cellStyle name="Bad 3" xfId="118" xr:uid="{00000000-0005-0000-0000-000075000000}"/>
    <cellStyle name="Bad 4" xfId="119" xr:uid="{00000000-0005-0000-0000-000076000000}"/>
    <cellStyle name="Calc Currency (0)" xfId="120" xr:uid="{00000000-0005-0000-0000-000077000000}"/>
    <cellStyle name="Calculation 2" xfId="121" xr:uid="{00000000-0005-0000-0000-000078000000}"/>
    <cellStyle name="Calculation 2 2" xfId="122" xr:uid="{00000000-0005-0000-0000-000079000000}"/>
    <cellStyle name="Calculation 2 2 2" xfId="123" xr:uid="{00000000-0005-0000-0000-00007A000000}"/>
    <cellStyle name="Calculation 2 2 2 10" xfId="124" xr:uid="{00000000-0005-0000-0000-00007B000000}"/>
    <cellStyle name="Calculation 2 2 2 10 2" xfId="125" xr:uid="{00000000-0005-0000-0000-00007C000000}"/>
    <cellStyle name="Calculation 2 2 2 11" xfId="126" xr:uid="{00000000-0005-0000-0000-00007D000000}"/>
    <cellStyle name="Calculation 2 2 2 11 2" xfId="127" xr:uid="{00000000-0005-0000-0000-00007E000000}"/>
    <cellStyle name="Calculation 2 2 2 12" xfId="128" xr:uid="{00000000-0005-0000-0000-00007F000000}"/>
    <cellStyle name="Calculation 2 2 2 12 2" xfId="129" xr:uid="{00000000-0005-0000-0000-000080000000}"/>
    <cellStyle name="Calculation 2 2 2 13" xfId="130" xr:uid="{00000000-0005-0000-0000-000081000000}"/>
    <cellStyle name="Calculation 2 2 2 13 2" xfId="131" xr:uid="{00000000-0005-0000-0000-000082000000}"/>
    <cellStyle name="Calculation 2 2 2 2" xfId="132" xr:uid="{00000000-0005-0000-0000-000083000000}"/>
    <cellStyle name="Calculation 2 2 2 2 2" xfId="133" xr:uid="{00000000-0005-0000-0000-000084000000}"/>
    <cellStyle name="Calculation 2 2 2 2 2 2" xfId="134" xr:uid="{00000000-0005-0000-0000-000085000000}"/>
    <cellStyle name="Calculation 2 2 2 2 2 2 2" xfId="135" xr:uid="{00000000-0005-0000-0000-000086000000}"/>
    <cellStyle name="Calculation 2 2 2 2 2 3" xfId="136" xr:uid="{00000000-0005-0000-0000-000087000000}"/>
    <cellStyle name="Calculation 2 2 2 2 2 3 2" xfId="137" xr:uid="{00000000-0005-0000-0000-000088000000}"/>
    <cellStyle name="Calculation 2 2 2 2 2 4" xfId="138" xr:uid="{00000000-0005-0000-0000-000089000000}"/>
    <cellStyle name="Calculation 2 2 2 2 2 4 2" xfId="139" xr:uid="{00000000-0005-0000-0000-00008A000000}"/>
    <cellStyle name="Calculation 2 2 2 2 2 5" xfId="140" xr:uid="{00000000-0005-0000-0000-00008B000000}"/>
    <cellStyle name="Calculation 2 2 2 2 2 5 2" xfId="141" xr:uid="{00000000-0005-0000-0000-00008C000000}"/>
    <cellStyle name="Calculation 2 2 2 2 2 6" xfId="142" xr:uid="{00000000-0005-0000-0000-00008D000000}"/>
    <cellStyle name="Calculation 2 2 2 2 3" xfId="143" xr:uid="{00000000-0005-0000-0000-00008E000000}"/>
    <cellStyle name="Calculation 2 2 2 2 3 2" xfId="144" xr:uid="{00000000-0005-0000-0000-00008F000000}"/>
    <cellStyle name="Calculation 2 2 2 2 3 2 2" xfId="145" xr:uid="{00000000-0005-0000-0000-000090000000}"/>
    <cellStyle name="Calculation 2 2 2 2 3 3" xfId="146" xr:uid="{00000000-0005-0000-0000-000091000000}"/>
    <cellStyle name="Calculation 2 2 2 2 3 3 2" xfId="147" xr:uid="{00000000-0005-0000-0000-000092000000}"/>
    <cellStyle name="Calculation 2 2 2 2 3 4" xfId="148" xr:uid="{00000000-0005-0000-0000-000093000000}"/>
    <cellStyle name="Calculation 2 2 2 2 3 4 2" xfId="149" xr:uid="{00000000-0005-0000-0000-000094000000}"/>
    <cellStyle name="Calculation 2 2 2 2 3 5" xfId="150" xr:uid="{00000000-0005-0000-0000-000095000000}"/>
    <cellStyle name="Calculation 2 2 2 2 3 5 2" xfId="151" xr:uid="{00000000-0005-0000-0000-000096000000}"/>
    <cellStyle name="Calculation 2 2 2 2 3 6" xfId="152" xr:uid="{00000000-0005-0000-0000-000097000000}"/>
    <cellStyle name="Calculation 2 2 2 2 4" xfId="153" xr:uid="{00000000-0005-0000-0000-000098000000}"/>
    <cellStyle name="Calculation 2 2 2 2 4 2" xfId="154" xr:uid="{00000000-0005-0000-0000-000099000000}"/>
    <cellStyle name="Calculation 2 2 2 2 4 2 2" xfId="155" xr:uid="{00000000-0005-0000-0000-00009A000000}"/>
    <cellStyle name="Calculation 2 2 2 2 4 3" xfId="156" xr:uid="{00000000-0005-0000-0000-00009B000000}"/>
    <cellStyle name="Calculation 2 2 2 2 4 3 2" xfId="157" xr:uid="{00000000-0005-0000-0000-00009C000000}"/>
    <cellStyle name="Calculation 2 2 2 2 4 4" xfId="158" xr:uid="{00000000-0005-0000-0000-00009D000000}"/>
    <cellStyle name="Calculation 2 2 2 2 4 4 2" xfId="159" xr:uid="{00000000-0005-0000-0000-00009E000000}"/>
    <cellStyle name="Calculation 2 2 2 2 4 5" xfId="160" xr:uid="{00000000-0005-0000-0000-00009F000000}"/>
    <cellStyle name="Calculation 2 2 2 2 4 5 2" xfId="161" xr:uid="{00000000-0005-0000-0000-0000A0000000}"/>
    <cellStyle name="Calculation 2 2 2 2 4 6" xfId="162" xr:uid="{00000000-0005-0000-0000-0000A1000000}"/>
    <cellStyle name="Calculation 2 2 2 2 5" xfId="163" xr:uid="{00000000-0005-0000-0000-0000A2000000}"/>
    <cellStyle name="Calculation 2 2 2 2 5 2" xfId="164" xr:uid="{00000000-0005-0000-0000-0000A3000000}"/>
    <cellStyle name="Calculation 2 2 2 2 5 2 2" xfId="165" xr:uid="{00000000-0005-0000-0000-0000A4000000}"/>
    <cellStyle name="Calculation 2 2 2 2 5 3" xfId="166" xr:uid="{00000000-0005-0000-0000-0000A5000000}"/>
    <cellStyle name="Calculation 2 2 2 2 5 3 2" xfId="167" xr:uid="{00000000-0005-0000-0000-0000A6000000}"/>
    <cellStyle name="Calculation 2 2 2 2 5 4" xfId="168" xr:uid="{00000000-0005-0000-0000-0000A7000000}"/>
    <cellStyle name="Calculation 2 2 2 2 5 4 2" xfId="169" xr:uid="{00000000-0005-0000-0000-0000A8000000}"/>
    <cellStyle name="Calculation 2 2 2 2 5 5" xfId="170" xr:uid="{00000000-0005-0000-0000-0000A9000000}"/>
    <cellStyle name="Calculation 2 2 2 2 5 5 2" xfId="171" xr:uid="{00000000-0005-0000-0000-0000AA000000}"/>
    <cellStyle name="Calculation 2 2 2 2 5 6" xfId="172" xr:uid="{00000000-0005-0000-0000-0000AB000000}"/>
    <cellStyle name="Calculation 2 2 2 2 6" xfId="173" xr:uid="{00000000-0005-0000-0000-0000AC000000}"/>
    <cellStyle name="Calculation 2 2 2 2 6 2" xfId="174" xr:uid="{00000000-0005-0000-0000-0000AD000000}"/>
    <cellStyle name="Calculation 2 2 2 2 7" xfId="175" xr:uid="{00000000-0005-0000-0000-0000AE000000}"/>
    <cellStyle name="Calculation 2 2 2 2 7 2" xfId="176" xr:uid="{00000000-0005-0000-0000-0000AF000000}"/>
    <cellStyle name="Calculation 2 2 2 2 8" xfId="177" xr:uid="{00000000-0005-0000-0000-0000B0000000}"/>
    <cellStyle name="Calculation 2 2 2 2 8 2" xfId="178" xr:uid="{00000000-0005-0000-0000-0000B1000000}"/>
    <cellStyle name="Calculation 2 2 2 2 9" xfId="179" xr:uid="{00000000-0005-0000-0000-0000B2000000}"/>
    <cellStyle name="Calculation 2 2 2 2 9 2" xfId="180" xr:uid="{00000000-0005-0000-0000-0000B3000000}"/>
    <cellStyle name="Calculation 2 2 2 3" xfId="181" xr:uid="{00000000-0005-0000-0000-0000B4000000}"/>
    <cellStyle name="Calculation 2 2 2 3 2" xfId="182" xr:uid="{00000000-0005-0000-0000-0000B5000000}"/>
    <cellStyle name="Calculation 2 2 2 3 2 2" xfId="183" xr:uid="{00000000-0005-0000-0000-0000B6000000}"/>
    <cellStyle name="Calculation 2 2 2 3 3" xfId="184" xr:uid="{00000000-0005-0000-0000-0000B7000000}"/>
    <cellStyle name="Calculation 2 2 2 3 3 2" xfId="185" xr:uid="{00000000-0005-0000-0000-0000B8000000}"/>
    <cellStyle name="Calculation 2 2 2 3 4" xfId="186" xr:uid="{00000000-0005-0000-0000-0000B9000000}"/>
    <cellStyle name="Calculation 2 2 2 3 4 2" xfId="187" xr:uid="{00000000-0005-0000-0000-0000BA000000}"/>
    <cellStyle name="Calculation 2 2 2 3 5" xfId="188" xr:uid="{00000000-0005-0000-0000-0000BB000000}"/>
    <cellStyle name="Calculation 2 2 2 3 5 2" xfId="189" xr:uid="{00000000-0005-0000-0000-0000BC000000}"/>
    <cellStyle name="Calculation 2 2 2 3 6" xfId="190" xr:uid="{00000000-0005-0000-0000-0000BD000000}"/>
    <cellStyle name="Calculation 2 2 2 3 6 2" xfId="191" xr:uid="{00000000-0005-0000-0000-0000BE000000}"/>
    <cellStyle name="Calculation 2 2 2 3 7" xfId="192" xr:uid="{00000000-0005-0000-0000-0000BF000000}"/>
    <cellStyle name="Calculation 2 2 2 3 7 2" xfId="193" xr:uid="{00000000-0005-0000-0000-0000C0000000}"/>
    <cellStyle name="Calculation 2 2 2 4" xfId="194" xr:uid="{00000000-0005-0000-0000-0000C1000000}"/>
    <cellStyle name="Calculation 2 2 2 4 2" xfId="195" xr:uid="{00000000-0005-0000-0000-0000C2000000}"/>
    <cellStyle name="Calculation 2 2 2 4 2 2" xfId="196" xr:uid="{00000000-0005-0000-0000-0000C3000000}"/>
    <cellStyle name="Calculation 2 2 2 4 3" xfId="197" xr:uid="{00000000-0005-0000-0000-0000C4000000}"/>
    <cellStyle name="Calculation 2 2 2 4 3 2" xfId="198" xr:uid="{00000000-0005-0000-0000-0000C5000000}"/>
    <cellStyle name="Calculation 2 2 2 4 4" xfId="199" xr:uid="{00000000-0005-0000-0000-0000C6000000}"/>
    <cellStyle name="Calculation 2 2 2 4 4 2" xfId="200" xr:uid="{00000000-0005-0000-0000-0000C7000000}"/>
    <cellStyle name="Calculation 2 2 2 4 5" xfId="201" xr:uid="{00000000-0005-0000-0000-0000C8000000}"/>
    <cellStyle name="Calculation 2 2 2 4 5 2" xfId="202" xr:uid="{00000000-0005-0000-0000-0000C9000000}"/>
    <cellStyle name="Calculation 2 2 2 4 6" xfId="203" xr:uid="{00000000-0005-0000-0000-0000CA000000}"/>
    <cellStyle name="Calculation 2 2 2 4 6 2" xfId="204" xr:uid="{00000000-0005-0000-0000-0000CB000000}"/>
    <cellStyle name="Calculation 2 2 2 4 7" xfId="205" xr:uid="{00000000-0005-0000-0000-0000CC000000}"/>
    <cellStyle name="Calculation 2 2 2 4 7 2" xfId="206" xr:uid="{00000000-0005-0000-0000-0000CD000000}"/>
    <cellStyle name="Calculation 2 2 2 5" xfId="207" xr:uid="{00000000-0005-0000-0000-0000CE000000}"/>
    <cellStyle name="Calculation 2 2 2 5 2" xfId="208" xr:uid="{00000000-0005-0000-0000-0000CF000000}"/>
    <cellStyle name="Calculation 2 2 2 5 2 2" xfId="209" xr:uid="{00000000-0005-0000-0000-0000D0000000}"/>
    <cellStyle name="Calculation 2 2 2 5 3" xfId="210" xr:uid="{00000000-0005-0000-0000-0000D1000000}"/>
    <cellStyle name="Calculation 2 2 2 5 3 2" xfId="211" xr:uid="{00000000-0005-0000-0000-0000D2000000}"/>
    <cellStyle name="Calculation 2 2 2 5 4" xfId="212" xr:uid="{00000000-0005-0000-0000-0000D3000000}"/>
    <cellStyle name="Calculation 2 2 2 5 4 2" xfId="213" xr:uid="{00000000-0005-0000-0000-0000D4000000}"/>
    <cellStyle name="Calculation 2 2 2 5 5" xfId="214" xr:uid="{00000000-0005-0000-0000-0000D5000000}"/>
    <cellStyle name="Calculation 2 2 2 5 5 2" xfId="215" xr:uid="{00000000-0005-0000-0000-0000D6000000}"/>
    <cellStyle name="Calculation 2 2 2 5 6" xfId="216" xr:uid="{00000000-0005-0000-0000-0000D7000000}"/>
    <cellStyle name="Calculation 2 2 2 5 6 2" xfId="217" xr:uid="{00000000-0005-0000-0000-0000D8000000}"/>
    <cellStyle name="Calculation 2 2 2 5 7" xfId="218" xr:uid="{00000000-0005-0000-0000-0000D9000000}"/>
    <cellStyle name="Calculation 2 2 2 5 7 2" xfId="219" xr:uid="{00000000-0005-0000-0000-0000DA000000}"/>
    <cellStyle name="Calculation 2 2 2 6" xfId="220" xr:uid="{00000000-0005-0000-0000-0000DB000000}"/>
    <cellStyle name="Calculation 2 2 2 6 2" xfId="221" xr:uid="{00000000-0005-0000-0000-0000DC000000}"/>
    <cellStyle name="Calculation 2 2 2 6 2 2" xfId="222" xr:uid="{00000000-0005-0000-0000-0000DD000000}"/>
    <cellStyle name="Calculation 2 2 2 6 3" xfId="223" xr:uid="{00000000-0005-0000-0000-0000DE000000}"/>
    <cellStyle name="Calculation 2 2 2 6 3 2" xfId="224" xr:uid="{00000000-0005-0000-0000-0000DF000000}"/>
    <cellStyle name="Calculation 2 2 2 6 4" xfId="225" xr:uid="{00000000-0005-0000-0000-0000E0000000}"/>
    <cellStyle name="Calculation 2 2 2 6 4 2" xfId="226" xr:uid="{00000000-0005-0000-0000-0000E1000000}"/>
    <cellStyle name="Calculation 2 2 2 6 5" xfId="227" xr:uid="{00000000-0005-0000-0000-0000E2000000}"/>
    <cellStyle name="Calculation 2 2 2 6 5 2" xfId="228" xr:uid="{00000000-0005-0000-0000-0000E3000000}"/>
    <cellStyle name="Calculation 2 2 2 6 6" xfId="229" xr:uid="{00000000-0005-0000-0000-0000E4000000}"/>
    <cellStyle name="Calculation 2 2 2 6 6 2" xfId="230" xr:uid="{00000000-0005-0000-0000-0000E5000000}"/>
    <cellStyle name="Calculation 2 2 2 6 7" xfId="231" xr:uid="{00000000-0005-0000-0000-0000E6000000}"/>
    <cellStyle name="Calculation 2 2 2 6 7 2" xfId="232" xr:uid="{00000000-0005-0000-0000-0000E7000000}"/>
    <cellStyle name="Calculation 2 2 2 7" xfId="233" xr:uid="{00000000-0005-0000-0000-0000E8000000}"/>
    <cellStyle name="Calculation 2 2 2 7 2" xfId="234" xr:uid="{00000000-0005-0000-0000-0000E9000000}"/>
    <cellStyle name="Calculation 2 2 2 7 2 2" xfId="235" xr:uid="{00000000-0005-0000-0000-0000EA000000}"/>
    <cellStyle name="Calculation 2 2 2 7 3" xfId="236" xr:uid="{00000000-0005-0000-0000-0000EB000000}"/>
    <cellStyle name="Calculation 2 2 2 7 3 2" xfId="237" xr:uid="{00000000-0005-0000-0000-0000EC000000}"/>
    <cellStyle name="Calculation 2 2 2 7 4" xfId="238" xr:uid="{00000000-0005-0000-0000-0000ED000000}"/>
    <cellStyle name="Calculation 2 2 2 7 4 2" xfId="239" xr:uid="{00000000-0005-0000-0000-0000EE000000}"/>
    <cellStyle name="Calculation 2 2 2 7 5" xfId="240" xr:uid="{00000000-0005-0000-0000-0000EF000000}"/>
    <cellStyle name="Calculation 2 2 2 7 5 2" xfId="241" xr:uid="{00000000-0005-0000-0000-0000F0000000}"/>
    <cellStyle name="Calculation 2 2 2 7 6" xfId="242" xr:uid="{00000000-0005-0000-0000-0000F1000000}"/>
    <cellStyle name="Calculation 2 2 2 7 6 2" xfId="243" xr:uid="{00000000-0005-0000-0000-0000F2000000}"/>
    <cellStyle name="Calculation 2 2 2 7 7" xfId="244" xr:uid="{00000000-0005-0000-0000-0000F3000000}"/>
    <cellStyle name="Calculation 2 2 2 7 7 2" xfId="245" xr:uid="{00000000-0005-0000-0000-0000F4000000}"/>
    <cellStyle name="Calculation 2 2 2 8" xfId="246" xr:uid="{00000000-0005-0000-0000-0000F5000000}"/>
    <cellStyle name="Calculation 2 2 2 8 2" xfId="247" xr:uid="{00000000-0005-0000-0000-0000F6000000}"/>
    <cellStyle name="Calculation 2 2 2 8 2 2" xfId="248" xr:uid="{00000000-0005-0000-0000-0000F7000000}"/>
    <cellStyle name="Calculation 2 2 2 8 3" xfId="249" xr:uid="{00000000-0005-0000-0000-0000F8000000}"/>
    <cellStyle name="Calculation 2 2 2 8 3 2" xfId="250" xr:uid="{00000000-0005-0000-0000-0000F9000000}"/>
    <cellStyle name="Calculation 2 2 2 8 4" xfId="251" xr:uid="{00000000-0005-0000-0000-0000FA000000}"/>
    <cellStyle name="Calculation 2 2 2 8 4 2" xfId="252" xr:uid="{00000000-0005-0000-0000-0000FB000000}"/>
    <cellStyle name="Calculation 2 2 2 8 5" xfId="253" xr:uid="{00000000-0005-0000-0000-0000FC000000}"/>
    <cellStyle name="Calculation 2 2 2 8 5 2" xfId="254" xr:uid="{00000000-0005-0000-0000-0000FD000000}"/>
    <cellStyle name="Calculation 2 2 2 8 6" xfId="255" xr:uid="{00000000-0005-0000-0000-0000FE000000}"/>
    <cellStyle name="Calculation 2 2 2 8 6 2" xfId="256" xr:uid="{00000000-0005-0000-0000-0000FF000000}"/>
    <cellStyle name="Calculation 2 2 2 8 7" xfId="257" xr:uid="{00000000-0005-0000-0000-000000010000}"/>
    <cellStyle name="Calculation 2 2 2 8 7 2" xfId="258" xr:uid="{00000000-0005-0000-0000-000001010000}"/>
    <cellStyle name="Calculation 2 2 2 9" xfId="259" xr:uid="{00000000-0005-0000-0000-000002010000}"/>
    <cellStyle name="Calculation 2 2 2 9 2" xfId="260" xr:uid="{00000000-0005-0000-0000-000003010000}"/>
    <cellStyle name="Calculation 2 2 2 9 2 2" xfId="261" xr:uid="{00000000-0005-0000-0000-000004010000}"/>
    <cellStyle name="Calculation 2 2 2 9 3" xfId="262" xr:uid="{00000000-0005-0000-0000-000005010000}"/>
    <cellStyle name="Calculation 2 2 2 9 3 2" xfId="263" xr:uid="{00000000-0005-0000-0000-000006010000}"/>
    <cellStyle name="Calculation 2 2 3" xfId="264" xr:uid="{00000000-0005-0000-0000-000007010000}"/>
    <cellStyle name="Calculation 2 2 3 2" xfId="265" xr:uid="{00000000-0005-0000-0000-000008010000}"/>
    <cellStyle name="Calculation 2 2 3 2 2" xfId="266" xr:uid="{00000000-0005-0000-0000-000009010000}"/>
    <cellStyle name="Calculation 2 2 3 3" xfId="267" xr:uid="{00000000-0005-0000-0000-00000A010000}"/>
    <cellStyle name="Calculation 2 2 3 3 2" xfId="268" xr:uid="{00000000-0005-0000-0000-00000B010000}"/>
    <cellStyle name="Calculation 2 2 3 4" xfId="269" xr:uid="{00000000-0005-0000-0000-00000C010000}"/>
    <cellStyle name="Calculation 2 2 3 4 2" xfId="270" xr:uid="{00000000-0005-0000-0000-00000D010000}"/>
    <cellStyle name="Calculation 2 2 3 5" xfId="271" xr:uid="{00000000-0005-0000-0000-00000E010000}"/>
    <cellStyle name="Calculation 2 2 3 5 2" xfId="272" xr:uid="{00000000-0005-0000-0000-00000F010000}"/>
    <cellStyle name="Calculation 2 2 3 6" xfId="273" xr:uid="{00000000-0005-0000-0000-000010010000}"/>
    <cellStyle name="Calculation 2 2 3 6 2" xfId="274" xr:uid="{00000000-0005-0000-0000-000011010000}"/>
    <cellStyle name="Calculation 2 2 3 7" xfId="275" xr:uid="{00000000-0005-0000-0000-000012010000}"/>
    <cellStyle name="Calculation 2 2 3 7 2" xfId="276" xr:uid="{00000000-0005-0000-0000-000013010000}"/>
    <cellStyle name="Calculation 2 2 4" xfId="277" xr:uid="{00000000-0005-0000-0000-000014010000}"/>
    <cellStyle name="Calculation 2 2 4 2" xfId="278" xr:uid="{00000000-0005-0000-0000-000015010000}"/>
    <cellStyle name="Calculation 2 2 4 2 2" xfId="279" xr:uid="{00000000-0005-0000-0000-000016010000}"/>
    <cellStyle name="Calculation 2 2 4 3" xfId="280" xr:uid="{00000000-0005-0000-0000-000017010000}"/>
    <cellStyle name="Calculation 2 2 4 3 2" xfId="281" xr:uid="{00000000-0005-0000-0000-000018010000}"/>
    <cellStyle name="Calculation 2 2 4 4" xfId="282" xr:uid="{00000000-0005-0000-0000-000019010000}"/>
    <cellStyle name="Calculation 2 2 4 4 2" xfId="283" xr:uid="{00000000-0005-0000-0000-00001A010000}"/>
    <cellStyle name="Calculation 2 2 4 5" xfId="284" xr:uid="{00000000-0005-0000-0000-00001B010000}"/>
    <cellStyle name="Calculation 2 2 4 5 2" xfId="285" xr:uid="{00000000-0005-0000-0000-00001C010000}"/>
    <cellStyle name="Calculation 2 2 4 6" xfId="286" xr:uid="{00000000-0005-0000-0000-00001D010000}"/>
    <cellStyle name="Calculation 2 2 4 6 2" xfId="287" xr:uid="{00000000-0005-0000-0000-00001E010000}"/>
    <cellStyle name="Calculation 2 2 4 7" xfId="288" xr:uid="{00000000-0005-0000-0000-00001F010000}"/>
    <cellStyle name="Calculation 2 2 4 7 2" xfId="289" xr:uid="{00000000-0005-0000-0000-000020010000}"/>
    <cellStyle name="Calculation 2 2 5" xfId="290" xr:uid="{00000000-0005-0000-0000-000021010000}"/>
    <cellStyle name="Calculation 2 2 5 2" xfId="291" xr:uid="{00000000-0005-0000-0000-000022010000}"/>
    <cellStyle name="Calculation 2 2 6" xfId="292" xr:uid="{00000000-0005-0000-0000-000023010000}"/>
    <cellStyle name="Calculation 2 2 7" xfId="293" xr:uid="{00000000-0005-0000-0000-000024010000}"/>
    <cellStyle name="Calculation 2 2 7 2" xfId="294" xr:uid="{00000000-0005-0000-0000-000025010000}"/>
    <cellStyle name="Calculation 2 3" xfId="295" xr:uid="{00000000-0005-0000-0000-000026010000}"/>
    <cellStyle name="Calculation 2 3 2" xfId="296" xr:uid="{00000000-0005-0000-0000-000027010000}"/>
    <cellStyle name="Calculation 2 3 2 10" xfId="297" xr:uid="{00000000-0005-0000-0000-000028010000}"/>
    <cellStyle name="Calculation 2 3 2 10 2" xfId="298" xr:uid="{00000000-0005-0000-0000-000029010000}"/>
    <cellStyle name="Calculation 2 3 2 11" xfId="299" xr:uid="{00000000-0005-0000-0000-00002A010000}"/>
    <cellStyle name="Calculation 2 3 2 11 2" xfId="300" xr:uid="{00000000-0005-0000-0000-00002B010000}"/>
    <cellStyle name="Calculation 2 3 2 12" xfId="301" xr:uid="{00000000-0005-0000-0000-00002C010000}"/>
    <cellStyle name="Calculation 2 3 2 12 2" xfId="302" xr:uid="{00000000-0005-0000-0000-00002D010000}"/>
    <cellStyle name="Calculation 2 3 2 13" xfId="303" xr:uid="{00000000-0005-0000-0000-00002E010000}"/>
    <cellStyle name="Calculation 2 3 2 13 2" xfId="304" xr:uid="{00000000-0005-0000-0000-00002F010000}"/>
    <cellStyle name="Calculation 2 3 2 2" xfId="305" xr:uid="{00000000-0005-0000-0000-000030010000}"/>
    <cellStyle name="Calculation 2 3 2 2 2" xfId="306" xr:uid="{00000000-0005-0000-0000-000031010000}"/>
    <cellStyle name="Calculation 2 3 2 2 2 2" xfId="307" xr:uid="{00000000-0005-0000-0000-000032010000}"/>
    <cellStyle name="Calculation 2 3 2 2 2 2 2" xfId="308" xr:uid="{00000000-0005-0000-0000-000033010000}"/>
    <cellStyle name="Calculation 2 3 2 2 2 3" xfId="309" xr:uid="{00000000-0005-0000-0000-000034010000}"/>
    <cellStyle name="Calculation 2 3 2 2 2 3 2" xfId="310" xr:uid="{00000000-0005-0000-0000-000035010000}"/>
    <cellStyle name="Calculation 2 3 2 2 2 4" xfId="311" xr:uid="{00000000-0005-0000-0000-000036010000}"/>
    <cellStyle name="Calculation 2 3 2 2 2 4 2" xfId="312" xr:uid="{00000000-0005-0000-0000-000037010000}"/>
    <cellStyle name="Calculation 2 3 2 2 2 5" xfId="313" xr:uid="{00000000-0005-0000-0000-000038010000}"/>
    <cellStyle name="Calculation 2 3 2 2 2 5 2" xfId="314" xr:uid="{00000000-0005-0000-0000-000039010000}"/>
    <cellStyle name="Calculation 2 3 2 2 2 6" xfId="315" xr:uid="{00000000-0005-0000-0000-00003A010000}"/>
    <cellStyle name="Calculation 2 3 2 2 3" xfId="316" xr:uid="{00000000-0005-0000-0000-00003B010000}"/>
    <cellStyle name="Calculation 2 3 2 2 3 2" xfId="317" xr:uid="{00000000-0005-0000-0000-00003C010000}"/>
    <cellStyle name="Calculation 2 3 2 2 3 2 2" xfId="318" xr:uid="{00000000-0005-0000-0000-00003D010000}"/>
    <cellStyle name="Calculation 2 3 2 2 3 3" xfId="319" xr:uid="{00000000-0005-0000-0000-00003E010000}"/>
    <cellStyle name="Calculation 2 3 2 2 3 3 2" xfId="320" xr:uid="{00000000-0005-0000-0000-00003F010000}"/>
    <cellStyle name="Calculation 2 3 2 2 3 4" xfId="321" xr:uid="{00000000-0005-0000-0000-000040010000}"/>
    <cellStyle name="Calculation 2 3 2 2 3 4 2" xfId="322" xr:uid="{00000000-0005-0000-0000-000041010000}"/>
    <cellStyle name="Calculation 2 3 2 2 3 5" xfId="323" xr:uid="{00000000-0005-0000-0000-000042010000}"/>
    <cellStyle name="Calculation 2 3 2 2 3 5 2" xfId="324" xr:uid="{00000000-0005-0000-0000-000043010000}"/>
    <cellStyle name="Calculation 2 3 2 2 3 6" xfId="325" xr:uid="{00000000-0005-0000-0000-000044010000}"/>
    <cellStyle name="Calculation 2 3 2 2 4" xfId="326" xr:uid="{00000000-0005-0000-0000-000045010000}"/>
    <cellStyle name="Calculation 2 3 2 2 4 2" xfId="327" xr:uid="{00000000-0005-0000-0000-000046010000}"/>
    <cellStyle name="Calculation 2 3 2 2 4 2 2" xfId="328" xr:uid="{00000000-0005-0000-0000-000047010000}"/>
    <cellStyle name="Calculation 2 3 2 2 4 3" xfId="329" xr:uid="{00000000-0005-0000-0000-000048010000}"/>
    <cellStyle name="Calculation 2 3 2 2 4 3 2" xfId="330" xr:uid="{00000000-0005-0000-0000-000049010000}"/>
    <cellStyle name="Calculation 2 3 2 2 4 4" xfId="331" xr:uid="{00000000-0005-0000-0000-00004A010000}"/>
    <cellStyle name="Calculation 2 3 2 2 4 4 2" xfId="332" xr:uid="{00000000-0005-0000-0000-00004B010000}"/>
    <cellStyle name="Calculation 2 3 2 2 4 5" xfId="333" xr:uid="{00000000-0005-0000-0000-00004C010000}"/>
    <cellStyle name="Calculation 2 3 2 2 4 5 2" xfId="334" xr:uid="{00000000-0005-0000-0000-00004D010000}"/>
    <cellStyle name="Calculation 2 3 2 2 4 6" xfId="335" xr:uid="{00000000-0005-0000-0000-00004E010000}"/>
    <cellStyle name="Calculation 2 3 2 2 5" xfId="336" xr:uid="{00000000-0005-0000-0000-00004F010000}"/>
    <cellStyle name="Calculation 2 3 2 2 5 2" xfId="337" xr:uid="{00000000-0005-0000-0000-000050010000}"/>
    <cellStyle name="Calculation 2 3 2 2 5 2 2" xfId="338" xr:uid="{00000000-0005-0000-0000-000051010000}"/>
    <cellStyle name="Calculation 2 3 2 2 5 3" xfId="339" xr:uid="{00000000-0005-0000-0000-000052010000}"/>
    <cellStyle name="Calculation 2 3 2 2 5 3 2" xfId="340" xr:uid="{00000000-0005-0000-0000-000053010000}"/>
    <cellStyle name="Calculation 2 3 2 2 5 4" xfId="341" xr:uid="{00000000-0005-0000-0000-000054010000}"/>
    <cellStyle name="Calculation 2 3 2 2 5 4 2" xfId="342" xr:uid="{00000000-0005-0000-0000-000055010000}"/>
    <cellStyle name="Calculation 2 3 2 2 5 5" xfId="343" xr:uid="{00000000-0005-0000-0000-000056010000}"/>
    <cellStyle name="Calculation 2 3 2 2 5 5 2" xfId="344" xr:uid="{00000000-0005-0000-0000-000057010000}"/>
    <cellStyle name="Calculation 2 3 2 2 5 6" xfId="345" xr:uid="{00000000-0005-0000-0000-000058010000}"/>
    <cellStyle name="Calculation 2 3 2 2 6" xfId="346" xr:uid="{00000000-0005-0000-0000-000059010000}"/>
    <cellStyle name="Calculation 2 3 2 2 6 2" xfId="347" xr:uid="{00000000-0005-0000-0000-00005A010000}"/>
    <cellStyle name="Calculation 2 3 2 2 7" xfId="348" xr:uid="{00000000-0005-0000-0000-00005B010000}"/>
    <cellStyle name="Calculation 2 3 2 2 7 2" xfId="349" xr:uid="{00000000-0005-0000-0000-00005C010000}"/>
    <cellStyle name="Calculation 2 3 2 2 8" xfId="350" xr:uid="{00000000-0005-0000-0000-00005D010000}"/>
    <cellStyle name="Calculation 2 3 2 2 8 2" xfId="351" xr:uid="{00000000-0005-0000-0000-00005E010000}"/>
    <cellStyle name="Calculation 2 3 2 2 9" xfId="352" xr:uid="{00000000-0005-0000-0000-00005F010000}"/>
    <cellStyle name="Calculation 2 3 2 2 9 2" xfId="353" xr:uid="{00000000-0005-0000-0000-000060010000}"/>
    <cellStyle name="Calculation 2 3 2 3" xfId="354" xr:uid="{00000000-0005-0000-0000-000061010000}"/>
    <cellStyle name="Calculation 2 3 2 3 2" xfId="355" xr:uid="{00000000-0005-0000-0000-000062010000}"/>
    <cellStyle name="Calculation 2 3 2 3 2 2" xfId="356" xr:uid="{00000000-0005-0000-0000-000063010000}"/>
    <cellStyle name="Calculation 2 3 2 3 3" xfId="357" xr:uid="{00000000-0005-0000-0000-000064010000}"/>
    <cellStyle name="Calculation 2 3 2 3 3 2" xfId="358" xr:uid="{00000000-0005-0000-0000-000065010000}"/>
    <cellStyle name="Calculation 2 3 2 3 4" xfId="359" xr:uid="{00000000-0005-0000-0000-000066010000}"/>
    <cellStyle name="Calculation 2 3 2 3 4 2" xfId="360" xr:uid="{00000000-0005-0000-0000-000067010000}"/>
    <cellStyle name="Calculation 2 3 2 3 5" xfId="361" xr:uid="{00000000-0005-0000-0000-000068010000}"/>
    <cellStyle name="Calculation 2 3 2 3 5 2" xfId="362" xr:uid="{00000000-0005-0000-0000-000069010000}"/>
    <cellStyle name="Calculation 2 3 2 3 6" xfId="363" xr:uid="{00000000-0005-0000-0000-00006A010000}"/>
    <cellStyle name="Calculation 2 3 2 3 6 2" xfId="364" xr:uid="{00000000-0005-0000-0000-00006B010000}"/>
    <cellStyle name="Calculation 2 3 2 3 7" xfId="365" xr:uid="{00000000-0005-0000-0000-00006C010000}"/>
    <cellStyle name="Calculation 2 3 2 3 7 2" xfId="366" xr:uid="{00000000-0005-0000-0000-00006D010000}"/>
    <cellStyle name="Calculation 2 3 2 4" xfId="367" xr:uid="{00000000-0005-0000-0000-00006E010000}"/>
    <cellStyle name="Calculation 2 3 2 4 2" xfId="368" xr:uid="{00000000-0005-0000-0000-00006F010000}"/>
    <cellStyle name="Calculation 2 3 2 4 2 2" xfId="369" xr:uid="{00000000-0005-0000-0000-000070010000}"/>
    <cellStyle name="Calculation 2 3 2 4 3" xfId="370" xr:uid="{00000000-0005-0000-0000-000071010000}"/>
    <cellStyle name="Calculation 2 3 2 4 3 2" xfId="371" xr:uid="{00000000-0005-0000-0000-000072010000}"/>
    <cellStyle name="Calculation 2 3 2 4 4" xfId="372" xr:uid="{00000000-0005-0000-0000-000073010000}"/>
    <cellStyle name="Calculation 2 3 2 4 4 2" xfId="373" xr:uid="{00000000-0005-0000-0000-000074010000}"/>
    <cellStyle name="Calculation 2 3 2 4 5" xfId="374" xr:uid="{00000000-0005-0000-0000-000075010000}"/>
    <cellStyle name="Calculation 2 3 2 4 5 2" xfId="375" xr:uid="{00000000-0005-0000-0000-000076010000}"/>
    <cellStyle name="Calculation 2 3 2 4 6" xfId="376" xr:uid="{00000000-0005-0000-0000-000077010000}"/>
    <cellStyle name="Calculation 2 3 2 4 6 2" xfId="377" xr:uid="{00000000-0005-0000-0000-000078010000}"/>
    <cellStyle name="Calculation 2 3 2 4 7" xfId="378" xr:uid="{00000000-0005-0000-0000-000079010000}"/>
    <cellStyle name="Calculation 2 3 2 4 7 2" xfId="379" xr:uid="{00000000-0005-0000-0000-00007A010000}"/>
    <cellStyle name="Calculation 2 3 2 5" xfId="380" xr:uid="{00000000-0005-0000-0000-00007B010000}"/>
    <cellStyle name="Calculation 2 3 2 5 2" xfId="381" xr:uid="{00000000-0005-0000-0000-00007C010000}"/>
    <cellStyle name="Calculation 2 3 2 5 2 2" xfId="382" xr:uid="{00000000-0005-0000-0000-00007D010000}"/>
    <cellStyle name="Calculation 2 3 2 5 3" xfId="383" xr:uid="{00000000-0005-0000-0000-00007E010000}"/>
    <cellStyle name="Calculation 2 3 2 5 3 2" xfId="384" xr:uid="{00000000-0005-0000-0000-00007F010000}"/>
    <cellStyle name="Calculation 2 3 2 5 4" xfId="385" xr:uid="{00000000-0005-0000-0000-000080010000}"/>
    <cellStyle name="Calculation 2 3 2 5 4 2" xfId="386" xr:uid="{00000000-0005-0000-0000-000081010000}"/>
    <cellStyle name="Calculation 2 3 2 5 5" xfId="387" xr:uid="{00000000-0005-0000-0000-000082010000}"/>
    <cellStyle name="Calculation 2 3 2 5 5 2" xfId="388" xr:uid="{00000000-0005-0000-0000-000083010000}"/>
    <cellStyle name="Calculation 2 3 2 5 6" xfId="389" xr:uid="{00000000-0005-0000-0000-000084010000}"/>
    <cellStyle name="Calculation 2 3 2 5 6 2" xfId="390" xr:uid="{00000000-0005-0000-0000-000085010000}"/>
    <cellStyle name="Calculation 2 3 2 5 7" xfId="391" xr:uid="{00000000-0005-0000-0000-000086010000}"/>
    <cellStyle name="Calculation 2 3 2 5 7 2" xfId="392" xr:uid="{00000000-0005-0000-0000-000087010000}"/>
    <cellStyle name="Calculation 2 3 2 6" xfId="393" xr:uid="{00000000-0005-0000-0000-000088010000}"/>
    <cellStyle name="Calculation 2 3 2 6 2" xfId="394" xr:uid="{00000000-0005-0000-0000-000089010000}"/>
    <cellStyle name="Calculation 2 3 2 6 2 2" xfId="395" xr:uid="{00000000-0005-0000-0000-00008A010000}"/>
    <cellStyle name="Calculation 2 3 2 6 3" xfId="396" xr:uid="{00000000-0005-0000-0000-00008B010000}"/>
    <cellStyle name="Calculation 2 3 2 6 3 2" xfId="397" xr:uid="{00000000-0005-0000-0000-00008C010000}"/>
    <cellStyle name="Calculation 2 3 2 6 4" xfId="398" xr:uid="{00000000-0005-0000-0000-00008D010000}"/>
    <cellStyle name="Calculation 2 3 2 6 4 2" xfId="399" xr:uid="{00000000-0005-0000-0000-00008E010000}"/>
    <cellStyle name="Calculation 2 3 2 6 5" xfId="400" xr:uid="{00000000-0005-0000-0000-00008F010000}"/>
    <cellStyle name="Calculation 2 3 2 6 5 2" xfId="401" xr:uid="{00000000-0005-0000-0000-000090010000}"/>
    <cellStyle name="Calculation 2 3 2 6 6" xfId="402" xr:uid="{00000000-0005-0000-0000-000091010000}"/>
    <cellStyle name="Calculation 2 3 2 6 6 2" xfId="403" xr:uid="{00000000-0005-0000-0000-000092010000}"/>
    <cellStyle name="Calculation 2 3 2 6 7" xfId="404" xr:uid="{00000000-0005-0000-0000-000093010000}"/>
    <cellStyle name="Calculation 2 3 2 6 7 2" xfId="405" xr:uid="{00000000-0005-0000-0000-000094010000}"/>
    <cellStyle name="Calculation 2 3 2 7" xfId="406" xr:uid="{00000000-0005-0000-0000-000095010000}"/>
    <cellStyle name="Calculation 2 3 2 7 2" xfId="407" xr:uid="{00000000-0005-0000-0000-000096010000}"/>
    <cellStyle name="Calculation 2 3 2 7 2 2" xfId="408" xr:uid="{00000000-0005-0000-0000-000097010000}"/>
    <cellStyle name="Calculation 2 3 2 7 3" xfId="409" xr:uid="{00000000-0005-0000-0000-000098010000}"/>
    <cellStyle name="Calculation 2 3 2 7 3 2" xfId="410" xr:uid="{00000000-0005-0000-0000-000099010000}"/>
    <cellStyle name="Calculation 2 3 2 7 4" xfId="411" xr:uid="{00000000-0005-0000-0000-00009A010000}"/>
    <cellStyle name="Calculation 2 3 2 7 4 2" xfId="412" xr:uid="{00000000-0005-0000-0000-00009B010000}"/>
    <cellStyle name="Calculation 2 3 2 7 5" xfId="413" xr:uid="{00000000-0005-0000-0000-00009C010000}"/>
    <cellStyle name="Calculation 2 3 2 7 5 2" xfId="414" xr:uid="{00000000-0005-0000-0000-00009D010000}"/>
    <cellStyle name="Calculation 2 3 2 7 6" xfId="415" xr:uid="{00000000-0005-0000-0000-00009E010000}"/>
    <cellStyle name="Calculation 2 3 2 7 6 2" xfId="416" xr:uid="{00000000-0005-0000-0000-00009F010000}"/>
    <cellStyle name="Calculation 2 3 2 7 7" xfId="417" xr:uid="{00000000-0005-0000-0000-0000A0010000}"/>
    <cellStyle name="Calculation 2 3 2 7 7 2" xfId="418" xr:uid="{00000000-0005-0000-0000-0000A1010000}"/>
    <cellStyle name="Calculation 2 3 2 8" xfId="419" xr:uid="{00000000-0005-0000-0000-0000A2010000}"/>
    <cellStyle name="Calculation 2 3 2 8 2" xfId="420" xr:uid="{00000000-0005-0000-0000-0000A3010000}"/>
    <cellStyle name="Calculation 2 3 2 8 2 2" xfId="421" xr:uid="{00000000-0005-0000-0000-0000A4010000}"/>
    <cellStyle name="Calculation 2 3 2 8 3" xfId="422" xr:uid="{00000000-0005-0000-0000-0000A5010000}"/>
    <cellStyle name="Calculation 2 3 2 8 3 2" xfId="423" xr:uid="{00000000-0005-0000-0000-0000A6010000}"/>
    <cellStyle name="Calculation 2 3 2 8 4" xfId="424" xr:uid="{00000000-0005-0000-0000-0000A7010000}"/>
    <cellStyle name="Calculation 2 3 2 8 4 2" xfId="425" xr:uid="{00000000-0005-0000-0000-0000A8010000}"/>
    <cellStyle name="Calculation 2 3 2 8 5" xfId="426" xr:uid="{00000000-0005-0000-0000-0000A9010000}"/>
    <cellStyle name="Calculation 2 3 2 8 5 2" xfId="427" xr:uid="{00000000-0005-0000-0000-0000AA010000}"/>
    <cellStyle name="Calculation 2 3 2 8 6" xfId="428" xr:uid="{00000000-0005-0000-0000-0000AB010000}"/>
    <cellStyle name="Calculation 2 3 2 8 6 2" xfId="429" xr:uid="{00000000-0005-0000-0000-0000AC010000}"/>
    <cellStyle name="Calculation 2 3 2 8 7" xfId="430" xr:uid="{00000000-0005-0000-0000-0000AD010000}"/>
    <cellStyle name="Calculation 2 3 2 8 7 2" xfId="431" xr:uid="{00000000-0005-0000-0000-0000AE010000}"/>
    <cellStyle name="Calculation 2 3 2 9" xfId="432" xr:uid="{00000000-0005-0000-0000-0000AF010000}"/>
    <cellStyle name="Calculation 2 3 2 9 2" xfId="433" xr:uid="{00000000-0005-0000-0000-0000B0010000}"/>
    <cellStyle name="Calculation 2 3 2 9 2 2" xfId="434" xr:uid="{00000000-0005-0000-0000-0000B1010000}"/>
    <cellStyle name="Calculation 2 3 2 9 3" xfId="435" xr:uid="{00000000-0005-0000-0000-0000B2010000}"/>
    <cellStyle name="Calculation 2 3 2 9 3 2" xfId="436" xr:uid="{00000000-0005-0000-0000-0000B3010000}"/>
    <cellStyle name="Calculation 2 3 3" xfId="437" xr:uid="{00000000-0005-0000-0000-0000B4010000}"/>
    <cellStyle name="Calculation 2 3 3 2" xfId="438" xr:uid="{00000000-0005-0000-0000-0000B5010000}"/>
    <cellStyle name="Calculation 2 3 3 2 2" xfId="439" xr:uid="{00000000-0005-0000-0000-0000B6010000}"/>
    <cellStyle name="Calculation 2 3 3 3" xfId="440" xr:uid="{00000000-0005-0000-0000-0000B7010000}"/>
    <cellStyle name="Calculation 2 3 3 3 2" xfId="441" xr:uid="{00000000-0005-0000-0000-0000B8010000}"/>
    <cellStyle name="Calculation 2 3 3 4" xfId="442" xr:uid="{00000000-0005-0000-0000-0000B9010000}"/>
    <cellStyle name="Calculation 2 3 3 4 2" xfId="443" xr:uid="{00000000-0005-0000-0000-0000BA010000}"/>
    <cellStyle name="Calculation 2 3 3 5" xfId="444" xr:uid="{00000000-0005-0000-0000-0000BB010000}"/>
    <cellStyle name="Calculation 2 3 3 5 2" xfId="445" xr:uid="{00000000-0005-0000-0000-0000BC010000}"/>
    <cellStyle name="Calculation 2 3 3 6" xfId="446" xr:uid="{00000000-0005-0000-0000-0000BD010000}"/>
    <cellStyle name="Calculation 2 3 3 6 2" xfId="447" xr:uid="{00000000-0005-0000-0000-0000BE010000}"/>
    <cellStyle name="Calculation 2 3 3 7" xfId="448" xr:uid="{00000000-0005-0000-0000-0000BF010000}"/>
    <cellStyle name="Calculation 2 3 3 7 2" xfId="449" xr:uid="{00000000-0005-0000-0000-0000C0010000}"/>
    <cellStyle name="Calculation 2 3 4" xfId="450" xr:uid="{00000000-0005-0000-0000-0000C1010000}"/>
    <cellStyle name="Calculation 2 3 4 2" xfId="451" xr:uid="{00000000-0005-0000-0000-0000C2010000}"/>
    <cellStyle name="Calculation 2 3 4 2 2" xfId="452" xr:uid="{00000000-0005-0000-0000-0000C3010000}"/>
    <cellStyle name="Calculation 2 3 4 3" xfId="453" xr:uid="{00000000-0005-0000-0000-0000C4010000}"/>
    <cellStyle name="Calculation 2 3 4 3 2" xfId="454" xr:uid="{00000000-0005-0000-0000-0000C5010000}"/>
    <cellStyle name="Calculation 2 3 4 4" xfId="455" xr:uid="{00000000-0005-0000-0000-0000C6010000}"/>
    <cellStyle name="Calculation 2 3 4 4 2" xfId="456" xr:uid="{00000000-0005-0000-0000-0000C7010000}"/>
    <cellStyle name="Calculation 2 3 4 5" xfId="457" xr:uid="{00000000-0005-0000-0000-0000C8010000}"/>
    <cellStyle name="Calculation 2 3 4 5 2" xfId="458" xr:uid="{00000000-0005-0000-0000-0000C9010000}"/>
    <cellStyle name="Calculation 2 3 4 6" xfId="459" xr:uid="{00000000-0005-0000-0000-0000CA010000}"/>
    <cellStyle name="Calculation 2 3 4 6 2" xfId="460" xr:uid="{00000000-0005-0000-0000-0000CB010000}"/>
    <cellStyle name="Calculation 2 3 4 7" xfId="461" xr:uid="{00000000-0005-0000-0000-0000CC010000}"/>
    <cellStyle name="Calculation 2 3 4 7 2" xfId="462" xr:uid="{00000000-0005-0000-0000-0000CD010000}"/>
    <cellStyle name="Calculation 2 3 5" xfId="463" xr:uid="{00000000-0005-0000-0000-0000CE010000}"/>
    <cellStyle name="Calculation 2 3 5 2" xfId="464" xr:uid="{00000000-0005-0000-0000-0000CF010000}"/>
    <cellStyle name="Calculation 2 3 6" xfId="465" xr:uid="{00000000-0005-0000-0000-0000D0010000}"/>
    <cellStyle name="Calculation 2 3 6 2" xfId="466" xr:uid="{00000000-0005-0000-0000-0000D1010000}"/>
    <cellStyle name="Calculation 2 4" xfId="467" xr:uid="{00000000-0005-0000-0000-0000D2010000}"/>
    <cellStyle name="Calculation 2 4 10" xfId="468" xr:uid="{00000000-0005-0000-0000-0000D3010000}"/>
    <cellStyle name="Calculation 2 4 10 2" xfId="469" xr:uid="{00000000-0005-0000-0000-0000D4010000}"/>
    <cellStyle name="Calculation 2 4 11" xfId="470" xr:uid="{00000000-0005-0000-0000-0000D5010000}"/>
    <cellStyle name="Calculation 2 4 11 2" xfId="471" xr:uid="{00000000-0005-0000-0000-0000D6010000}"/>
    <cellStyle name="Calculation 2 4 12" xfId="472" xr:uid="{00000000-0005-0000-0000-0000D7010000}"/>
    <cellStyle name="Calculation 2 4 12 2" xfId="473" xr:uid="{00000000-0005-0000-0000-0000D8010000}"/>
    <cellStyle name="Calculation 2 4 13" xfId="474" xr:uid="{00000000-0005-0000-0000-0000D9010000}"/>
    <cellStyle name="Calculation 2 4 13 2" xfId="475" xr:uid="{00000000-0005-0000-0000-0000DA010000}"/>
    <cellStyle name="Calculation 2 4 2" xfId="476" xr:uid="{00000000-0005-0000-0000-0000DB010000}"/>
    <cellStyle name="Calculation 2 4 2 2" xfId="477" xr:uid="{00000000-0005-0000-0000-0000DC010000}"/>
    <cellStyle name="Calculation 2 4 2 2 2" xfId="478" xr:uid="{00000000-0005-0000-0000-0000DD010000}"/>
    <cellStyle name="Calculation 2 4 2 2 2 2" xfId="479" xr:uid="{00000000-0005-0000-0000-0000DE010000}"/>
    <cellStyle name="Calculation 2 4 2 2 3" xfId="480" xr:uid="{00000000-0005-0000-0000-0000DF010000}"/>
    <cellStyle name="Calculation 2 4 2 2 3 2" xfId="481" xr:uid="{00000000-0005-0000-0000-0000E0010000}"/>
    <cellStyle name="Calculation 2 4 2 2 4" xfId="482" xr:uid="{00000000-0005-0000-0000-0000E1010000}"/>
    <cellStyle name="Calculation 2 4 2 2 4 2" xfId="483" xr:uid="{00000000-0005-0000-0000-0000E2010000}"/>
    <cellStyle name="Calculation 2 4 2 2 5" xfId="484" xr:uid="{00000000-0005-0000-0000-0000E3010000}"/>
    <cellStyle name="Calculation 2 4 2 2 5 2" xfId="485" xr:uid="{00000000-0005-0000-0000-0000E4010000}"/>
    <cellStyle name="Calculation 2 4 2 2 6" xfId="486" xr:uid="{00000000-0005-0000-0000-0000E5010000}"/>
    <cellStyle name="Calculation 2 4 2 3" xfId="487" xr:uid="{00000000-0005-0000-0000-0000E6010000}"/>
    <cellStyle name="Calculation 2 4 2 3 2" xfId="488" xr:uid="{00000000-0005-0000-0000-0000E7010000}"/>
    <cellStyle name="Calculation 2 4 2 3 2 2" xfId="489" xr:uid="{00000000-0005-0000-0000-0000E8010000}"/>
    <cellStyle name="Calculation 2 4 2 3 3" xfId="490" xr:uid="{00000000-0005-0000-0000-0000E9010000}"/>
    <cellStyle name="Calculation 2 4 2 3 3 2" xfId="491" xr:uid="{00000000-0005-0000-0000-0000EA010000}"/>
    <cellStyle name="Calculation 2 4 2 3 4" xfId="492" xr:uid="{00000000-0005-0000-0000-0000EB010000}"/>
    <cellStyle name="Calculation 2 4 2 3 4 2" xfId="493" xr:uid="{00000000-0005-0000-0000-0000EC010000}"/>
    <cellStyle name="Calculation 2 4 2 3 5" xfId="494" xr:uid="{00000000-0005-0000-0000-0000ED010000}"/>
    <cellStyle name="Calculation 2 4 2 3 5 2" xfId="495" xr:uid="{00000000-0005-0000-0000-0000EE010000}"/>
    <cellStyle name="Calculation 2 4 2 3 6" xfId="496" xr:uid="{00000000-0005-0000-0000-0000EF010000}"/>
    <cellStyle name="Calculation 2 4 2 4" xfId="497" xr:uid="{00000000-0005-0000-0000-0000F0010000}"/>
    <cellStyle name="Calculation 2 4 2 4 2" xfId="498" xr:uid="{00000000-0005-0000-0000-0000F1010000}"/>
    <cellStyle name="Calculation 2 4 2 4 2 2" xfId="499" xr:uid="{00000000-0005-0000-0000-0000F2010000}"/>
    <cellStyle name="Calculation 2 4 2 4 3" xfId="500" xr:uid="{00000000-0005-0000-0000-0000F3010000}"/>
    <cellStyle name="Calculation 2 4 2 4 3 2" xfId="501" xr:uid="{00000000-0005-0000-0000-0000F4010000}"/>
    <cellStyle name="Calculation 2 4 2 4 4" xfId="502" xr:uid="{00000000-0005-0000-0000-0000F5010000}"/>
    <cellStyle name="Calculation 2 4 2 4 4 2" xfId="503" xr:uid="{00000000-0005-0000-0000-0000F6010000}"/>
    <cellStyle name="Calculation 2 4 2 4 5" xfId="504" xr:uid="{00000000-0005-0000-0000-0000F7010000}"/>
    <cellStyle name="Calculation 2 4 2 4 5 2" xfId="505" xr:uid="{00000000-0005-0000-0000-0000F8010000}"/>
    <cellStyle name="Calculation 2 4 2 4 6" xfId="506" xr:uid="{00000000-0005-0000-0000-0000F9010000}"/>
    <cellStyle name="Calculation 2 4 2 5" xfId="507" xr:uid="{00000000-0005-0000-0000-0000FA010000}"/>
    <cellStyle name="Calculation 2 4 2 5 2" xfId="508" xr:uid="{00000000-0005-0000-0000-0000FB010000}"/>
    <cellStyle name="Calculation 2 4 2 5 2 2" xfId="509" xr:uid="{00000000-0005-0000-0000-0000FC010000}"/>
    <cellStyle name="Calculation 2 4 2 5 3" xfId="510" xr:uid="{00000000-0005-0000-0000-0000FD010000}"/>
    <cellStyle name="Calculation 2 4 2 5 3 2" xfId="511" xr:uid="{00000000-0005-0000-0000-0000FE010000}"/>
    <cellStyle name="Calculation 2 4 2 5 4" xfId="512" xr:uid="{00000000-0005-0000-0000-0000FF010000}"/>
    <cellStyle name="Calculation 2 4 2 5 4 2" xfId="513" xr:uid="{00000000-0005-0000-0000-000000020000}"/>
    <cellStyle name="Calculation 2 4 2 5 5" xfId="514" xr:uid="{00000000-0005-0000-0000-000001020000}"/>
    <cellStyle name="Calculation 2 4 2 5 5 2" xfId="515" xr:uid="{00000000-0005-0000-0000-000002020000}"/>
    <cellStyle name="Calculation 2 4 2 5 6" xfId="516" xr:uid="{00000000-0005-0000-0000-000003020000}"/>
    <cellStyle name="Calculation 2 4 2 6" xfId="517" xr:uid="{00000000-0005-0000-0000-000004020000}"/>
    <cellStyle name="Calculation 2 4 2 6 2" xfId="518" xr:uid="{00000000-0005-0000-0000-000005020000}"/>
    <cellStyle name="Calculation 2 4 2 7" xfId="519" xr:uid="{00000000-0005-0000-0000-000006020000}"/>
    <cellStyle name="Calculation 2 4 2 7 2" xfId="520" xr:uid="{00000000-0005-0000-0000-000007020000}"/>
    <cellStyle name="Calculation 2 4 2 8" xfId="521" xr:uid="{00000000-0005-0000-0000-000008020000}"/>
    <cellStyle name="Calculation 2 4 2 8 2" xfId="522" xr:uid="{00000000-0005-0000-0000-000009020000}"/>
    <cellStyle name="Calculation 2 4 2 9" xfId="523" xr:uid="{00000000-0005-0000-0000-00000A020000}"/>
    <cellStyle name="Calculation 2 4 2 9 2" xfId="524" xr:uid="{00000000-0005-0000-0000-00000B020000}"/>
    <cellStyle name="Calculation 2 4 3" xfId="525" xr:uid="{00000000-0005-0000-0000-00000C020000}"/>
    <cellStyle name="Calculation 2 4 3 2" xfId="526" xr:uid="{00000000-0005-0000-0000-00000D020000}"/>
    <cellStyle name="Calculation 2 4 3 2 2" xfId="527" xr:uid="{00000000-0005-0000-0000-00000E020000}"/>
    <cellStyle name="Calculation 2 4 3 3" xfId="528" xr:uid="{00000000-0005-0000-0000-00000F020000}"/>
    <cellStyle name="Calculation 2 4 3 3 2" xfId="529" xr:uid="{00000000-0005-0000-0000-000010020000}"/>
    <cellStyle name="Calculation 2 4 3 4" xfId="530" xr:uid="{00000000-0005-0000-0000-000011020000}"/>
    <cellStyle name="Calculation 2 4 3 4 2" xfId="531" xr:uid="{00000000-0005-0000-0000-000012020000}"/>
    <cellStyle name="Calculation 2 4 3 5" xfId="532" xr:uid="{00000000-0005-0000-0000-000013020000}"/>
    <cellStyle name="Calculation 2 4 3 5 2" xfId="533" xr:uid="{00000000-0005-0000-0000-000014020000}"/>
    <cellStyle name="Calculation 2 4 3 6" xfId="534" xr:uid="{00000000-0005-0000-0000-000015020000}"/>
    <cellStyle name="Calculation 2 4 3 6 2" xfId="535" xr:uid="{00000000-0005-0000-0000-000016020000}"/>
    <cellStyle name="Calculation 2 4 3 7" xfId="536" xr:uid="{00000000-0005-0000-0000-000017020000}"/>
    <cellStyle name="Calculation 2 4 3 7 2" xfId="537" xr:uid="{00000000-0005-0000-0000-000018020000}"/>
    <cellStyle name="Calculation 2 4 4" xfId="538" xr:uid="{00000000-0005-0000-0000-000019020000}"/>
    <cellStyle name="Calculation 2 4 4 2" xfId="539" xr:uid="{00000000-0005-0000-0000-00001A020000}"/>
    <cellStyle name="Calculation 2 4 4 2 2" xfId="540" xr:uid="{00000000-0005-0000-0000-00001B020000}"/>
    <cellStyle name="Calculation 2 4 4 3" xfId="541" xr:uid="{00000000-0005-0000-0000-00001C020000}"/>
    <cellStyle name="Calculation 2 4 4 3 2" xfId="542" xr:uid="{00000000-0005-0000-0000-00001D020000}"/>
    <cellStyle name="Calculation 2 4 4 4" xfId="543" xr:uid="{00000000-0005-0000-0000-00001E020000}"/>
    <cellStyle name="Calculation 2 4 4 4 2" xfId="544" xr:uid="{00000000-0005-0000-0000-00001F020000}"/>
    <cellStyle name="Calculation 2 4 4 5" xfId="545" xr:uid="{00000000-0005-0000-0000-000020020000}"/>
    <cellStyle name="Calculation 2 4 4 5 2" xfId="546" xr:uid="{00000000-0005-0000-0000-000021020000}"/>
    <cellStyle name="Calculation 2 4 4 6" xfId="547" xr:uid="{00000000-0005-0000-0000-000022020000}"/>
    <cellStyle name="Calculation 2 4 4 6 2" xfId="548" xr:uid="{00000000-0005-0000-0000-000023020000}"/>
    <cellStyle name="Calculation 2 4 4 7" xfId="549" xr:uid="{00000000-0005-0000-0000-000024020000}"/>
    <cellStyle name="Calculation 2 4 4 7 2" xfId="550" xr:uid="{00000000-0005-0000-0000-000025020000}"/>
    <cellStyle name="Calculation 2 4 5" xfId="551" xr:uid="{00000000-0005-0000-0000-000026020000}"/>
    <cellStyle name="Calculation 2 4 5 2" xfId="552" xr:uid="{00000000-0005-0000-0000-000027020000}"/>
    <cellStyle name="Calculation 2 4 5 2 2" xfId="553" xr:uid="{00000000-0005-0000-0000-000028020000}"/>
    <cellStyle name="Calculation 2 4 5 3" xfId="554" xr:uid="{00000000-0005-0000-0000-000029020000}"/>
    <cellStyle name="Calculation 2 4 5 3 2" xfId="555" xr:uid="{00000000-0005-0000-0000-00002A020000}"/>
    <cellStyle name="Calculation 2 4 5 4" xfId="556" xr:uid="{00000000-0005-0000-0000-00002B020000}"/>
    <cellStyle name="Calculation 2 4 5 4 2" xfId="557" xr:uid="{00000000-0005-0000-0000-00002C020000}"/>
    <cellStyle name="Calculation 2 4 5 5" xfId="558" xr:uid="{00000000-0005-0000-0000-00002D020000}"/>
    <cellStyle name="Calculation 2 4 5 5 2" xfId="559" xr:uid="{00000000-0005-0000-0000-00002E020000}"/>
    <cellStyle name="Calculation 2 4 5 6" xfId="560" xr:uid="{00000000-0005-0000-0000-00002F020000}"/>
    <cellStyle name="Calculation 2 4 5 6 2" xfId="561" xr:uid="{00000000-0005-0000-0000-000030020000}"/>
    <cellStyle name="Calculation 2 4 5 7" xfId="562" xr:uid="{00000000-0005-0000-0000-000031020000}"/>
    <cellStyle name="Calculation 2 4 5 7 2" xfId="563" xr:uid="{00000000-0005-0000-0000-000032020000}"/>
    <cellStyle name="Calculation 2 4 6" xfId="564" xr:uid="{00000000-0005-0000-0000-000033020000}"/>
    <cellStyle name="Calculation 2 4 6 2" xfId="565" xr:uid="{00000000-0005-0000-0000-000034020000}"/>
    <cellStyle name="Calculation 2 4 6 2 2" xfId="566" xr:uid="{00000000-0005-0000-0000-000035020000}"/>
    <cellStyle name="Calculation 2 4 6 3" xfId="567" xr:uid="{00000000-0005-0000-0000-000036020000}"/>
    <cellStyle name="Calculation 2 4 6 3 2" xfId="568" xr:uid="{00000000-0005-0000-0000-000037020000}"/>
    <cellStyle name="Calculation 2 4 6 4" xfId="569" xr:uid="{00000000-0005-0000-0000-000038020000}"/>
    <cellStyle name="Calculation 2 4 6 4 2" xfId="570" xr:uid="{00000000-0005-0000-0000-000039020000}"/>
    <cellStyle name="Calculation 2 4 6 5" xfId="571" xr:uid="{00000000-0005-0000-0000-00003A020000}"/>
    <cellStyle name="Calculation 2 4 6 5 2" xfId="572" xr:uid="{00000000-0005-0000-0000-00003B020000}"/>
    <cellStyle name="Calculation 2 4 6 6" xfId="573" xr:uid="{00000000-0005-0000-0000-00003C020000}"/>
    <cellStyle name="Calculation 2 4 6 6 2" xfId="574" xr:uid="{00000000-0005-0000-0000-00003D020000}"/>
    <cellStyle name="Calculation 2 4 6 7" xfId="575" xr:uid="{00000000-0005-0000-0000-00003E020000}"/>
    <cellStyle name="Calculation 2 4 6 7 2" xfId="576" xr:uid="{00000000-0005-0000-0000-00003F020000}"/>
    <cellStyle name="Calculation 2 4 7" xfId="577" xr:uid="{00000000-0005-0000-0000-000040020000}"/>
    <cellStyle name="Calculation 2 4 7 2" xfId="578" xr:uid="{00000000-0005-0000-0000-000041020000}"/>
    <cellStyle name="Calculation 2 4 7 2 2" xfId="579" xr:uid="{00000000-0005-0000-0000-000042020000}"/>
    <cellStyle name="Calculation 2 4 7 3" xfId="580" xr:uid="{00000000-0005-0000-0000-000043020000}"/>
    <cellStyle name="Calculation 2 4 7 3 2" xfId="581" xr:uid="{00000000-0005-0000-0000-000044020000}"/>
    <cellStyle name="Calculation 2 4 7 4" xfId="582" xr:uid="{00000000-0005-0000-0000-000045020000}"/>
    <cellStyle name="Calculation 2 4 7 4 2" xfId="583" xr:uid="{00000000-0005-0000-0000-000046020000}"/>
    <cellStyle name="Calculation 2 4 7 5" xfId="584" xr:uid="{00000000-0005-0000-0000-000047020000}"/>
    <cellStyle name="Calculation 2 4 7 5 2" xfId="585" xr:uid="{00000000-0005-0000-0000-000048020000}"/>
    <cellStyle name="Calculation 2 4 7 6" xfId="586" xr:uid="{00000000-0005-0000-0000-000049020000}"/>
    <cellStyle name="Calculation 2 4 7 6 2" xfId="587" xr:uid="{00000000-0005-0000-0000-00004A020000}"/>
    <cellStyle name="Calculation 2 4 7 7" xfId="588" xr:uid="{00000000-0005-0000-0000-00004B020000}"/>
    <cellStyle name="Calculation 2 4 7 7 2" xfId="589" xr:uid="{00000000-0005-0000-0000-00004C020000}"/>
    <cellStyle name="Calculation 2 4 8" xfId="590" xr:uid="{00000000-0005-0000-0000-00004D020000}"/>
    <cellStyle name="Calculation 2 4 8 2" xfId="591" xr:uid="{00000000-0005-0000-0000-00004E020000}"/>
    <cellStyle name="Calculation 2 4 8 2 2" xfId="592" xr:uid="{00000000-0005-0000-0000-00004F020000}"/>
    <cellStyle name="Calculation 2 4 8 3" xfId="593" xr:uid="{00000000-0005-0000-0000-000050020000}"/>
    <cellStyle name="Calculation 2 4 8 3 2" xfId="594" xr:uid="{00000000-0005-0000-0000-000051020000}"/>
    <cellStyle name="Calculation 2 4 8 4" xfId="595" xr:uid="{00000000-0005-0000-0000-000052020000}"/>
    <cellStyle name="Calculation 2 4 8 4 2" xfId="596" xr:uid="{00000000-0005-0000-0000-000053020000}"/>
    <cellStyle name="Calculation 2 4 8 5" xfId="597" xr:uid="{00000000-0005-0000-0000-000054020000}"/>
    <cellStyle name="Calculation 2 4 8 5 2" xfId="598" xr:uid="{00000000-0005-0000-0000-000055020000}"/>
    <cellStyle name="Calculation 2 4 8 6" xfId="599" xr:uid="{00000000-0005-0000-0000-000056020000}"/>
    <cellStyle name="Calculation 2 4 8 6 2" xfId="600" xr:uid="{00000000-0005-0000-0000-000057020000}"/>
    <cellStyle name="Calculation 2 4 8 7" xfId="601" xr:uid="{00000000-0005-0000-0000-000058020000}"/>
    <cellStyle name="Calculation 2 4 8 7 2" xfId="602" xr:uid="{00000000-0005-0000-0000-000059020000}"/>
    <cellStyle name="Calculation 2 4 9" xfId="603" xr:uid="{00000000-0005-0000-0000-00005A020000}"/>
    <cellStyle name="Calculation 2 4 9 2" xfId="604" xr:uid="{00000000-0005-0000-0000-00005B020000}"/>
    <cellStyle name="Calculation 2 4 9 2 2" xfId="605" xr:uid="{00000000-0005-0000-0000-00005C020000}"/>
    <cellStyle name="Calculation 2 4 9 3" xfId="606" xr:uid="{00000000-0005-0000-0000-00005D020000}"/>
    <cellStyle name="Calculation 2 4 9 3 2" xfId="607" xr:uid="{00000000-0005-0000-0000-00005E020000}"/>
    <cellStyle name="Calculation 2 5" xfId="608" xr:uid="{00000000-0005-0000-0000-00005F020000}"/>
    <cellStyle name="Calculation 2 5 2" xfId="609" xr:uid="{00000000-0005-0000-0000-000060020000}"/>
    <cellStyle name="Calculation 2 5 2 2" xfId="610" xr:uid="{00000000-0005-0000-0000-000061020000}"/>
    <cellStyle name="Calculation 2 5 2 2 2" xfId="611" xr:uid="{00000000-0005-0000-0000-000062020000}"/>
    <cellStyle name="Calculation 2 5 2 3" xfId="612" xr:uid="{00000000-0005-0000-0000-000063020000}"/>
    <cellStyle name="Calculation 2 5 2 3 2" xfId="613" xr:uid="{00000000-0005-0000-0000-000064020000}"/>
    <cellStyle name="Calculation 2 5 2 4" xfId="614" xr:uid="{00000000-0005-0000-0000-000065020000}"/>
    <cellStyle name="Calculation 2 5 2 4 2" xfId="615" xr:uid="{00000000-0005-0000-0000-000066020000}"/>
    <cellStyle name="Calculation 2 5 2 5" xfId="616" xr:uid="{00000000-0005-0000-0000-000067020000}"/>
    <cellStyle name="Calculation 2 5 2 5 2" xfId="617" xr:uid="{00000000-0005-0000-0000-000068020000}"/>
    <cellStyle name="Calculation 2 5 2 6" xfId="618" xr:uid="{00000000-0005-0000-0000-000069020000}"/>
    <cellStyle name="Calculation 2 5 3" xfId="619" xr:uid="{00000000-0005-0000-0000-00006A020000}"/>
    <cellStyle name="Calculation 2 5 3 2" xfId="620" xr:uid="{00000000-0005-0000-0000-00006B020000}"/>
    <cellStyle name="Calculation 2 5 3 2 2" xfId="621" xr:uid="{00000000-0005-0000-0000-00006C020000}"/>
    <cellStyle name="Calculation 2 5 3 3" xfId="622" xr:uid="{00000000-0005-0000-0000-00006D020000}"/>
    <cellStyle name="Calculation 2 5 3 3 2" xfId="623" xr:uid="{00000000-0005-0000-0000-00006E020000}"/>
    <cellStyle name="Calculation 2 5 3 4" xfId="624" xr:uid="{00000000-0005-0000-0000-00006F020000}"/>
    <cellStyle name="Calculation 2 5 3 4 2" xfId="625" xr:uid="{00000000-0005-0000-0000-000070020000}"/>
    <cellStyle name="Calculation 2 5 3 5" xfId="626" xr:uid="{00000000-0005-0000-0000-000071020000}"/>
    <cellStyle name="Calculation 2 5 3 5 2" xfId="627" xr:uid="{00000000-0005-0000-0000-000072020000}"/>
    <cellStyle name="Calculation 2 5 3 6" xfId="628" xr:uid="{00000000-0005-0000-0000-000073020000}"/>
    <cellStyle name="Calculation 2 5 4" xfId="629" xr:uid="{00000000-0005-0000-0000-000074020000}"/>
    <cellStyle name="Calculation 2 5 4 2" xfId="630" xr:uid="{00000000-0005-0000-0000-000075020000}"/>
    <cellStyle name="Calculation 2 5 4 2 2" xfId="631" xr:uid="{00000000-0005-0000-0000-000076020000}"/>
    <cellStyle name="Calculation 2 5 4 3" xfId="632" xr:uid="{00000000-0005-0000-0000-000077020000}"/>
    <cellStyle name="Calculation 2 5 4 3 2" xfId="633" xr:uid="{00000000-0005-0000-0000-000078020000}"/>
    <cellStyle name="Calculation 2 5 4 4" xfId="634" xr:uid="{00000000-0005-0000-0000-000079020000}"/>
    <cellStyle name="Calculation 2 5 4 4 2" xfId="635" xr:uid="{00000000-0005-0000-0000-00007A020000}"/>
    <cellStyle name="Calculation 2 5 4 5" xfId="636" xr:uid="{00000000-0005-0000-0000-00007B020000}"/>
    <cellStyle name="Calculation 2 5 4 5 2" xfId="637" xr:uid="{00000000-0005-0000-0000-00007C020000}"/>
    <cellStyle name="Calculation 2 5 4 6" xfId="638" xr:uid="{00000000-0005-0000-0000-00007D020000}"/>
    <cellStyle name="Calculation 2 5 5" xfId="639" xr:uid="{00000000-0005-0000-0000-00007E020000}"/>
    <cellStyle name="Calculation 2 5 5 2" xfId="640" xr:uid="{00000000-0005-0000-0000-00007F020000}"/>
    <cellStyle name="Calculation 2 5 5 2 2" xfId="641" xr:uid="{00000000-0005-0000-0000-000080020000}"/>
    <cellStyle name="Calculation 2 5 5 3" xfId="642" xr:uid="{00000000-0005-0000-0000-000081020000}"/>
    <cellStyle name="Calculation 2 5 5 3 2" xfId="643" xr:uid="{00000000-0005-0000-0000-000082020000}"/>
    <cellStyle name="Calculation 2 5 5 4" xfId="644" xr:uid="{00000000-0005-0000-0000-000083020000}"/>
    <cellStyle name="Calculation 2 5 5 4 2" xfId="645" xr:uid="{00000000-0005-0000-0000-000084020000}"/>
    <cellStyle name="Calculation 2 5 5 5" xfId="646" xr:uid="{00000000-0005-0000-0000-000085020000}"/>
    <cellStyle name="Calculation 2 5 5 5 2" xfId="647" xr:uid="{00000000-0005-0000-0000-000086020000}"/>
    <cellStyle name="Calculation 2 5 5 6" xfId="648" xr:uid="{00000000-0005-0000-0000-000087020000}"/>
    <cellStyle name="Calculation 2 5 6" xfId="649" xr:uid="{00000000-0005-0000-0000-000088020000}"/>
    <cellStyle name="Calculation 2 5 6 2" xfId="650" xr:uid="{00000000-0005-0000-0000-000089020000}"/>
    <cellStyle name="Calculation 2 5 7" xfId="651" xr:uid="{00000000-0005-0000-0000-00008A020000}"/>
    <cellStyle name="Calculation 2 5 7 2" xfId="652" xr:uid="{00000000-0005-0000-0000-00008B020000}"/>
    <cellStyle name="Calculation 2 5 8" xfId="653" xr:uid="{00000000-0005-0000-0000-00008C020000}"/>
    <cellStyle name="Calculation 2 5 8 2" xfId="654" xr:uid="{00000000-0005-0000-0000-00008D020000}"/>
    <cellStyle name="Calculation 2 6" xfId="655" xr:uid="{00000000-0005-0000-0000-00008E020000}"/>
    <cellStyle name="Calculation 2 6 2" xfId="656" xr:uid="{00000000-0005-0000-0000-00008F020000}"/>
    <cellStyle name="Calculation 2 6 2 2" xfId="657" xr:uid="{00000000-0005-0000-0000-000090020000}"/>
    <cellStyle name="Calculation 2 6 3" xfId="658" xr:uid="{00000000-0005-0000-0000-000091020000}"/>
    <cellStyle name="Calculation 2 6 3 2" xfId="659" xr:uid="{00000000-0005-0000-0000-000092020000}"/>
    <cellStyle name="Calculation 2 6 4" xfId="660" xr:uid="{00000000-0005-0000-0000-000093020000}"/>
    <cellStyle name="Calculation 2 6 4 2" xfId="661" xr:uid="{00000000-0005-0000-0000-000094020000}"/>
    <cellStyle name="Calculation 2 6 5" xfId="662" xr:uid="{00000000-0005-0000-0000-000095020000}"/>
    <cellStyle name="Calculation 2 6 5 2" xfId="663" xr:uid="{00000000-0005-0000-0000-000096020000}"/>
    <cellStyle name="Calculation 2 6 6" xfId="664" xr:uid="{00000000-0005-0000-0000-000097020000}"/>
    <cellStyle name="Calculation 2 7" xfId="665" xr:uid="{00000000-0005-0000-0000-000098020000}"/>
    <cellStyle name="Calculation 2 7 2" xfId="666" xr:uid="{00000000-0005-0000-0000-000099020000}"/>
    <cellStyle name="Calculation 2 8" xfId="667" xr:uid="{00000000-0005-0000-0000-00009A020000}"/>
    <cellStyle name="Calculation 2 8 2" xfId="668" xr:uid="{00000000-0005-0000-0000-00009B020000}"/>
    <cellStyle name="Calculation 3" xfId="669" xr:uid="{00000000-0005-0000-0000-00009C020000}"/>
    <cellStyle name="Calculation 3 2" xfId="670" xr:uid="{00000000-0005-0000-0000-00009D020000}"/>
    <cellStyle name="Calculation 3 2 2" xfId="671" xr:uid="{00000000-0005-0000-0000-00009E020000}"/>
    <cellStyle name="Calculation 3 3" xfId="672" xr:uid="{00000000-0005-0000-0000-00009F020000}"/>
    <cellStyle name="Calculation 3 3 2" xfId="673" xr:uid="{00000000-0005-0000-0000-0000A0020000}"/>
    <cellStyle name="Calculation 3 4" xfId="674" xr:uid="{00000000-0005-0000-0000-0000A1020000}"/>
    <cellStyle name="Calculation 3 4 2" xfId="675" xr:uid="{00000000-0005-0000-0000-0000A2020000}"/>
    <cellStyle name="Calculation 3 5" xfId="676" xr:uid="{00000000-0005-0000-0000-0000A3020000}"/>
    <cellStyle name="Calculation 3 5 2" xfId="677" xr:uid="{00000000-0005-0000-0000-0000A4020000}"/>
    <cellStyle name="Calculation 3 6" xfId="678" xr:uid="{00000000-0005-0000-0000-0000A5020000}"/>
    <cellStyle name="Calculation 3 6 2" xfId="679" xr:uid="{00000000-0005-0000-0000-0000A6020000}"/>
    <cellStyle name="Calculation 3 7" xfId="680" xr:uid="{00000000-0005-0000-0000-0000A7020000}"/>
    <cellStyle name="Calculation 3 7 2" xfId="681" xr:uid="{00000000-0005-0000-0000-0000A8020000}"/>
    <cellStyle name="Calculation 3 8" xfId="682" xr:uid="{00000000-0005-0000-0000-0000A9020000}"/>
    <cellStyle name="Calculation 3 8 2" xfId="683" xr:uid="{00000000-0005-0000-0000-0000AA020000}"/>
    <cellStyle name="Calculation 4" xfId="684" xr:uid="{00000000-0005-0000-0000-0000AB020000}"/>
    <cellStyle name="Calculation 4 2" xfId="685" xr:uid="{00000000-0005-0000-0000-0000AC020000}"/>
    <cellStyle name="Calculation 4 2 2" xfId="686" xr:uid="{00000000-0005-0000-0000-0000AD020000}"/>
    <cellStyle name="Check Cell 2" xfId="687" xr:uid="{00000000-0005-0000-0000-0000AE020000}"/>
    <cellStyle name="Check Cell 2 2" xfId="688" xr:uid="{00000000-0005-0000-0000-0000AF020000}"/>
    <cellStyle name="Check Cell 3" xfId="689" xr:uid="{00000000-0005-0000-0000-0000B0020000}"/>
    <cellStyle name="Check Cell 4" xfId="690" xr:uid="{00000000-0005-0000-0000-0000B1020000}"/>
    <cellStyle name="Comma" xfId="23121" builtinId="3"/>
    <cellStyle name="Comma 10" xfId="691" xr:uid="{00000000-0005-0000-0000-0000B3020000}"/>
    <cellStyle name="Comma 10 2" xfId="692" xr:uid="{00000000-0005-0000-0000-0000B4020000}"/>
    <cellStyle name="Comma 10 2 2" xfId="693" xr:uid="{00000000-0005-0000-0000-0000B5020000}"/>
    <cellStyle name="Comma 10 2 3" xfId="33876" xr:uid="{00000000-0005-0000-0000-0000B6020000}"/>
    <cellStyle name="Comma 10 3" xfId="694" xr:uid="{00000000-0005-0000-0000-0000B7020000}"/>
    <cellStyle name="Comma 10 4" xfId="23251" xr:uid="{00000000-0005-0000-0000-0000B8020000}"/>
    <cellStyle name="Comma 11" xfId="695" xr:uid="{00000000-0005-0000-0000-0000B9020000}"/>
    <cellStyle name="Comma 12" xfId="696" xr:uid="{00000000-0005-0000-0000-0000BA020000}"/>
    <cellStyle name="Comma 12 2" xfId="697" xr:uid="{00000000-0005-0000-0000-0000BB020000}"/>
    <cellStyle name="Comma 13" xfId="698" xr:uid="{00000000-0005-0000-0000-0000BC020000}"/>
    <cellStyle name="Comma 13 2" xfId="699" xr:uid="{00000000-0005-0000-0000-0000BD020000}"/>
    <cellStyle name="Comma 13 2 2" xfId="700" xr:uid="{00000000-0005-0000-0000-0000BE020000}"/>
    <cellStyle name="Comma 13 2 3" xfId="43808" xr:uid="{00000000-0005-0000-0000-0000BF020000}"/>
    <cellStyle name="Comma 13 3" xfId="701" xr:uid="{00000000-0005-0000-0000-0000C0020000}"/>
    <cellStyle name="Comma 13 4" xfId="33792" xr:uid="{00000000-0005-0000-0000-0000C1020000}"/>
    <cellStyle name="Comma 14" xfId="702" xr:uid="{00000000-0005-0000-0000-0000C2020000}"/>
    <cellStyle name="Comma 15" xfId="23122" xr:uid="{00000000-0005-0000-0000-0000C3020000}"/>
    <cellStyle name="Comma 16" xfId="23248" xr:uid="{00000000-0005-0000-0000-0000C4020000}"/>
    <cellStyle name="Comma 17" xfId="44060" xr:uid="{00000000-0005-0000-0000-0000C5020000}"/>
    <cellStyle name="Comma 2" xfId="703" xr:uid="{00000000-0005-0000-0000-0000C6020000}"/>
    <cellStyle name="Comma 2 2" xfId="704" xr:uid="{00000000-0005-0000-0000-0000C7020000}"/>
    <cellStyle name="Comma 2 2 2" xfId="705" xr:uid="{00000000-0005-0000-0000-0000C8020000}"/>
    <cellStyle name="Comma 2 2 3" xfId="706" xr:uid="{00000000-0005-0000-0000-0000C9020000}"/>
    <cellStyle name="Comma 2 3" xfId="707" xr:uid="{00000000-0005-0000-0000-0000CA020000}"/>
    <cellStyle name="Comma 2 3 2" xfId="708" xr:uid="{00000000-0005-0000-0000-0000CB020000}"/>
    <cellStyle name="Comma 2 3 3" xfId="709" xr:uid="{00000000-0005-0000-0000-0000CC020000}"/>
    <cellStyle name="Comma 2 3 4" xfId="710" xr:uid="{00000000-0005-0000-0000-0000CD020000}"/>
    <cellStyle name="Comma 2 4" xfId="711" xr:uid="{00000000-0005-0000-0000-0000CE020000}"/>
    <cellStyle name="Comma 2 4 2" xfId="712" xr:uid="{00000000-0005-0000-0000-0000CF020000}"/>
    <cellStyle name="Comma 2 4 2 2" xfId="713" xr:uid="{00000000-0005-0000-0000-0000D0020000}"/>
    <cellStyle name="Comma 2 4 3" xfId="714" xr:uid="{00000000-0005-0000-0000-0000D1020000}"/>
    <cellStyle name="Comma 2 4 4" xfId="715" xr:uid="{00000000-0005-0000-0000-0000D2020000}"/>
    <cellStyle name="Comma 2 4 5" xfId="716" xr:uid="{00000000-0005-0000-0000-0000D3020000}"/>
    <cellStyle name="Comma 2 4 6" xfId="43998" xr:uid="{00000000-0005-0000-0000-0000D4020000}"/>
    <cellStyle name="Comma 2 5" xfId="717" xr:uid="{00000000-0005-0000-0000-0000D5020000}"/>
    <cellStyle name="Comma 2 5 2" xfId="718" xr:uid="{00000000-0005-0000-0000-0000D6020000}"/>
    <cellStyle name="Comma 2 5 3" xfId="719" xr:uid="{00000000-0005-0000-0000-0000D7020000}"/>
    <cellStyle name="Comma 2 5 3 2" xfId="720" xr:uid="{00000000-0005-0000-0000-0000D8020000}"/>
    <cellStyle name="Comma 2 5 3 2 2" xfId="721" xr:uid="{00000000-0005-0000-0000-0000D9020000}"/>
    <cellStyle name="Comma 2 5 3 2 3" xfId="34083" xr:uid="{00000000-0005-0000-0000-0000DA020000}"/>
    <cellStyle name="Comma 2 5 3 3" xfId="722" xr:uid="{00000000-0005-0000-0000-0000DB020000}"/>
    <cellStyle name="Comma 2 5 3 4" xfId="23481" xr:uid="{00000000-0005-0000-0000-0000DC020000}"/>
    <cellStyle name="Comma 2 5 4" xfId="44040" xr:uid="{00000000-0005-0000-0000-0000DD020000}"/>
    <cellStyle name="Comma 2 6" xfId="723" xr:uid="{00000000-0005-0000-0000-0000DE020000}"/>
    <cellStyle name="Comma 3" xfId="724" xr:uid="{00000000-0005-0000-0000-0000DF020000}"/>
    <cellStyle name="Comma 3 2" xfId="725" xr:uid="{00000000-0005-0000-0000-0000E0020000}"/>
    <cellStyle name="Comma 3 2 2" xfId="726" xr:uid="{00000000-0005-0000-0000-0000E1020000}"/>
    <cellStyle name="Comma 3 2 3" xfId="727" xr:uid="{00000000-0005-0000-0000-0000E2020000}"/>
    <cellStyle name="Comma 3 3" xfId="728" xr:uid="{00000000-0005-0000-0000-0000E3020000}"/>
    <cellStyle name="Comma 3 4" xfId="729" xr:uid="{00000000-0005-0000-0000-0000E4020000}"/>
    <cellStyle name="Comma 4" xfId="730" xr:uid="{00000000-0005-0000-0000-0000E5020000}"/>
    <cellStyle name="Comma 4 2" xfId="731" xr:uid="{00000000-0005-0000-0000-0000E6020000}"/>
    <cellStyle name="Comma 4 2 2" xfId="732" xr:uid="{00000000-0005-0000-0000-0000E7020000}"/>
    <cellStyle name="Comma 4 2 3" xfId="733" xr:uid="{00000000-0005-0000-0000-0000E8020000}"/>
    <cellStyle name="Comma 4 2 4" xfId="734" xr:uid="{00000000-0005-0000-0000-0000E9020000}"/>
    <cellStyle name="Comma 4 2 5" xfId="735" xr:uid="{00000000-0005-0000-0000-0000EA020000}"/>
    <cellStyle name="Comma 4 2 5 2" xfId="736" xr:uid="{00000000-0005-0000-0000-0000EB020000}"/>
    <cellStyle name="Comma 4 2 5 3" xfId="43885" xr:uid="{00000000-0005-0000-0000-0000EC020000}"/>
    <cellStyle name="Comma 4 2 6" xfId="737" xr:uid="{00000000-0005-0000-0000-0000ED020000}"/>
    <cellStyle name="Comma 4 2 7" xfId="738" xr:uid="{00000000-0005-0000-0000-0000EE020000}"/>
    <cellStyle name="Comma 4 2 8" xfId="23126" xr:uid="{00000000-0005-0000-0000-0000EF020000}"/>
    <cellStyle name="Comma 4 3" xfId="739" xr:uid="{00000000-0005-0000-0000-0000F0020000}"/>
    <cellStyle name="Comma 4 3 2" xfId="740" xr:uid="{00000000-0005-0000-0000-0000F1020000}"/>
    <cellStyle name="Comma 4 3 3" xfId="741" xr:uid="{00000000-0005-0000-0000-0000F2020000}"/>
    <cellStyle name="Comma 4 3 4" xfId="742" xr:uid="{00000000-0005-0000-0000-0000F3020000}"/>
    <cellStyle name="Comma 4 4" xfId="743" xr:uid="{00000000-0005-0000-0000-0000F4020000}"/>
    <cellStyle name="Comma 4 4 2" xfId="744" xr:uid="{00000000-0005-0000-0000-0000F5020000}"/>
    <cellStyle name="Comma 4 4 3" xfId="745" xr:uid="{00000000-0005-0000-0000-0000F6020000}"/>
    <cellStyle name="Comma 4 4 4" xfId="746" xr:uid="{00000000-0005-0000-0000-0000F7020000}"/>
    <cellStyle name="Comma 4 5" xfId="747" xr:uid="{00000000-0005-0000-0000-0000F8020000}"/>
    <cellStyle name="Comma 4 5 2" xfId="748" xr:uid="{00000000-0005-0000-0000-0000F9020000}"/>
    <cellStyle name="Comma 4 6" xfId="749" xr:uid="{00000000-0005-0000-0000-0000FA020000}"/>
    <cellStyle name="Comma 4 7" xfId="750" xr:uid="{00000000-0005-0000-0000-0000FB020000}"/>
    <cellStyle name="Comma 4 8" xfId="751" xr:uid="{00000000-0005-0000-0000-0000FC020000}"/>
    <cellStyle name="Comma 4 9" xfId="43999" xr:uid="{00000000-0005-0000-0000-0000FD020000}"/>
    <cellStyle name="Comma 5" xfId="752" xr:uid="{00000000-0005-0000-0000-0000FE020000}"/>
    <cellStyle name="Comma 5 2" xfId="753" xr:uid="{00000000-0005-0000-0000-0000FF020000}"/>
    <cellStyle name="Comma 5 2 2" xfId="754" xr:uid="{00000000-0005-0000-0000-000000030000}"/>
    <cellStyle name="Comma 5 3" xfId="755" xr:uid="{00000000-0005-0000-0000-000001030000}"/>
    <cellStyle name="Comma 5 4" xfId="756" xr:uid="{00000000-0005-0000-0000-000002030000}"/>
    <cellStyle name="Comma 5 5" xfId="757" xr:uid="{00000000-0005-0000-0000-000003030000}"/>
    <cellStyle name="Comma 5 6" xfId="758" xr:uid="{00000000-0005-0000-0000-000004030000}"/>
    <cellStyle name="Comma 5 6 2" xfId="759" xr:uid="{00000000-0005-0000-0000-000005030000}"/>
    <cellStyle name="Comma 5 6 3" xfId="43886" xr:uid="{00000000-0005-0000-0000-000006030000}"/>
    <cellStyle name="Comma 5 7" xfId="760" xr:uid="{00000000-0005-0000-0000-000007030000}"/>
    <cellStyle name="Comma 5 8" xfId="23127" xr:uid="{00000000-0005-0000-0000-000008030000}"/>
    <cellStyle name="Comma 5 9" xfId="44000" xr:uid="{00000000-0005-0000-0000-000009030000}"/>
    <cellStyle name="Comma 6" xfId="761" xr:uid="{00000000-0005-0000-0000-00000A030000}"/>
    <cellStyle name="Comma 6 2" xfId="762" xr:uid="{00000000-0005-0000-0000-00000B030000}"/>
    <cellStyle name="Comma 6 2 2" xfId="763" xr:uid="{00000000-0005-0000-0000-00000C030000}"/>
    <cellStyle name="Comma 6 2 3" xfId="764" xr:uid="{00000000-0005-0000-0000-00000D030000}"/>
    <cellStyle name="Comma 6 3" xfId="765" xr:uid="{00000000-0005-0000-0000-00000E030000}"/>
    <cellStyle name="Comma 6 3 2" xfId="766" xr:uid="{00000000-0005-0000-0000-00000F030000}"/>
    <cellStyle name="Comma 6 4" xfId="767" xr:uid="{00000000-0005-0000-0000-000010030000}"/>
    <cellStyle name="Comma 6 5" xfId="768" xr:uid="{00000000-0005-0000-0000-000011030000}"/>
    <cellStyle name="Comma 6 6" xfId="769" xr:uid="{00000000-0005-0000-0000-000012030000}"/>
    <cellStyle name="Comma 6 7" xfId="770" xr:uid="{00000000-0005-0000-0000-000013030000}"/>
    <cellStyle name="Comma 6 8" xfId="44001" xr:uid="{00000000-0005-0000-0000-000014030000}"/>
    <cellStyle name="Comma 7" xfId="771" xr:uid="{00000000-0005-0000-0000-000015030000}"/>
    <cellStyle name="Comma 7 2" xfId="44002" xr:uid="{00000000-0005-0000-0000-000016030000}"/>
    <cellStyle name="Comma 8" xfId="772" xr:uid="{00000000-0005-0000-0000-000017030000}"/>
    <cellStyle name="Comma 8 2" xfId="773" xr:uid="{00000000-0005-0000-0000-000018030000}"/>
    <cellStyle name="Comma 8 2 2" xfId="774" xr:uid="{00000000-0005-0000-0000-000019030000}"/>
    <cellStyle name="Comma 8 3" xfId="775" xr:uid="{00000000-0005-0000-0000-00001A030000}"/>
    <cellStyle name="Comma 8 4" xfId="776" xr:uid="{00000000-0005-0000-0000-00001B030000}"/>
    <cellStyle name="Comma 8 4 2" xfId="23252" xr:uid="{00000000-0005-0000-0000-00001C030000}"/>
    <cellStyle name="Comma 8 5" xfId="777" xr:uid="{00000000-0005-0000-0000-00001D030000}"/>
    <cellStyle name="Comma 9" xfId="778" xr:uid="{00000000-0005-0000-0000-00001E030000}"/>
    <cellStyle name="Comma 9 2" xfId="779" xr:uid="{00000000-0005-0000-0000-00001F030000}"/>
    <cellStyle name="Comma 9 3" xfId="780" xr:uid="{00000000-0005-0000-0000-000020030000}"/>
    <cellStyle name="Copied" xfId="781" xr:uid="{00000000-0005-0000-0000-000021030000}"/>
    <cellStyle name="COST1" xfId="782" xr:uid="{00000000-0005-0000-0000-000022030000}"/>
    <cellStyle name="Currency 2" xfId="783" xr:uid="{00000000-0005-0000-0000-000023030000}"/>
    <cellStyle name="Entered" xfId="784" xr:uid="{00000000-0005-0000-0000-000024030000}"/>
    <cellStyle name="Explanatory Text 2" xfId="785" xr:uid="{00000000-0005-0000-0000-000025030000}"/>
    <cellStyle name="Explanatory Text 2 2" xfId="786" xr:uid="{00000000-0005-0000-0000-000026030000}"/>
    <cellStyle name="Explanatory Text 3" xfId="787" xr:uid="{00000000-0005-0000-0000-000027030000}"/>
    <cellStyle name="Explanatory Text 4" xfId="788" xr:uid="{00000000-0005-0000-0000-000028030000}"/>
    <cellStyle name="Followed Hyperlink 2" xfId="789" xr:uid="{00000000-0005-0000-0000-000029030000}"/>
    <cellStyle name="Good 2" xfId="790" xr:uid="{00000000-0005-0000-0000-00002A030000}"/>
    <cellStyle name="Good 2 2" xfId="791" xr:uid="{00000000-0005-0000-0000-00002B030000}"/>
    <cellStyle name="Good 3" xfId="792" xr:uid="{00000000-0005-0000-0000-00002C030000}"/>
    <cellStyle name="Good 4" xfId="793" xr:uid="{00000000-0005-0000-0000-00002D030000}"/>
    <cellStyle name="Grey" xfId="794" xr:uid="{00000000-0005-0000-0000-00002E030000}"/>
    <cellStyle name="Header1" xfId="795" xr:uid="{00000000-0005-0000-0000-00002F030000}"/>
    <cellStyle name="Header1 2" xfId="796" xr:uid="{00000000-0005-0000-0000-000030030000}"/>
    <cellStyle name="Header1 2 2" xfId="797" xr:uid="{00000000-0005-0000-0000-000031030000}"/>
    <cellStyle name="Header1 3" xfId="798" xr:uid="{00000000-0005-0000-0000-000032030000}"/>
    <cellStyle name="Header2" xfId="799" xr:uid="{00000000-0005-0000-0000-000033030000}"/>
    <cellStyle name="Header2 2" xfId="800" xr:uid="{00000000-0005-0000-0000-000034030000}"/>
    <cellStyle name="Header2 2 2" xfId="801" xr:uid="{00000000-0005-0000-0000-000035030000}"/>
    <cellStyle name="Header2 2 2 2" xfId="802" xr:uid="{00000000-0005-0000-0000-000036030000}"/>
    <cellStyle name="Header2 2 2 3" xfId="803" xr:uid="{00000000-0005-0000-0000-000037030000}"/>
    <cellStyle name="Header2 2 2 4" xfId="33959" xr:uid="{00000000-0005-0000-0000-000038030000}"/>
    <cellStyle name="Header2 2 3" xfId="23288" xr:uid="{00000000-0005-0000-0000-000039030000}"/>
    <cellStyle name="Header2 3" xfId="804" xr:uid="{00000000-0005-0000-0000-00003A030000}"/>
    <cellStyle name="Header2 3 2" xfId="805" xr:uid="{00000000-0005-0000-0000-00003B030000}"/>
    <cellStyle name="Header2 3 2 2" xfId="806" xr:uid="{00000000-0005-0000-0000-00003C030000}"/>
    <cellStyle name="Header2 3 2 3" xfId="807" xr:uid="{00000000-0005-0000-0000-00003D030000}"/>
    <cellStyle name="Header2 3 2 4" xfId="34014" xr:uid="{00000000-0005-0000-0000-00003E030000}"/>
    <cellStyle name="Header2 3 3" xfId="23385" xr:uid="{00000000-0005-0000-0000-00003F030000}"/>
    <cellStyle name="Header2 4" xfId="808" xr:uid="{00000000-0005-0000-0000-000040030000}"/>
    <cellStyle name="Header2 4 2" xfId="809" xr:uid="{00000000-0005-0000-0000-000041030000}"/>
    <cellStyle name="Header2 4 2 2" xfId="810" xr:uid="{00000000-0005-0000-0000-000042030000}"/>
    <cellStyle name="Header2 4 2 3" xfId="811" xr:uid="{00000000-0005-0000-0000-000043030000}"/>
    <cellStyle name="Header2 4 2 4" xfId="43854" xr:uid="{00000000-0005-0000-0000-000044030000}"/>
    <cellStyle name="Header2 4 3" xfId="812" xr:uid="{00000000-0005-0000-0000-000045030000}"/>
    <cellStyle name="Header2 4 4" xfId="813" xr:uid="{00000000-0005-0000-0000-000046030000}"/>
    <cellStyle name="Header2 4 5" xfId="33839" xr:uid="{00000000-0005-0000-0000-000047030000}"/>
    <cellStyle name="Header2 5" xfId="814" xr:uid="{00000000-0005-0000-0000-000048030000}"/>
    <cellStyle name="Header2 5 2" xfId="815" xr:uid="{00000000-0005-0000-0000-000049030000}"/>
    <cellStyle name="Header2 5 3" xfId="816" xr:uid="{00000000-0005-0000-0000-00004A030000}"/>
    <cellStyle name="Header2 5 4" xfId="33877" xr:uid="{00000000-0005-0000-0000-00004B030000}"/>
    <cellStyle name="Header2 6" xfId="23253" xr:uid="{00000000-0005-0000-0000-00004C030000}"/>
    <cellStyle name="Heading 1 2" xfId="817" xr:uid="{00000000-0005-0000-0000-00004D030000}"/>
    <cellStyle name="Heading 1 2 2" xfId="818" xr:uid="{00000000-0005-0000-0000-00004E030000}"/>
    <cellStyle name="Heading 1 3" xfId="819" xr:uid="{00000000-0005-0000-0000-00004F030000}"/>
    <cellStyle name="Heading 1 4" xfId="820" xr:uid="{00000000-0005-0000-0000-000050030000}"/>
    <cellStyle name="Heading 2 2" xfId="821" xr:uid="{00000000-0005-0000-0000-000051030000}"/>
    <cellStyle name="Heading 2 2 2" xfId="822" xr:uid="{00000000-0005-0000-0000-000052030000}"/>
    <cellStyle name="Heading 2 3" xfId="823" xr:uid="{00000000-0005-0000-0000-000053030000}"/>
    <cellStyle name="Heading 2 4" xfId="824" xr:uid="{00000000-0005-0000-0000-000054030000}"/>
    <cellStyle name="Heading 3 2" xfId="825" xr:uid="{00000000-0005-0000-0000-000055030000}"/>
    <cellStyle name="Heading 3 2 2" xfId="826" xr:uid="{00000000-0005-0000-0000-000056030000}"/>
    <cellStyle name="Heading 3 2 2 10" xfId="827" xr:uid="{00000000-0005-0000-0000-000057030000}"/>
    <cellStyle name="Heading 3 2 2 11" xfId="828" xr:uid="{00000000-0005-0000-0000-000058030000}"/>
    <cellStyle name="Heading 3 2 2 12" xfId="829" xr:uid="{00000000-0005-0000-0000-000059030000}"/>
    <cellStyle name="Heading 3 2 2 13" xfId="830" xr:uid="{00000000-0005-0000-0000-00005A030000}"/>
    <cellStyle name="Heading 3 2 2 14" xfId="831" xr:uid="{00000000-0005-0000-0000-00005B030000}"/>
    <cellStyle name="Heading 3 2 2 15" xfId="832" xr:uid="{00000000-0005-0000-0000-00005C030000}"/>
    <cellStyle name="Heading 3 2 2 16" xfId="833" xr:uid="{00000000-0005-0000-0000-00005D030000}"/>
    <cellStyle name="Heading 3 2 2 17" xfId="834" xr:uid="{00000000-0005-0000-0000-00005E030000}"/>
    <cellStyle name="Heading 3 2 2 18" xfId="835" xr:uid="{00000000-0005-0000-0000-00005F030000}"/>
    <cellStyle name="Heading 3 2 2 19" xfId="836" xr:uid="{00000000-0005-0000-0000-000060030000}"/>
    <cellStyle name="Heading 3 2 2 2" xfId="837" xr:uid="{00000000-0005-0000-0000-000061030000}"/>
    <cellStyle name="Heading 3 2 2 2 10" xfId="838" xr:uid="{00000000-0005-0000-0000-000062030000}"/>
    <cellStyle name="Heading 3 2 2 2 11" xfId="839" xr:uid="{00000000-0005-0000-0000-000063030000}"/>
    <cellStyle name="Heading 3 2 2 2 12" xfId="840" xr:uid="{00000000-0005-0000-0000-000064030000}"/>
    <cellStyle name="Heading 3 2 2 2 13" xfId="841" xr:uid="{00000000-0005-0000-0000-000065030000}"/>
    <cellStyle name="Heading 3 2 2 2 14" xfId="842" xr:uid="{00000000-0005-0000-0000-000066030000}"/>
    <cellStyle name="Heading 3 2 2 2 15" xfId="843" xr:uid="{00000000-0005-0000-0000-000067030000}"/>
    <cellStyle name="Heading 3 2 2 2 2" xfId="844" xr:uid="{00000000-0005-0000-0000-000068030000}"/>
    <cellStyle name="Heading 3 2 2 2 2 2" xfId="845" xr:uid="{00000000-0005-0000-0000-000069030000}"/>
    <cellStyle name="Heading 3 2 2 2 3" xfId="846" xr:uid="{00000000-0005-0000-0000-00006A030000}"/>
    <cellStyle name="Heading 3 2 2 2 4" xfId="847" xr:uid="{00000000-0005-0000-0000-00006B030000}"/>
    <cellStyle name="Heading 3 2 2 2 5" xfId="848" xr:uid="{00000000-0005-0000-0000-00006C030000}"/>
    <cellStyle name="Heading 3 2 2 2 6" xfId="849" xr:uid="{00000000-0005-0000-0000-00006D030000}"/>
    <cellStyle name="Heading 3 2 2 2 7" xfId="850" xr:uid="{00000000-0005-0000-0000-00006E030000}"/>
    <cellStyle name="Heading 3 2 2 2 8" xfId="851" xr:uid="{00000000-0005-0000-0000-00006F030000}"/>
    <cellStyle name="Heading 3 2 2 2 9" xfId="852" xr:uid="{00000000-0005-0000-0000-000070030000}"/>
    <cellStyle name="Heading 3 2 2 3" xfId="853" xr:uid="{00000000-0005-0000-0000-000071030000}"/>
    <cellStyle name="Heading 3 2 2 3 2" xfId="854" xr:uid="{00000000-0005-0000-0000-000072030000}"/>
    <cellStyle name="Heading 3 2 2 4" xfId="855" xr:uid="{00000000-0005-0000-0000-000073030000}"/>
    <cellStyle name="Heading 3 2 2 5" xfId="856" xr:uid="{00000000-0005-0000-0000-000074030000}"/>
    <cellStyle name="Heading 3 2 2 6" xfId="857" xr:uid="{00000000-0005-0000-0000-000075030000}"/>
    <cellStyle name="Heading 3 2 2 7" xfId="858" xr:uid="{00000000-0005-0000-0000-000076030000}"/>
    <cellStyle name="Heading 3 2 2 8" xfId="859" xr:uid="{00000000-0005-0000-0000-000077030000}"/>
    <cellStyle name="Heading 3 2 2 9" xfId="860" xr:uid="{00000000-0005-0000-0000-000078030000}"/>
    <cellStyle name="Heading 3 2 3" xfId="861" xr:uid="{00000000-0005-0000-0000-000079030000}"/>
    <cellStyle name="Heading 3 2 3 10" xfId="862" xr:uid="{00000000-0005-0000-0000-00007A030000}"/>
    <cellStyle name="Heading 3 2 3 11" xfId="863" xr:uid="{00000000-0005-0000-0000-00007B030000}"/>
    <cellStyle name="Heading 3 2 3 12" xfId="864" xr:uid="{00000000-0005-0000-0000-00007C030000}"/>
    <cellStyle name="Heading 3 2 3 13" xfId="865" xr:uid="{00000000-0005-0000-0000-00007D030000}"/>
    <cellStyle name="Heading 3 2 3 14" xfId="866" xr:uid="{00000000-0005-0000-0000-00007E030000}"/>
    <cellStyle name="Heading 3 2 3 15" xfId="867" xr:uid="{00000000-0005-0000-0000-00007F030000}"/>
    <cellStyle name="Heading 3 2 3 16" xfId="868" xr:uid="{00000000-0005-0000-0000-000080030000}"/>
    <cellStyle name="Heading 3 2 3 17" xfId="869" xr:uid="{00000000-0005-0000-0000-000081030000}"/>
    <cellStyle name="Heading 3 2 3 18" xfId="870" xr:uid="{00000000-0005-0000-0000-000082030000}"/>
    <cellStyle name="Heading 3 2 3 2" xfId="871" xr:uid="{00000000-0005-0000-0000-000083030000}"/>
    <cellStyle name="Heading 3 2 3 2 10" xfId="872" xr:uid="{00000000-0005-0000-0000-000084030000}"/>
    <cellStyle name="Heading 3 2 3 2 11" xfId="873" xr:uid="{00000000-0005-0000-0000-000085030000}"/>
    <cellStyle name="Heading 3 2 3 2 12" xfId="874" xr:uid="{00000000-0005-0000-0000-000086030000}"/>
    <cellStyle name="Heading 3 2 3 2 13" xfId="875" xr:uid="{00000000-0005-0000-0000-000087030000}"/>
    <cellStyle name="Heading 3 2 3 2 14" xfId="876" xr:uid="{00000000-0005-0000-0000-000088030000}"/>
    <cellStyle name="Heading 3 2 3 2 15" xfId="877" xr:uid="{00000000-0005-0000-0000-000089030000}"/>
    <cellStyle name="Heading 3 2 3 2 2" xfId="878" xr:uid="{00000000-0005-0000-0000-00008A030000}"/>
    <cellStyle name="Heading 3 2 3 2 2 2" xfId="879" xr:uid="{00000000-0005-0000-0000-00008B030000}"/>
    <cellStyle name="Heading 3 2 3 2 3" xfId="880" xr:uid="{00000000-0005-0000-0000-00008C030000}"/>
    <cellStyle name="Heading 3 2 3 2 4" xfId="881" xr:uid="{00000000-0005-0000-0000-00008D030000}"/>
    <cellStyle name="Heading 3 2 3 2 5" xfId="882" xr:uid="{00000000-0005-0000-0000-00008E030000}"/>
    <cellStyle name="Heading 3 2 3 2 6" xfId="883" xr:uid="{00000000-0005-0000-0000-00008F030000}"/>
    <cellStyle name="Heading 3 2 3 2 7" xfId="884" xr:uid="{00000000-0005-0000-0000-000090030000}"/>
    <cellStyle name="Heading 3 2 3 2 8" xfId="885" xr:uid="{00000000-0005-0000-0000-000091030000}"/>
    <cellStyle name="Heading 3 2 3 2 9" xfId="886" xr:uid="{00000000-0005-0000-0000-000092030000}"/>
    <cellStyle name="Heading 3 2 3 3" xfId="887" xr:uid="{00000000-0005-0000-0000-000093030000}"/>
    <cellStyle name="Heading 3 2 3 3 2" xfId="888" xr:uid="{00000000-0005-0000-0000-000094030000}"/>
    <cellStyle name="Heading 3 2 3 4" xfId="889" xr:uid="{00000000-0005-0000-0000-000095030000}"/>
    <cellStyle name="Heading 3 2 3 5" xfId="890" xr:uid="{00000000-0005-0000-0000-000096030000}"/>
    <cellStyle name="Heading 3 2 3 6" xfId="891" xr:uid="{00000000-0005-0000-0000-000097030000}"/>
    <cellStyle name="Heading 3 2 3 7" xfId="892" xr:uid="{00000000-0005-0000-0000-000098030000}"/>
    <cellStyle name="Heading 3 2 3 8" xfId="893" xr:uid="{00000000-0005-0000-0000-000099030000}"/>
    <cellStyle name="Heading 3 2 3 9" xfId="894" xr:uid="{00000000-0005-0000-0000-00009A030000}"/>
    <cellStyle name="Heading 3 2 4" xfId="895" xr:uid="{00000000-0005-0000-0000-00009B030000}"/>
    <cellStyle name="Heading 3 2 4 10" xfId="896" xr:uid="{00000000-0005-0000-0000-00009C030000}"/>
    <cellStyle name="Heading 3 2 4 11" xfId="897" xr:uid="{00000000-0005-0000-0000-00009D030000}"/>
    <cellStyle name="Heading 3 2 4 12" xfId="898" xr:uid="{00000000-0005-0000-0000-00009E030000}"/>
    <cellStyle name="Heading 3 2 4 13" xfId="899" xr:uid="{00000000-0005-0000-0000-00009F030000}"/>
    <cellStyle name="Heading 3 2 4 14" xfId="900" xr:uid="{00000000-0005-0000-0000-0000A0030000}"/>
    <cellStyle name="Heading 3 2 4 15" xfId="901" xr:uid="{00000000-0005-0000-0000-0000A1030000}"/>
    <cellStyle name="Heading 3 2 4 16" xfId="902" xr:uid="{00000000-0005-0000-0000-0000A2030000}"/>
    <cellStyle name="Heading 3 2 4 17" xfId="903" xr:uid="{00000000-0005-0000-0000-0000A3030000}"/>
    <cellStyle name="Heading 3 2 4 18" xfId="904" xr:uid="{00000000-0005-0000-0000-0000A4030000}"/>
    <cellStyle name="Heading 3 2 4 2" xfId="905" xr:uid="{00000000-0005-0000-0000-0000A5030000}"/>
    <cellStyle name="Heading 3 2 4 2 10" xfId="906" xr:uid="{00000000-0005-0000-0000-0000A6030000}"/>
    <cellStyle name="Heading 3 2 4 2 11" xfId="907" xr:uid="{00000000-0005-0000-0000-0000A7030000}"/>
    <cellStyle name="Heading 3 2 4 2 12" xfId="908" xr:uid="{00000000-0005-0000-0000-0000A8030000}"/>
    <cellStyle name="Heading 3 2 4 2 13" xfId="909" xr:uid="{00000000-0005-0000-0000-0000A9030000}"/>
    <cellStyle name="Heading 3 2 4 2 14" xfId="910" xr:uid="{00000000-0005-0000-0000-0000AA030000}"/>
    <cellStyle name="Heading 3 2 4 2 15" xfId="911" xr:uid="{00000000-0005-0000-0000-0000AB030000}"/>
    <cellStyle name="Heading 3 2 4 2 2" xfId="912" xr:uid="{00000000-0005-0000-0000-0000AC030000}"/>
    <cellStyle name="Heading 3 2 4 2 2 2" xfId="913" xr:uid="{00000000-0005-0000-0000-0000AD030000}"/>
    <cellStyle name="Heading 3 2 4 2 3" xfId="914" xr:uid="{00000000-0005-0000-0000-0000AE030000}"/>
    <cellStyle name="Heading 3 2 4 2 4" xfId="915" xr:uid="{00000000-0005-0000-0000-0000AF030000}"/>
    <cellStyle name="Heading 3 2 4 2 5" xfId="916" xr:uid="{00000000-0005-0000-0000-0000B0030000}"/>
    <cellStyle name="Heading 3 2 4 2 6" xfId="917" xr:uid="{00000000-0005-0000-0000-0000B1030000}"/>
    <cellStyle name="Heading 3 2 4 2 7" xfId="918" xr:uid="{00000000-0005-0000-0000-0000B2030000}"/>
    <cellStyle name="Heading 3 2 4 2 8" xfId="919" xr:uid="{00000000-0005-0000-0000-0000B3030000}"/>
    <cellStyle name="Heading 3 2 4 2 9" xfId="920" xr:uid="{00000000-0005-0000-0000-0000B4030000}"/>
    <cellStyle name="Heading 3 2 4 3" xfId="921" xr:uid="{00000000-0005-0000-0000-0000B5030000}"/>
    <cellStyle name="Heading 3 2 4 3 2" xfId="922" xr:uid="{00000000-0005-0000-0000-0000B6030000}"/>
    <cellStyle name="Heading 3 2 4 4" xfId="923" xr:uid="{00000000-0005-0000-0000-0000B7030000}"/>
    <cellStyle name="Heading 3 2 4 5" xfId="924" xr:uid="{00000000-0005-0000-0000-0000B8030000}"/>
    <cellStyle name="Heading 3 2 4 6" xfId="925" xr:uid="{00000000-0005-0000-0000-0000B9030000}"/>
    <cellStyle name="Heading 3 2 4 7" xfId="926" xr:uid="{00000000-0005-0000-0000-0000BA030000}"/>
    <cellStyle name="Heading 3 2 4 8" xfId="927" xr:uid="{00000000-0005-0000-0000-0000BB030000}"/>
    <cellStyle name="Heading 3 2 4 9" xfId="928" xr:uid="{00000000-0005-0000-0000-0000BC030000}"/>
    <cellStyle name="Heading 3 2 5" xfId="929" xr:uid="{00000000-0005-0000-0000-0000BD030000}"/>
    <cellStyle name="Heading 3 2 5 10" xfId="930" xr:uid="{00000000-0005-0000-0000-0000BE030000}"/>
    <cellStyle name="Heading 3 2 5 11" xfId="931" xr:uid="{00000000-0005-0000-0000-0000BF030000}"/>
    <cellStyle name="Heading 3 2 5 12" xfId="932" xr:uid="{00000000-0005-0000-0000-0000C0030000}"/>
    <cellStyle name="Heading 3 2 5 13" xfId="933" xr:uid="{00000000-0005-0000-0000-0000C1030000}"/>
    <cellStyle name="Heading 3 2 5 14" xfId="934" xr:uid="{00000000-0005-0000-0000-0000C2030000}"/>
    <cellStyle name="Heading 3 2 5 15" xfId="935" xr:uid="{00000000-0005-0000-0000-0000C3030000}"/>
    <cellStyle name="Heading 3 2 5 16" xfId="936" xr:uid="{00000000-0005-0000-0000-0000C4030000}"/>
    <cellStyle name="Heading 3 2 5 17" xfId="937" xr:uid="{00000000-0005-0000-0000-0000C5030000}"/>
    <cellStyle name="Heading 3 2 5 18" xfId="938" xr:uid="{00000000-0005-0000-0000-0000C6030000}"/>
    <cellStyle name="Heading 3 2 5 2" xfId="939" xr:uid="{00000000-0005-0000-0000-0000C7030000}"/>
    <cellStyle name="Heading 3 2 5 2 10" xfId="940" xr:uid="{00000000-0005-0000-0000-0000C8030000}"/>
    <cellStyle name="Heading 3 2 5 2 11" xfId="941" xr:uid="{00000000-0005-0000-0000-0000C9030000}"/>
    <cellStyle name="Heading 3 2 5 2 12" xfId="942" xr:uid="{00000000-0005-0000-0000-0000CA030000}"/>
    <cellStyle name="Heading 3 2 5 2 13" xfId="943" xr:uid="{00000000-0005-0000-0000-0000CB030000}"/>
    <cellStyle name="Heading 3 2 5 2 14" xfId="944" xr:uid="{00000000-0005-0000-0000-0000CC030000}"/>
    <cellStyle name="Heading 3 2 5 2 15" xfId="945" xr:uid="{00000000-0005-0000-0000-0000CD030000}"/>
    <cellStyle name="Heading 3 2 5 2 2" xfId="946" xr:uid="{00000000-0005-0000-0000-0000CE030000}"/>
    <cellStyle name="Heading 3 2 5 2 2 2" xfId="947" xr:uid="{00000000-0005-0000-0000-0000CF030000}"/>
    <cellStyle name="Heading 3 2 5 2 3" xfId="948" xr:uid="{00000000-0005-0000-0000-0000D0030000}"/>
    <cellStyle name="Heading 3 2 5 2 4" xfId="949" xr:uid="{00000000-0005-0000-0000-0000D1030000}"/>
    <cellStyle name="Heading 3 2 5 2 5" xfId="950" xr:uid="{00000000-0005-0000-0000-0000D2030000}"/>
    <cellStyle name="Heading 3 2 5 2 6" xfId="951" xr:uid="{00000000-0005-0000-0000-0000D3030000}"/>
    <cellStyle name="Heading 3 2 5 2 7" xfId="952" xr:uid="{00000000-0005-0000-0000-0000D4030000}"/>
    <cellStyle name="Heading 3 2 5 2 8" xfId="953" xr:uid="{00000000-0005-0000-0000-0000D5030000}"/>
    <cellStyle name="Heading 3 2 5 2 9" xfId="954" xr:uid="{00000000-0005-0000-0000-0000D6030000}"/>
    <cellStyle name="Heading 3 2 5 3" xfId="955" xr:uid="{00000000-0005-0000-0000-0000D7030000}"/>
    <cellStyle name="Heading 3 2 5 3 2" xfId="956" xr:uid="{00000000-0005-0000-0000-0000D8030000}"/>
    <cellStyle name="Heading 3 2 5 4" xfId="957" xr:uid="{00000000-0005-0000-0000-0000D9030000}"/>
    <cellStyle name="Heading 3 2 5 5" xfId="958" xr:uid="{00000000-0005-0000-0000-0000DA030000}"/>
    <cellStyle name="Heading 3 2 5 6" xfId="959" xr:uid="{00000000-0005-0000-0000-0000DB030000}"/>
    <cellStyle name="Heading 3 2 5 7" xfId="960" xr:uid="{00000000-0005-0000-0000-0000DC030000}"/>
    <cellStyle name="Heading 3 2 5 8" xfId="961" xr:uid="{00000000-0005-0000-0000-0000DD030000}"/>
    <cellStyle name="Heading 3 2 5 9" xfId="962" xr:uid="{00000000-0005-0000-0000-0000DE030000}"/>
    <cellStyle name="Heading 3 2 6" xfId="963" xr:uid="{00000000-0005-0000-0000-0000DF030000}"/>
    <cellStyle name="Heading 3 3" xfId="964" xr:uid="{00000000-0005-0000-0000-0000E0030000}"/>
    <cellStyle name="Heading 3 3 2" xfId="965" xr:uid="{00000000-0005-0000-0000-0000E1030000}"/>
    <cellStyle name="Heading 3 4" xfId="966" xr:uid="{00000000-0005-0000-0000-0000E2030000}"/>
    <cellStyle name="Heading 4 2" xfId="967" xr:uid="{00000000-0005-0000-0000-0000E3030000}"/>
    <cellStyle name="Heading 4 2 2" xfId="968" xr:uid="{00000000-0005-0000-0000-0000E4030000}"/>
    <cellStyle name="Heading 4 3" xfId="969" xr:uid="{00000000-0005-0000-0000-0000E5030000}"/>
    <cellStyle name="Heading 4 4" xfId="970" xr:uid="{00000000-0005-0000-0000-0000E6030000}"/>
    <cellStyle name="Hyperlink 2" xfId="971" xr:uid="{00000000-0005-0000-0000-0000E7030000}"/>
    <cellStyle name="Hyperlink 3" xfId="972" xr:uid="{00000000-0005-0000-0000-0000E8030000}"/>
    <cellStyle name="Input [yellow]" xfId="973" xr:uid="{00000000-0005-0000-0000-0000E9030000}"/>
    <cellStyle name="Input [yellow] 2" xfId="974" xr:uid="{00000000-0005-0000-0000-0000EA030000}"/>
    <cellStyle name="Input [yellow] 2 2" xfId="975" xr:uid="{00000000-0005-0000-0000-0000EB030000}"/>
    <cellStyle name="Input [yellow] 2 2 2" xfId="976" xr:uid="{00000000-0005-0000-0000-0000EC030000}"/>
    <cellStyle name="Input [yellow] 2 2 3" xfId="33960" xr:uid="{00000000-0005-0000-0000-0000ED030000}"/>
    <cellStyle name="Input [yellow] 2 3" xfId="977" xr:uid="{00000000-0005-0000-0000-0000EE030000}"/>
    <cellStyle name="Input [yellow] 2 4" xfId="23289" xr:uid="{00000000-0005-0000-0000-0000EF030000}"/>
    <cellStyle name="Input [yellow] 3" xfId="978" xr:uid="{00000000-0005-0000-0000-0000F0030000}"/>
    <cellStyle name="Input [yellow] 3 2" xfId="979" xr:uid="{00000000-0005-0000-0000-0000F1030000}"/>
    <cellStyle name="Input [yellow] 3 2 2" xfId="980" xr:uid="{00000000-0005-0000-0000-0000F2030000}"/>
    <cellStyle name="Input [yellow] 3 2 3" xfId="34015" xr:uid="{00000000-0005-0000-0000-0000F3030000}"/>
    <cellStyle name="Input [yellow] 3 3" xfId="981" xr:uid="{00000000-0005-0000-0000-0000F4030000}"/>
    <cellStyle name="Input [yellow] 3 4" xfId="23386" xr:uid="{00000000-0005-0000-0000-0000F5030000}"/>
    <cellStyle name="Input [yellow] 4" xfId="982" xr:uid="{00000000-0005-0000-0000-0000F6030000}"/>
    <cellStyle name="Input [yellow] 4 2" xfId="983" xr:uid="{00000000-0005-0000-0000-0000F7030000}"/>
    <cellStyle name="Input [yellow] 4 3" xfId="33820" xr:uid="{00000000-0005-0000-0000-0000F8030000}"/>
    <cellStyle name="Input 10" xfId="984" xr:uid="{00000000-0005-0000-0000-0000F9030000}"/>
    <cellStyle name="Input 11" xfId="985" xr:uid="{00000000-0005-0000-0000-0000FA030000}"/>
    <cellStyle name="Input 12" xfId="986" xr:uid="{00000000-0005-0000-0000-0000FB030000}"/>
    <cellStyle name="Input 13" xfId="987" xr:uid="{00000000-0005-0000-0000-0000FC030000}"/>
    <cellStyle name="Input 14" xfId="988" xr:uid="{00000000-0005-0000-0000-0000FD030000}"/>
    <cellStyle name="Input 15" xfId="989" xr:uid="{00000000-0005-0000-0000-0000FE030000}"/>
    <cellStyle name="Input 16" xfId="990" xr:uid="{00000000-0005-0000-0000-0000FF030000}"/>
    <cellStyle name="Input 17" xfId="991" xr:uid="{00000000-0005-0000-0000-000000040000}"/>
    <cellStyle name="Input 18" xfId="992" xr:uid="{00000000-0005-0000-0000-000001040000}"/>
    <cellStyle name="Input 19" xfId="993" xr:uid="{00000000-0005-0000-0000-000002040000}"/>
    <cellStyle name="Input 2" xfId="994" xr:uid="{00000000-0005-0000-0000-000003040000}"/>
    <cellStyle name="Input 2 2" xfId="995" xr:uid="{00000000-0005-0000-0000-000004040000}"/>
    <cellStyle name="Input 2 2 2" xfId="996" xr:uid="{00000000-0005-0000-0000-000005040000}"/>
    <cellStyle name="Input 2 2 2 10" xfId="997" xr:uid="{00000000-0005-0000-0000-000006040000}"/>
    <cellStyle name="Input 2 2 2 10 2" xfId="998" xr:uid="{00000000-0005-0000-0000-000007040000}"/>
    <cellStyle name="Input 2 2 2 11" xfId="999" xr:uid="{00000000-0005-0000-0000-000008040000}"/>
    <cellStyle name="Input 2 2 2 11 2" xfId="1000" xr:uid="{00000000-0005-0000-0000-000009040000}"/>
    <cellStyle name="Input 2 2 2 12" xfId="1001" xr:uid="{00000000-0005-0000-0000-00000A040000}"/>
    <cellStyle name="Input 2 2 2 12 2" xfId="1002" xr:uid="{00000000-0005-0000-0000-00000B040000}"/>
    <cellStyle name="Input 2 2 2 13" xfId="1003" xr:uid="{00000000-0005-0000-0000-00000C040000}"/>
    <cellStyle name="Input 2 2 2 13 2" xfId="1004" xr:uid="{00000000-0005-0000-0000-00000D040000}"/>
    <cellStyle name="Input 2 2 2 2" xfId="1005" xr:uid="{00000000-0005-0000-0000-00000E040000}"/>
    <cellStyle name="Input 2 2 2 2 2" xfId="1006" xr:uid="{00000000-0005-0000-0000-00000F040000}"/>
    <cellStyle name="Input 2 2 2 2 2 2" xfId="1007" xr:uid="{00000000-0005-0000-0000-000010040000}"/>
    <cellStyle name="Input 2 2 2 2 2 2 2" xfId="1008" xr:uid="{00000000-0005-0000-0000-000011040000}"/>
    <cellStyle name="Input 2 2 2 2 2 3" xfId="1009" xr:uid="{00000000-0005-0000-0000-000012040000}"/>
    <cellStyle name="Input 2 2 2 2 2 3 2" xfId="1010" xr:uid="{00000000-0005-0000-0000-000013040000}"/>
    <cellStyle name="Input 2 2 2 2 2 4" xfId="1011" xr:uid="{00000000-0005-0000-0000-000014040000}"/>
    <cellStyle name="Input 2 2 2 2 2 4 2" xfId="1012" xr:uid="{00000000-0005-0000-0000-000015040000}"/>
    <cellStyle name="Input 2 2 2 2 2 5" xfId="1013" xr:uid="{00000000-0005-0000-0000-000016040000}"/>
    <cellStyle name="Input 2 2 2 2 2 5 2" xfId="1014" xr:uid="{00000000-0005-0000-0000-000017040000}"/>
    <cellStyle name="Input 2 2 2 2 2 6" xfId="1015" xr:uid="{00000000-0005-0000-0000-000018040000}"/>
    <cellStyle name="Input 2 2 2 2 3" xfId="1016" xr:uid="{00000000-0005-0000-0000-000019040000}"/>
    <cellStyle name="Input 2 2 2 2 3 2" xfId="1017" xr:uid="{00000000-0005-0000-0000-00001A040000}"/>
    <cellStyle name="Input 2 2 2 2 3 2 2" xfId="1018" xr:uid="{00000000-0005-0000-0000-00001B040000}"/>
    <cellStyle name="Input 2 2 2 2 3 3" xfId="1019" xr:uid="{00000000-0005-0000-0000-00001C040000}"/>
    <cellStyle name="Input 2 2 2 2 3 3 2" xfId="1020" xr:uid="{00000000-0005-0000-0000-00001D040000}"/>
    <cellStyle name="Input 2 2 2 2 3 4" xfId="1021" xr:uid="{00000000-0005-0000-0000-00001E040000}"/>
    <cellStyle name="Input 2 2 2 2 3 4 2" xfId="1022" xr:uid="{00000000-0005-0000-0000-00001F040000}"/>
    <cellStyle name="Input 2 2 2 2 3 5" xfId="1023" xr:uid="{00000000-0005-0000-0000-000020040000}"/>
    <cellStyle name="Input 2 2 2 2 3 5 2" xfId="1024" xr:uid="{00000000-0005-0000-0000-000021040000}"/>
    <cellStyle name="Input 2 2 2 2 3 6" xfId="1025" xr:uid="{00000000-0005-0000-0000-000022040000}"/>
    <cellStyle name="Input 2 2 2 2 4" xfId="1026" xr:uid="{00000000-0005-0000-0000-000023040000}"/>
    <cellStyle name="Input 2 2 2 2 4 2" xfId="1027" xr:uid="{00000000-0005-0000-0000-000024040000}"/>
    <cellStyle name="Input 2 2 2 2 4 2 2" xfId="1028" xr:uid="{00000000-0005-0000-0000-000025040000}"/>
    <cellStyle name="Input 2 2 2 2 4 3" xfId="1029" xr:uid="{00000000-0005-0000-0000-000026040000}"/>
    <cellStyle name="Input 2 2 2 2 4 3 2" xfId="1030" xr:uid="{00000000-0005-0000-0000-000027040000}"/>
    <cellStyle name="Input 2 2 2 2 4 4" xfId="1031" xr:uid="{00000000-0005-0000-0000-000028040000}"/>
    <cellStyle name="Input 2 2 2 2 4 4 2" xfId="1032" xr:uid="{00000000-0005-0000-0000-000029040000}"/>
    <cellStyle name="Input 2 2 2 2 4 5" xfId="1033" xr:uid="{00000000-0005-0000-0000-00002A040000}"/>
    <cellStyle name="Input 2 2 2 2 4 5 2" xfId="1034" xr:uid="{00000000-0005-0000-0000-00002B040000}"/>
    <cellStyle name="Input 2 2 2 2 4 6" xfId="1035" xr:uid="{00000000-0005-0000-0000-00002C040000}"/>
    <cellStyle name="Input 2 2 2 2 5" xfId="1036" xr:uid="{00000000-0005-0000-0000-00002D040000}"/>
    <cellStyle name="Input 2 2 2 2 5 2" xfId="1037" xr:uid="{00000000-0005-0000-0000-00002E040000}"/>
    <cellStyle name="Input 2 2 2 2 5 2 2" xfId="1038" xr:uid="{00000000-0005-0000-0000-00002F040000}"/>
    <cellStyle name="Input 2 2 2 2 5 3" xfId="1039" xr:uid="{00000000-0005-0000-0000-000030040000}"/>
    <cellStyle name="Input 2 2 2 2 5 3 2" xfId="1040" xr:uid="{00000000-0005-0000-0000-000031040000}"/>
    <cellStyle name="Input 2 2 2 2 5 4" xfId="1041" xr:uid="{00000000-0005-0000-0000-000032040000}"/>
    <cellStyle name="Input 2 2 2 2 5 4 2" xfId="1042" xr:uid="{00000000-0005-0000-0000-000033040000}"/>
    <cellStyle name="Input 2 2 2 2 5 5" xfId="1043" xr:uid="{00000000-0005-0000-0000-000034040000}"/>
    <cellStyle name="Input 2 2 2 2 5 5 2" xfId="1044" xr:uid="{00000000-0005-0000-0000-000035040000}"/>
    <cellStyle name="Input 2 2 2 2 5 6" xfId="1045" xr:uid="{00000000-0005-0000-0000-000036040000}"/>
    <cellStyle name="Input 2 2 2 2 6" xfId="1046" xr:uid="{00000000-0005-0000-0000-000037040000}"/>
    <cellStyle name="Input 2 2 2 2 6 2" xfId="1047" xr:uid="{00000000-0005-0000-0000-000038040000}"/>
    <cellStyle name="Input 2 2 2 2 7" xfId="1048" xr:uid="{00000000-0005-0000-0000-000039040000}"/>
    <cellStyle name="Input 2 2 2 2 7 2" xfId="1049" xr:uid="{00000000-0005-0000-0000-00003A040000}"/>
    <cellStyle name="Input 2 2 2 2 8" xfId="1050" xr:uid="{00000000-0005-0000-0000-00003B040000}"/>
    <cellStyle name="Input 2 2 2 2 8 2" xfId="1051" xr:uid="{00000000-0005-0000-0000-00003C040000}"/>
    <cellStyle name="Input 2 2 2 2 9" xfId="1052" xr:uid="{00000000-0005-0000-0000-00003D040000}"/>
    <cellStyle name="Input 2 2 2 2 9 2" xfId="1053" xr:uid="{00000000-0005-0000-0000-00003E040000}"/>
    <cellStyle name="Input 2 2 2 3" xfId="1054" xr:uid="{00000000-0005-0000-0000-00003F040000}"/>
    <cellStyle name="Input 2 2 2 3 2" xfId="1055" xr:uid="{00000000-0005-0000-0000-000040040000}"/>
    <cellStyle name="Input 2 2 2 3 2 2" xfId="1056" xr:uid="{00000000-0005-0000-0000-000041040000}"/>
    <cellStyle name="Input 2 2 2 3 3" xfId="1057" xr:uid="{00000000-0005-0000-0000-000042040000}"/>
    <cellStyle name="Input 2 2 2 3 3 2" xfId="1058" xr:uid="{00000000-0005-0000-0000-000043040000}"/>
    <cellStyle name="Input 2 2 2 3 4" xfId="1059" xr:uid="{00000000-0005-0000-0000-000044040000}"/>
    <cellStyle name="Input 2 2 2 3 4 2" xfId="1060" xr:uid="{00000000-0005-0000-0000-000045040000}"/>
    <cellStyle name="Input 2 2 2 3 5" xfId="1061" xr:uid="{00000000-0005-0000-0000-000046040000}"/>
    <cellStyle name="Input 2 2 2 3 5 2" xfId="1062" xr:uid="{00000000-0005-0000-0000-000047040000}"/>
    <cellStyle name="Input 2 2 2 3 6" xfId="1063" xr:uid="{00000000-0005-0000-0000-000048040000}"/>
    <cellStyle name="Input 2 2 2 3 6 2" xfId="1064" xr:uid="{00000000-0005-0000-0000-000049040000}"/>
    <cellStyle name="Input 2 2 2 3 7" xfId="1065" xr:uid="{00000000-0005-0000-0000-00004A040000}"/>
    <cellStyle name="Input 2 2 2 3 7 2" xfId="1066" xr:uid="{00000000-0005-0000-0000-00004B040000}"/>
    <cellStyle name="Input 2 2 2 4" xfId="1067" xr:uid="{00000000-0005-0000-0000-00004C040000}"/>
    <cellStyle name="Input 2 2 2 4 2" xfId="1068" xr:uid="{00000000-0005-0000-0000-00004D040000}"/>
    <cellStyle name="Input 2 2 2 4 2 2" xfId="1069" xr:uid="{00000000-0005-0000-0000-00004E040000}"/>
    <cellStyle name="Input 2 2 2 4 3" xfId="1070" xr:uid="{00000000-0005-0000-0000-00004F040000}"/>
    <cellStyle name="Input 2 2 2 4 3 2" xfId="1071" xr:uid="{00000000-0005-0000-0000-000050040000}"/>
    <cellStyle name="Input 2 2 2 4 4" xfId="1072" xr:uid="{00000000-0005-0000-0000-000051040000}"/>
    <cellStyle name="Input 2 2 2 4 4 2" xfId="1073" xr:uid="{00000000-0005-0000-0000-000052040000}"/>
    <cellStyle name="Input 2 2 2 4 5" xfId="1074" xr:uid="{00000000-0005-0000-0000-000053040000}"/>
    <cellStyle name="Input 2 2 2 4 5 2" xfId="1075" xr:uid="{00000000-0005-0000-0000-000054040000}"/>
    <cellStyle name="Input 2 2 2 4 6" xfId="1076" xr:uid="{00000000-0005-0000-0000-000055040000}"/>
    <cellStyle name="Input 2 2 2 4 6 2" xfId="1077" xr:uid="{00000000-0005-0000-0000-000056040000}"/>
    <cellStyle name="Input 2 2 2 4 7" xfId="1078" xr:uid="{00000000-0005-0000-0000-000057040000}"/>
    <cellStyle name="Input 2 2 2 4 7 2" xfId="1079" xr:uid="{00000000-0005-0000-0000-000058040000}"/>
    <cellStyle name="Input 2 2 2 5" xfId="1080" xr:uid="{00000000-0005-0000-0000-000059040000}"/>
    <cellStyle name="Input 2 2 2 5 2" xfId="1081" xr:uid="{00000000-0005-0000-0000-00005A040000}"/>
    <cellStyle name="Input 2 2 2 5 2 2" xfId="1082" xr:uid="{00000000-0005-0000-0000-00005B040000}"/>
    <cellStyle name="Input 2 2 2 5 3" xfId="1083" xr:uid="{00000000-0005-0000-0000-00005C040000}"/>
    <cellStyle name="Input 2 2 2 5 3 2" xfId="1084" xr:uid="{00000000-0005-0000-0000-00005D040000}"/>
    <cellStyle name="Input 2 2 2 5 4" xfId="1085" xr:uid="{00000000-0005-0000-0000-00005E040000}"/>
    <cellStyle name="Input 2 2 2 5 4 2" xfId="1086" xr:uid="{00000000-0005-0000-0000-00005F040000}"/>
    <cellStyle name="Input 2 2 2 5 5" xfId="1087" xr:uid="{00000000-0005-0000-0000-000060040000}"/>
    <cellStyle name="Input 2 2 2 5 5 2" xfId="1088" xr:uid="{00000000-0005-0000-0000-000061040000}"/>
    <cellStyle name="Input 2 2 2 5 6" xfId="1089" xr:uid="{00000000-0005-0000-0000-000062040000}"/>
    <cellStyle name="Input 2 2 2 5 6 2" xfId="1090" xr:uid="{00000000-0005-0000-0000-000063040000}"/>
    <cellStyle name="Input 2 2 2 5 7" xfId="1091" xr:uid="{00000000-0005-0000-0000-000064040000}"/>
    <cellStyle name="Input 2 2 2 5 7 2" xfId="1092" xr:uid="{00000000-0005-0000-0000-000065040000}"/>
    <cellStyle name="Input 2 2 2 6" xfId="1093" xr:uid="{00000000-0005-0000-0000-000066040000}"/>
    <cellStyle name="Input 2 2 2 6 2" xfId="1094" xr:uid="{00000000-0005-0000-0000-000067040000}"/>
    <cellStyle name="Input 2 2 2 6 2 2" xfId="1095" xr:uid="{00000000-0005-0000-0000-000068040000}"/>
    <cellStyle name="Input 2 2 2 6 3" xfId="1096" xr:uid="{00000000-0005-0000-0000-000069040000}"/>
    <cellStyle name="Input 2 2 2 6 3 2" xfId="1097" xr:uid="{00000000-0005-0000-0000-00006A040000}"/>
    <cellStyle name="Input 2 2 2 6 4" xfId="1098" xr:uid="{00000000-0005-0000-0000-00006B040000}"/>
    <cellStyle name="Input 2 2 2 6 4 2" xfId="1099" xr:uid="{00000000-0005-0000-0000-00006C040000}"/>
    <cellStyle name="Input 2 2 2 6 5" xfId="1100" xr:uid="{00000000-0005-0000-0000-00006D040000}"/>
    <cellStyle name="Input 2 2 2 6 5 2" xfId="1101" xr:uid="{00000000-0005-0000-0000-00006E040000}"/>
    <cellStyle name="Input 2 2 2 6 6" xfId="1102" xr:uid="{00000000-0005-0000-0000-00006F040000}"/>
    <cellStyle name="Input 2 2 2 6 6 2" xfId="1103" xr:uid="{00000000-0005-0000-0000-000070040000}"/>
    <cellStyle name="Input 2 2 2 6 7" xfId="1104" xr:uid="{00000000-0005-0000-0000-000071040000}"/>
    <cellStyle name="Input 2 2 2 6 7 2" xfId="1105" xr:uid="{00000000-0005-0000-0000-000072040000}"/>
    <cellStyle name="Input 2 2 2 7" xfId="1106" xr:uid="{00000000-0005-0000-0000-000073040000}"/>
    <cellStyle name="Input 2 2 2 7 2" xfId="1107" xr:uid="{00000000-0005-0000-0000-000074040000}"/>
    <cellStyle name="Input 2 2 2 7 2 2" xfId="1108" xr:uid="{00000000-0005-0000-0000-000075040000}"/>
    <cellStyle name="Input 2 2 2 7 3" xfId="1109" xr:uid="{00000000-0005-0000-0000-000076040000}"/>
    <cellStyle name="Input 2 2 2 7 3 2" xfId="1110" xr:uid="{00000000-0005-0000-0000-000077040000}"/>
    <cellStyle name="Input 2 2 2 7 4" xfId="1111" xr:uid="{00000000-0005-0000-0000-000078040000}"/>
    <cellStyle name="Input 2 2 2 7 4 2" xfId="1112" xr:uid="{00000000-0005-0000-0000-000079040000}"/>
    <cellStyle name="Input 2 2 2 7 5" xfId="1113" xr:uid="{00000000-0005-0000-0000-00007A040000}"/>
    <cellStyle name="Input 2 2 2 7 5 2" xfId="1114" xr:uid="{00000000-0005-0000-0000-00007B040000}"/>
    <cellStyle name="Input 2 2 2 7 6" xfId="1115" xr:uid="{00000000-0005-0000-0000-00007C040000}"/>
    <cellStyle name="Input 2 2 2 7 6 2" xfId="1116" xr:uid="{00000000-0005-0000-0000-00007D040000}"/>
    <cellStyle name="Input 2 2 2 7 7" xfId="1117" xr:uid="{00000000-0005-0000-0000-00007E040000}"/>
    <cellStyle name="Input 2 2 2 7 7 2" xfId="1118" xr:uid="{00000000-0005-0000-0000-00007F040000}"/>
    <cellStyle name="Input 2 2 2 8" xfId="1119" xr:uid="{00000000-0005-0000-0000-000080040000}"/>
    <cellStyle name="Input 2 2 2 8 2" xfId="1120" xr:uid="{00000000-0005-0000-0000-000081040000}"/>
    <cellStyle name="Input 2 2 2 8 2 2" xfId="1121" xr:uid="{00000000-0005-0000-0000-000082040000}"/>
    <cellStyle name="Input 2 2 2 8 3" xfId="1122" xr:uid="{00000000-0005-0000-0000-000083040000}"/>
    <cellStyle name="Input 2 2 2 8 3 2" xfId="1123" xr:uid="{00000000-0005-0000-0000-000084040000}"/>
    <cellStyle name="Input 2 2 2 8 4" xfId="1124" xr:uid="{00000000-0005-0000-0000-000085040000}"/>
    <cellStyle name="Input 2 2 2 8 4 2" xfId="1125" xr:uid="{00000000-0005-0000-0000-000086040000}"/>
    <cellStyle name="Input 2 2 2 8 5" xfId="1126" xr:uid="{00000000-0005-0000-0000-000087040000}"/>
    <cellStyle name="Input 2 2 2 8 5 2" xfId="1127" xr:uid="{00000000-0005-0000-0000-000088040000}"/>
    <cellStyle name="Input 2 2 2 8 6" xfId="1128" xr:uid="{00000000-0005-0000-0000-000089040000}"/>
    <cellStyle name="Input 2 2 2 8 6 2" xfId="1129" xr:uid="{00000000-0005-0000-0000-00008A040000}"/>
    <cellStyle name="Input 2 2 2 8 7" xfId="1130" xr:uid="{00000000-0005-0000-0000-00008B040000}"/>
    <cellStyle name="Input 2 2 2 8 7 2" xfId="1131" xr:uid="{00000000-0005-0000-0000-00008C040000}"/>
    <cellStyle name="Input 2 2 2 9" xfId="1132" xr:uid="{00000000-0005-0000-0000-00008D040000}"/>
    <cellStyle name="Input 2 2 2 9 2" xfId="1133" xr:uid="{00000000-0005-0000-0000-00008E040000}"/>
    <cellStyle name="Input 2 2 2 9 2 2" xfId="1134" xr:uid="{00000000-0005-0000-0000-00008F040000}"/>
    <cellStyle name="Input 2 2 2 9 3" xfId="1135" xr:uid="{00000000-0005-0000-0000-000090040000}"/>
    <cellStyle name="Input 2 2 2 9 3 2" xfId="1136" xr:uid="{00000000-0005-0000-0000-000091040000}"/>
    <cellStyle name="Input 2 2 3" xfId="1137" xr:uid="{00000000-0005-0000-0000-000092040000}"/>
    <cellStyle name="Input 2 2 3 2" xfId="1138" xr:uid="{00000000-0005-0000-0000-000093040000}"/>
    <cellStyle name="Input 2 2 3 2 2" xfId="1139" xr:uid="{00000000-0005-0000-0000-000094040000}"/>
    <cellStyle name="Input 2 2 3 3" xfId="1140" xr:uid="{00000000-0005-0000-0000-000095040000}"/>
    <cellStyle name="Input 2 2 3 3 2" xfId="1141" xr:uid="{00000000-0005-0000-0000-000096040000}"/>
    <cellStyle name="Input 2 2 3 4" xfId="1142" xr:uid="{00000000-0005-0000-0000-000097040000}"/>
    <cellStyle name="Input 2 2 3 4 2" xfId="1143" xr:uid="{00000000-0005-0000-0000-000098040000}"/>
    <cellStyle name="Input 2 2 3 5" xfId="1144" xr:uid="{00000000-0005-0000-0000-000099040000}"/>
    <cellStyle name="Input 2 2 3 5 2" xfId="1145" xr:uid="{00000000-0005-0000-0000-00009A040000}"/>
    <cellStyle name="Input 2 2 3 6" xfId="1146" xr:uid="{00000000-0005-0000-0000-00009B040000}"/>
    <cellStyle name="Input 2 2 3 6 2" xfId="1147" xr:uid="{00000000-0005-0000-0000-00009C040000}"/>
    <cellStyle name="Input 2 2 3 7" xfId="1148" xr:uid="{00000000-0005-0000-0000-00009D040000}"/>
    <cellStyle name="Input 2 2 3 7 2" xfId="1149" xr:uid="{00000000-0005-0000-0000-00009E040000}"/>
    <cellStyle name="Input 2 2 4" xfId="1150" xr:uid="{00000000-0005-0000-0000-00009F040000}"/>
    <cellStyle name="Input 2 2 4 2" xfId="1151" xr:uid="{00000000-0005-0000-0000-0000A0040000}"/>
    <cellStyle name="Input 2 2 4 2 2" xfId="1152" xr:uid="{00000000-0005-0000-0000-0000A1040000}"/>
    <cellStyle name="Input 2 2 4 3" xfId="1153" xr:uid="{00000000-0005-0000-0000-0000A2040000}"/>
    <cellStyle name="Input 2 2 4 3 2" xfId="1154" xr:uid="{00000000-0005-0000-0000-0000A3040000}"/>
    <cellStyle name="Input 2 2 4 4" xfId="1155" xr:uid="{00000000-0005-0000-0000-0000A4040000}"/>
    <cellStyle name="Input 2 2 4 4 2" xfId="1156" xr:uid="{00000000-0005-0000-0000-0000A5040000}"/>
    <cellStyle name="Input 2 2 4 5" xfId="1157" xr:uid="{00000000-0005-0000-0000-0000A6040000}"/>
    <cellStyle name="Input 2 2 4 5 2" xfId="1158" xr:uid="{00000000-0005-0000-0000-0000A7040000}"/>
    <cellStyle name="Input 2 2 4 6" xfId="1159" xr:uid="{00000000-0005-0000-0000-0000A8040000}"/>
    <cellStyle name="Input 2 2 4 6 2" xfId="1160" xr:uid="{00000000-0005-0000-0000-0000A9040000}"/>
    <cellStyle name="Input 2 2 4 7" xfId="1161" xr:uid="{00000000-0005-0000-0000-0000AA040000}"/>
    <cellStyle name="Input 2 2 4 7 2" xfId="1162" xr:uid="{00000000-0005-0000-0000-0000AB040000}"/>
    <cellStyle name="Input 2 2 5" xfId="1163" xr:uid="{00000000-0005-0000-0000-0000AC040000}"/>
    <cellStyle name="Input 2 2 5 2" xfId="1164" xr:uid="{00000000-0005-0000-0000-0000AD040000}"/>
    <cellStyle name="Input 2 2 6" xfId="1165" xr:uid="{00000000-0005-0000-0000-0000AE040000}"/>
    <cellStyle name="Input 2 2 7" xfId="1166" xr:uid="{00000000-0005-0000-0000-0000AF040000}"/>
    <cellStyle name="Input 2 2 7 2" xfId="1167" xr:uid="{00000000-0005-0000-0000-0000B0040000}"/>
    <cellStyle name="Input 2 3" xfId="1168" xr:uid="{00000000-0005-0000-0000-0000B1040000}"/>
    <cellStyle name="Input 2 3 2" xfId="1169" xr:uid="{00000000-0005-0000-0000-0000B2040000}"/>
    <cellStyle name="Input 2 3 2 10" xfId="1170" xr:uid="{00000000-0005-0000-0000-0000B3040000}"/>
    <cellStyle name="Input 2 3 2 10 2" xfId="1171" xr:uid="{00000000-0005-0000-0000-0000B4040000}"/>
    <cellStyle name="Input 2 3 2 11" xfId="1172" xr:uid="{00000000-0005-0000-0000-0000B5040000}"/>
    <cellStyle name="Input 2 3 2 11 2" xfId="1173" xr:uid="{00000000-0005-0000-0000-0000B6040000}"/>
    <cellStyle name="Input 2 3 2 12" xfId="1174" xr:uid="{00000000-0005-0000-0000-0000B7040000}"/>
    <cellStyle name="Input 2 3 2 12 2" xfId="1175" xr:uid="{00000000-0005-0000-0000-0000B8040000}"/>
    <cellStyle name="Input 2 3 2 13" xfId="1176" xr:uid="{00000000-0005-0000-0000-0000B9040000}"/>
    <cellStyle name="Input 2 3 2 13 2" xfId="1177" xr:uid="{00000000-0005-0000-0000-0000BA040000}"/>
    <cellStyle name="Input 2 3 2 2" xfId="1178" xr:uid="{00000000-0005-0000-0000-0000BB040000}"/>
    <cellStyle name="Input 2 3 2 2 2" xfId="1179" xr:uid="{00000000-0005-0000-0000-0000BC040000}"/>
    <cellStyle name="Input 2 3 2 2 2 2" xfId="1180" xr:uid="{00000000-0005-0000-0000-0000BD040000}"/>
    <cellStyle name="Input 2 3 2 2 2 2 2" xfId="1181" xr:uid="{00000000-0005-0000-0000-0000BE040000}"/>
    <cellStyle name="Input 2 3 2 2 2 3" xfId="1182" xr:uid="{00000000-0005-0000-0000-0000BF040000}"/>
    <cellStyle name="Input 2 3 2 2 2 3 2" xfId="1183" xr:uid="{00000000-0005-0000-0000-0000C0040000}"/>
    <cellStyle name="Input 2 3 2 2 2 4" xfId="1184" xr:uid="{00000000-0005-0000-0000-0000C1040000}"/>
    <cellStyle name="Input 2 3 2 2 2 4 2" xfId="1185" xr:uid="{00000000-0005-0000-0000-0000C2040000}"/>
    <cellStyle name="Input 2 3 2 2 2 5" xfId="1186" xr:uid="{00000000-0005-0000-0000-0000C3040000}"/>
    <cellStyle name="Input 2 3 2 2 2 5 2" xfId="1187" xr:uid="{00000000-0005-0000-0000-0000C4040000}"/>
    <cellStyle name="Input 2 3 2 2 2 6" xfId="1188" xr:uid="{00000000-0005-0000-0000-0000C5040000}"/>
    <cellStyle name="Input 2 3 2 2 3" xfId="1189" xr:uid="{00000000-0005-0000-0000-0000C6040000}"/>
    <cellStyle name="Input 2 3 2 2 3 2" xfId="1190" xr:uid="{00000000-0005-0000-0000-0000C7040000}"/>
    <cellStyle name="Input 2 3 2 2 3 2 2" xfId="1191" xr:uid="{00000000-0005-0000-0000-0000C8040000}"/>
    <cellStyle name="Input 2 3 2 2 3 3" xfId="1192" xr:uid="{00000000-0005-0000-0000-0000C9040000}"/>
    <cellStyle name="Input 2 3 2 2 3 3 2" xfId="1193" xr:uid="{00000000-0005-0000-0000-0000CA040000}"/>
    <cellStyle name="Input 2 3 2 2 3 4" xfId="1194" xr:uid="{00000000-0005-0000-0000-0000CB040000}"/>
    <cellStyle name="Input 2 3 2 2 3 4 2" xfId="1195" xr:uid="{00000000-0005-0000-0000-0000CC040000}"/>
    <cellStyle name="Input 2 3 2 2 3 5" xfId="1196" xr:uid="{00000000-0005-0000-0000-0000CD040000}"/>
    <cellStyle name="Input 2 3 2 2 3 5 2" xfId="1197" xr:uid="{00000000-0005-0000-0000-0000CE040000}"/>
    <cellStyle name="Input 2 3 2 2 3 6" xfId="1198" xr:uid="{00000000-0005-0000-0000-0000CF040000}"/>
    <cellStyle name="Input 2 3 2 2 4" xfId="1199" xr:uid="{00000000-0005-0000-0000-0000D0040000}"/>
    <cellStyle name="Input 2 3 2 2 4 2" xfId="1200" xr:uid="{00000000-0005-0000-0000-0000D1040000}"/>
    <cellStyle name="Input 2 3 2 2 4 2 2" xfId="1201" xr:uid="{00000000-0005-0000-0000-0000D2040000}"/>
    <cellStyle name="Input 2 3 2 2 4 3" xfId="1202" xr:uid="{00000000-0005-0000-0000-0000D3040000}"/>
    <cellStyle name="Input 2 3 2 2 4 3 2" xfId="1203" xr:uid="{00000000-0005-0000-0000-0000D4040000}"/>
    <cellStyle name="Input 2 3 2 2 4 4" xfId="1204" xr:uid="{00000000-0005-0000-0000-0000D5040000}"/>
    <cellStyle name="Input 2 3 2 2 4 4 2" xfId="1205" xr:uid="{00000000-0005-0000-0000-0000D6040000}"/>
    <cellStyle name="Input 2 3 2 2 4 5" xfId="1206" xr:uid="{00000000-0005-0000-0000-0000D7040000}"/>
    <cellStyle name="Input 2 3 2 2 4 5 2" xfId="1207" xr:uid="{00000000-0005-0000-0000-0000D8040000}"/>
    <cellStyle name="Input 2 3 2 2 4 6" xfId="1208" xr:uid="{00000000-0005-0000-0000-0000D9040000}"/>
    <cellStyle name="Input 2 3 2 2 5" xfId="1209" xr:uid="{00000000-0005-0000-0000-0000DA040000}"/>
    <cellStyle name="Input 2 3 2 2 5 2" xfId="1210" xr:uid="{00000000-0005-0000-0000-0000DB040000}"/>
    <cellStyle name="Input 2 3 2 2 5 2 2" xfId="1211" xr:uid="{00000000-0005-0000-0000-0000DC040000}"/>
    <cellStyle name="Input 2 3 2 2 5 3" xfId="1212" xr:uid="{00000000-0005-0000-0000-0000DD040000}"/>
    <cellStyle name="Input 2 3 2 2 5 3 2" xfId="1213" xr:uid="{00000000-0005-0000-0000-0000DE040000}"/>
    <cellStyle name="Input 2 3 2 2 5 4" xfId="1214" xr:uid="{00000000-0005-0000-0000-0000DF040000}"/>
    <cellStyle name="Input 2 3 2 2 5 4 2" xfId="1215" xr:uid="{00000000-0005-0000-0000-0000E0040000}"/>
    <cellStyle name="Input 2 3 2 2 5 5" xfId="1216" xr:uid="{00000000-0005-0000-0000-0000E1040000}"/>
    <cellStyle name="Input 2 3 2 2 5 5 2" xfId="1217" xr:uid="{00000000-0005-0000-0000-0000E2040000}"/>
    <cellStyle name="Input 2 3 2 2 5 6" xfId="1218" xr:uid="{00000000-0005-0000-0000-0000E3040000}"/>
    <cellStyle name="Input 2 3 2 2 6" xfId="1219" xr:uid="{00000000-0005-0000-0000-0000E4040000}"/>
    <cellStyle name="Input 2 3 2 2 6 2" xfId="1220" xr:uid="{00000000-0005-0000-0000-0000E5040000}"/>
    <cellStyle name="Input 2 3 2 2 7" xfId="1221" xr:uid="{00000000-0005-0000-0000-0000E6040000}"/>
    <cellStyle name="Input 2 3 2 2 7 2" xfId="1222" xr:uid="{00000000-0005-0000-0000-0000E7040000}"/>
    <cellStyle name="Input 2 3 2 2 8" xfId="1223" xr:uid="{00000000-0005-0000-0000-0000E8040000}"/>
    <cellStyle name="Input 2 3 2 2 8 2" xfId="1224" xr:uid="{00000000-0005-0000-0000-0000E9040000}"/>
    <cellStyle name="Input 2 3 2 2 9" xfId="1225" xr:uid="{00000000-0005-0000-0000-0000EA040000}"/>
    <cellStyle name="Input 2 3 2 2 9 2" xfId="1226" xr:uid="{00000000-0005-0000-0000-0000EB040000}"/>
    <cellStyle name="Input 2 3 2 3" xfId="1227" xr:uid="{00000000-0005-0000-0000-0000EC040000}"/>
    <cellStyle name="Input 2 3 2 3 2" xfId="1228" xr:uid="{00000000-0005-0000-0000-0000ED040000}"/>
    <cellStyle name="Input 2 3 2 3 2 2" xfId="1229" xr:uid="{00000000-0005-0000-0000-0000EE040000}"/>
    <cellStyle name="Input 2 3 2 3 3" xfId="1230" xr:uid="{00000000-0005-0000-0000-0000EF040000}"/>
    <cellStyle name="Input 2 3 2 3 3 2" xfId="1231" xr:uid="{00000000-0005-0000-0000-0000F0040000}"/>
    <cellStyle name="Input 2 3 2 3 4" xfId="1232" xr:uid="{00000000-0005-0000-0000-0000F1040000}"/>
    <cellStyle name="Input 2 3 2 3 4 2" xfId="1233" xr:uid="{00000000-0005-0000-0000-0000F2040000}"/>
    <cellStyle name="Input 2 3 2 3 5" xfId="1234" xr:uid="{00000000-0005-0000-0000-0000F3040000}"/>
    <cellStyle name="Input 2 3 2 3 5 2" xfId="1235" xr:uid="{00000000-0005-0000-0000-0000F4040000}"/>
    <cellStyle name="Input 2 3 2 3 6" xfId="1236" xr:uid="{00000000-0005-0000-0000-0000F5040000}"/>
    <cellStyle name="Input 2 3 2 3 6 2" xfId="1237" xr:uid="{00000000-0005-0000-0000-0000F6040000}"/>
    <cellStyle name="Input 2 3 2 3 7" xfId="1238" xr:uid="{00000000-0005-0000-0000-0000F7040000}"/>
    <cellStyle name="Input 2 3 2 3 7 2" xfId="1239" xr:uid="{00000000-0005-0000-0000-0000F8040000}"/>
    <cellStyle name="Input 2 3 2 4" xfId="1240" xr:uid="{00000000-0005-0000-0000-0000F9040000}"/>
    <cellStyle name="Input 2 3 2 4 2" xfId="1241" xr:uid="{00000000-0005-0000-0000-0000FA040000}"/>
    <cellStyle name="Input 2 3 2 4 2 2" xfId="1242" xr:uid="{00000000-0005-0000-0000-0000FB040000}"/>
    <cellStyle name="Input 2 3 2 4 3" xfId="1243" xr:uid="{00000000-0005-0000-0000-0000FC040000}"/>
    <cellStyle name="Input 2 3 2 4 3 2" xfId="1244" xr:uid="{00000000-0005-0000-0000-0000FD040000}"/>
    <cellStyle name="Input 2 3 2 4 4" xfId="1245" xr:uid="{00000000-0005-0000-0000-0000FE040000}"/>
    <cellStyle name="Input 2 3 2 4 4 2" xfId="1246" xr:uid="{00000000-0005-0000-0000-0000FF040000}"/>
    <cellStyle name="Input 2 3 2 4 5" xfId="1247" xr:uid="{00000000-0005-0000-0000-000000050000}"/>
    <cellStyle name="Input 2 3 2 4 5 2" xfId="1248" xr:uid="{00000000-0005-0000-0000-000001050000}"/>
    <cellStyle name="Input 2 3 2 4 6" xfId="1249" xr:uid="{00000000-0005-0000-0000-000002050000}"/>
    <cellStyle name="Input 2 3 2 4 6 2" xfId="1250" xr:uid="{00000000-0005-0000-0000-000003050000}"/>
    <cellStyle name="Input 2 3 2 4 7" xfId="1251" xr:uid="{00000000-0005-0000-0000-000004050000}"/>
    <cellStyle name="Input 2 3 2 4 7 2" xfId="1252" xr:uid="{00000000-0005-0000-0000-000005050000}"/>
    <cellStyle name="Input 2 3 2 5" xfId="1253" xr:uid="{00000000-0005-0000-0000-000006050000}"/>
    <cellStyle name="Input 2 3 2 5 2" xfId="1254" xr:uid="{00000000-0005-0000-0000-000007050000}"/>
    <cellStyle name="Input 2 3 2 5 2 2" xfId="1255" xr:uid="{00000000-0005-0000-0000-000008050000}"/>
    <cellStyle name="Input 2 3 2 5 3" xfId="1256" xr:uid="{00000000-0005-0000-0000-000009050000}"/>
    <cellStyle name="Input 2 3 2 5 3 2" xfId="1257" xr:uid="{00000000-0005-0000-0000-00000A050000}"/>
    <cellStyle name="Input 2 3 2 5 4" xfId="1258" xr:uid="{00000000-0005-0000-0000-00000B050000}"/>
    <cellStyle name="Input 2 3 2 5 4 2" xfId="1259" xr:uid="{00000000-0005-0000-0000-00000C050000}"/>
    <cellStyle name="Input 2 3 2 5 5" xfId="1260" xr:uid="{00000000-0005-0000-0000-00000D050000}"/>
    <cellStyle name="Input 2 3 2 5 5 2" xfId="1261" xr:uid="{00000000-0005-0000-0000-00000E050000}"/>
    <cellStyle name="Input 2 3 2 5 6" xfId="1262" xr:uid="{00000000-0005-0000-0000-00000F050000}"/>
    <cellStyle name="Input 2 3 2 5 6 2" xfId="1263" xr:uid="{00000000-0005-0000-0000-000010050000}"/>
    <cellStyle name="Input 2 3 2 5 7" xfId="1264" xr:uid="{00000000-0005-0000-0000-000011050000}"/>
    <cellStyle name="Input 2 3 2 5 7 2" xfId="1265" xr:uid="{00000000-0005-0000-0000-000012050000}"/>
    <cellStyle name="Input 2 3 2 6" xfId="1266" xr:uid="{00000000-0005-0000-0000-000013050000}"/>
    <cellStyle name="Input 2 3 2 6 2" xfId="1267" xr:uid="{00000000-0005-0000-0000-000014050000}"/>
    <cellStyle name="Input 2 3 2 6 2 2" xfId="1268" xr:uid="{00000000-0005-0000-0000-000015050000}"/>
    <cellStyle name="Input 2 3 2 6 3" xfId="1269" xr:uid="{00000000-0005-0000-0000-000016050000}"/>
    <cellStyle name="Input 2 3 2 6 3 2" xfId="1270" xr:uid="{00000000-0005-0000-0000-000017050000}"/>
    <cellStyle name="Input 2 3 2 6 4" xfId="1271" xr:uid="{00000000-0005-0000-0000-000018050000}"/>
    <cellStyle name="Input 2 3 2 6 4 2" xfId="1272" xr:uid="{00000000-0005-0000-0000-000019050000}"/>
    <cellStyle name="Input 2 3 2 6 5" xfId="1273" xr:uid="{00000000-0005-0000-0000-00001A050000}"/>
    <cellStyle name="Input 2 3 2 6 5 2" xfId="1274" xr:uid="{00000000-0005-0000-0000-00001B050000}"/>
    <cellStyle name="Input 2 3 2 6 6" xfId="1275" xr:uid="{00000000-0005-0000-0000-00001C050000}"/>
    <cellStyle name="Input 2 3 2 6 6 2" xfId="1276" xr:uid="{00000000-0005-0000-0000-00001D050000}"/>
    <cellStyle name="Input 2 3 2 6 7" xfId="1277" xr:uid="{00000000-0005-0000-0000-00001E050000}"/>
    <cellStyle name="Input 2 3 2 6 7 2" xfId="1278" xr:uid="{00000000-0005-0000-0000-00001F050000}"/>
    <cellStyle name="Input 2 3 2 7" xfId="1279" xr:uid="{00000000-0005-0000-0000-000020050000}"/>
    <cellStyle name="Input 2 3 2 7 2" xfId="1280" xr:uid="{00000000-0005-0000-0000-000021050000}"/>
    <cellStyle name="Input 2 3 2 7 2 2" xfId="1281" xr:uid="{00000000-0005-0000-0000-000022050000}"/>
    <cellStyle name="Input 2 3 2 7 3" xfId="1282" xr:uid="{00000000-0005-0000-0000-000023050000}"/>
    <cellStyle name="Input 2 3 2 7 3 2" xfId="1283" xr:uid="{00000000-0005-0000-0000-000024050000}"/>
    <cellStyle name="Input 2 3 2 7 4" xfId="1284" xr:uid="{00000000-0005-0000-0000-000025050000}"/>
    <cellStyle name="Input 2 3 2 7 4 2" xfId="1285" xr:uid="{00000000-0005-0000-0000-000026050000}"/>
    <cellStyle name="Input 2 3 2 7 5" xfId="1286" xr:uid="{00000000-0005-0000-0000-000027050000}"/>
    <cellStyle name="Input 2 3 2 7 5 2" xfId="1287" xr:uid="{00000000-0005-0000-0000-000028050000}"/>
    <cellStyle name="Input 2 3 2 7 6" xfId="1288" xr:uid="{00000000-0005-0000-0000-000029050000}"/>
    <cellStyle name="Input 2 3 2 7 6 2" xfId="1289" xr:uid="{00000000-0005-0000-0000-00002A050000}"/>
    <cellStyle name="Input 2 3 2 7 7" xfId="1290" xr:uid="{00000000-0005-0000-0000-00002B050000}"/>
    <cellStyle name="Input 2 3 2 7 7 2" xfId="1291" xr:uid="{00000000-0005-0000-0000-00002C050000}"/>
    <cellStyle name="Input 2 3 2 8" xfId="1292" xr:uid="{00000000-0005-0000-0000-00002D050000}"/>
    <cellStyle name="Input 2 3 2 8 2" xfId="1293" xr:uid="{00000000-0005-0000-0000-00002E050000}"/>
    <cellStyle name="Input 2 3 2 8 2 2" xfId="1294" xr:uid="{00000000-0005-0000-0000-00002F050000}"/>
    <cellStyle name="Input 2 3 2 8 3" xfId="1295" xr:uid="{00000000-0005-0000-0000-000030050000}"/>
    <cellStyle name="Input 2 3 2 8 3 2" xfId="1296" xr:uid="{00000000-0005-0000-0000-000031050000}"/>
    <cellStyle name="Input 2 3 2 8 4" xfId="1297" xr:uid="{00000000-0005-0000-0000-000032050000}"/>
    <cellStyle name="Input 2 3 2 8 4 2" xfId="1298" xr:uid="{00000000-0005-0000-0000-000033050000}"/>
    <cellStyle name="Input 2 3 2 8 5" xfId="1299" xr:uid="{00000000-0005-0000-0000-000034050000}"/>
    <cellStyle name="Input 2 3 2 8 5 2" xfId="1300" xr:uid="{00000000-0005-0000-0000-000035050000}"/>
    <cellStyle name="Input 2 3 2 8 6" xfId="1301" xr:uid="{00000000-0005-0000-0000-000036050000}"/>
    <cellStyle name="Input 2 3 2 8 6 2" xfId="1302" xr:uid="{00000000-0005-0000-0000-000037050000}"/>
    <cellStyle name="Input 2 3 2 8 7" xfId="1303" xr:uid="{00000000-0005-0000-0000-000038050000}"/>
    <cellStyle name="Input 2 3 2 8 7 2" xfId="1304" xr:uid="{00000000-0005-0000-0000-000039050000}"/>
    <cellStyle name="Input 2 3 2 9" xfId="1305" xr:uid="{00000000-0005-0000-0000-00003A050000}"/>
    <cellStyle name="Input 2 3 2 9 2" xfId="1306" xr:uid="{00000000-0005-0000-0000-00003B050000}"/>
    <cellStyle name="Input 2 3 2 9 2 2" xfId="1307" xr:uid="{00000000-0005-0000-0000-00003C050000}"/>
    <cellStyle name="Input 2 3 2 9 3" xfId="1308" xr:uid="{00000000-0005-0000-0000-00003D050000}"/>
    <cellStyle name="Input 2 3 2 9 3 2" xfId="1309" xr:uid="{00000000-0005-0000-0000-00003E050000}"/>
    <cellStyle name="Input 2 3 3" xfId="1310" xr:uid="{00000000-0005-0000-0000-00003F050000}"/>
    <cellStyle name="Input 2 3 3 2" xfId="1311" xr:uid="{00000000-0005-0000-0000-000040050000}"/>
    <cellStyle name="Input 2 3 3 2 2" xfId="1312" xr:uid="{00000000-0005-0000-0000-000041050000}"/>
    <cellStyle name="Input 2 3 3 3" xfId="1313" xr:uid="{00000000-0005-0000-0000-000042050000}"/>
    <cellStyle name="Input 2 3 3 3 2" xfId="1314" xr:uid="{00000000-0005-0000-0000-000043050000}"/>
    <cellStyle name="Input 2 3 3 4" xfId="1315" xr:uid="{00000000-0005-0000-0000-000044050000}"/>
    <cellStyle name="Input 2 3 3 4 2" xfId="1316" xr:uid="{00000000-0005-0000-0000-000045050000}"/>
    <cellStyle name="Input 2 3 3 5" xfId="1317" xr:uid="{00000000-0005-0000-0000-000046050000}"/>
    <cellStyle name="Input 2 3 3 5 2" xfId="1318" xr:uid="{00000000-0005-0000-0000-000047050000}"/>
    <cellStyle name="Input 2 3 3 6" xfId="1319" xr:uid="{00000000-0005-0000-0000-000048050000}"/>
    <cellStyle name="Input 2 3 3 6 2" xfId="1320" xr:uid="{00000000-0005-0000-0000-000049050000}"/>
    <cellStyle name="Input 2 3 3 7" xfId="1321" xr:uid="{00000000-0005-0000-0000-00004A050000}"/>
    <cellStyle name="Input 2 3 3 7 2" xfId="1322" xr:uid="{00000000-0005-0000-0000-00004B050000}"/>
    <cellStyle name="Input 2 3 4" xfId="1323" xr:uid="{00000000-0005-0000-0000-00004C050000}"/>
    <cellStyle name="Input 2 3 4 2" xfId="1324" xr:uid="{00000000-0005-0000-0000-00004D050000}"/>
    <cellStyle name="Input 2 3 4 2 2" xfId="1325" xr:uid="{00000000-0005-0000-0000-00004E050000}"/>
    <cellStyle name="Input 2 3 4 3" xfId="1326" xr:uid="{00000000-0005-0000-0000-00004F050000}"/>
    <cellStyle name="Input 2 3 4 3 2" xfId="1327" xr:uid="{00000000-0005-0000-0000-000050050000}"/>
    <cellStyle name="Input 2 3 4 4" xfId="1328" xr:uid="{00000000-0005-0000-0000-000051050000}"/>
    <cellStyle name="Input 2 3 4 4 2" xfId="1329" xr:uid="{00000000-0005-0000-0000-000052050000}"/>
    <cellStyle name="Input 2 3 4 5" xfId="1330" xr:uid="{00000000-0005-0000-0000-000053050000}"/>
    <cellStyle name="Input 2 3 4 5 2" xfId="1331" xr:uid="{00000000-0005-0000-0000-000054050000}"/>
    <cellStyle name="Input 2 3 4 6" xfId="1332" xr:uid="{00000000-0005-0000-0000-000055050000}"/>
    <cellStyle name="Input 2 3 4 6 2" xfId="1333" xr:uid="{00000000-0005-0000-0000-000056050000}"/>
    <cellStyle name="Input 2 3 4 7" xfId="1334" xr:uid="{00000000-0005-0000-0000-000057050000}"/>
    <cellStyle name="Input 2 3 4 7 2" xfId="1335" xr:uid="{00000000-0005-0000-0000-000058050000}"/>
    <cellStyle name="Input 2 3 5" xfId="1336" xr:uid="{00000000-0005-0000-0000-000059050000}"/>
    <cellStyle name="Input 2 3 5 2" xfId="1337" xr:uid="{00000000-0005-0000-0000-00005A050000}"/>
    <cellStyle name="Input 2 3 6" xfId="1338" xr:uid="{00000000-0005-0000-0000-00005B050000}"/>
    <cellStyle name="Input 2 3 6 2" xfId="1339" xr:uid="{00000000-0005-0000-0000-00005C050000}"/>
    <cellStyle name="Input 2 4" xfId="1340" xr:uid="{00000000-0005-0000-0000-00005D050000}"/>
    <cellStyle name="Input 2 4 10" xfId="1341" xr:uid="{00000000-0005-0000-0000-00005E050000}"/>
    <cellStyle name="Input 2 4 10 2" xfId="1342" xr:uid="{00000000-0005-0000-0000-00005F050000}"/>
    <cellStyle name="Input 2 4 11" xfId="1343" xr:uid="{00000000-0005-0000-0000-000060050000}"/>
    <cellStyle name="Input 2 4 11 2" xfId="1344" xr:uid="{00000000-0005-0000-0000-000061050000}"/>
    <cellStyle name="Input 2 4 12" xfId="1345" xr:uid="{00000000-0005-0000-0000-000062050000}"/>
    <cellStyle name="Input 2 4 12 2" xfId="1346" xr:uid="{00000000-0005-0000-0000-000063050000}"/>
    <cellStyle name="Input 2 4 13" xfId="1347" xr:uid="{00000000-0005-0000-0000-000064050000}"/>
    <cellStyle name="Input 2 4 13 2" xfId="1348" xr:uid="{00000000-0005-0000-0000-000065050000}"/>
    <cellStyle name="Input 2 4 2" xfId="1349" xr:uid="{00000000-0005-0000-0000-000066050000}"/>
    <cellStyle name="Input 2 4 2 2" xfId="1350" xr:uid="{00000000-0005-0000-0000-000067050000}"/>
    <cellStyle name="Input 2 4 2 2 2" xfId="1351" xr:uid="{00000000-0005-0000-0000-000068050000}"/>
    <cellStyle name="Input 2 4 2 2 2 2" xfId="1352" xr:uid="{00000000-0005-0000-0000-000069050000}"/>
    <cellStyle name="Input 2 4 2 2 3" xfId="1353" xr:uid="{00000000-0005-0000-0000-00006A050000}"/>
    <cellStyle name="Input 2 4 2 2 3 2" xfId="1354" xr:uid="{00000000-0005-0000-0000-00006B050000}"/>
    <cellStyle name="Input 2 4 2 2 4" xfId="1355" xr:uid="{00000000-0005-0000-0000-00006C050000}"/>
    <cellStyle name="Input 2 4 2 2 4 2" xfId="1356" xr:uid="{00000000-0005-0000-0000-00006D050000}"/>
    <cellStyle name="Input 2 4 2 2 5" xfId="1357" xr:uid="{00000000-0005-0000-0000-00006E050000}"/>
    <cellStyle name="Input 2 4 2 2 5 2" xfId="1358" xr:uid="{00000000-0005-0000-0000-00006F050000}"/>
    <cellStyle name="Input 2 4 2 2 6" xfId="1359" xr:uid="{00000000-0005-0000-0000-000070050000}"/>
    <cellStyle name="Input 2 4 2 3" xfId="1360" xr:uid="{00000000-0005-0000-0000-000071050000}"/>
    <cellStyle name="Input 2 4 2 3 2" xfId="1361" xr:uid="{00000000-0005-0000-0000-000072050000}"/>
    <cellStyle name="Input 2 4 2 3 2 2" xfId="1362" xr:uid="{00000000-0005-0000-0000-000073050000}"/>
    <cellStyle name="Input 2 4 2 3 3" xfId="1363" xr:uid="{00000000-0005-0000-0000-000074050000}"/>
    <cellStyle name="Input 2 4 2 3 3 2" xfId="1364" xr:uid="{00000000-0005-0000-0000-000075050000}"/>
    <cellStyle name="Input 2 4 2 3 4" xfId="1365" xr:uid="{00000000-0005-0000-0000-000076050000}"/>
    <cellStyle name="Input 2 4 2 3 4 2" xfId="1366" xr:uid="{00000000-0005-0000-0000-000077050000}"/>
    <cellStyle name="Input 2 4 2 3 5" xfId="1367" xr:uid="{00000000-0005-0000-0000-000078050000}"/>
    <cellStyle name="Input 2 4 2 3 5 2" xfId="1368" xr:uid="{00000000-0005-0000-0000-000079050000}"/>
    <cellStyle name="Input 2 4 2 3 6" xfId="1369" xr:uid="{00000000-0005-0000-0000-00007A050000}"/>
    <cellStyle name="Input 2 4 2 4" xfId="1370" xr:uid="{00000000-0005-0000-0000-00007B050000}"/>
    <cellStyle name="Input 2 4 2 4 2" xfId="1371" xr:uid="{00000000-0005-0000-0000-00007C050000}"/>
    <cellStyle name="Input 2 4 2 4 2 2" xfId="1372" xr:uid="{00000000-0005-0000-0000-00007D050000}"/>
    <cellStyle name="Input 2 4 2 4 3" xfId="1373" xr:uid="{00000000-0005-0000-0000-00007E050000}"/>
    <cellStyle name="Input 2 4 2 4 3 2" xfId="1374" xr:uid="{00000000-0005-0000-0000-00007F050000}"/>
    <cellStyle name="Input 2 4 2 4 4" xfId="1375" xr:uid="{00000000-0005-0000-0000-000080050000}"/>
    <cellStyle name="Input 2 4 2 4 4 2" xfId="1376" xr:uid="{00000000-0005-0000-0000-000081050000}"/>
    <cellStyle name="Input 2 4 2 4 5" xfId="1377" xr:uid="{00000000-0005-0000-0000-000082050000}"/>
    <cellStyle name="Input 2 4 2 4 5 2" xfId="1378" xr:uid="{00000000-0005-0000-0000-000083050000}"/>
    <cellStyle name="Input 2 4 2 4 6" xfId="1379" xr:uid="{00000000-0005-0000-0000-000084050000}"/>
    <cellStyle name="Input 2 4 2 5" xfId="1380" xr:uid="{00000000-0005-0000-0000-000085050000}"/>
    <cellStyle name="Input 2 4 2 5 2" xfId="1381" xr:uid="{00000000-0005-0000-0000-000086050000}"/>
    <cellStyle name="Input 2 4 2 5 2 2" xfId="1382" xr:uid="{00000000-0005-0000-0000-000087050000}"/>
    <cellStyle name="Input 2 4 2 5 3" xfId="1383" xr:uid="{00000000-0005-0000-0000-000088050000}"/>
    <cellStyle name="Input 2 4 2 5 3 2" xfId="1384" xr:uid="{00000000-0005-0000-0000-000089050000}"/>
    <cellStyle name="Input 2 4 2 5 4" xfId="1385" xr:uid="{00000000-0005-0000-0000-00008A050000}"/>
    <cellStyle name="Input 2 4 2 5 4 2" xfId="1386" xr:uid="{00000000-0005-0000-0000-00008B050000}"/>
    <cellStyle name="Input 2 4 2 5 5" xfId="1387" xr:uid="{00000000-0005-0000-0000-00008C050000}"/>
    <cellStyle name="Input 2 4 2 5 5 2" xfId="1388" xr:uid="{00000000-0005-0000-0000-00008D050000}"/>
    <cellStyle name="Input 2 4 2 5 6" xfId="1389" xr:uid="{00000000-0005-0000-0000-00008E050000}"/>
    <cellStyle name="Input 2 4 2 6" xfId="1390" xr:uid="{00000000-0005-0000-0000-00008F050000}"/>
    <cellStyle name="Input 2 4 2 6 2" xfId="1391" xr:uid="{00000000-0005-0000-0000-000090050000}"/>
    <cellStyle name="Input 2 4 2 7" xfId="1392" xr:uid="{00000000-0005-0000-0000-000091050000}"/>
    <cellStyle name="Input 2 4 2 7 2" xfId="1393" xr:uid="{00000000-0005-0000-0000-000092050000}"/>
    <cellStyle name="Input 2 4 2 8" xfId="1394" xr:uid="{00000000-0005-0000-0000-000093050000}"/>
    <cellStyle name="Input 2 4 2 8 2" xfId="1395" xr:uid="{00000000-0005-0000-0000-000094050000}"/>
    <cellStyle name="Input 2 4 2 9" xfId="1396" xr:uid="{00000000-0005-0000-0000-000095050000}"/>
    <cellStyle name="Input 2 4 2 9 2" xfId="1397" xr:uid="{00000000-0005-0000-0000-000096050000}"/>
    <cellStyle name="Input 2 4 3" xfId="1398" xr:uid="{00000000-0005-0000-0000-000097050000}"/>
    <cellStyle name="Input 2 4 3 2" xfId="1399" xr:uid="{00000000-0005-0000-0000-000098050000}"/>
    <cellStyle name="Input 2 4 3 2 2" xfId="1400" xr:uid="{00000000-0005-0000-0000-000099050000}"/>
    <cellStyle name="Input 2 4 3 3" xfId="1401" xr:uid="{00000000-0005-0000-0000-00009A050000}"/>
    <cellStyle name="Input 2 4 3 3 2" xfId="1402" xr:uid="{00000000-0005-0000-0000-00009B050000}"/>
    <cellStyle name="Input 2 4 3 4" xfId="1403" xr:uid="{00000000-0005-0000-0000-00009C050000}"/>
    <cellStyle name="Input 2 4 3 4 2" xfId="1404" xr:uid="{00000000-0005-0000-0000-00009D050000}"/>
    <cellStyle name="Input 2 4 3 5" xfId="1405" xr:uid="{00000000-0005-0000-0000-00009E050000}"/>
    <cellStyle name="Input 2 4 3 5 2" xfId="1406" xr:uid="{00000000-0005-0000-0000-00009F050000}"/>
    <cellStyle name="Input 2 4 3 6" xfId="1407" xr:uid="{00000000-0005-0000-0000-0000A0050000}"/>
    <cellStyle name="Input 2 4 3 6 2" xfId="1408" xr:uid="{00000000-0005-0000-0000-0000A1050000}"/>
    <cellStyle name="Input 2 4 3 7" xfId="1409" xr:uid="{00000000-0005-0000-0000-0000A2050000}"/>
    <cellStyle name="Input 2 4 3 7 2" xfId="1410" xr:uid="{00000000-0005-0000-0000-0000A3050000}"/>
    <cellStyle name="Input 2 4 4" xfId="1411" xr:uid="{00000000-0005-0000-0000-0000A4050000}"/>
    <cellStyle name="Input 2 4 4 2" xfId="1412" xr:uid="{00000000-0005-0000-0000-0000A5050000}"/>
    <cellStyle name="Input 2 4 4 2 2" xfId="1413" xr:uid="{00000000-0005-0000-0000-0000A6050000}"/>
    <cellStyle name="Input 2 4 4 3" xfId="1414" xr:uid="{00000000-0005-0000-0000-0000A7050000}"/>
    <cellStyle name="Input 2 4 4 3 2" xfId="1415" xr:uid="{00000000-0005-0000-0000-0000A8050000}"/>
    <cellStyle name="Input 2 4 4 4" xfId="1416" xr:uid="{00000000-0005-0000-0000-0000A9050000}"/>
    <cellStyle name="Input 2 4 4 4 2" xfId="1417" xr:uid="{00000000-0005-0000-0000-0000AA050000}"/>
    <cellStyle name="Input 2 4 4 5" xfId="1418" xr:uid="{00000000-0005-0000-0000-0000AB050000}"/>
    <cellStyle name="Input 2 4 4 5 2" xfId="1419" xr:uid="{00000000-0005-0000-0000-0000AC050000}"/>
    <cellStyle name="Input 2 4 4 6" xfId="1420" xr:uid="{00000000-0005-0000-0000-0000AD050000}"/>
    <cellStyle name="Input 2 4 4 6 2" xfId="1421" xr:uid="{00000000-0005-0000-0000-0000AE050000}"/>
    <cellStyle name="Input 2 4 4 7" xfId="1422" xr:uid="{00000000-0005-0000-0000-0000AF050000}"/>
    <cellStyle name="Input 2 4 4 7 2" xfId="1423" xr:uid="{00000000-0005-0000-0000-0000B0050000}"/>
    <cellStyle name="Input 2 4 5" xfId="1424" xr:uid="{00000000-0005-0000-0000-0000B1050000}"/>
    <cellStyle name="Input 2 4 5 2" xfId="1425" xr:uid="{00000000-0005-0000-0000-0000B2050000}"/>
    <cellStyle name="Input 2 4 5 2 2" xfId="1426" xr:uid="{00000000-0005-0000-0000-0000B3050000}"/>
    <cellStyle name="Input 2 4 5 3" xfId="1427" xr:uid="{00000000-0005-0000-0000-0000B4050000}"/>
    <cellStyle name="Input 2 4 5 3 2" xfId="1428" xr:uid="{00000000-0005-0000-0000-0000B5050000}"/>
    <cellStyle name="Input 2 4 5 4" xfId="1429" xr:uid="{00000000-0005-0000-0000-0000B6050000}"/>
    <cellStyle name="Input 2 4 5 4 2" xfId="1430" xr:uid="{00000000-0005-0000-0000-0000B7050000}"/>
    <cellStyle name="Input 2 4 5 5" xfId="1431" xr:uid="{00000000-0005-0000-0000-0000B8050000}"/>
    <cellStyle name="Input 2 4 5 5 2" xfId="1432" xr:uid="{00000000-0005-0000-0000-0000B9050000}"/>
    <cellStyle name="Input 2 4 5 6" xfId="1433" xr:uid="{00000000-0005-0000-0000-0000BA050000}"/>
    <cellStyle name="Input 2 4 5 6 2" xfId="1434" xr:uid="{00000000-0005-0000-0000-0000BB050000}"/>
    <cellStyle name="Input 2 4 5 7" xfId="1435" xr:uid="{00000000-0005-0000-0000-0000BC050000}"/>
    <cellStyle name="Input 2 4 5 7 2" xfId="1436" xr:uid="{00000000-0005-0000-0000-0000BD050000}"/>
    <cellStyle name="Input 2 4 6" xfId="1437" xr:uid="{00000000-0005-0000-0000-0000BE050000}"/>
    <cellStyle name="Input 2 4 6 2" xfId="1438" xr:uid="{00000000-0005-0000-0000-0000BF050000}"/>
    <cellStyle name="Input 2 4 6 2 2" xfId="1439" xr:uid="{00000000-0005-0000-0000-0000C0050000}"/>
    <cellStyle name="Input 2 4 6 3" xfId="1440" xr:uid="{00000000-0005-0000-0000-0000C1050000}"/>
    <cellStyle name="Input 2 4 6 3 2" xfId="1441" xr:uid="{00000000-0005-0000-0000-0000C2050000}"/>
    <cellStyle name="Input 2 4 6 4" xfId="1442" xr:uid="{00000000-0005-0000-0000-0000C3050000}"/>
    <cellStyle name="Input 2 4 6 4 2" xfId="1443" xr:uid="{00000000-0005-0000-0000-0000C4050000}"/>
    <cellStyle name="Input 2 4 6 5" xfId="1444" xr:uid="{00000000-0005-0000-0000-0000C5050000}"/>
    <cellStyle name="Input 2 4 6 5 2" xfId="1445" xr:uid="{00000000-0005-0000-0000-0000C6050000}"/>
    <cellStyle name="Input 2 4 6 6" xfId="1446" xr:uid="{00000000-0005-0000-0000-0000C7050000}"/>
    <cellStyle name="Input 2 4 6 6 2" xfId="1447" xr:uid="{00000000-0005-0000-0000-0000C8050000}"/>
    <cellStyle name="Input 2 4 6 7" xfId="1448" xr:uid="{00000000-0005-0000-0000-0000C9050000}"/>
    <cellStyle name="Input 2 4 6 7 2" xfId="1449" xr:uid="{00000000-0005-0000-0000-0000CA050000}"/>
    <cellStyle name="Input 2 4 7" xfId="1450" xr:uid="{00000000-0005-0000-0000-0000CB050000}"/>
    <cellStyle name="Input 2 4 7 2" xfId="1451" xr:uid="{00000000-0005-0000-0000-0000CC050000}"/>
    <cellStyle name="Input 2 4 7 2 2" xfId="1452" xr:uid="{00000000-0005-0000-0000-0000CD050000}"/>
    <cellStyle name="Input 2 4 7 3" xfId="1453" xr:uid="{00000000-0005-0000-0000-0000CE050000}"/>
    <cellStyle name="Input 2 4 7 3 2" xfId="1454" xr:uid="{00000000-0005-0000-0000-0000CF050000}"/>
    <cellStyle name="Input 2 4 7 4" xfId="1455" xr:uid="{00000000-0005-0000-0000-0000D0050000}"/>
    <cellStyle name="Input 2 4 7 4 2" xfId="1456" xr:uid="{00000000-0005-0000-0000-0000D1050000}"/>
    <cellStyle name="Input 2 4 7 5" xfId="1457" xr:uid="{00000000-0005-0000-0000-0000D2050000}"/>
    <cellStyle name="Input 2 4 7 5 2" xfId="1458" xr:uid="{00000000-0005-0000-0000-0000D3050000}"/>
    <cellStyle name="Input 2 4 7 6" xfId="1459" xr:uid="{00000000-0005-0000-0000-0000D4050000}"/>
    <cellStyle name="Input 2 4 7 6 2" xfId="1460" xr:uid="{00000000-0005-0000-0000-0000D5050000}"/>
    <cellStyle name="Input 2 4 7 7" xfId="1461" xr:uid="{00000000-0005-0000-0000-0000D6050000}"/>
    <cellStyle name="Input 2 4 7 7 2" xfId="1462" xr:uid="{00000000-0005-0000-0000-0000D7050000}"/>
    <cellStyle name="Input 2 4 8" xfId="1463" xr:uid="{00000000-0005-0000-0000-0000D8050000}"/>
    <cellStyle name="Input 2 4 8 2" xfId="1464" xr:uid="{00000000-0005-0000-0000-0000D9050000}"/>
    <cellStyle name="Input 2 4 8 2 2" xfId="1465" xr:uid="{00000000-0005-0000-0000-0000DA050000}"/>
    <cellStyle name="Input 2 4 8 3" xfId="1466" xr:uid="{00000000-0005-0000-0000-0000DB050000}"/>
    <cellStyle name="Input 2 4 8 3 2" xfId="1467" xr:uid="{00000000-0005-0000-0000-0000DC050000}"/>
    <cellStyle name="Input 2 4 8 4" xfId="1468" xr:uid="{00000000-0005-0000-0000-0000DD050000}"/>
    <cellStyle name="Input 2 4 8 4 2" xfId="1469" xr:uid="{00000000-0005-0000-0000-0000DE050000}"/>
    <cellStyle name="Input 2 4 8 5" xfId="1470" xr:uid="{00000000-0005-0000-0000-0000DF050000}"/>
    <cellStyle name="Input 2 4 8 5 2" xfId="1471" xr:uid="{00000000-0005-0000-0000-0000E0050000}"/>
    <cellStyle name="Input 2 4 8 6" xfId="1472" xr:uid="{00000000-0005-0000-0000-0000E1050000}"/>
    <cellStyle name="Input 2 4 8 6 2" xfId="1473" xr:uid="{00000000-0005-0000-0000-0000E2050000}"/>
    <cellStyle name="Input 2 4 8 7" xfId="1474" xr:uid="{00000000-0005-0000-0000-0000E3050000}"/>
    <cellStyle name="Input 2 4 8 7 2" xfId="1475" xr:uid="{00000000-0005-0000-0000-0000E4050000}"/>
    <cellStyle name="Input 2 4 9" xfId="1476" xr:uid="{00000000-0005-0000-0000-0000E5050000}"/>
    <cellStyle name="Input 2 4 9 2" xfId="1477" xr:uid="{00000000-0005-0000-0000-0000E6050000}"/>
    <cellStyle name="Input 2 4 9 2 2" xfId="1478" xr:uid="{00000000-0005-0000-0000-0000E7050000}"/>
    <cellStyle name="Input 2 4 9 3" xfId="1479" xr:uid="{00000000-0005-0000-0000-0000E8050000}"/>
    <cellStyle name="Input 2 4 9 3 2" xfId="1480" xr:uid="{00000000-0005-0000-0000-0000E9050000}"/>
    <cellStyle name="Input 2 5" xfId="1481" xr:uid="{00000000-0005-0000-0000-0000EA050000}"/>
    <cellStyle name="Input 2 5 2" xfId="1482" xr:uid="{00000000-0005-0000-0000-0000EB050000}"/>
    <cellStyle name="Input 2 5 2 2" xfId="1483" xr:uid="{00000000-0005-0000-0000-0000EC050000}"/>
    <cellStyle name="Input 2 5 2 2 2" xfId="1484" xr:uid="{00000000-0005-0000-0000-0000ED050000}"/>
    <cellStyle name="Input 2 5 2 3" xfId="1485" xr:uid="{00000000-0005-0000-0000-0000EE050000}"/>
    <cellStyle name="Input 2 5 2 3 2" xfId="1486" xr:uid="{00000000-0005-0000-0000-0000EF050000}"/>
    <cellStyle name="Input 2 5 2 4" xfId="1487" xr:uid="{00000000-0005-0000-0000-0000F0050000}"/>
    <cellStyle name="Input 2 5 2 4 2" xfId="1488" xr:uid="{00000000-0005-0000-0000-0000F1050000}"/>
    <cellStyle name="Input 2 5 2 5" xfId="1489" xr:uid="{00000000-0005-0000-0000-0000F2050000}"/>
    <cellStyle name="Input 2 5 2 5 2" xfId="1490" xr:uid="{00000000-0005-0000-0000-0000F3050000}"/>
    <cellStyle name="Input 2 5 2 6" xfId="1491" xr:uid="{00000000-0005-0000-0000-0000F4050000}"/>
    <cellStyle name="Input 2 5 3" xfId="1492" xr:uid="{00000000-0005-0000-0000-0000F5050000}"/>
    <cellStyle name="Input 2 5 3 2" xfId="1493" xr:uid="{00000000-0005-0000-0000-0000F6050000}"/>
    <cellStyle name="Input 2 5 3 2 2" xfId="1494" xr:uid="{00000000-0005-0000-0000-0000F7050000}"/>
    <cellStyle name="Input 2 5 3 3" xfId="1495" xr:uid="{00000000-0005-0000-0000-0000F8050000}"/>
    <cellStyle name="Input 2 5 3 3 2" xfId="1496" xr:uid="{00000000-0005-0000-0000-0000F9050000}"/>
    <cellStyle name="Input 2 5 3 4" xfId="1497" xr:uid="{00000000-0005-0000-0000-0000FA050000}"/>
    <cellStyle name="Input 2 5 3 4 2" xfId="1498" xr:uid="{00000000-0005-0000-0000-0000FB050000}"/>
    <cellStyle name="Input 2 5 3 5" xfId="1499" xr:uid="{00000000-0005-0000-0000-0000FC050000}"/>
    <cellStyle name="Input 2 5 3 5 2" xfId="1500" xr:uid="{00000000-0005-0000-0000-0000FD050000}"/>
    <cellStyle name="Input 2 5 3 6" xfId="1501" xr:uid="{00000000-0005-0000-0000-0000FE050000}"/>
    <cellStyle name="Input 2 5 4" xfId="1502" xr:uid="{00000000-0005-0000-0000-0000FF050000}"/>
    <cellStyle name="Input 2 5 4 2" xfId="1503" xr:uid="{00000000-0005-0000-0000-000000060000}"/>
    <cellStyle name="Input 2 5 4 2 2" xfId="1504" xr:uid="{00000000-0005-0000-0000-000001060000}"/>
    <cellStyle name="Input 2 5 4 3" xfId="1505" xr:uid="{00000000-0005-0000-0000-000002060000}"/>
    <cellStyle name="Input 2 5 4 3 2" xfId="1506" xr:uid="{00000000-0005-0000-0000-000003060000}"/>
    <cellStyle name="Input 2 5 4 4" xfId="1507" xr:uid="{00000000-0005-0000-0000-000004060000}"/>
    <cellStyle name="Input 2 5 4 4 2" xfId="1508" xr:uid="{00000000-0005-0000-0000-000005060000}"/>
    <cellStyle name="Input 2 5 4 5" xfId="1509" xr:uid="{00000000-0005-0000-0000-000006060000}"/>
    <cellStyle name="Input 2 5 4 5 2" xfId="1510" xr:uid="{00000000-0005-0000-0000-000007060000}"/>
    <cellStyle name="Input 2 5 4 6" xfId="1511" xr:uid="{00000000-0005-0000-0000-000008060000}"/>
    <cellStyle name="Input 2 5 5" xfId="1512" xr:uid="{00000000-0005-0000-0000-000009060000}"/>
    <cellStyle name="Input 2 5 5 2" xfId="1513" xr:uid="{00000000-0005-0000-0000-00000A060000}"/>
    <cellStyle name="Input 2 5 5 2 2" xfId="1514" xr:uid="{00000000-0005-0000-0000-00000B060000}"/>
    <cellStyle name="Input 2 5 5 3" xfId="1515" xr:uid="{00000000-0005-0000-0000-00000C060000}"/>
    <cellStyle name="Input 2 5 5 3 2" xfId="1516" xr:uid="{00000000-0005-0000-0000-00000D060000}"/>
    <cellStyle name="Input 2 5 5 4" xfId="1517" xr:uid="{00000000-0005-0000-0000-00000E060000}"/>
    <cellStyle name="Input 2 5 5 4 2" xfId="1518" xr:uid="{00000000-0005-0000-0000-00000F060000}"/>
    <cellStyle name="Input 2 5 5 5" xfId="1519" xr:uid="{00000000-0005-0000-0000-000010060000}"/>
    <cellStyle name="Input 2 5 5 5 2" xfId="1520" xr:uid="{00000000-0005-0000-0000-000011060000}"/>
    <cellStyle name="Input 2 5 5 6" xfId="1521" xr:uid="{00000000-0005-0000-0000-000012060000}"/>
    <cellStyle name="Input 2 5 6" xfId="1522" xr:uid="{00000000-0005-0000-0000-000013060000}"/>
    <cellStyle name="Input 2 5 6 2" xfId="1523" xr:uid="{00000000-0005-0000-0000-000014060000}"/>
    <cellStyle name="Input 2 5 7" xfId="1524" xr:uid="{00000000-0005-0000-0000-000015060000}"/>
    <cellStyle name="Input 2 5 7 2" xfId="1525" xr:uid="{00000000-0005-0000-0000-000016060000}"/>
    <cellStyle name="Input 2 5 8" xfId="1526" xr:uid="{00000000-0005-0000-0000-000017060000}"/>
    <cellStyle name="Input 2 5 8 2" xfId="1527" xr:uid="{00000000-0005-0000-0000-000018060000}"/>
    <cellStyle name="Input 2 6" xfId="1528" xr:uid="{00000000-0005-0000-0000-000019060000}"/>
    <cellStyle name="Input 2 6 2" xfId="1529" xr:uid="{00000000-0005-0000-0000-00001A060000}"/>
    <cellStyle name="Input 2 6 2 2" xfId="1530" xr:uid="{00000000-0005-0000-0000-00001B060000}"/>
    <cellStyle name="Input 2 6 3" xfId="1531" xr:uid="{00000000-0005-0000-0000-00001C060000}"/>
    <cellStyle name="Input 2 6 3 2" xfId="1532" xr:uid="{00000000-0005-0000-0000-00001D060000}"/>
    <cellStyle name="Input 2 6 4" xfId="1533" xr:uid="{00000000-0005-0000-0000-00001E060000}"/>
    <cellStyle name="Input 2 6 4 2" xfId="1534" xr:uid="{00000000-0005-0000-0000-00001F060000}"/>
    <cellStyle name="Input 2 6 5" xfId="1535" xr:uid="{00000000-0005-0000-0000-000020060000}"/>
    <cellStyle name="Input 2 6 5 2" xfId="1536" xr:uid="{00000000-0005-0000-0000-000021060000}"/>
    <cellStyle name="Input 2 6 6" xfId="1537" xr:uid="{00000000-0005-0000-0000-000022060000}"/>
    <cellStyle name="Input 2 7" xfId="1538" xr:uid="{00000000-0005-0000-0000-000023060000}"/>
    <cellStyle name="Input 2 7 2" xfId="1539" xr:uid="{00000000-0005-0000-0000-000024060000}"/>
    <cellStyle name="Input 2 8" xfId="1540" xr:uid="{00000000-0005-0000-0000-000025060000}"/>
    <cellStyle name="Input 2 8 2" xfId="1541" xr:uid="{00000000-0005-0000-0000-000026060000}"/>
    <cellStyle name="Input 20" xfId="1542" xr:uid="{00000000-0005-0000-0000-000027060000}"/>
    <cellStyle name="Input 21" xfId="1543" xr:uid="{00000000-0005-0000-0000-000028060000}"/>
    <cellStyle name="Input 3" xfId="1544" xr:uid="{00000000-0005-0000-0000-000029060000}"/>
    <cellStyle name="Input 3 2" xfId="1545" xr:uid="{00000000-0005-0000-0000-00002A060000}"/>
    <cellStyle name="Input 3 2 2" xfId="1546" xr:uid="{00000000-0005-0000-0000-00002B060000}"/>
    <cellStyle name="Input 3 2 2 2" xfId="1547" xr:uid="{00000000-0005-0000-0000-00002C060000}"/>
    <cellStyle name="Input 3 3" xfId="1548" xr:uid="{00000000-0005-0000-0000-00002D060000}"/>
    <cellStyle name="Input 3 3 2" xfId="1549" xr:uid="{00000000-0005-0000-0000-00002E060000}"/>
    <cellStyle name="Input 3 4" xfId="1550" xr:uid="{00000000-0005-0000-0000-00002F060000}"/>
    <cellStyle name="Input 3 4 2" xfId="1551" xr:uid="{00000000-0005-0000-0000-000030060000}"/>
    <cellStyle name="Input 3 5" xfId="1552" xr:uid="{00000000-0005-0000-0000-000031060000}"/>
    <cellStyle name="Input 3 5 2" xfId="1553" xr:uid="{00000000-0005-0000-0000-000032060000}"/>
    <cellStyle name="Input 3 6" xfId="1554" xr:uid="{00000000-0005-0000-0000-000033060000}"/>
    <cellStyle name="Input 3 6 2" xfId="1555" xr:uid="{00000000-0005-0000-0000-000034060000}"/>
    <cellStyle name="Input 3 7" xfId="1556" xr:uid="{00000000-0005-0000-0000-000035060000}"/>
    <cellStyle name="Input 3 7 2" xfId="1557" xr:uid="{00000000-0005-0000-0000-000036060000}"/>
    <cellStyle name="Input 3 8" xfId="1558" xr:uid="{00000000-0005-0000-0000-000037060000}"/>
    <cellStyle name="Input 3 8 2" xfId="1559" xr:uid="{00000000-0005-0000-0000-000038060000}"/>
    <cellStyle name="Input 4" xfId="1560" xr:uid="{00000000-0005-0000-0000-000039060000}"/>
    <cellStyle name="Input 4 2" xfId="1561" xr:uid="{00000000-0005-0000-0000-00003A060000}"/>
    <cellStyle name="Input 4 3" xfId="1562" xr:uid="{00000000-0005-0000-0000-00003B060000}"/>
    <cellStyle name="Input 4 3 2" xfId="1563" xr:uid="{00000000-0005-0000-0000-00003C060000}"/>
    <cellStyle name="Input 5" xfId="1564" xr:uid="{00000000-0005-0000-0000-00003D060000}"/>
    <cellStyle name="Input 6" xfId="1565" xr:uid="{00000000-0005-0000-0000-00003E060000}"/>
    <cellStyle name="Input 7" xfId="1566" xr:uid="{00000000-0005-0000-0000-00003F060000}"/>
    <cellStyle name="Input 8" xfId="1567" xr:uid="{00000000-0005-0000-0000-000040060000}"/>
    <cellStyle name="Input 9" xfId="1568" xr:uid="{00000000-0005-0000-0000-000041060000}"/>
    <cellStyle name="Input Cells" xfId="1569" xr:uid="{00000000-0005-0000-0000-000042060000}"/>
    <cellStyle name="Linked Cell 2" xfId="1570" xr:uid="{00000000-0005-0000-0000-000043060000}"/>
    <cellStyle name="Linked Cell 2 2" xfId="1571" xr:uid="{00000000-0005-0000-0000-000044060000}"/>
    <cellStyle name="Linked Cell 3" xfId="1572" xr:uid="{00000000-0005-0000-0000-000045060000}"/>
    <cellStyle name="Linked Cell 4" xfId="1573" xr:uid="{00000000-0005-0000-0000-000046060000}"/>
    <cellStyle name="Linked Cells" xfId="1574" xr:uid="{00000000-0005-0000-0000-000047060000}"/>
    <cellStyle name="Millares [0]_pldt" xfId="1575" xr:uid="{00000000-0005-0000-0000-000048060000}"/>
    <cellStyle name="Millares_pldt" xfId="1576" xr:uid="{00000000-0005-0000-0000-000049060000}"/>
    <cellStyle name="Milliers [0]_!!!GO" xfId="1577" xr:uid="{00000000-0005-0000-0000-00004A060000}"/>
    <cellStyle name="Milliers_!!!GO" xfId="1578" xr:uid="{00000000-0005-0000-0000-00004B060000}"/>
    <cellStyle name="Moneda [0]_pldt" xfId="1579" xr:uid="{00000000-0005-0000-0000-00004C060000}"/>
    <cellStyle name="Moneda_pldt" xfId="1580" xr:uid="{00000000-0005-0000-0000-00004D060000}"/>
    <cellStyle name="Monétaire [0]_!!!GO" xfId="1581" xr:uid="{00000000-0005-0000-0000-00004E060000}"/>
    <cellStyle name="Monétaire_!!!GO" xfId="1582" xr:uid="{00000000-0005-0000-0000-00004F060000}"/>
    <cellStyle name="MS_Arabic" xfId="1583" xr:uid="{00000000-0005-0000-0000-000050060000}"/>
    <cellStyle name="Neutral 2" xfId="1584" xr:uid="{00000000-0005-0000-0000-000051060000}"/>
    <cellStyle name="Neutral 2 2" xfId="1585" xr:uid="{00000000-0005-0000-0000-000052060000}"/>
    <cellStyle name="Neutral 2 2 2" xfId="1586" xr:uid="{00000000-0005-0000-0000-000053060000}"/>
    <cellStyle name="Neutral 2 3" xfId="1587" xr:uid="{00000000-0005-0000-0000-000054060000}"/>
    <cellStyle name="Neutral 2 3 2" xfId="1588" xr:uid="{00000000-0005-0000-0000-000055060000}"/>
    <cellStyle name="Neutral 2 4" xfId="1589" xr:uid="{00000000-0005-0000-0000-000056060000}"/>
    <cellStyle name="Neutral 3" xfId="1590" xr:uid="{00000000-0005-0000-0000-000057060000}"/>
    <cellStyle name="Neutral 4" xfId="1591" xr:uid="{00000000-0005-0000-0000-000058060000}"/>
    <cellStyle name="Normal" xfId="0" builtinId="0"/>
    <cellStyle name="Normal - Style1" xfId="1592" xr:uid="{00000000-0005-0000-0000-00005A060000}"/>
    <cellStyle name="Normal 10" xfId="1593" xr:uid="{00000000-0005-0000-0000-00005B060000}"/>
    <cellStyle name="Normal 10 2" xfId="1594" xr:uid="{00000000-0005-0000-0000-00005C060000}"/>
    <cellStyle name="Normal 10 2 2" xfId="1595" xr:uid="{00000000-0005-0000-0000-00005D060000}"/>
    <cellStyle name="Normal 10 2 3" xfId="1596" xr:uid="{00000000-0005-0000-0000-00005E060000}"/>
    <cellStyle name="Normal 10 2 4" xfId="1597" xr:uid="{00000000-0005-0000-0000-00005F060000}"/>
    <cellStyle name="Normal 10 2 5" xfId="1598" xr:uid="{00000000-0005-0000-0000-000060060000}"/>
    <cellStyle name="Normal 10 3" xfId="1599" xr:uid="{00000000-0005-0000-0000-000061060000}"/>
    <cellStyle name="Normal 10 3 2" xfId="1600" xr:uid="{00000000-0005-0000-0000-000062060000}"/>
    <cellStyle name="Normal 10 4" xfId="1601" xr:uid="{00000000-0005-0000-0000-000063060000}"/>
    <cellStyle name="Normal 100" xfId="1602" xr:uid="{00000000-0005-0000-0000-000064060000}"/>
    <cellStyle name="Normal 100 2" xfId="1603" xr:uid="{00000000-0005-0000-0000-000065060000}"/>
    <cellStyle name="Normal 100 2 2" xfId="37374" xr:uid="{00000000-0005-0000-0000-000066060000}"/>
    <cellStyle name="Normal 100 3" xfId="27356" xr:uid="{00000000-0005-0000-0000-000067060000}"/>
    <cellStyle name="Normal 101" xfId="1604" xr:uid="{00000000-0005-0000-0000-000068060000}"/>
    <cellStyle name="Normal 101 2" xfId="1605" xr:uid="{00000000-0005-0000-0000-000069060000}"/>
    <cellStyle name="Normal 101 2 2" xfId="37372" xr:uid="{00000000-0005-0000-0000-00006A060000}"/>
    <cellStyle name="Normal 101 3" xfId="27354" xr:uid="{00000000-0005-0000-0000-00006B060000}"/>
    <cellStyle name="Normal 102" xfId="1606" xr:uid="{00000000-0005-0000-0000-00006C060000}"/>
    <cellStyle name="Normal 102 2" xfId="1607" xr:uid="{00000000-0005-0000-0000-00006D060000}"/>
    <cellStyle name="Normal 102 2 2" xfId="37373" xr:uid="{00000000-0005-0000-0000-00006E060000}"/>
    <cellStyle name="Normal 102 3" xfId="27355" xr:uid="{00000000-0005-0000-0000-00006F060000}"/>
    <cellStyle name="Normal 103" xfId="1608" xr:uid="{00000000-0005-0000-0000-000070060000}"/>
    <cellStyle name="Normal 104" xfId="1609" xr:uid="{00000000-0005-0000-0000-000071060000}"/>
    <cellStyle name="Normal 104 2" xfId="1610" xr:uid="{00000000-0005-0000-0000-000072060000}"/>
    <cellStyle name="Normal 105" xfId="1611" xr:uid="{00000000-0005-0000-0000-000073060000}"/>
    <cellStyle name="Normal 105 2" xfId="1612" xr:uid="{00000000-0005-0000-0000-000074060000}"/>
    <cellStyle name="Normal 106" xfId="1613" xr:uid="{00000000-0005-0000-0000-000075060000}"/>
    <cellStyle name="Normal 106 2" xfId="1614" xr:uid="{00000000-0005-0000-0000-000076060000}"/>
    <cellStyle name="Normal 107" xfId="1615" xr:uid="{00000000-0005-0000-0000-000077060000}"/>
    <cellStyle name="Normal 107 2" xfId="1616" xr:uid="{00000000-0005-0000-0000-000078060000}"/>
    <cellStyle name="Normal 108" xfId="1617" xr:uid="{00000000-0005-0000-0000-000079060000}"/>
    <cellStyle name="Normal 108 2" xfId="1618" xr:uid="{00000000-0005-0000-0000-00007A060000}"/>
    <cellStyle name="Normal 109" xfId="1619" xr:uid="{00000000-0005-0000-0000-00007B060000}"/>
    <cellStyle name="Normal 109 2" xfId="1620" xr:uid="{00000000-0005-0000-0000-00007C060000}"/>
    <cellStyle name="Normal 11" xfId="1621" xr:uid="{00000000-0005-0000-0000-00007D060000}"/>
    <cellStyle name="Normal 11 2" xfId="1622" xr:uid="{00000000-0005-0000-0000-00007E060000}"/>
    <cellStyle name="Normal 11 2 2" xfId="1623" xr:uid="{00000000-0005-0000-0000-00007F060000}"/>
    <cellStyle name="Normal 11 2 3" xfId="1624" xr:uid="{00000000-0005-0000-0000-000080060000}"/>
    <cellStyle name="Normal 11 2 4" xfId="1625" xr:uid="{00000000-0005-0000-0000-000081060000}"/>
    <cellStyle name="Normal 11 2 5" xfId="1626" xr:uid="{00000000-0005-0000-0000-000082060000}"/>
    <cellStyle name="Normal 11 3" xfId="1627" xr:uid="{00000000-0005-0000-0000-000083060000}"/>
    <cellStyle name="Normal 11 3 2" xfId="1628" xr:uid="{00000000-0005-0000-0000-000084060000}"/>
    <cellStyle name="Normal 11 4" xfId="1629" xr:uid="{00000000-0005-0000-0000-000085060000}"/>
    <cellStyle name="Normal 11 5" xfId="1630" xr:uid="{00000000-0005-0000-0000-000086060000}"/>
    <cellStyle name="Normal 11 6" xfId="44003" xr:uid="{00000000-0005-0000-0000-000087060000}"/>
    <cellStyle name="Normal 110" xfId="1631" xr:uid="{00000000-0005-0000-0000-000088060000}"/>
    <cellStyle name="Normal 110 2" xfId="1632" xr:uid="{00000000-0005-0000-0000-000089060000}"/>
    <cellStyle name="Normal 111" xfId="1633" xr:uid="{00000000-0005-0000-0000-00008A060000}"/>
    <cellStyle name="Normal 111 2" xfId="1634" xr:uid="{00000000-0005-0000-0000-00008B060000}"/>
    <cellStyle name="Normal 112" xfId="1635" xr:uid="{00000000-0005-0000-0000-00008C060000}"/>
    <cellStyle name="Normal 112 2" xfId="1636" xr:uid="{00000000-0005-0000-0000-00008D060000}"/>
    <cellStyle name="Normal 113" xfId="1637" xr:uid="{00000000-0005-0000-0000-00008E060000}"/>
    <cellStyle name="Normal 113 2" xfId="1638" xr:uid="{00000000-0005-0000-0000-00008F060000}"/>
    <cellStyle name="Normal 114" xfId="1639" xr:uid="{00000000-0005-0000-0000-000090060000}"/>
    <cellStyle name="Normal 114 2" xfId="1640" xr:uid="{00000000-0005-0000-0000-000091060000}"/>
    <cellStyle name="Normal 115" xfId="1641" xr:uid="{00000000-0005-0000-0000-000092060000}"/>
    <cellStyle name="Normal 115 2" xfId="1642" xr:uid="{00000000-0005-0000-0000-000093060000}"/>
    <cellStyle name="Normal 116" xfId="1643" xr:uid="{00000000-0005-0000-0000-000094060000}"/>
    <cellStyle name="Normal 116 2" xfId="1644" xr:uid="{00000000-0005-0000-0000-000095060000}"/>
    <cellStyle name="Normal 116 2 2" xfId="43807" xr:uid="{00000000-0005-0000-0000-000096060000}"/>
    <cellStyle name="Normal 116 3" xfId="33791" xr:uid="{00000000-0005-0000-0000-000097060000}"/>
    <cellStyle name="Normal 117" xfId="1645" xr:uid="{00000000-0005-0000-0000-000098060000}"/>
    <cellStyle name="Normal 117 2" xfId="1646" xr:uid="{00000000-0005-0000-0000-000099060000}"/>
    <cellStyle name="Normal 117 2 2" xfId="43879" xr:uid="{00000000-0005-0000-0000-00009A060000}"/>
    <cellStyle name="Normal 117 3" xfId="33870" xr:uid="{00000000-0005-0000-0000-00009B060000}"/>
    <cellStyle name="Normal 118" xfId="1647" xr:uid="{00000000-0005-0000-0000-00009C060000}"/>
    <cellStyle name="Normal 119" xfId="23245" xr:uid="{00000000-0005-0000-0000-00009D060000}"/>
    <cellStyle name="Normal 12" xfId="1648" xr:uid="{00000000-0005-0000-0000-00009E060000}"/>
    <cellStyle name="Normal 12 2" xfId="1649" xr:uid="{00000000-0005-0000-0000-00009F060000}"/>
    <cellStyle name="Normal 12 2 2" xfId="1650" xr:uid="{00000000-0005-0000-0000-0000A0060000}"/>
    <cellStyle name="Normal 12 2 3" xfId="1651" xr:uid="{00000000-0005-0000-0000-0000A1060000}"/>
    <cellStyle name="Normal 12 2 4" xfId="1652" xr:uid="{00000000-0005-0000-0000-0000A2060000}"/>
    <cellStyle name="Normal 12 3" xfId="1653" xr:uid="{00000000-0005-0000-0000-0000A3060000}"/>
    <cellStyle name="Normal 12 3 2" xfId="1654" xr:uid="{00000000-0005-0000-0000-0000A4060000}"/>
    <cellStyle name="Normal 12 4" xfId="1655" xr:uid="{00000000-0005-0000-0000-0000A5060000}"/>
    <cellStyle name="Normal 12 5" xfId="44004" xr:uid="{00000000-0005-0000-0000-0000A6060000}"/>
    <cellStyle name="Normal 120" xfId="23246" xr:uid="{00000000-0005-0000-0000-0000A7060000}"/>
    <cellStyle name="Normal 121" xfId="23247" xr:uid="{00000000-0005-0000-0000-0000A8060000}"/>
    <cellStyle name="Normal 122" xfId="23249" xr:uid="{00000000-0005-0000-0000-0000A9060000}"/>
    <cellStyle name="Normal 123" xfId="43995" xr:uid="{00000000-0005-0000-0000-0000AA060000}"/>
    <cellStyle name="Normal 124" xfId="43997" xr:uid="{00000000-0005-0000-0000-0000AB060000}"/>
    <cellStyle name="Normal 125" xfId="44023" xr:uid="{00000000-0005-0000-0000-0000AC060000}"/>
    <cellStyle name="Normal 126" xfId="44062" xr:uid="{8E6E3477-5E68-4DB2-A512-BABA1ABF1448}"/>
    <cellStyle name="Normal 13" xfId="1656" xr:uid="{00000000-0005-0000-0000-0000AD060000}"/>
    <cellStyle name="Normal 13 2" xfId="1657" xr:uid="{00000000-0005-0000-0000-0000AE060000}"/>
    <cellStyle name="Normal 13 2 2" xfId="1658" xr:uid="{00000000-0005-0000-0000-0000AF060000}"/>
    <cellStyle name="Normal 13 3" xfId="1659" xr:uid="{00000000-0005-0000-0000-0000B0060000}"/>
    <cellStyle name="Normal 13 3 2" xfId="1660" xr:uid="{00000000-0005-0000-0000-0000B1060000}"/>
    <cellStyle name="Normal 13 4" xfId="1661" xr:uid="{00000000-0005-0000-0000-0000B2060000}"/>
    <cellStyle name="Normal 13 5" xfId="44005" xr:uid="{00000000-0005-0000-0000-0000B3060000}"/>
    <cellStyle name="Normal 14" xfId="1662" xr:uid="{00000000-0005-0000-0000-0000B4060000}"/>
    <cellStyle name="Normal 14 2" xfId="1663" xr:uid="{00000000-0005-0000-0000-0000B5060000}"/>
    <cellStyle name="Normal 14 2 2" xfId="1664" xr:uid="{00000000-0005-0000-0000-0000B6060000}"/>
    <cellStyle name="Normal 14 2 2 2" xfId="1665" xr:uid="{00000000-0005-0000-0000-0000B7060000}"/>
    <cellStyle name="Normal 14 2 2 3" xfId="1666" xr:uid="{00000000-0005-0000-0000-0000B8060000}"/>
    <cellStyle name="Normal 14 2 2 3 2" xfId="1667" xr:uid="{00000000-0005-0000-0000-0000B9060000}"/>
    <cellStyle name="Normal 14 2 2 3 2 2" xfId="34016" xr:uid="{00000000-0005-0000-0000-0000BA060000}"/>
    <cellStyle name="Normal 14 2 2 3 3" xfId="23387" xr:uid="{00000000-0005-0000-0000-0000BB060000}"/>
    <cellStyle name="Normal 14 2 2 4" xfId="1668" xr:uid="{00000000-0005-0000-0000-0000BC060000}"/>
    <cellStyle name="Normal 14 2 2 4 2" xfId="1669" xr:uid="{00000000-0005-0000-0000-0000BD060000}"/>
    <cellStyle name="Normal 14 2 2 4 2 2" xfId="43836" xr:uid="{00000000-0005-0000-0000-0000BE060000}"/>
    <cellStyle name="Normal 14 2 2 4 3" xfId="33821" xr:uid="{00000000-0005-0000-0000-0000BF060000}"/>
    <cellStyle name="Normal 14 2 2 5" xfId="1670" xr:uid="{00000000-0005-0000-0000-0000C0060000}"/>
    <cellStyle name="Normal 14 2 2 5 2" xfId="33961" xr:uid="{00000000-0005-0000-0000-0000C1060000}"/>
    <cellStyle name="Normal 14 2 2 6" xfId="23290" xr:uid="{00000000-0005-0000-0000-0000C2060000}"/>
    <cellStyle name="Normal 14 2 3" xfId="1671" xr:uid="{00000000-0005-0000-0000-0000C3060000}"/>
    <cellStyle name="Normal 14 2 4" xfId="1672" xr:uid="{00000000-0005-0000-0000-0000C4060000}"/>
    <cellStyle name="Normal 14 2 4 2" xfId="1673" xr:uid="{00000000-0005-0000-0000-0000C5060000}"/>
    <cellStyle name="Normal 14 2 4 3" xfId="1674" xr:uid="{00000000-0005-0000-0000-0000C6060000}"/>
    <cellStyle name="Normal 14 2 4 3 2" xfId="1675" xr:uid="{00000000-0005-0000-0000-0000C7060000}"/>
    <cellStyle name="Normal 14 2 4 3 2 2" xfId="34017" xr:uid="{00000000-0005-0000-0000-0000C8060000}"/>
    <cellStyle name="Normal 14 2 4 3 3" xfId="23388" xr:uid="{00000000-0005-0000-0000-0000C9060000}"/>
    <cellStyle name="Normal 14 2 4 4" xfId="1676" xr:uid="{00000000-0005-0000-0000-0000CA060000}"/>
    <cellStyle name="Normal 14 2 4 4 2" xfId="1677" xr:uid="{00000000-0005-0000-0000-0000CB060000}"/>
    <cellStyle name="Normal 14 2 4 4 2 2" xfId="43837" xr:uid="{00000000-0005-0000-0000-0000CC060000}"/>
    <cellStyle name="Normal 14 2 4 4 3" xfId="33822" xr:uid="{00000000-0005-0000-0000-0000CD060000}"/>
    <cellStyle name="Normal 14 2 4 5" xfId="1678" xr:uid="{00000000-0005-0000-0000-0000CE060000}"/>
    <cellStyle name="Normal 14 2 4 5 2" xfId="33962" xr:uid="{00000000-0005-0000-0000-0000CF060000}"/>
    <cellStyle name="Normal 14 2 4 6" xfId="23291" xr:uid="{00000000-0005-0000-0000-0000D0060000}"/>
    <cellStyle name="Normal 14 3" xfId="1679" xr:uid="{00000000-0005-0000-0000-0000D1060000}"/>
    <cellStyle name="Normal 14 3 2" xfId="1680" xr:uid="{00000000-0005-0000-0000-0000D2060000}"/>
    <cellStyle name="Normal 14 3 2 2" xfId="1681" xr:uid="{00000000-0005-0000-0000-0000D3060000}"/>
    <cellStyle name="Normal 14 3 2 3" xfId="1682" xr:uid="{00000000-0005-0000-0000-0000D4060000}"/>
    <cellStyle name="Normal 14 3 2 3 2" xfId="1683" xr:uid="{00000000-0005-0000-0000-0000D5060000}"/>
    <cellStyle name="Normal 14 3 2 3 2 2" xfId="34018" xr:uid="{00000000-0005-0000-0000-0000D6060000}"/>
    <cellStyle name="Normal 14 3 2 3 3" xfId="23389" xr:uid="{00000000-0005-0000-0000-0000D7060000}"/>
    <cellStyle name="Normal 14 3 2 4" xfId="1684" xr:uid="{00000000-0005-0000-0000-0000D8060000}"/>
    <cellStyle name="Normal 14 3 2 4 2" xfId="1685" xr:uid="{00000000-0005-0000-0000-0000D9060000}"/>
    <cellStyle name="Normal 14 3 2 4 2 2" xfId="43838" xr:uid="{00000000-0005-0000-0000-0000DA060000}"/>
    <cellStyle name="Normal 14 3 2 4 3" xfId="33823" xr:uid="{00000000-0005-0000-0000-0000DB060000}"/>
    <cellStyle name="Normal 14 3 2 5" xfId="1686" xr:uid="{00000000-0005-0000-0000-0000DC060000}"/>
    <cellStyle name="Normal 14 3 2 5 2" xfId="33963" xr:uid="{00000000-0005-0000-0000-0000DD060000}"/>
    <cellStyle name="Normal 14 3 2 6" xfId="23292" xr:uid="{00000000-0005-0000-0000-0000DE060000}"/>
    <cellStyle name="Normal 14 4" xfId="1687" xr:uid="{00000000-0005-0000-0000-0000DF060000}"/>
    <cellStyle name="Normal 14 5" xfId="1688" xr:uid="{00000000-0005-0000-0000-0000E0060000}"/>
    <cellStyle name="Normal 14 5 2" xfId="1689" xr:uid="{00000000-0005-0000-0000-0000E1060000}"/>
    <cellStyle name="Normal 14 5 3" xfId="1690" xr:uid="{00000000-0005-0000-0000-0000E2060000}"/>
    <cellStyle name="Normal 14 5 3 2" xfId="1691" xr:uid="{00000000-0005-0000-0000-0000E3060000}"/>
    <cellStyle name="Normal 14 5 3 2 2" xfId="34019" xr:uid="{00000000-0005-0000-0000-0000E4060000}"/>
    <cellStyle name="Normal 14 5 3 3" xfId="23390" xr:uid="{00000000-0005-0000-0000-0000E5060000}"/>
    <cellStyle name="Normal 14 5 4" xfId="1692" xr:uid="{00000000-0005-0000-0000-0000E6060000}"/>
    <cellStyle name="Normal 14 5 4 2" xfId="1693" xr:uid="{00000000-0005-0000-0000-0000E7060000}"/>
    <cellStyle name="Normal 14 5 4 2 2" xfId="43839" xr:uid="{00000000-0005-0000-0000-0000E8060000}"/>
    <cellStyle name="Normal 14 5 4 3" xfId="33824" xr:uid="{00000000-0005-0000-0000-0000E9060000}"/>
    <cellStyle name="Normal 14 5 5" xfId="1694" xr:uid="{00000000-0005-0000-0000-0000EA060000}"/>
    <cellStyle name="Normal 14 5 5 2" xfId="33964" xr:uid="{00000000-0005-0000-0000-0000EB060000}"/>
    <cellStyle name="Normal 14 5 6" xfId="23293" xr:uid="{00000000-0005-0000-0000-0000EC060000}"/>
    <cellStyle name="Normal 14 6" xfId="1695" xr:uid="{00000000-0005-0000-0000-0000ED060000}"/>
    <cellStyle name="Normal 14 7" xfId="1696" xr:uid="{00000000-0005-0000-0000-0000EE060000}"/>
    <cellStyle name="Normal 14 7 2" xfId="1697" xr:uid="{00000000-0005-0000-0000-0000EF060000}"/>
    <cellStyle name="Normal 14 7 3" xfId="1698" xr:uid="{00000000-0005-0000-0000-0000F0060000}"/>
    <cellStyle name="Normal 14 7 3 2" xfId="1699" xr:uid="{00000000-0005-0000-0000-0000F1060000}"/>
    <cellStyle name="Normal 14 7 3 2 2" xfId="34020" xr:uid="{00000000-0005-0000-0000-0000F2060000}"/>
    <cellStyle name="Normal 14 7 3 3" xfId="23391" xr:uid="{00000000-0005-0000-0000-0000F3060000}"/>
    <cellStyle name="Normal 14 7 4" xfId="1700" xr:uid="{00000000-0005-0000-0000-0000F4060000}"/>
    <cellStyle name="Normal 14 7 4 2" xfId="1701" xr:uid="{00000000-0005-0000-0000-0000F5060000}"/>
    <cellStyle name="Normal 14 7 4 2 2" xfId="43840" xr:uid="{00000000-0005-0000-0000-0000F6060000}"/>
    <cellStyle name="Normal 14 7 4 3" xfId="33825" xr:uid="{00000000-0005-0000-0000-0000F7060000}"/>
    <cellStyle name="Normal 14 7 5" xfId="1702" xr:uid="{00000000-0005-0000-0000-0000F8060000}"/>
    <cellStyle name="Normal 14 7 5 2" xfId="33965" xr:uid="{00000000-0005-0000-0000-0000F9060000}"/>
    <cellStyle name="Normal 14 7 6" xfId="23294" xr:uid="{00000000-0005-0000-0000-0000FA060000}"/>
    <cellStyle name="Normal 14 8" xfId="1703" xr:uid="{00000000-0005-0000-0000-0000FB060000}"/>
    <cellStyle name="Normal 14 9" xfId="44006" xr:uid="{00000000-0005-0000-0000-0000FC060000}"/>
    <cellStyle name="Normal 15" xfId="1704" xr:uid="{00000000-0005-0000-0000-0000FD060000}"/>
    <cellStyle name="Normal 15 2" xfId="1705" xr:uid="{00000000-0005-0000-0000-0000FE060000}"/>
    <cellStyle name="Normal 15 2 2" xfId="1706" xr:uid="{00000000-0005-0000-0000-0000FF060000}"/>
    <cellStyle name="Normal 15 2 2 2" xfId="1707" xr:uid="{00000000-0005-0000-0000-000000070000}"/>
    <cellStyle name="Normal 15 2 2 3" xfId="1708" xr:uid="{00000000-0005-0000-0000-000001070000}"/>
    <cellStyle name="Normal 15 2 2 3 2" xfId="1709" xr:uid="{00000000-0005-0000-0000-000002070000}"/>
    <cellStyle name="Normal 15 2 2 3 2 2" xfId="34021" xr:uid="{00000000-0005-0000-0000-000003070000}"/>
    <cellStyle name="Normal 15 2 2 3 3" xfId="23392" xr:uid="{00000000-0005-0000-0000-000004070000}"/>
    <cellStyle name="Normal 15 2 2 4" xfId="1710" xr:uid="{00000000-0005-0000-0000-000005070000}"/>
    <cellStyle name="Normal 15 2 2 4 2" xfId="1711" xr:uid="{00000000-0005-0000-0000-000006070000}"/>
    <cellStyle name="Normal 15 2 2 4 2 2" xfId="43841" xr:uid="{00000000-0005-0000-0000-000007070000}"/>
    <cellStyle name="Normal 15 2 2 4 3" xfId="33826" xr:uid="{00000000-0005-0000-0000-000008070000}"/>
    <cellStyle name="Normal 15 2 2 5" xfId="1712" xr:uid="{00000000-0005-0000-0000-000009070000}"/>
    <cellStyle name="Normal 15 2 2 5 2" xfId="33966" xr:uid="{00000000-0005-0000-0000-00000A070000}"/>
    <cellStyle name="Normal 15 2 2 6" xfId="23295" xr:uid="{00000000-0005-0000-0000-00000B070000}"/>
    <cellStyle name="Normal 15 2 3" xfId="1713" xr:uid="{00000000-0005-0000-0000-00000C070000}"/>
    <cellStyle name="Normal 15 2 4" xfId="1714" xr:uid="{00000000-0005-0000-0000-00000D070000}"/>
    <cellStyle name="Normal 15 2 4 2" xfId="1715" xr:uid="{00000000-0005-0000-0000-00000E070000}"/>
    <cellStyle name="Normal 15 2 4 3" xfId="1716" xr:uid="{00000000-0005-0000-0000-00000F070000}"/>
    <cellStyle name="Normal 15 2 4 3 2" xfId="1717" xr:uid="{00000000-0005-0000-0000-000010070000}"/>
    <cellStyle name="Normal 15 2 4 3 2 2" xfId="34022" xr:uid="{00000000-0005-0000-0000-000011070000}"/>
    <cellStyle name="Normal 15 2 4 3 3" xfId="23393" xr:uid="{00000000-0005-0000-0000-000012070000}"/>
    <cellStyle name="Normal 15 2 4 4" xfId="1718" xr:uid="{00000000-0005-0000-0000-000013070000}"/>
    <cellStyle name="Normal 15 2 4 4 2" xfId="1719" xr:uid="{00000000-0005-0000-0000-000014070000}"/>
    <cellStyle name="Normal 15 2 4 4 2 2" xfId="43842" xr:uid="{00000000-0005-0000-0000-000015070000}"/>
    <cellStyle name="Normal 15 2 4 4 3" xfId="33827" xr:uid="{00000000-0005-0000-0000-000016070000}"/>
    <cellStyle name="Normal 15 2 4 5" xfId="1720" xr:uid="{00000000-0005-0000-0000-000017070000}"/>
    <cellStyle name="Normal 15 2 4 5 2" xfId="33967" xr:uid="{00000000-0005-0000-0000-000018070000}"/>
    <cellStyle name="Normal 15 2 4 6" xfId="23296" xr:uid="{00000000-0005-0000-0000-000019070000}"/>
    <cellStyle name="Normal 15 3" xfId="1721" xr:uid="{00000000-0005-0000-0000-00001A070000}"/>
    <cellStyle name="Normal 15 3 2" xfId="1722" xr:uid="{00000000-0005-0000-0000-00001B070000}"/>
    <cellStyle name="Normal 15 3 3" xfId="1723" xr:uid="{00000000-0005-0000-0000-00001C070000}"/>
    <cellStyle name="Normal 15 3 3 2" xfId="1724" xr:uid="{00000000-0005-0000-0000-00001D070000}"/>
    <cellStyle name="Normal 15 3 3 2 2" xfId="34023" xr:uid="{00000000-0005-0000-0000-00001E070000}"/>
    <cellStyle name="Normal 15 3 3 3" xfId="23394" xr:uid="{00000000-0005-0000-0000-00001F070000}"/>
    <cellStyle name="Normal 15 3 4" xfId="1725" xr:uid="{00000000-0005-0000-0000-000020070000}"/>
    <cellStyle name="Normal 15 3 4 2" xfId="1726" xr:uid="{00000000-0005-0000-0000-000021070000}"/>
    <cellStyle name="Normal 15 3 4 2 2" xfId="43843" xr:uid="{00000000-0005-0000-0000-000022070000}"/>
    <cellStyle name="Normal 15 3 4 3" xfId="33828" xr:uid="{00000000-0005-0000-0000-000023070000}"/>
    <cellStyle name="Normal 15 3 5" xfId="1727" xr:uid="{00000000-0005-0000-0000-000024070000}"/>
    <cellStyle name="Normal 15 3 5 2" xfId="33968" xr:uid="{00000000-0005-0000-0000-000025070000}"/>
    <cellStyle name="Normal 15 3 6" xfId="23297" xr:uid="{00000000-0005-0000-0000-000026070000}"/>
    <cellStyle name="Normal 15 4" xfId="1728" xr:uid="{00000000-0005-0000-0000-000027070000}"/>
    <cellStyle name="Normal 15 5" xfId="1729" xr:uid="{00000000-0005-0000-0000-000028070000}"/>
    <cellStyle name="Normal 15 5 2" xfId="1730" xr:uid="{00000000-0005-0000-0000-000029070000}"/>
    <cellStyle name="Normal 15 5 3" xfId="1731" xr:uid="{00000000-0005-0000-0000-00002A070000}"/>
    <cellStyle name="Normal 15 5 3 2" xfId="1732" xr:uid="{00000000-0005-0000-0000-00002B070000}"/>
    <cellStyle name="Normal 15 5 3 2 2" xfId="34024" xr:uid="{00000000-0005-0000-0000-00002C070000}"/>
    <cellStyle name="Normal 15 5 3 3" xfId="23395" xr:uid="{00000000-0005-0000-0000-00002D070000}"/>
    <cellStyle name="Normal 15 5 4" xfId="1733" xr:uid="{00000000-0005-0000-0000-00002E070000}"/>
    <cellStyle name="Normal 15 5 4 2" xfId="1734" xr:uid="{00000000-0005-0000-0000-00002F070000}"/>
    <cellStyle name="Normal 15 5 4 2 2" xfId="43844" xr:uid="{00000000-0005-0000-0000-000030070000}"/>
    <cellStyle name="Normal 15 5 4 3" xfId="33829" xr:uid="{00000000-0005-0000-0000-000031070000}"/>
    <cellStyle name="Normal 15 5 5" xfId="1735" xr:uid="{00000000-0005-0000-0000-000032070000}"/>
    <cellStyle name="Normal 15 5 5 2" xfId="33969" xr:uid="{00000000-0005-0000-0000-000033070000}"/>
    <cellStyle name="Normal 15 5 6" xfId="23298" xr:uid="{00000000-0005-0000-0000-000034070000}"/>
    <cellStyle name="Normal 15 6" xfId="1736" xr:uid="{00000000-0005-0000-0000-000035070000}"/>
    <cellStyle name="Normal 15 6 2" xfId="1737" xr:uid="{00000000-0005-0000-0000-000036070000}"/>
    <cellStyle name="Normal 15 6 3" xfId="1738" xr:uid="{00000000-0005-0000-0000-000037070000}"/>
    <cellStyle name="Normal 15 6 3 2" xfId="1739" xr:uid="{00000000-0005-0000-0000-000038070000}"/>
    <cellStyle name="Normal 15 6 3 2 2" xfId="34025" xr:uid="{00000000-0005-0000-0000-000039070000}"/>
    <cellStyle name="Normal 15 6 3 3" xfId="23396" xr:uid="{00000000-0005-0000-0000-00003A070000}"/>
    <cellStyle name="Normal 15 6 4" xfId="1740" xr:uid="{00000000-0005-0000-0000-00003B070000}"/>
    <cellStyle name="Normal 15 6 4 2" xfId="1741" xr:uid="{00000000-0005-0000-0000-00003C070000}"/>
    <cellStyle name="Normal 15 6 4 2 2" xfId="43845" xr:uid="{00000000-0005-0000-0000-00003D070000}"/>
    <cellStyle name="Normal 15 6 4 3" xfId="33830" xr:uid="{00000000-0005-0000-0000-00003E070000}"/>
    <cellStyle name="Normal 15 6 5" xfId="1742" xr:uid="{00000000-0005-0000-0000-00003F070000}"/>
    <cellStyle name="Normal 15 6 5 2" xfId="33970" xr:uid="{00000000-0005-0000-0000-000040070000}"/>
    <cellStyle name="Normal 15 6 6" xfId="23299" xr:uid="{00000000-0005-0000-0000-000041070000}"/>
    <cellStyle name="Normal 15 7" xfId="1743" xr:uid="{00000000-0005-0000-0000-000042070000}"/>
    <cellStyle name="Normal 15 8" xfId="44007" xr:uid="{00000000-0005-0000-0000-000043070000}"/>
    <cellStyle name="Normal 16" xfId="1744" xr:uid="{00000000-0005-0000-0000-000044070000}"/>
    <cellStyle name="Normal 16 2" xfId="1745" xr:uid="{00000000-0005-0000-0000-000045070000}"/>
    <cellStyle name="Normal 16 2 2" xfId="1746" xr:uid="{00000000-0005-0000-0000-000046070000}"/>
    <cellStyle name="Normal 16 2 2 2" xfId="1747" xr:uid="{00000000-0005-0000-0000-000047070000}"/>
    <cellStyle name="Normal 16 2 2 3" xfId="1748" xr:uid="{00000000-0005-0000-0000-000048070000}"/>
    <cellStyle name="Normal 16 2 2 3 2" xfId="1749" xr:uid="{00000000-0005-0000-0000-000049070000}"/>
    <cellStyle name="Normal 16 2 2 3 2 2" xfId="34026" xr:uid="{00000000-0005-0000-0000-00004A070000}"/>
    <cellStyle name="Normal 16 2 2 3 3" xfId="23397" xr:uid="{00000000-0005-0000-0000-00004B070000}"/>
    <cellStyle name="Normal 16 2 2 4" xfId="1750" xr:uid="{00000000-0005-0000-0000-00004C070000}"/>
    <cellStyle name="Normal 16 2 2 4 2" xfId="1751" xr:uid="{00000000-0005-0000-0000-00004D070000}"/>
    <cellStyle name="Normal 16 2 2 4 2 2" xfId="43846" xr:uid="{00000000-0005-0000-0000-00004E070000}"/>
    <cellStyle name="Normal 16 2 2 4 3" xfId="33831" xr:uid="{00000000-0005-0000-0000-00004F070000}"/>
    <cellStyle name="Normal 16 2 2 5" xfId="1752" xr:uid="{00000000-0005-0000-0000-000050070000}"/>
    <cellStyle name="Normal 16 2 2 5 2" xfId="33971" xr:uid="{00000000-0005-0000-0000-000051070000}"/>
    <cellStyle name="Normal 16 2 2 6" xfId="23300" xr:uid="{00000000-0005-0000-0000-000052070000}"/>
    <cellStyle name="Normal 16 2 3" xfId="1753" xr:uid="{00000000-0005-0000-0000-000053070000}"/>
    <cellStyle name="Normal 16 2 4" xfId="1754" xr:uid="{00000000-0005-0000-0000-000054070000}"/>
    <cellStyle name="Normal 16 2 4 2" xfId="1755" xr:uid="{00000000-0005-0000-0000-000055070000}"/>
    <cellStyle name="Normal 16 2 4 3" xfId="1756" xr:uid="{00000000-0005-0000-0000-000056070000}"/>
    <cellStyle name="Normal 16 2 4 3 2" xfId="1757" xr:uid="{00000000-0005-0000-0000-000057070000}"/>
    <cellStyle name="Normal 16 2 4 3 2 2" xfId="34027" xr:uid="{00000000-0005-0000-0000-000058070000}"/>
    <cellStyle name="Normal 16 2 4 3 3" xfId="23398" xr:uid="{00000000-0005-0000-0000-000059070000}"/>
    <cellStyle name="Normal 16 2 4 4" xfId="1758" xr:uid="{00000000-0005-0000-0000-00005A070000}"/>
    <cellStyle name="Normal 16 2 4 4 2" xfId="1759" xr:uid="{00000000-0005-0000-0000-00005B070000}"/>
    <cellStyle name="Normal 16 2 4 4 2 2" xfId="43847" xr:uid="{00000000-0005-0000-0000-00005C070000}"/>
    <cellStyle name="Normal 16 2 4 4 3" xfId="33832" xr:uid="{00000000-0005-0000-0000-00005D070000}"/>
    <cellStyle name="Normal 16 2 4 5" xfId="1760" xr:uid="{00000000-0005-0000-0000-00005E070000}"/>
    <cellStyle name="Normal 16 2 4 5 2" xfId="33972" xr:uid="{00000000-0005-0000-0000-00005F070000}"/>
    <cellStyle name="Normal 16 2 4 6" xfId="23301" xr:uid="{00000000-0005-0000-0000-000060070000}"/>
    <cellStyle name="Normal 16 3" xfId="1761" xr:uid="{00000000-0005-0000-0000-000061070000}"/>
    <cellStyle name="Normal 16 3 2" xfId="1762" xr:uid="{00000000-0005-0000-0000-000062070000}"/>
    <cellStyle name="Normal 16 3 2 2" xfId="1763" xr:uid="{00000000-0005-0000-0000-000063070000}"/>
    <cellStyle name="Normal 16 3 2 3" xfId="1764" xr:uid="{00000000-0005-0000-0000-000064070000}"/>
    <cellStyle name="Normal 16 3 2 3 2" xfId="1765" xr:uid="{00000000-0005-0000-0000-000065070000}"/>
    <cellStyle name="Normal 16 3 2 3 2 2" xfId="34028" xr:uid="{00000000-0005-0000-0000-000066070000}"/>
    <cellStyle name="Normal 16 3 2 3 3" xfId="23399" xr:uid="{00000000-0005-0000-0000-000067070000}"/>
    <cellStyle name="Normal 16 3 2 4" xfId="1766" xr:uid="{00000000-0005-0000-0000-000068070000}"/>
    <cellStyle name="Normal 16 3 2 4 2" xfId="1767" xr:uid="{00000000-0005-0000-0000-000069070000}"/>
    <cellStyle name="Normal 16 3 2 4 2 2" xfId="43848" xr:uid="{00000000-0005-0000-0000-00006A070000}"/>
    <cellStyle name="Normal 16 3 2 4 3" xfId="33833" xr:uid="{00000000-0005-0000-0000-00006B070000}"/>
    <cellStyle name="Normal 16 3 2 5" xfId="1768" xr:uid="{00000000-0005-0000-0000-00006C070000}"/>
    <cellStyle name="Normal 16 3 2 5 2" xfId="33973" xr:uid="{00000000-0005-0000-0000-00006D070000}"/>
    <cellStyle name="Normal 16 3 2 6" xfId="23302" xr:uid="{00000000-0005-0000-0000-00006E070000}"/>
    <cellStyle name="Normal 16 4" xfId="1769" xr:uid="{00000000-0005-0000-0000-00006F070000}"/>
    <cellStyle name="Normal 16 5" xfId="1770" xr:uid="{00000000-0005-0000-0000-000070070000}"/>
    <cellStyle name="Normal 16 6" xfId="1771" xr:uid="{00000000-0005-0000-0000-000071070000}"/>
    <cellStyle name="Normal 16 6 2" xfId="1772" xr:uid="{00000000-0005-0000-0000-000072070000}"/>
    <cellStyle name="Normal 16 6 3" xfId="1773" xr:uid="{00000000-0005-0000-0000-000073070000}"/>
    <cellStyle name="Normal 16 6 3 2" xfId="1774" xr:uid="{00000000-0005-0000-0000-000074070000}"/>
    <cellStyle name="Normal 16 6 3 2 2" xfId="34029" xr:uid="{00000000-0005-0000-0000-000075070000}"/>
    <cellStyle name="Normal 16 6 3 3" xfId="23400" xr:uid="{00000000-0005-0000-0000-000076070000}"/>
    <cellStyle name="Normal 16 6 4" xfId="1775" xr:uid="{00000000-0005-0000-0000-000077070000}"/>
    <cellStyle name="Normal 16 6 4 2" xfId="1776" xr:uid="{00000000-0005-0000-0000-000078070000}"/>
    <cellStyle name="Normal 16 6 4 2 2" xfId="43849" xr:uid="{00000000-0005-0000-0000-000079070000}"/>
    <cellStyle name="Normal 16 6 4 3" xfId="33834" xr:uid="{00000000-0005-0000-0000-00007A070000}"/>
    <cellStyle name="Normal 16 6 5" xfId="1777" xr:uid="{00000000-0005-0000-0000-00007B070000}"/>
    <cellStyle name="Normal 16 6 5 2" xfId="33974" xr:uid="{00000000-0005-0000-0000-00007C070000}"/>
    <cellStyle name="Normal 16 6 6" xfId="23303" xr:uid="{00000000-0005-0000-0000-00007D070000}"/>
    <cellStyle name="Normal 16 7" xfId="1778" xr:uid="{00000000-0005-0000-0000-00007E070000}"/>
    <cellStyle name="Normal 16 8" xfId="1779" xr:uid="{00000000-0005-0000-0000-00007F070000}"/>
    <cellStyle name="Normal 16 8 2" xfId="1780" xr:uid="{00000000-0005-0000-0000-000080070000}"/>
    <cellStyle name="Normal 16 8 3" xfId="1781" xr:uid="{00000000-0005-0000-0000-000081070000}"/>
    <cellStyle name="Normal 16 8 3 2" xfId="1782" xr:uid="{00000000-0005-0000-0000-000082070000}"/>
    <cellStyle name="Normal 16 8 3 2 2" xfId="34030" xr:uid="{00000000-0005-0000-0000-000083070000}"/>
    <cellStyle name="Normal 16 8 3 3" xfId="23401" xr:uid="{00000000-0005-0000-0000-000084070000}"/>
    <cellStyle name="Normal 16 8 4" xfId="1783" xr:uid="{00000000-0005-0000-0000-000085070000}"/>
    <cellStyle name="Normal 16 8 4 2" xfId="1784" xr:uid="{00000000-0005-0000-0000-000086070000}"/>
    <cellStyle name="Normal 16 8 4 2 2" xfId="43850" xr:uid="{00000000-0005-0000-0000-000087070000}"/>
    <cellStyle name="Normal 16 8 4 3" xfId="33835" xr:uid="{00000000-0005-0000-0000-000088070000}"/>
    <cellStyle name="Normal 16 8 5" xfId="1785" xr:uid="{00000000-0005-0000-0000-000089070000}"/>
    <cellStyle name="Normal 16 8 5 2" xfId="33975" xr:uid="{00000000-0005-0000-0000-00008A070000}"/>
    <cellStyle name="Normal 16 8 6" xfId="23304" xr:uid="{00000000-0005-0000-0000-00008B070000}"/>
    <cellStyle name="Normal 16 9" xfId="44008" xr:uid="{00000000-0005-0000-0000-00008C070000}"/>
    <cellStyle name="Normal 166" xfId="23123" xr:uid="{00000000-0005-0000-0000-00008D070000}"/>
    <cellStyle name="Normal 17" xfId="1786" xr:uid="{00000000-0005-0000-0000-00008E070000}"/>
    <cellStyle name="Normal 17 2" xfId="1787" xr:uid="{00000000-0005-0000-0000-00008F070000}"/>
    <cellStyle name="Normal 17 3" xfId="1788" xr:uid="{00000000-0005-0000-0000-000090070000}"/>
    <cellStyle name="Normal 17 4" xfId="1789" xr:uid="{00000000-0005-0000-0000-000091070000}"/>
    <cellStyle name="Normal 17 5" xfId="1790" xr:uid="{00000000-0005-0000-0000-000092070000}"/>
    <cellStyle name="Normal 17 6" xfId="44009" xr:uid="{00000000-0005-0000-0000-000093070000}"/>
    <cellStyle name="Normal 174" xfId="23124" xr:uid="{00000000-0005-0000-0000-000094070000}"/>
    <cellStyle name="Normal 175" xfId="23125" xr:uid="{00000000-0005-0000-0000-000095070000}"/>
    <cellStyle name="Normal 176" xfId="1791" xr:uid="{00000000-0005-0000-0000-000096070000}"/>
    <cellStyle name="Normal 18" xfId="1792" xr:uid="{00000000-0005-0000-0000-000097070000}"/>
    <cellStyle name="Normal 18 2" xfId="1793" xr:uid="{00000000-0005-0000-0000-000098070000}"/>
    <cellStyle name="Normal 18 3" xfId="1794" xr:uid="{00000000-0005-0000-0000-000099070000}"/>
    <cellStyle name="Normal 18 4" xfId="1795" xr:uid="{00000000-0005-0000-0000-00009A070000}"/>
    <cellStyle name="Normal 18 5" xfId="1796" xr:uid="{00000000-0005-0000-0000-00009B070000}"/>
    <cellStyle name="Normal 18 6" xfId="44010" xr:uid="{00000000-0005-0000-0000-00009C070000}"/>
    <cellStyle name="Normal 19" xfId="1797" xr:uid="{00000000-0005-0000-0000-00009D070000}"/>
    <cellStyle name="Normal 19 2" xfId="1798" xr:uid="{00000000-0005-0000-0000-00009E070000}"/>
    <cellStyle name="Normal 19 2 2" xfId="1799" xr:uid="{00000000-0005-0000-0000-00009F070000}"/>
    <cellStyle name="Normal 19 3" xfId="1800" xr:uid="{00000000-0005-0000-0000-0000A0070000}"/>
    <cellStyle name="Normal 19 3 2" xfId="1801" xr:uid="{00000000-0005-0000-0000-0000A1070000}"/>
    <cellStyle name="Normal 19 4" xfId="1802" xr:uid="{00000000-0005-0000-0000-0000A2070000}"/>
    <cellStyle name="Normal 19 4 2" xfId="1803" xr:uid="{00000000-0005-0000-0000-0000A3070000}"/>
    <cellStyle name="Normal 19 4 3" xfId="1804" xr:uid="{00000000-0005-0000-0000-0000A4070000}"/>
    <cellStyle name="Normal 19 4 3 2" xfId="1805" xr:uid="{00000000-0005-0000-0000-0000A5070000}"/>
    <cellStyle name="Normal 19 4 3 2 2" xfId="34031" xr:uid="{00000000-0005-0000-0000-0000A6070000}"/>
    <cellStyle name="Normal 19 4 3 3" xfId="23402" xr:uid="{00000000-0005-0000-0000-0000A7070000}"/>
    <cellStyle name="Normal 19 4 4" xfId="1806" xr:uid="{00000000-0005-0000-0000-0000A8070000}"/>
    <cellStyle name="Normal 19 4 4 2" xfId="1807" xr:uid="{00000000-0005-0000-0000-0000A9070000}"/>
    <cellStyle name="Normal 19 4 4 2 2" xfId="43851" xr:uid="{00000000-0005-0000-0000-0000AA070000}"/>
    <cellStyle name="Normal 19 4 4 3" xfId="33836" xr:uid="{00000000-0005-0000-0000-0000AB070000}"/>
    <cellStyle name="Normal 19 4 5" xfId="1808" xr:uid="{00000000-0005-0000-0000-0000AC070000}"/>
    <cellStyle name="Normal 19 4 5 2" xfId="33976" xr:uid="{00000000-0005-0000-0000-0000AD070000}"/>
    <cellStyle name="Normal 19 4 6" xfId="23305" xr:uid="{00000000-0005-0000-0000-0000AE070000}"/>
    <cellStyle name="Normal 19 5" xfId="1809" xr:uid="{00000000-0005-0000-0000-0000AF070000}"/>
    <cellStyle name="Normal 19 6" xfId="44011" xr:uid="{00000000-0005-0000-0000-0000B0070000}"/>
    <cellStyle name="Normal 2" xfId="1810" xr:uid="{00000000-0005-0000-0000-0000B1070000}"/>
    <cellStyle name="Normal 2 10" xfId="1811" xr:uid="{00000000-0005-0000-0000-0000B2070000}"/>
    <cellStyle name="Normal 2 10 2" xfId="1812" xr:uid="{00000000-0005-0000-0000-0000B3070000}"/>
    <cellStyle name="Normal 2 10 2 2" xfId="34066" xr:uid="{00000000-0005-0000-0000-0000B4070000}"/>
    <cellStyle name="Normal 2 10 3" xfId="23445" xr:uid="{00000000-0005-0000-0000-0000B5070000}"/>
    <cellStyle name="Normal 2 11" xfId="1813" xr:uid="{00000000-0005-0000-0000-0000B6070000}"/>
    <cellStyle name="Normal 2 11 2" xfId="1814" xr:uid="{00000000-0005-0000-0000-0000B7070000}"/>
    <cellStyle name="Normal 2 11 2 2" xfId="43806" xr:uid="{00000000-0005-0000-0000-0000B8070000}"/>
    <cellStyle name="Normal 2 11 3" xfId="33790" xr:uid="{00000000-0005-0000-0000-0000B9070000}"/>
    <cellStyle name="Normal 2 12" xfId="1815" xr:uid="{00000000-0005-0000-0000-0000BA070000}"/>
    <cellStyle name="Normal 2 12 2" xfId="43887" xr:uid="{00000000-0005-0000-0000-0000BB070000}"/>
    <cellStyle name="Normal 2 13" xfId="23128" xr:uid="{00000000-0005-0000-0000-0000BC070000}"/>
    <cellStyle name="Normal 2 14" xfId="43996" xr:uid="{00000000-0005-0000-0000-0000BD070000}"/>
    <cellStyle name="Normal 2 15" xfId="44024" xr:uid="{00000000-0005-0000-0000-0000BE070000}"/>
    <cellStyle name="Normal 2 2" xfId="1816" xr:uid="{00000000-0005-0000-0000-0000BF070000}"/>
    <cellStyle name="Normal 2 2 2" xfId="1817" xr:uid="{00000000-0005-0000-0000-0000C0070000}"/>
    <cellStyle name="Normal 2 3" xfId="1818" xr:uid="{00000000-0005-0000-0000-0000C1070000}"/>
    <cellStyle name="Normal 2 3 2" xfId="1819" xr:uid="{00000000-0005-0000-0000-0000C2070000}"/>
    <cellStyle name="Normal 2 3 2 2" xfId="1820" xr:uid="{00000000-0005-0000-0000-0000C3070000}"/>
    <cellStyle name="Normal 2 3 2 3" xfId="1821" xr:uid="{00000000-0005-0000-0000-0000C4070000}"/>
    <cellStyle name="Normal 2 3 2 3 2" xfId="1822" xr:uid="{00000000-0005-0000-0000-0000C5070000}"/>
    <cellStyle name="Normal 2 3 2 3 2 2" xfId="43832" xr:uid="{00000000-0005-0000-0000-0000C6070000}"/>
    <cellStyle name="Normal 2 3 2 3 3" xfId="33816" xr:uid="{00000000-0005-0000-0000-0000C7070000}"/>
    <cellStyle name="Normal 2 3 2 4" xfId="1823" xr:uid="{00000000-0005-0000-0000-0000C8070000}"/>
    <cellStyle name="Normal 2 3 2 4 2" xfId="33878" xr:uid="{00000000-0005-0000-0000-0000C9070000}"/>
    <cellStyle name="Normal 2 3 2 5" xfId="23254" xr:uid="{00000000-0005-0000-0000-0000CA070000}"/>
    <cellStyle name="Normal 2 3 3" xfId="1824" xr:uid="{00000000-0005-0000-0000-0000CB070000}"/>
    <cellStyle name="Normal 2 3 4" xfId="1825" xr:uid="{00000000-0005-0000-0000-0000CC070000}"/>
    <cellStyle name="Normal 2 3 5" xfId="1826" xr:uid="{00000000-0005-0000-0000-0000CD070000}"/>
    <cellStyle name="Normal 2 3 6" xfId="1827" xr:uid="{00000000-0005-0000-0000-0000CE070000}"/>
    <cellStyle name="Normal 2 3 6 2" xfId="1828" xr:uid="{00000000-0005-0000-0000-0000CF070000}"/>
    <cellStyle name="Normal 2 3 6 2 2" xfId="43820" xr:uid="{00000000-0005-0000-0000-0000D0070000}"/>
    <cellStyle name="Normal 2 3 6 3" xfId="33804" xr:uid="{00000000-0005-0000-0000-0000D1070000}"/>
    <cellStyle name="Normal 2 3 7" xfId="1829" xr:uid="{00000000-0005-0000-0000-0000D2070000}"/>
    <cellStyle name="Normal 2 4" xfId="1830" xr:uid="{00000000-0005-0000-0000-0000D3070000}"/>
    <cellStyle name="Normal 2 4 2" xfId="1831" xr:uid="{00000000-0005-0000-0000-0000D4070000}"/>
    <cellStyle name="Normal 2 4 3" xfId="1832" xr:uid="{00000000-0005-0000-0000-0000D5070000}"/>
    <cellStyle name="Normal 2 4 4" xfId="1833" xr:uid="{00000000-0005-0000-0000-0000D6070000}"/>
    <cellStyle name="Normal 2 4 5" xfId="1834" xr:uid="{00000000-0005-0000-0000-0000D7070000}"/>
    <cellStyle name="Normal 2 4 5 2" xfId="1835" xr:uid="{00000000-0005-0000-0000-0000D8070000}"/>
    <cellStyle name="Normal 2 4 5 2 2" xfId="34086" xr:uid="{00000000-0005-0000-0000-0000D9070000}"/>
    <cellStyle name="Normal 2 4 5 3" xfId="23484" xr:uid="{00000000-0005-0000-0000-0000DA070000}"/>
    <cellStyle name="Normal 2 4 6" xfId="44043" xr:uid="{00000000-0005-0000-0000-0000DB070000}"/>
    <cellStyle name="Normal 2 5" xfId="1836" xr:uid="{00000000-0005-0000-0000-0000DC070000}"/>
    <cellStyle name="Normal 2 5 2" xfId="1837" xr:uid="{00000000-0005-0000-0000-0000DD070000}"/>
    <cellStyle name="Normal 2 5 3" xfId="1838" xr:uid="{00000000-0005-0000-0000-0000DE070000}"/>
    <cellStyle name="Normal 2 5 4" xfId="1839" xr:uid="{00000000-0005-0000-0000-0000DF070000}"/>
    <cellStyle name="Normal 2 5 4 2" xfId="1840" xr:uid="{00000000-0005-0000-0000-0000E0070000}"/>
    <cellStyle name="Normal 2 5 4 2 2" xfId="34087" xr:uid="{00000000-0005-0000-0000-0000E1070000}"/>
    <cellStyle name="Normal 2 5 4 3" xfId="23485" xr:uid="{00000000-0005-0000-0000-0000E2070000}"/>
    <cellStyle name="Normal 2 5 5" xfId="44044" xr:uid="{00000000-0005-0000-0000-0000E3070000}"/>
    <cellStyle name="Normal 2 6" xfId="1841" xr:uid="{00000000-0005-0000-0000-0000E4070000}"/>
    <cellStyle name="Normal 2 7" xfId="1842" xr:uid="{00000000-0005-0000-0000-0000E5070000}"/>
    <cellStyle name="Normal 2 8" xfId="1843" xr:uid="{00000000-0005-0000-0000-0000E6070000}"/>
    <cellStyle name="Normal 2 9" xfId="1844" xr:uid="{00000000-0005-0000-0000-0000E7070000}"/>
    <cellStyle name="Normal 2_0830_Voltage Drop Calcs" xfId="1845" xr:uid="{00000000-0005-0000-0000-0000E8070000}"/>
    <cellStyle name="Normal 20" xfId="1846" xr:uid="{00000000-0005-0000-0000-0000E9070000}"/>
    <cellStyle name="Normal 20 2" xfId="1847" xr:uid="{00000000-0005-0000-0000-0000EA070000}"/>
    <cellStyle name="Normal 20 2 2" xfId="1848" xr:uid="{00000000-0005-0000-0000-0000EB070000}"/>
    <cellStyle name="Normal 20 3" xfId="1849" xr:uid="{00000000-0005-0000-0000-0000EC070000}"/>
    <cellStyle name="Normal 20 3 2" xfId="1850" xr:uid="{00000000-0005-0000-0000-0000ED070000}"/>
    <cellStyle name="Normal 20 4" xfId="1851" xr:uid="{00000000-0005-0000-0000-0000EE070000}"/>
    <cellStyle name="Normal 20 4 2" xfId="1852" xr:uid="{00000000-0005-0000-0000-0000EF070000}"/>
    <cellStyle name="Normal 20 4 3" xfId="1853" xr:uid="{00000000-0005-0000-0000-0000F0070000}"/>
    <cellStyle name="Normal 20 4 3 2" xfId="1854" xr:uid="{00000000-0005-0000-0000-0000F1070000}"/>
    <cellStyle name="Normal 20 4 3 2 2" xfId="34032" xr:uid="{00000000-0005-0000-0000-0000F2070000}"/>
    <cellStyle name="Normal 20 4 3 3" xfId="23403" xr:uid="{00000000-0005-0000-0000-0000F3070000}"/>
    <cellStyle name="Normal 20 4 4" xfId="1855" xr:uid="{00000000-0005-0000-0000-0000F4070000}"/>
    <cellStyle name="Normal 20 4 4 2" xfId="1856" xr:uid="{00000000-0005-0000-0000-0000F5070000}"/>
    <cellStyle name="Normal 20 4 4 2 2" xfId="43852" xr:uid="{00000000-0005-0000-0000-0000F6070000}"/>
    <cellStyle name="Normal 20 4 4 3" xfId="33837" xr:uid="{00000000-0005-0000-0000-0000F7070000}"/>
    <cellStyle name="Normal 20 4 5" xfId="1857" xr:uid="{00000000-0005-0000-0000-0000F8070000}"/>
    <cellStyle name="Normal 20 4 5 2" xfId="33977" xr:uid="{00000000-0005-0000-0000-0000F9070000}"/>
    <cellStyle name="Normal 20 4 6" xfId="23306" xr:uid="{00000000-0005-0000-0000-0000FA070000}"/>
    <cellStyle name="Normal 20 5" xfId="1858" xr:uid="{00000000-0005-0000-0000-0000FB070000}"/>
    <cellStyle name="Normal 20 6" xfId="44012" xr:uid="{00000000-0005-0000-0000-0000FC070000}"/>
    <cellStyle name="Normal 21" xfId="1859" xr:uid="{00000000-0005-0000-0000-0000FD070000}"/>
    <cellStyle name="Normal 21 2" xfId="1860" xr:uid="{00000000-0005-0000-0000-0000FE070000}"/>
    <cellStyle name="Normal 21 2 2" xfId="1861" xr:uid="{00000000-0005-0000-0000-0000FF070000}"/>
    <cellStyle name="Normal 21 3" xfId="1862" xr:uid="{00000000-0005-0000-0000-000000080000}"/>
    <cellStyle name="Normal 21 3 2" xfId="1863" xr:uid="{00000000-0005-0000-0000-000001080000}"/>
    <cellStyle name="Normal 21 4" xfId="1864" xr:uid="{00000000-0005-0000-0000-000002080000}"/>
    <cellStyle name="Normal 21 4 2" xfId="1865" xr:uid="{00000000-0005-0000-0000-000003080000}"/>
    <cellStyle name="Normal 21 4 3" xfId="1866" xr:uid="{00000000-0005-0000-0000-000004080000}"/>
    <cellStyle name="Normal 21 4 3 2" xfId="1867" xr:uid="{00000000-0005-0000-0000-000005080000}"/>
    <cellStyle name="Normal 21 4 3 2 2" xfId="34033" xr:uid="{00000000-0005-0000-0000-000006080000}"/>
    <cellStyle name="Normal 21 4 3 3" xfId="23404" xr:uid="{00000000-0005-0000-0000-000007080000}"/>
    <cellStyle name="Normal 21 4 4" xfId="1868" xr:uid="{00000000-0005-0000-0000-000008080000}"/>
    <cellStyle name="Normal 21 4 4 2" xfId="1869" xr:uid="{00000000-0005-0000-0000-000009080000}"/>
    <cellStyle name="Normal 21 4 4 2 2" xfId="43853" xr:uid="{00000000-0005-0000-0000-00000A080000}"/>
    <cellStyle name="Normal 21 4 4 3" xfId="33838" xr:uid="{00000000-0005-0000-0000-00000B080000}"/>
    <cellStyle name="Normal 21 4 5" xfId="1870" xr:uid="{00000000-0005-0000-0000-00000C080000}"/>
    <cellStyle name="Normal 21 4 5 2" xfId="33978" xr:uid="{00000000-0005-0000-0000-00000D080000}"/>
    <cellStyle name="Normal 21 4 6" xfId="23307" xr:uid="{00000000-0005-0000-0000-00000E080000}"/>
    <cellStyle name="Normal 21 5" xfId="1871" xr:uid="{00000000-0005-0000-0000-00000F080000}"/>
    <cellStyle name="Normal 21 6" xfId="44013" xr:uid="{00000000-0005-0000-0000-000010080000}"/>
    <cellStyle name="Normal 22" xfId="1872" xr:uid="{00000000-0005-0000-0000-000011080000}"/>
    <cellStyle name="Normal 22 2" xfId="1873" xr:uid="{00000000-0005-0000-0000-000012080000}"/>
    <cellStyle name="Normal 22 2 2" xfId="1874" xr:uid="{00000000-0005-0000-0000-000013080000}"/>
    <cellStyle name="Normal 22 3" xfId="1875" xr:uid="{00000000-0005-0000-0000-000014080000}"/>
    <cellStyle name="Normal 22 3 2" xfId="1876" xr:uid="{00000000-0005-0000-0000-000015080000}"/>
    <cellStyle name="Normal 22 4" xfId="1877" xr:uid="{00000000-0005-0000-0000-000016080000}"/>
    <cellStyle name="Normal 22 4 2" xfId="1878" xr:uid="{00000000-0005-0000-0000-000017080000}"/>
    <cellStyle name="Normal 22 4 3" xfId="1879" xr:uid="{00000000-0005-0000-0000-000018080000}"/>
    <cellStyle name="Normal 22 4 3 2" xfId="1880" xr:uid="{00000000-0005-0000-0000-000019080000}"/>
    <cellStyle name="Normal 22 4 3 2 2" xfId="33979" xr:uid="{00000000-0005-0000-0000-00001A080000}"/>
    <cellStyle name="Normal 22 4 3 3" xfId="23308" xr:uid="{00000000-0005-0000-0000-00001B080000}"/>
    <cellStyle name="Normal 22 4 4" xfId="1881" xr:uid="{00000000-0005-0000-0000-00001C080000}"/>
    <cellStyle name="Normal 22 4 4 2" xfId="1882" xr:uid="{00000000-0005-0000-0000-00001D080000}"/>
    <cellStyle name="Normal 22 4 4 2 2" xfId="34034" xr:uid="{00000000-0005-0000-0000-00001E080000}"/>
    <cellStyle name="Normal 22 4 4 3" xfId="23405" xr:uid="{00000000-0005-0000-0000-00001F080000}"/>
    <cellStyle name="Normal 22 4 5" xfId="1883" xr:uid="{00000000-0005-0000-0000-000020080000}"/>
    <cellStyle name="Normal 22 4 5 2" xfId="1884" xr:uid="{00000000-0005-0000-0000-000021080000}"/>
    <cellStyle name="Normal 22 4 5 2 2" xfId="43855" xr:uid="{00000000-0005-0000-0000-000022080000}"/>
    <cellStyle name="Normal 22 4 5 3" xfId="33840" xr:uid="{00000000-0005-0000-0000-000023080000}"/>
    <cellStyle name="Normal 22 5" xfId="1885" xr:uid="{00000000-0005-0000-0000-000024080000}"/>
    <cellStyle name="Normal 22 6" xfId="1886" xr:uid="{00000000-0005-0000-0000-000025080000}"/>
    <cellStyle name="Normal 22 7" xfId="44014" xr:uid="{00000000-0005-0000-0000-000026080000}"/>
    <cellStyle name="Normal 23" xfId="1887" xr:uid="{00000000-0005-0000-0000-000027080000}"/>
    <cellStyle name="Normal 23 2" xfId="1888" xr:uid="{00000000-0005-0000-0000-000028080000}"/>
    <cellStyle name="Normal 23 2 2" xfId="1889" xr:uid="{00000000-0005-0000-0000-000029080000}"/>
    <cellStyle name="Normal 23 3" xfId="1890" xr:uid="{00000000-0005-0000-0000-00002A080000}"/>
    <cellStyle name="Normal 23 3 2" xfId="1891" xr:uid="{00000000-0005-0000-0000-00002B080000}"/>
    <cellStyle name="Normal 23 4" xfId="1892" xr:uid="{00000000-0005-0000-0000-00002C080000}"/>
    <cellStyle name="Normal 23 4 2" xfId="1893" xr:uid="{00000000-0005-0000-0000-00002D080000}"/>
    <cellStyle name="Normal 23 4 3" xfId="1894" xr:uid="{00000000-0005-0000-0000-00002E080000}"/>
    <cellStyle name="Normal 23 4 3 2" xfId="1895" xr:uid="{00000000-0005-0000-0000-00002F080000}"/>
    <cellStyle name="Normal 23 4 3 2 2" xfId="34035" xr:uid="{00000000-0005-0000-0000-000030080000}"/>
    <cellStyle name="Normal 23 4 3 3" xfId="23406" xr:uid="{00000000-0005-0000-0000-000031080000}"/>
    <cellStyle name="Normal 23 4 4" xfId="1896" xr:uid="{00000000-0005-0000-0000-000032080000}"/>
    <cellStyle name="Normal 23 4 4 2" xfId="1897" xr:uid="{00000000-0005-0000-0000-000033080000}"/>
    <cellStyle name="Normal 23 4 4 2 2" xfId="43856" xr:uid="{00000000-0005-0000-0000-000034080000}"/>
    <cellStyle name="Normal 23 4 4 3" xfId="33841" xr:uid="{00000000-0005-0000-0000-000035080000}"/>
    <cellStyle name="Normal 23 4 5" xfId="1898" xr:uid="{00000000-0005-0000-0000-000036080000}"/>
    <cellStyle name="Normal 23 4 5 2" xfId="33980" xr:uid="{00000000-0005-0000-0000-000037080000}"/>
    <cellStyle name="Normal 23 4 6" xfId="23309" xr:uid="{00000000-0005-0000-0000-000038080000}"/>
    <cellStyle name="Normal 23 5" xfId="1899" xr:uid="{00000000-0005-0000-0000-000039080000}"/>
    <cellStyle name="Normal 23 6" xfId="44015" xr:uid="{00000000-0005-0000-0000-00003A080000}"/>
    <cellStyle name="Normal 24" xfId="1900" xr:uid="{00000000-0005-0000-0000-00003B080000}"/>
    <cellStyle name="Normal 24 2" xfId="1901" xr:uid="{00000000-0005-0000-0000-00003C080000}"/>
    <cellStyle name="Normal 24 2 2" xfId="1902" xr:uid="{00000000-0005-0000-0000-00003D080000}"/>
    <cellStyle name="Normal 24 3" xfId="1903" xr:uid="{00000000-0005-0000-0000-00003E080000}"/>
    <cellStyle name="Normal 24 3 2" xfId="1904" xr:uid="{00000000-0005-0000-0000-00003F080000}"/>
    <cellStyle name="Normal 24 3 3" xfId="1905" xr:uid="{00000000-0005-0000-0000-000040080000}"/>
    <cellStyle name="Normal 24 3 3 2" xfId="1906" xr:uid="{00000000-0005-0000-0000-000041080000}"/>
    <cellStyle name="Normal 24 3 3 2 2" xfId="33981" xr:uid="{00000000-0005-0000-0000-000042080000}"/>
    <cellStyle name="Normal 24 3 3 3" xfId="23310" xr:uid="{00000000-0005-0000-0000-000043080000}"/>
    <cellStyle name="Normal 24 3 4" xfId="1907" xr:uid="{00000000-0005-0000-0000-000044080000}"/>
    <cellStyle name="Normal 24 3 4 2" xfId="1908" xr:uid="{00000000-0005-0000-0000-000045080000}"/>
    <cellStyle name="Normal 24 3 4 2 2" xfId="34036" xr:uid="{00000000-0005-0000-0000-000046080000}"/>
    <cellStyle name="Normal 24 3 4 3" xfId="23407" xr:uid="{00000000-0005-0000-0000-000047080000}"/>
    <cellStyle name="Normal 24 3 5" xfId="1909" xr:uid="{00000000-0005-0000-0000-000048080000}"/>
    <cellStyle name="Normal 24 3 5 2" xfId="1910" xr:uid="{00000000-0005-0000-0000-000049080000}"/>
    <cellStyle name="Normal 24 3 5 2 2" xfId="43857" xr:uid="{00000000-0005-0000-0000-00004A080000}"/>
    <cellStyle name="Normal 24 3 5 3" xfId="33842" xr:uid="{00000000-0005-0000-0000-00004B080000}"/>
    <cellStyle name="Normal 24 4" xfId="1911" xr:uid="{00000000-0005-0000-0000-00004C080000}"/>
    <cellStyle name="Normal 24 5" xfId="44016" xr:uid="{00000000-0005-0000-0000-00004D080000}"/>
    <cellStyle name="Normal 25" xfId="1912" xr:uid="{00000000-0005-0000-0000-00004E080000}"/>
    <cellStyle name="Normal 25 2" xfId="1913" xr:uid="{00000000-0005-0000-0000-00004F080000}"/>
    <cellStyle name="Normal 25 2 2" xfId="1914" xr:uid="{00000000-0005-0000-0000-000050080000}"/>
    <cellStyle name="Normal 25 3" xfId="1915" xr:uid="{00000000-0005-0000-0000-000051080000}"/>
    <cellStyle name="Normal 25 3 2" xfId="1916" xr:uid="{00000000-0005-0000-0000-000052080000}"/>
    <cellStyle name="Normal 25 3 3" xfId="1917" xr:uid="{00000000-0005-0000-0000-000053080000}"/>
    <cellStyle name="Normal 25 3 3 2" xfId="1918" xr:uid="{00000000-0005-0000-0000-000054080000}"/>
    <cellStyle name="Normal 25 3 3 2 2" xfId="34037" xr:uid="{00000000-0005-0000-0000-000055080000}"/>
    <cellStyle name="Normal 25 3 3 3" xfId="23408" xr:uid="{00000000-0005-0000-0000-000056080000}"/>
    <cellStyle name="Normal 25 3 4" xfId="1919" xr:uid="{00000000-0005-0000-0000-000057080000}"/>
    <cellStyle name="Normal 25 3 4 2" xfId="1920" xr:uid="{00000000-0005-0000-0000-000058080000}"/>
    <cellStyle name="Normal 25 3 4 2 2" xfId="43858" xr:uid="{00000000-0005-0000-0000-000059080000}"/>
    <cellStyle name="Normal 25 3 4 3" xfId="33843" xr:uid="{00000000-0005-0000-0000-00005A080000}"/>
    <cellStyle name="Normal 25 3 5" xfId="1921" xr:uid="{00000000-0005-0000-0000-00005B080000}"/>
    <cellStyle name="Normal 25 3 5 2" xfId="33982" xr:uid="{00000000-0005-0000-0000-00005C080000}"/>
    <cellStyle name="Normal 25 3 6" xfId="23311" xr:uid="{00000000-0005-0000-0000-00005D080000}"/>
    <cellStyle name="Normal 25 4" xfId="1922" xr:uid="{00000000-0005-0000-0000-00005E080000}"/>
    <cellStyle name="Normal 25 5" xfId="44017" xr:uid="{00000000-0005-0000-0000-00005F080000}"/>
    <cellStyle name="Normal 26" xfId="1923" xr:uid="{00000000-0005-0000-0000-000060080000}"/>
    <cellStyle name="Normal 26 2" xfId="1924" xr:uid="{00000000-0005-0000-0000-000061080000}"/>
    <cellStyle name="Normal 26 2 2" xfId="1925" xr:uid="{00000000-0005-0000-0000-000062080000}"/>
    <cellStyle name="Normal 26 3" xfId="1926" xr:uid="{00000000-0005-0000-0000-000063080000}"/>
    <cellStyle name="Normal 26 4" xfId="1927" xr:uid="{00000000-0005-0000-0000-000064080000}"/>
    <cellStyle name="Normal 27" xfId="1928" xr:uid="{00000000-0005-0000-0000-000065080000}"/>
    <cellStyle name="Normal 27 2" xfId="1929" xr:uid="{00000000-0005-0000-0000-000066080000}"/>
    <cellStyle name="Normal 27 2 2" xfId="1930" xr:uid="{00000000-0005-0000-0000-000067080000}"/>
    <cellStyle name="Normal 27 3" xfId="1931" xr:uid="{00000000-0005-0000-0000-000068080000}"/>
    <cellStyle name="Normal 27 4" xfId="1932" xr:uid="{00000000-0005-0000-0000-000069080000}"/>
    <cellStyle name="Normal 27 5" xfId="44018" xr:uid="{00000000-0005-0000-0000-00006A080000}"/>
    <cellStyle name="Normal 28" xfId="1933" xr:uid="{00000000-0005-0000-0000-00006B080000}"/>
    <cellStyle name="Normal 28 2" xfId="1934" xr:uid="{00000000-0005-0000-0000-00006C080000}"/>
    <cellStyle name="Normal 28 2 2" xfId="1935" xr:uid="{00000000-0005-0000-0000-00006D080000}"/>
    <cellStyle name="Normal 28 3" xfId="1936" xr:uid="{00000000-0005-0000-0000-00006E080000}"/>
    <cellStyle name="Normal 28 4" xfId="1937" xr:uid="{00000000-0005-0000-0000-00006F080000}"/>
    <cellStyle name="Normal 29" xfId="1938" xr:uid="{00000000-0005-0000-0000-000070080000}"/>
    <cellStyle name="Normal 29 2" xfId="1939" xr:uid="{00000000-0005-0000-0000-000071080000}"/>
    <cellStyle name="Normal 29 2 2" xfId="1940" xr:uid="{00000000-0005-0000-0000-000072080000}"/>
    <cellStyle name="Normal 29 3" xfId="1941" xr:uid="{00000000-0005-0000-0000-000073080000}"/>
    <cellStyle name="Normal 29 4" xfId="1942" xr:uid="{00000000-0005-0000-0000-000074080000}"/>
    <cellStyle name="Normal 29 5" xfId="1943" xr:uid="{00000000-0005-0000-0000-000075080000}"/>
    <cellStyle name="Normal 3" xfId="1944" xr:uid="{00000000-0005-0000-0000-000076080000}"/>
    <cellStyle name="Normal 3 10" xfId="23250" xr:uid="{00000000-0005-0000-0000-000077080000}"/>
    <cellStyle name="Normal 3 2" xfId="1945" xr:uid="{00000000-0005-0000-0000-000078080000}"/>
    <cellStyle name="Normal 3 2 2" xfId="1946" xr:uid="{00000000-0005-0000-0000-000079080000}"/>
    <cellStyle name="Normal 3 2 2 10" xfId="44033" xr:uid="{00000000-0005-0000-0000-00007A080000}"/>
    <cellStyle name="Normal 3 2 2 2" xfId="1947" xr:uid="{00000000-0005-0000-0000-00007B080000}"/>
    <cellStyle name="Normal 3 2 2 2 2" xfId="1948" xr:uid="{00000000-0005-0000-0000-00007C080000}"/>
    <cellStyle name="Normal 3 2 2 2 2 2" xfId="1949" xr:uid="{00000000-0005-0000-0000-00007D080000}"/>
    <cellStyle name="Normal 3 2 2 2 2 2 2" xfId="34096" xr:uid="{00000000-0005-0000-0000-00007E080000}"/>
    <cellStyle name="Normal 3 2 2 2 2 3" xfId="23494" xr:uid="{00000000-0005-0000-0000-00007F080000}"/>
    <cellStyle name="Normal 3 2 2 2 3" xfId="1950" xr:uid="{00000000-0005-0000-0000-000080080000}"/>
    <cellStyle name="Normal 3 2 2 2 4" xfId="44053" xr:uid="{00000000-0005-0000-0000-000081080000}"/>
    <cellStyle name="Normal 3 2 2 3" xfId="1951" xr:uid="{00000000-0005-0000-0000-000082080000}"/>
    <cellStyle name="Normal 3 2 2 3 2" xfId="1952" xr:uid="{00000000-0005-0000-0000-000083080000}"/>
    <cellStyle name="Normal 3 2 2 3 3" xfId="1953" xr:uid="{00000000-0005-0000-0000-000084080000}"/>
    <cellStyle name="Normal 3 2 2 3 3 2" xfId="1954" xr:uid="{00000000-0005-0000-0000-000085080000}"/>
    <cellStyle name="Normal 3 2 2 3 3 2 2" xfId="34038" xr:uid="{00000000-0005-0000-0000-000086080000}"/>
    <cellStyle name="Normal 3 2 2 3 3 3" xfId="23409" xr:uid="{00000000-0005-0000-0000-000087080000}"/>
    <cellStyle name="Normal 3 2 2 3 4" xfId="1955" xr:uid="{00000000-0005-0000-0000-000088080000}"/>
    <cellStyle name="Normal 3 2 2 3 4 2" xfId="1956" xr:uid="{00000000-0005-0000-0000-000089080000}"/>
    <cellStyle name="Normal 3 2 2 3 4 2 2" xfId="43859" xr:uid="{00000000-0005-0000-0000-00008A080000}"/>
    <cellStyle name="Normal 3 2 2 3 4 3" xfId="33844" xr:uid="{00000000-0005-0000-0000-00008B080000}"/>
    <cellStyle name="Normal 3 2 2 3 5" xfId="1957" xr:uid="{00000000-0005-0000-0000-00008C080000}"/>
    <cellStyle name="Normal 3 2 2 3 5 2" xfId="33983" xr:uid="{00000000-0005-0000-0000-00008D080000}"/>
    <cellStyle name="Normal 3 2 2 3 6" xfId="23312" xr:uid="{00000000-0005-0000-0000-00008E080000}"/>
    <cellStyle name="Normal 3 2 2 4" xfId="1958" xr:uid="{00000000-0005-0000-0000-00008F080000}"/>
    <cellStyle name="Normal 3 2 2 5" xfId="1959" xr:uid="{00000000-0005-0000-0000-000090080000}"/>
    <cellStyle name="Normal 3 2 2 6" xfId="1960" xr:uid="{00000000-0005-0000-0000-000091080000}"/>
    <cellStyle name="Normal 3 2 2 6 2" xfId="1961" xr:uid="{00000000-0005-0000-0000-000092080000}"/>
    <cellStyle name="Normal 3 2 2 6 2 2" xfId="34076" xr:uid="{00000000-0005-0000-0000-000093080000}"/>
    <cellStyle name="Normal 3 2 2 6 3" xfId="23473" xr:uid="{00000000-0005-0000-0000-000094080000}"/>
    <cellStyle name="Normal 3 2 2 7" xfId="1962" xr:uid="{00000000-0005-0000-0000-000095080000}"/>
    <cellStyle name="Normal 3 2 2 7 2" xfId="33880" xr:uid="{00000000-0005-0000-0000-000096080000}"/>
    <cellStyle name="Normal 3 2 2 8" xfId="1963" xr:uid="{00000000-0005-0000-0000-000097080000}"/>
    <cellStyle name="Normal 3 2 2 9" xfId="23256" xr:uid="{00000000-0005-0000-0000-000098080000}"/>
    <cellStyle name="Normal 3 2 3" xfId="1964" xr:uid="{00000000-0005-0000-0000-000099080000}"/>
    <cellStyle name="Normal 3 2 3 2" xfId="1965" xr:uid="{00000000-0005-0000-0000-00009A080000}"/>
    <cellStyle name="Normal 3 2 3 2 2" xfId="1966" xr:uid="{00000000-0005-0000-0000-00009B080000}"/>
    <cellStyle name="Normal 3 2 3 2 3" xfId="1967" xr:uid="{00000000-0005-0000-0000-00009C080000}"/>
    <cellStyle name="Normal 3 2 3 2 3 2" xfId="1968" xr:uid="{00000000-0005-0000-0000-00009D080000}"/>
    <cellStyle name="Normal 3 2 3 2 3 2 2" xfId="34040" xr:uid="{00000000-0005-0000-0000-00009E080000}"/>
    <cellStyle name="Normal 3 2 3 2 3 3" xfId="23411" xr:uid="{00000000-0005-0000-0000-00009F080000}"/>
    <cellStyle name="Normal 3 2 3 2 4" xfId="1969" xr:uid="{00000000-0005-0000-0000-0000A0080000}"/>
    <cellStyle name="Normal 3 2 3 2 4 2" xfId="1970" xr:uid="{00000000-0005-0000-0000-0000A1080000}"/>
    <cellStyle name="Normal 3 2 3 2 4 2 2" xfId="34100" xr:uid="{00000000-0005-0000-0000-0000A2080000}"/>
    <cellStyle name="Normal 3 2 3 2 4 3" xfId="23498" xr:uid="{00000000-0005-0000-0000-0000A3080000}"/>
    <cellStyle name="Normal 3 2 3 2 5" xfId="1971" xr:uid="{00000000-0005-0000-0000-0000A4080000}"/>
    <cellStyle name="Normal 3 2 3 2 5 2" xfId="1972" xr:uid="{00000000-0005-0000-0000-0000A5080000}"/>
    <cellStyle name="Normal 3 2 3 2 5 2 2" xfId="43861" xr:uid="{00000000-0005-0000-0000-0000A6080000}"/>
    <cellStyle name="Normal 3 2 3 2 5 3" xfId="33846" xr:uid="{00000000-0005-0000-0000-0000A7080000}"/>
    <cellStyle name="Normal 3 2 3 2 6" xfId="1973" xr:uid="{00000000-0005-0000-0000-0000A8080000}"/>
    <cellStyle name="Normal 3 2 3 2 6 2" xfId="33985" xr:uid="{00000000-0005-0000-0000-0000A9080000}"/>
    <cellStyle name="Normal 3 2 3 2 7" xfId="23314" xr:uid="{00000000-0005-0000-0000-0000AA080000}"/>
    <cellStyle name="Normal 3 2 3 2 8" xfId="44057" xr:uid="{00000000-0005-0000-0000-0000AB080000}"/>
    <cellStyle name="Normal 3 2 3 3" xfId="1974" xr:uid="{00000000-0005-0000-0000-0000AC080000}"/>
    <cellStyle name="Normal 3 2 3 4" xfId="1975" xr:uid="{00000000-0005-0000-0000-0000AD080000}"/>
    <cellStyle name="Normal 3 2 3 4 2" xfId="1976" xr:uid="{00000000-0005-0000-0000-0000AE080000}"/>
    <cellStyle name="Normal 3 2 3 4 2 2" xfId="1977" xr:uid="{00000000-0005-0000-0000-0000AF080000}"/>
    <cellStyle name="Normal 3 2 3 4 2 2 2" xfId="43860" xr:uid="{00000000-0005-0000-0000-0000B0080000}"/>
    <cellStyle name="Normal 3 2 3 4 2 3" xfId="33845" xr:uid="{00000000-0005-0000-0000-0000B1080000}"/>
    <cellStyle name="Normal 3 2 3 4 3" xfId="1978" xr:uid="{00000000-0005-0000-0000-0000B2080000}"/>
    <cellStyle name="Normal 3 2 3 4 3 2" xfId="33984" xr:uid="{00000000-0005-0000-0000-0000B3080000}"/>
    <cellStyle name="Normal 3 2 3 4 4" xfId="23313" xr:uid="{00000000-0005-0000-0000-0000B4080000}"/>
    <cellStyle name="Normal 3 2 3 5" xfId="1979" xr:uid="{00000000-0005-0000-0000-0000B5080000}"/>
    <cellStyle name="Normal 3 2 3 5 2" xfId="1980" xr:uid="{00000000-0005-0000-0000-0000B6080000}"/>
    <cellStyle name="Normal 3 2 3 5 2 2" xfId="34039" xr:uid="{00000000-0005-0000-0000-0000B7080000}"/>
    <cellStyle name="Normal 3 2 3 5 3" xfId="23410" xr:uid="{00000000-0005-0000-0000-0000B8080000}"/>
    <cellStyle name="Normal 3 2 3 6" xfId="1981" xr:uid="{00000000-0005-0000-0000-0000B9080000}"/>
    <cellStyle name="Normal 3 2 3 6 2" xfId="1982" xr:uid="{00000000-0005-0000-0000-0000BA080000}"/>
    <cellStyle name="Normal 3 2 3 6 2 2" xfId="34080" xr:uid="{00000000-0005-0000-0000-0000BB080000}"/>
    <cellStyle name="Normal 3 2 3 6 3" xfId="23477" xr:uid="{00000000-0005-0000-0000-0000BC080000}"/>
    <cellStyle name="Normal 3 2 3 7" xfId="1983" xr:uid="{00000000-0005-0000-0000-0000BD080000}"/>
    <cellStyle name="Normal 3 2 3 8" xfId="44037" xr:uid="{00000000-0005-0000-0000-0000BE080000}"/>
    <cellStyle name="Normal 3 2 4" xfId="1984" xr:uid="{00000000-0005-0000-0000-0000BF080000}"/>
    <cellStyle name="Normal 3 2 4 2" xfId="1985" xr:uid="{00000000-0005-0000-0000-0000C0080000}"/>
    <cellStyle name="Normal 3 2 4 2 2" xfId="1986" xr:uid="{00000000-0005-0000-0000-0000C1080000}"/>
    <cellStyle name="Normal 3 2 4 2 3" xfId="1987" xr:uid="{00000000-0005-0000-0000-0000C2080000}"/>
    <cellStyle name="Normal 3 2 4 2 3 2" xfId="1988" xr:uid="{00000000-0005-0000-0000-0000C3080000}"/>
    <cellStyle name="Normal 3 2 4 2 3 2 2" xfId="34042" xr:uid="{00000000-0005-0000-0000-0000C4080000}"/>
    <cellStyle name="Normal 3 2 4 2 3 3" xfId="23413" xr:uid="{00000000-0005-0000-0000-0000C5080000}"/>
    <cellStyle name="Normal 3 2 4 2 4" xfId="1989" xr:uid="{00000000-0005-0000-0000-0000C6080000}"/>
    <cellStyle name="Normal 3 2 4 2 4 2" xfId="1990" xr:uid="{00000000-0005-0000-0000-0000C7080000}"/>
    <cellStyle name="Normal 3 2 4 2 4 2 2" xfId="43863" xr:uid="{00000000-0005-0000-0000-0000C8080000}"/>
    <cellStyle name="Normal 3 2 4 2 4 3" xfId="33848" xr:uid="{00000000-0005-0000-0000-0000C9080000}"/>
    <cellStyle name="Normal 3 2 4 2 5" xfId="1991" xr:uid="{00000000-0005-0000-0000-0000CA080000}"/>
    <cellStyle name="Normal 3 2 4 2 5 2" xfId="33987" xr:uid="{00000000-0005-0000-0000-0000CB080000}"/>
    <cellStyle name="Normal 3 2 4 2 6" xfId="23316" xr:uid="{00000000-0005-0000-0000-0000CC080000}"/>
    <cellStyle name="Normal 3 2 4 3" xfId="1992" xr:uid="{00000000-0005-0000-0000-0000CD080000}"/>
    <cellStyle name="Normal 3 2 4 4" xfId="1993" xr:uid="{00000000-0005-0000-0000-0000CE080000}"/>
    <cellStyle name="Normal 3 2 4 4 2" xfId="1994" xr:uid="{00000000-0005-0000-0000-0000CF080000}"/>
    <cellStyle name="Normal 3 2 4 4 2 2" xfId="33986" xr:uid="{00000000-0005-0000-0000-0000D0080000}"/>
    <cellStyle name="Normal 3 2 4 4 3" xfId="23315" xr:uid="{00000000-0005-0000-0000-0000D1080000}"/>
    <cellStyle name="Normal 3 2 4 5" xfId="1995" xr:uid="{00000000-0005-0000-0000-0000D2080000}"/>
    <cellStyle name="Normal 3 2 4 5 2" xfId="1996" xr:uid="{00000000-0005-0000-0000-0000D3080000}"/>
    <cellStyle name="Normal 3 2 4 5 2 2" xfId="34041" xr:uid="{00000000-0005-0000-0000-0000D4080000}"/>
    <cellStyle name="Normal 3 2 4 5 3" xfId="23412" xr:uid="{00000000-0005-0000-0000-0000D5080000}"/>
    <cellStyle name="Normal 3 2 4 6" xfId="1997" xr:uid="{00000000-0005-0000-0000-0000D6080000}"/>
    <cellStyle name="Normal 3 2 4 6 2" xfId="1998" xr:uid="{00000000-0005-0000-0000-0000D7080000}"/>
    <cellStyle name="Normal 3 2 4 6 2 2" xfId="43862" xr:uid="{00000000-0005-0000-0000-0000D8080000}"/>
    <cellStyle name="Normal 3 2 4 6 3" xfId="33847" xr:uid="{00000000-0005-0000-0000-0000D9080000}"/>
    <cellStyle name="Normal 3 2 5" xfId="1999" xr:uid="{00000000-0005-0000-0000-0000DA080000}"/>
    <cellStyle name="Normal 3 2 5 2" xfId="2000" xr:uid="{00000000-0005-0000-0000-0000DB080000}"/>
    <cellStyle name="Normal 3 2 5 3" xfId="2001" xr:uid="{00000000-0005-0000-0000-0000DC080000}"/>
    <cellStyle name="Normal 3 2 5 3 2" xfId="2002" xr:uid="{00000000-0005-0000-0000-0000DD080000}"/>
    <cellStyle name="Normal 3 2 5 3 2 2" xfId="34043" xr:uid="{00000000-0005-0000-0000-0000DE080000}"/>
    <cellStyle name="Normal 3 2 5 3 3" xfId="23414" xr:uid="{00000000-0005-0000-0000-0000DF080000}"/>
    <cellStyle name="Normal 3 2 5 4" xfId="2003" xr:uid="{00000000-0005-0000-0000-0000E0080000}"/>
    <cellStyle name="Normal 3 2 5 4 2" xfId="2004" xr:uid="{00000000-0005-0000-0000-0000E1080000}"/>
    <cellStyle name="Normal 3 2 5 4 2 2" xfId="43864" xr:uid="{00000000-0005-0000-0000-0000E2080000}"/>
    <cellStyle name="Normal 3 2 5 4 3" xfId="33849" xr:uid="{00000000-0005-0000-0000-0000E3080000}"/>
    <cellStyle name="Normal 3 2 5 5" xfId="2005" xr:uid="{00000000-0005-0000-0000-0000E4080000}"/>
    <cellStyle name="Normal 3 2 5 5 2" xfId="33988" xr:uid="{00000000-0005-0000-0000-0000E5080000}"/>
    <cellStyle name="Normal 3 2 5 6" xfId="23317" xr:uid="{00000000-0005-0000-0000-0000E6080000}"/>
    <cellStyle name="Normal 3 2 6" xfId="2006" xr:uid="{00000000-0005-0000-0000-0000E7080000}"/>
    <cellStyle name="Normal 3 2 6 2" xfId="33879" xr:uid="{00000000-0005-0000-0000-0000E8080000}"/>
    <cellStyle name="Normal 3 2 7" xfId="2007" xr:uid="{00000000-0005-0000-0000-0000E9080000}"/>
    <cellStyle name="Normal 3 2 8" xfId="23255" xr:uid="{00000000-0005-0000-0000-0000EA080000}"/>
    <cellStyle name="Normal 3 3" xfId="2008" xr:uid="{00000000-0005-0000-0000-0000EB080000}"/>
    <cellStyle name="Normal 3 3 2" xfId="2009" xr:uid="{00000000-0005-0000-0000-0000EC080000}"/>
    <cellStyle name="Normal 3 3 2 2" xfId="2010" xr:uid="{00000000-0005-0000-0000-0000ED080000}"/>
    <cellStyle name="Normal 3 3 2 3" xfId="2011" xr:uid="{00000000-0005-0000-0000-0000EE080000}"/>
    <cellStyle name="Normal 3 3 3" xfId="2012" xr:uid="{00000000-0005-0000-0000-0000EF080000}"/>
    <cellStyle name="Normal 3 3 4" xfId="2013" xr:uid="{00000000-0005-0000-0000-0000F0080000}"/>
    <cellStyle name="Normal 3 3 5" xfId="44019" xr:uid="{00000000-0005-0000-0000-0000F1080000}"/>
    <cellStyle name="Normal 3 4" xfId="2014" xr:uid="{00000000-0005-0000-0000-0000F2080000}"/>
    <cellStyle name="Normal 3 4 2" xfId="2015" xr:uid="{00000000-0005-0000-0000-0000F3080000}"/>
    <cellStyle name="Normal 3 4 3" xfId="2016" xr:uid="{00000000-0005-0000-0000-0000F4080000}"/>
    <cellStyle name="Normal 3 5" xfId="2017" xr:uid="{00000000-0005-0000-0000-0000F5080000}"/>
    <cellStyle name="Normal 3 5 2" xfId="2018" xr:uid="{00000000-0005-0000-0000-0000F6080000}"/>
    <cellStyle name="Normal 3 5 2 2" xfId="34084" xr:uid="{00000000-0005-0000-0000-0000F7080000}"/>
    <cellStyle name="Normal 3 5 3" xfId="23482" xr:uid="{00000000-0005-0000-0000-0000F8080000}"/>
    <cellStyle name="Normal 3 5 4" xfId="44041" xr:uid="{00000000-0005-0000-0000-0000F9080000}"/>
    <cellStyle name="Normal 3 6" xfId="2019" xr:uid="{00000000-0005-0000-0000-0000FA080000}"/>
    <cellStyle name="Normal 3 6 2" xfId="33875" xr:uid="{00000000-0005-0000-0000-0000FB080000}"/>
    <cellStyle name="Normal 3 7" xfId="2020" xr:uid="{00000000-0005-0000-0000-0000FC080000}"/>
    <cellStyle name="Normal 3 7 2" xfId="43884" xr:uid="{00000000-0005-0000-0000-0000FD080000}"/>
    <cellStyle name="Normal 3 8" xfId="2021" xr:uid="{00000000-0005-0000-0000-0000FE080000}"/>
    <cellStyle name="Normal 3 9" xfId="2022" xr:uid="{00000000-0005-0000-0000-0000FF080000}"/>
    <cellStyle name="Normal 3_1217_HVAC_Cover_000" xfId="2023" xr:uid="{00000000-0005-0000-0000-000000090000}"/>
    <cellStyle name="Normal 30" xfId="2024" xr:uid="{00000000-0005-0000-0000-000001090000}"/>
    <cellStyle name="Normal 30 2" xfId="2025" xr:uid="{00000000-0005-0000-0000-000002090000}"/>
    <cellStyle name="Normal 30 2 2" xfId="2026" xr:uid="{00000000-0005-0000-0000-000003090000}"/>
    <cellStyle name="Normal 30 3" xfId="2027" xr:uid="{00000000-0005-0000-0000-000004090000}"/>
    <cellStyle name="Normal 30 4" xfId="44020" xr:uid="{00000000-0005-0000-0000-000005090000}"/>
    <cellStyle name="Normal 31" xfId="2028" xr:uid="{00000000-0005-0000-0000-000006090000}"/>
    <cellStyle name="Normal 31 2" xfId="2029" xr:uid="{00000000-0005-0000-0000-000007090000}"/>
    <cellStyle name="Normal 31 2 2" xfId="2030" xr:uid="{00000000-0005-0000-0000-000008090000}"/>
    <cellStyle name="Normal 31 3" xfId="2031" xr:uid="{00000000-0005-0000-0000-000009090000}"/>
    <cellStyle name="Normal 31 4" xfId="2032" xr:uid="{00000000-0005-0000-0000-00000A090000}"/>
    <cellStyle name="Normal 31 4 2" xfId="2033" xr:uid="{00000000-0005-0000-0000-00000B090000}"/>
    <cellStyle name="Normal 31 4 2 2" xfId="34085" xr:uid="{00000000-0005-0000-0000-00000C090000}"/>
    <cellStyle name="Normal 31 4 3" xfId="23483" xr:uid="{00000000-0005-0000-0000-00000D090000}"/>
    <cellStyle name="Normal 31 5" xfId="44042" xr:uid="{00000000-0005-0000-0000-00000E090000}"/>
    <cellStyle name="Normal 32" xfId="2034" xr:uid="{00000000-0005-0000-0000-00000F090000}"/>
    <cellStyle name="Normal 32 2" xfId="2035" xr:uid="{00000000-0005-0000-0000-000010090000}"/>
    <cellStyle name="Normal 32 2 2" xfId="2036" xr:uid="{00000000-0005-0000-0000-000011090000}"/>
    <cellStyle name="Normal 32 2 3" xfId="2037" xr:uid="{00000000-0005-0000-0000-000012090000}"/>
    <cellStyle name="Normal 32 3" xfId="2038" xr:uid="{00000000-0005-0000-0000-000013090000}"/>
    <cellStyle name="Normal 32 4" xfId="2039" xr:uid="{00000000-0005-0000-0000-000014090000}"/>
    <cellStyle name="Normal 32_1507_Bahria Mosque_ DB-schedules - Parking" xfId="2040" xr:uid="{00000000-0005-0000-0000-000015090000}"/>
    <cellStyle name="Normal 33" xfId="2041" xr:uid="{00000000-0005-0000-0000-000016090000}"/>
    <cellStyle name="Normal 33 2" xfId="2042" xr:uid="{00000000-0005-0000-0000-000017090000}"/>
    <cellStyle name="Normal 33 2 2" xfId="2043" xr:uid="{00000000-0005-0000-0000-000018090000}"/>
    <cellStyle name="Normal 33 3" xfId="2044" xr:uid="{00000000-0005-0000-0000-000019090000}"/>
    <cellStyle name="Normal 34" xfId="2045" xr:uid="{00000000-0005-0000-0000-00001A090000}"/>
    <cellStyle name="Normal 34 2" xfId="2046" xr:uid="{00000000-0005-0000-0000-00001B090000}"/>
    <cellStyle name="Normal 34 3" xfId="2047" xr:uid="{00000000-0005-0000-0000-00001C090000}"/>
    <cellStyle name="Normal 35" xfId="2048" xr:uid="{00000000-0005-0000-0000-00001D090000}"/>
    <cellStyle name="Normal 35 2" xfId="2049" xr:uid="{00000000-0005-0000-0000-00001E090000}"/>
    <cellStyle name="Normal 36" xfId="2050" xr:uid="{00000000-0005-0000-0000-00001F090000}"/>
    <cellStyle name="Normal 36 2" xfId="2051" xr:uid="{00000000-0005-0000-0000-000020090000}"/>
    <cellStyle name="Normal 36 2 2" xfId="2052" xr:uid="{00000000-0005-0000-0000-000021090000}"/>
    <cellStyle name="Normal 36 2 3" xfId="2053" xr:uid="{00000000-0005-0000-0000-000022090000}"/>
    <cellStyle name="Normal 36 3" xfId="2054" xr:uid="{00000000-0005-0000-0000-000023090000}"/>
    <cellStyle name="Normal 36 4" xfId="2055" xr:uid="{00000000-0005-0000-0000-000024090000}"/>
    <cellStyle name="Normal 37" xfId="2056" xr:uid="{00000000-0005-0000-0000-000025090000}"/>
    <cellStyle name="Normal 37 2" xfId="2057" xr:uid="{00000000-0005-0000-0000-000026090000}"/>
    <cellStyle name="Normal 37 3" xfId="2058" xr:uid="{00000000-0005-0000-0000-000027090000}"/>
    <cellStyle name="Normal 38" xfId="2059" xr:uid="{00000000-0005-0000-0000-000028090000}"/>
    <cellStyle name="Normal 38 2" xfId="2060" xr:uid="{00000000-0005-0000-0000-000029090000}"/>
    <cellStyle name="Normal 38 3" xfId="2061" xr:uid="{00000000-0005-0000-0000-00002A090000}"/>
    <cellStyle name="Normal 39" xfId="2062" xr:uid="{00000000-0005-0000-0000-00002B090000}"/>
    <cellStyle name="Normal 39 2" xfId="2063" xr:uid="{00000000-0005-0000-0000-00002C090000}"/>
    <cellStyle name="Normal 39 3" xfId="2064" xr:uid="{00000000-0005-0000-0000-00002D090000}"/>
    <cellStyle name="Normal 39 4" xfId="2065" xr:uid="{00000000-0005-0000-0000-00002E090000}"/>
    <cellStyle name="Normal 39 4 2" xfId="2066" xr:uid="{00000000-0005-0000-0000-00002F090000}"/>
    <cellStyle name="Normal 39 4 2 2" xfId="43835" xr:uid="{00000000-0005-0000-0000-000030090000}"/>
    <cellStyle name="Normal 39 4 3" xfId="33819" xr:uid="{00000000-0005-0000-0000-000031090000}"/>
    <cellStyle name="Normal 39 5" xfId="2067" xr:uid="{00000000-0005-0000-0000-000032090000}"/>
    <cellStyle name="Normal 39 5 2" xfId="33881" xr:uid="{00000000-0005-0000-0000-000033090000}"/>
    <cellStyle name="Normal 39 6" xfId="2068" xr:uid="{00000000-0005-0000-0000-000034090000}"/>
    <cellStyle name="Normal 39 7" xfId="23257" xr:uid="{00000000-0005-0000-0000-000035090000}"/>
    <cellStyle name="Normal 4" xfId="2069" xr:uid="{00000000-0005-0000-0000-000036090000}"/>
    <cellStyle name="Normal 4 10" xfId="2070" xr:uid="{00000000-0005-0000-0000-000037090000}"/>
    <cellStyle name="Normal 4 10 2" xfId="43888" xr:uid="{00000000-0005-0000-0000-000038090000}"/>
    <cellStyle name="Normal 4 11" xfId="23129" xr:uid="{00000000-0005-0000-0000-000039090000}"/>
    <cellStyle name="Normal 4 12" xfId="23258" xr:uid="{00000000-0005-0000-0000-00003A090000}"/>
    <cellStyle name="Normal 4 13" xfId="44025" xr:uid="{00000000-0005-0000-0000-00003B090000}"/>
    <cellStyle name="Normal 4 2" xfId="2071" xr:uid="{00000000-0005-0000-0000-00003C090000}"/>
    <cellStyle name="Normal 4 2 10" xfId="2072" xr:uid="{00000000-0005-0000-0000-00003D090000}"/>
    <cellStyle name="Normal 4 2 10 2" xfId="43889" xr:uid="{00000000-0005-0000-0000-00003E090000}"/>
    <cellStyle name="Normal 4 2 11" xfId="23130" xr:uid="{00000000-0005-0000-0000-00003F090000}"/>
    <cellStyle name="Normal 4 2 12" xfId="23259" xr:uid="{00000000-0005-0000-0000-000040090000}"/>
    <cellStyle name="Normal 4 2 13" xfId="44026" xr:uid="{00000000-0005-0000-0000-000041090000}"/>
    <cellStyle name="Normal 4 2 2" xfId="2073" xr:uid="{00000000-0005-0000-0000-000042090000}"/>
    <cellStyle name="Normal 4 2 2 10" xfId="23260" xr:uid="{00000000-0005-0000-0000-000043090000}"/>
    <cellStyle name="Normal 4 2 2 11" xfId="44034" xr:uid="{00000000-0005-0000-0000-000044090000}"/>
    <cellStyle name="Normal 4 2 2 2" xfId="2074" xr:uid="{00000000-0005-0000-0000-000045090000}"/>
    <cellStyle name="Normal 4 2 2 2 2" xfId="2075" xr:uid="{00000000-0005-0000-0000-000046090000}"/>
    <cellStyle name="Normal 4 2 2 2 3" xfId="2076" xr:uid="{00000000-0005-0000-0000-000047090000}"/>
    <cellStyle name="Normal 4 2 2 2 3 2" xfId="2077" xr:uid="{00000000-0005-0000-0000-000048090000}"/>
    <cellStyle name="Normal 4 2 2 2 3 2 2" xfId="33989" xr:uid="{00000000-0005-0000-0000-000049090000}"/>
    <cellStyle name="Normal 4 2 2 2 3 3" xfId="23318" xr:uid="{00000000-0005-0000-0000-00004A090000}"/>
    <cellStyle name="Normal 4 2 2 2 4" xfId="2078" xr:uid="{00000000-0005-0000-0000-00004B090000}"/>
    <cellStyle name="Normal 4 2 2 2 4 2" xfId="2079" xr:uid="{00000000-0005-0000-0000-00004C090000}"/>
    <cellStyle name="Normal 4 2 2 2 4 2 2" xfId="34044" xr:uid="{00000000-0005-0000-0000-00004D090000}"/>
    <cellStyle name="Normal 4 2 2 2 4 3" xfId="23415" xr:uid="{00000000-0005-0000-0000-00004E090000}"/>
    <cellStyle name="Normal 4 2 2 2 5" xfId="2080" xr:uid="{00000000-0005-0000-0000-00004F090000}"/>
    <cellStyle name="Normal 4 2 2 2 5 2" xfId="2081" xr:uid="{00000000-0005-0000-0000-000050090000}"/>
    <cellStyle name="Normal 4 2 2 2 5 2 2" xfId="34097" xr:uid="{00000000-0005-0000-0000-000051090000}"/>
    <cellStyle name="Normal 4 2 2 2 5 3" xfId="23495" xr:uid="{00000000-0005-0000-0000-000052090000}"/>
    <cellStyle name="Normal 4 2 2 2 6" xfId="2082" xr:uid="{00000000-0005-0000-0000-000053090000}"/>
    <cellStyle name="Normal 4 2 2 2 6 2" xfId="2083" xr:uid="{00000000-0005-0000-0000-000054090000}"/>
    <cellStyle name="Normal 4 2 2 2 6 2 2" xfId="43829" xr:uid="{00000000-0005-0000-0000-000055090000}"/>
    <cellStyle name="Normal 4 2 2 2 6 3" xfId="33813" xr:uid="{00000000-0005-0000-0000-000056090000}"/>
    <cellStyle name="Normal 4 2 2 2 7" xfId="44054" xr:uid="{00000000-0005-0000-0000-000057090000}"/>
    <cellStyle name="Normal 4 2 2 3" xfId="2084" xr:uid="{00000000-0005-0000-0000-000058090000}"/>
    <cellStyle name="Normal 4 2 2 3 2" xfId="2085" xr:uid="{00000000-0005-0000-0000-000059090000}"/>
    <cellStyle name="Normal 4 2 2 3 3" xfId="2086" xr:uid="{00000000-0005-0000-0000-00005A090000}"/>
    <cellStyle name="Normal 4 2 2 3 3 2" xfId="2087" xr:uid="{00000000-0005-0000-0000-00005B090000}"/>
    <cellStyle name="Normal 4 2 2 3 3 2 2" xfId="34045" xr:uid="{00000000-0005-0000-0000-00005C090000}"/>
    <cellStyle name="Normal 4 2 2 3 3 3" xfId="23416" xr:uid="{00000000-0005-0000-0000-00005D090000}"/>
    <cellStyle name="Normal 4 2 2 3 4" xfId="2088" xr:uid="{00000000-0005-0000-0000-00005E090000}"/>
    <cellStyle name="Normal 4 2 2 3 4 2" xfId="2089" xr:uid="{00000000-0005-0000-0000-00005F090000}"/>
    <cellStyle name="Normal 4 2 2 3 4 2 2" xfId="43865" xr:uid="{00000000-0005-0000-0000-000060090000}"/>
    <cellStyle name="Normal 4 2 2 3 4 3" xfId="33850" xr:uid="{00000000-0005-0000-0000-000061090000}"/>
    <cellStyle name="Normal 4 2 2 3 5" xfId="2090" xr:uid="{00000000-0005-0000-0000-000062090000}"/>
    <cellStyle name="Normal 4 2 2 3 5 2" xfId="33990" xr:uid="{00000000-0005-0000-0000-000063090000}"/>
    <cellStyle name="Normal 4 2 2 3 6" xfId="23319" xr:uid="{00000000-0005-0000-0000-000064090000}"/>
    <cellStyle name="Normal 4 2 2 4" xfId="2091" xr:uid="{00000000-0005-0000-0000-000065090000}"/>
    <cellStyle name="Normal 4 2 2 4 2" xfId="2092" xr:uid="{00000000-0005-0000-0000-000066090000}"/>
    <cellStyle name="Normal 4 2 2 4 3" xfId="2093" xr:uid="{00000000-0005-0000-0000-000067090000}"/>
    <cellStyle name="Normal 4 2 2 4 3 2" xfId="2094" xr:uid="{00000000-0005-0000-0000-000068090000}"/>
    <cellStyle name="Normal 4 2 2 4 3 2 2" xfId="34046" xr:uid="{00000000-0005-0000-0000-000069090000}"/>
    <cellStyle name="Normal 4 2 2 4 3 3" xfId="23417" xr:uid="{00000000-0005-0000-0000-00006A090000}"/>
    <cellStyle name="Normal 4 2 2 4 4" xfId="2095" xr:uid="{00000000-0005-0000-0000-00006B090000}"/>
    <cellStyle name="Normal 4 2 2 4 4 2" xfId="2096" xr:uid="{00000000-0005-0000-0000-00006C090000}"/>
    <cellStyle name="Normal 4 2 2 4 4 2 2" xfId="43866" xr:uid="{00000000-0005-0000-0000-00006D090000}"/>
    <cellStyle name="Normal 4 2 2 4 4 3" xfId="33851" xr:uid="{00000000-0005-0000-0000-00006E090000}"/>
    <cellStyle name="Normal 4 2 2 4 5" xfId="2097" xr:uid="{00000000-0005-0000-0000-00006F090000}"/>
    <cellStyle name="Normal 4 2 2 4 5 2" xfId="33991" xr:uid="{00000000-0005-0000-0000-000070090000}"/>
    <cellStyle name="Normal 4 2 2 4 6" xfId="23320" xr:uid="{00000000-0005-0000-0000-000071090000}"/>
    <cellStyle name="Normal 4 2 2 5" xfId="2098" xr:uid="{00000000-0005-0000-0000-000072090000}"/>
    <cellStyle name="Normal 4 2 2 6" xfId="2099" xr:uid="{00000000-0005-0000-0000-000073090000}"/>
    <cellStyle name="Normal 4 2 2 6 2" xfId="2100" xr:uid="{00000000-0005-0000-0000-000074090000}"/>
    <cellStyle name="Normal 4 2 2 6 2 2" xfId="34077" xr:uid="{00000000-0005-0000-0000-000075090000}"/>
    <cellStyle name="Normal 4 2 2 6 3" xfId="23474" xr:uid="{00000000-0005-0000-0000-000076090000}"/>
    <cellStyle name="Normal 4 2 2 7" xfId="2101" xr:uid="{00000000-0005-0000-0000-000077090000}"/>
    <cellStyle name="Normal 4 2 2 7 2" xfId="2102" xr:uid="{00000000-0005-0000-0000-000078090000}"/>
    <cellStyle name="Normal 4 2 2 7 2 2" xfId="43817" xr:uid="{00000000-0005-0000-0000-000079090000}"/>
    <cellStyle name="Normal 4 2 2 7 3" xfId="33801" xr:uid="{00000000-0005-0000-0000-00007A090000}"/>
    <cellStyle name="Normal 4 2 2 8" xfId="2103" xr:uid="{00000000-0005-0000-0000-00007B090000}"/>
    <cellStyle name="Normal 4 2 2 8 2" xfId="33884" xr:uid="{00000000-0005-0000-0000-00007C090000}"/>
    <cellStyle name="Normal 4 2 2 9" xfId="2104" xr:uid="{00000000-0005-0000-0000-00007D090000}"/>
    <cellStyle name="Normal 4 2 3" xfId="2105" xr:uid="{00000000-0005-0000-0000-00007E090000}"/>
    <cellStyle name="Normal 4 2 3 2" xfId="2106" xr:uid="{00000000-0005-0000-0000-00007F090000}"/>
    <cellStyle name="Normal 4 2 3 2 2" xfId="2107" xr:uid="{00000000-0005-0000-0000-000080090000}"/>
    <cellStyle name="Normal 4 2 3 2 2 2" xfId="2108" xr:uid="{00000000-0005-0000-0000-000081090000}"/>
    <cellStyle name="Normal 4 2 3 2 2 3" xfId="2109" xr:uid="{00000000-0005-0000-0000-000082090000}"/>
    <cellStyle name="Normal 4 2 3 2 2 3 2" xfId="34101" xr:uid="{00000000-0005-0000-0000-000083090000}"/>
    <cellStyle name="Normal 4 2 3 2 2 4" xfId="23499" xr:uid="{00000000-0005-0000-0000-000084090000}"/>
    <cellStyle name="Normal 4 2 3 2 3" xfId="2110" xr:uid="{00000000-0005-0000-0000-000085090000}"/>
    <cellStyle name="Normal 4 2 3 2 3 2" xfId="2111" xr:uid="{00000000-0005-0000-0000-000086090000}"/>
    <cellStyle name="Normal 4 2 3 2 3 2 2" xfId="43824" xr:uid="{00000000-0005-0000-0000-000087090000}"/>
    <cellStyle name="Normal 4 2 3 2 3 3" xfId="33808" xr:uid="{00000000-0005-0000-0000-000088090000}"/>
    <cellStyle name="Normal 4 2 3 2 4" xfId="44058" xr:uid="{00000000-0005-0000-0000-000089090000}"/>
    <cellStyle name="Normal 4 2 3 3" xfId="2112" xr:uid="{00000000-0005-0000-0000-00008A090000}"/>
    <cellStyle name="Normal 4 2 3 3 2" xfId="2113" xr:uid="{00000000-0005-0000-0000-00008B090000}"/>
    <cellStyle name="Normal 4 2 3 3 2 2" xfId="33992" xr:uid="{00000000-0005-0000-0000-00008C090000}"/>
    <cellStyle name="Normal 4 2 3 3 3" xfId="23321" xr:uid="{00000000-0005-0000-0000-00008D090000}"/>
    <cellStyle name="Normal 4 2 3 4" xfId="2114" xr:uid="{00000000-0005-0000-0000-00008E090000}"/>
    <cellStyle name="Normal 4 2 3 4 2" xfId="2115" xr:uid="{00000000-0005-0000-0000-00008F090000}"/>
    <cellStyle name="Normal 4 2 3 4 2 2" xfId="34047" xr:uid="{00000000-0005-0000-0000-000090090000}"/>
    <cellStyle name="Normal 4 2 3 4 3" xfId="23418" xr:uid="{00000000-0005-0000-0000-000091090000}"/>
    <cellStyle name="Normal 4 2 3 5" xfId="2116" xr:uid="{00000000-0005-0000-0000-000092090000}"/>
    <cellStyle name="Normal 4 2 3 5 2" xfId="2117" xr:uid="{00000000-0005-0000-0000-000093090000}"/>
    <cellStyle name="Normal 4 2 3 5 2 2" xfId="34081" xr:uid="{00000000-0005-0000-0000-000094090000}"/>
    <cellStyle name="Normal 4 2 3 5 3" xfId="23478" xr:uid="{00000000-0005-0000-0000-000095090000}"/>
    <cellStyle name="Normal 4 2 3 6" xfId="2118" xr:uid="{00000000-0005-0000-0000-000096090000}"/>
    <cellStyle name="Normal 4 2 3 6 2" xfId="2119" xr:uid="{00000000-0005-0000-0000-000097090000}"/>
    <cellStyle name="Normal 4 2 3 6 2 2" xfId="43812" xr:uid="{00000000-0005-0000-0000-000098090000}"/>
    <cellStyle name="Normal 4 2 3 6 3" xfId="33796" xr:uid="{00000000-0005-0000-0000-000099090000}"/>
    <cellStyle name="Normal 4 2 3 7" xfId="44038" xr:uid="{00000000-0005-0000-0000-00009A090000}"/>
    <cellStyle name="Normal 4 2 4" xfId="2120" xr:uid="{00000000-0005-0000-0000-00009B090000}"/>
    <cellStyle name="Normal 4 2 4 2" xfId="2121" xr:uid="{00000000-0005-0000-0000-00009C090000}"/>
    <cellStyle name="Normal 4 2 4 2 2" xfId="2122" xr:uid="{00000000-0005-0000-0000-00009D090000}"/>
    <cellStyle name="Normal 4 2 4 2 2 2" xfId="34089" xr:uid="{00000000-0005-0000-0000-00009E090000}"/>
    <cellStyle name="Normal 4 2 4 2 3" xfId="23487" xr:uid="{00000000-0005-0000-0000-00009F090000}"/>
    <cellStyle name="Normal 4 2 4 3" xfId="44046" xr:uid="{00000000-0005-0000-0000-0000A0090000}"/>
    <cellStyle name="Normal 4 2 5" xfId="2123" xr:uid="{00000000-0005-0000-0000-0000A1090000}"/>
    <cellStyle name="Normal 4 2 5 2" xfId="2124" xr:uid="{00000000-0005-0000-0000-0000A2090000}"/>
    <cellStyle name="Normal 4 2 5 3" xfId="2125" xr:uid="{00000000-0005-0000-0000-0000A3090000}"/>
    <cellStyle name="Normal 4 2 5 3 2" xfId="2126" xr:uid="{00000000-0005-0000-0000-0000A4090000}"/>
    <cellStyle name="Normal 4 2 5 3 2 2" xfId="34048" xr:uid="{00000000-0005-0000-0000-0000A5090000}"/>
    <cellStyle name="Normal 4 2 5 3 3" xfId="23419" xr:uid="{00000000-0005-0000-0000-0000A6090000}"/>
    <cellStyle name="Normal 4 2 5 4" xfId="2127" xr:uid="{00000000-0005-0000-0000-0000A7090000}"/>
    <cellStyle name="Normal 4 2 5 4 2" xfId="2128" xr:uid="{00000000-0005-0000-0000-0000A8090000}"/>
    <cellStyle name="Normal 4 2 5 4 2 2" xfId="43867" xr:uid="{00000000-0005-0000-0000-0000A9090000}"/>
    <cellStyle name="Normal 4 2 5 4 3" xfId="33852" xr:uid="{00000000-0005-0000-0000-0000AA090000}"/>
    <cellStyle name="Normal 4 2 5 5" xfId="2129" xr:uid="{00000000-0005-0000-0000-0000AB090000}"/>
    <cellStyle name="Normal 4 2 5 5 2" xfId="33993" xr:uid="{00000000-0005-0000-0000-0000AC090000}"/>
    <cellStyle name="Normal 4 2 5 6" xfId="23322" xr:uid="{00000000-0005-0000-0000-0000AD090000}"/>
    <cellStyle name="Normal 4 2 6" xfId="2130" xr:uid="{00000000-0005-0000-0000-0000AE090000}"/>
    <cellStyle name="Normal 4 2 7" xfId="2131" xr:uid="{00000000-0005-0000-0000-0000AF090000}"/>
    <cellStyle name="Normal 4 2 7 2" xfId="2132" xr:uid="{00000000-0005-0000-0000-0000B0090000}"/>
    <cellStyle name="Normal 4 2 7 3" xfId="2133" xr:uid="{00000000-0005-0000-0000-0000B1090000}"/>
    <cellStyle name="Normal 4 2 7 3 2" xfId="2134" xr:uid="{00000000-0005-0000-0000-0000B2090000}"/>
    <cellStyle name="Normal 4 2 7 3 2 2" xfId="34049" xr:uid="{00000000-0005-0000-0000-0000B3090000}"/>
    <cellStyle name="Normal 4 2 7 3 3" xfId="23420" xr:uid="{00000000-0005-0000-0000-0000B4090000}"/>
    <cellStyle name="Normal 4 2 7 4" xfId="2135" xr:uid="{00000000-0005-0000-0000-0000B5090000}"/>
    <cellStyle name="Normal 4 2 7 4 2" xfId="2136" xr:uid="{00000000-0005-0000-0000-0000B6090000}"/>
    <cellStyle name="Normal 4 2 7 4 2 2" xfId="43868" xr:uid="{00000000-0005-0000-0000-0000B7090000}"/>
    <cellStyle name="Normal 4 2 7 4 3" xfId="33853" xr:uid="{00000000-0005-0000-0000-0000B8090000}"/>
    <cellStyle name="Normal 4 2 7 5" xfId="2137" xr:uid="{00000000-0005-0000-0000-0000B9090000}"/>
    <cellStyle name="Normal 4 2 7 5 2" xfId="33994" xr:uid="{00000000-0005-0000-0000-0000BA090000}"/>
    <cellStyle name="Normal 4 2 7 6" xfId="23323" xr:uid="{00000000-0005-0000-0000-0000BB090000}"/>
    <cellStyle name="Normal 4 2 8" xfId="2138" xr:uid="{00000000-0005-0000-0000-0000BC090000}"/>
    <cellStyle name="Normal 4 2 8 2" xfId="2139" xr:uid="{00000000-0005-0000-0000-0000BD090000}"/>
    <cellStyle name="Normal 4 2 8 2 2" xfId="34068" xr:uid="{00000000-0005-0000-0000-0000BE090000}"/>
    <cellStyle name="Normal 4 2 8 3" xfId="23447" xr:uid="{00000000-0005-0000-0000-0000BF090000}"/>
    <cellStyle name="Normal 4 2 9" xfId="2140" xr:uid="{00000000-0005-0000-0000-0000C0090000}"/>
    <cellStyle name="Normal 4 2 9 2" xfId="33883" xr:uid="{00000000-0005-0000-0000-0000C1090000}"/>
    <cellStyle name="Normal 4 3" xfId="2141" xr:uid="{00000000-0005-0000-0000-0000C2090000}"/>
    <cellStyle name="Normal 4 3 10" xfId="2142" xr:uid="{00000000-0005-0000-0000-0000C3090000}"/>
    <cellStyle name="Normal 4 3 10 2" xfId="2143" xr:uid="{00000000-0005-0000-0000-0000C4090000}"/>
    <cellStyle name="Normal 4 3 10 2 2" xfId="2144" xr:uid="{00000000-0005-0000-0000-0000C5090000}"/>
    <cellStyle name="Normal 4 3 10 2 2 2" xfId="37375" xr:uid="{00000000-0005-0000-0000-0000C6090000}"/>
    <cellStyle name="Normal 4 3 10 2 3" xfId="27357" xr:uid="{00000000-0005-0000-0000-0000C7090000}"/>
    <cellStyle name="Normal 4 3 10 3" xfId="2145" xr:uid="{00000000-0005-0000-0000-0000C8090000}"/>
    <cellStyle name="Normal 4 3 10 3 2" xfId="2146" xr:uid="{00000000-0005-0000-0000-0000C9090000}"/>
    <cellStyle name="Normal 4 3 10 3 2 2" xfId="37376" xr:uid="{00000000-0005-0000-0000-0000CA090000}"/>
    <cellStyle name="Normal 4 3 10 3 3" xfId="27358" xr:uid="{00000000-0005-0000-0000-0000CB090000}"/>
    <cellStyle name="Normal 4 3 10 4" xfId="2147" xr:uid="{00000000-0005-0000-0000-0000CC090000}"/>
    <cellStyle name="Normal 4 3 10 4 2" xfId="34106" xr:uid="{00000000-0005-0000-0000-0000CD090000}"/>
    <cellStyle name="Normal 4 3 10 5" xfId="23509" xr:uid="{00000000-0005-0000-0000-0000CE090000}"/>
    <cellStyle name="Normal 4 3 11" xfId="2148" xr:uid="{00000000-0005-0000-0000-0000CF090000}"/>
    <cellStyle name="Normal 4 3 11 2" xfId="2149" xr:uid="{00000000-0005-0000-0000-0000D0090000}"/>
    <cellStyle name="Normal 4 3 11 2 2" xfId="2150" xr:uid="{00000000-0005-0000-0000-0000D1090000}"/>
    <cellStyle name="Normal 4 3 11 2 2 2" xfId="37377" xr:uid="{00000000-0005-0000-0000-0000D2090000}"/>
    <cellStyle name="Normal 4 3 11 2 3" xfId="27359" xr:uid="{00000000-0005-0000-0000-0000D3090000}"/>
    <cellStyle name="Normal 4 3 11 3" xfId="2151" xr:uid="{00000000-0005-0000-0000-0000D4090000}"/>
    <cellStyle name="Normal 4 3 11 3 2" xfId="2152" xr:uid="{00000000-0005-0000-0000-0000D5090000}"/>
    <cellStyle name="Normal 4 3 11 3 2 2" xfId="37378" xr:uid="{00000000-0005-0000-0000-0000D6090000}"/>
    <cellStyle name="Normal 4 3 11 3 3" xfId="27360" xr:uid="{00000000-0005-0000-0000-0000D7090000}"/>
    <cellStyle name="Normal 4 3 11 4" xfId="2153" xr:uid="{00000000-0005-0000-0000-0000D8090000}"/>
    <cellStyle name="Normal 4 3 11 4 2" xfId="34107" xr:uid="{00000000-0005-0000-0000-0000D9090000}"/>
    <cellStyle name="Normal 4 3 11 5" xfId="23510" xr:uid="{00000000-0005-0000-0000-0000DA090000}"/>
    <cellStyle name="Normal 4 3 12" xfId="2154" xr:uid="{00000000-0005-0000-0000-0000DB090000}"/>
    <cellStyle name="Normal 4 3 12 2" xfId="2155" xr:uid="{00000000-0005-0000-0000-0000DC090000}"/>
    <cellStyle name="Normal 4 3 12 2 2" xfId="34105" xr:uid="{00000000-0005-0000-0000-0000DD090000}"/>
    <cellStyle name="Normal 4 3 12 3" xfId="23508" xr:uid="{00000000-0005-0000-0000-0000DE090000}"/>
    <cellStyle name="Normal 4 3 13" xfId="2156" xr:uid="{00000000-0005-0000-0000-0000DF090000}"/>
    <cellStyle name="Normal 4 3 13 2" xfId="2157" xr:uid="{00000000-0005-0000-0000-0000E0090000}"/>
    <cellStyle name="Normal 4 3 13 2 2" xfId="37379" xr:uid="{00000000-0005-0000-0000-0000E1090000}"/>
    <cellStyle name="Normal 4 3 13 3" xfId="27361" xr:uid="{00000000-0005-0000-0000-0000E2090000}"/>
    <cellStyle name="Normal 4 3 14" xfId="2158" xr:uid="{00000000-0005-0000-0000-0000E3090000}"/>
    <cellStyle name="Normal 4 3 14 2" xfId="2159" xr:uid="{00000000-0005-0000-0000-0000E4090000}"/>
    <cellStyle name="Normal 4 3 14 2 2" xfId="37380" xr:uid="{00000000-0005-0000-0000-0000E5090000}"/>
    <cellStyle name="Normal 4 3 14 3" xfId="27362" xr:uid="{00000000-0005-0000-0000-0000E6090000}"/>
    <cellStyle name="Normal 4 3 15" xfId="2160" xr:uid="{00000000-0005-0000-0000-0000E7090000}"/>
    <cellStyle name="Normal 4 3 15 2" xfId="2161" xr:uid="{00000000-0005-0000-0000-0000E8090000}"/>
    <cellStyle name="Normal 4 3 15 2 2" xfId="43815" xr:uid="{00000000-0005-0000-0000-0000E9090000}"/>
    <cellStyle name="Normal 4 3 15 3" xfId="33799" xr:uid="{00000000-0005-0000-0000-0000EA090000}"/>
    <cellStyle name="Normal 4 3 16" xfId="2162" xr:uid="{00000000-0005-0000-0000-0000EB090000}"/>
    <cellStyle name="Normal 4 3 16 2" xfId="33885" xr:uid="{00000000-0005-0000-0000-0000EC090000}"/>
    <cellStyle name="Normal 4 3 17" xfId="2163" xr:uid="{00000000-0005-0000-0000-0000ED090000}"/>
    <cellStyle name="Normal 4 3 17 2" xfId="43890" xr:uid="{00000000-0005-0000-0000-0000EE090000}"/>
    <cellStyle name="Normal 4 3 18" xfId="23131" xr:uid="{00000000-0005-0000-0000-0000EF090000}"/>
    <cellStyle name="Normal 4 3 19" xfId="23261" xr:uid="{00000000-0005-0000-0000-0000F0090000}"/>
    <cellStyle name="Normal 4 3 2" xfId="2164" xr:uid="{00000000-0005-0000-0000-0000F1090000}"/>
    <cellStyle name="Normal 4 3 2 10" xfId="2165" xr:uid="{00000000-0005-0000-0000-0000F2090000}"/>
    <cellStyle name="Normal 4 3 2 10 2" xfId="2166" xr:uid="{00000000-0005-0000-0000-0000F3090000}"/>
    <cellStyle name="Normal 4 3 2 10 2 2" xfId="34108" xr:uid="{00000000-0005-0000-0000-0000F4090000}"/>
    <cellStyle name="Normal 4 3 2 10 3" xfId="23511" xr:uid="{00000000-0005-0000-0000-0000F5090000}"/>
    <cellStyle name="Normal 4 3 2 11" xfId="2167" xr:uid="{00000000-0005-0000-0000-0000F6090000}"/>
    <cellStyle name="Normal 4 3 2 11 2" xfId="2168" xr:uid="{00000000-0005-0000-0000-0000F7090000}"/>
    <cellStyle name="Normal 4 3 2 11 2 2" xfId="37381" xr:uid="{00000000-0005-0000-0000-0000F8090000}"/>
    <cellStyle name="Normal 4 3 2 11 3" xfId="27363" xr:uid="{00000000-0005-0000-0000-0000F9090000}"/>
    <cellStyle name="Normal 4 3 2 12" xfId="2169" xr:uid="{00000000-0005-0000-0000-0000FA090000}"/>
    <cellStyle name="Normal 4 3 2 12 2" xfId="2170" xr:uid="{00000000-0005-0000-0000-0000FB090000}"/>
    <cellStyle name="Normal 4 3 2 12 2 2" xfId="37382" xr:uid="{00000000-0005-0000-0000-0000FC090000}"/>
    <cellStyle name="Normal 4 3 2 12 3" xfId="27364" xr:uid="{00000000-0005-0000-0000-0000FD090000}"/>
    <cellStyle name="Normal 4 3 2 13" xfId="2171" xr:uid="{00000000-0005-0000-0000-0000FE090000}"/>
    <cellStyle name="Normal 4 3 2 13 2" xfId="2172" xr:uid="{00000000-0005-0000-0000-0000FF090000}"/>
    <cellStyle name="Normal 4 3 2 13 2 2" xfId="43827" xr:uid="{00000000-0005-0000-0000-0000000A0000}"/>
    <cellStyle name="Normal 4 3 2 13 3" xfId="33811" xr:uid="{00000000-0005-0000-0000-0000010A0000}"/>
    <cellStyle name="Normal 4 3 2 14" xfId="44035" xr:uid="{00000000-0005-0000-0000-0000020A0000}"/>
    <cellStyle name="Normal 4 3 2 2" xfId="2173" xr:uid="{00000000-0005-0000-0000-0000030A0000}"/>
    <cellStyle name="Normal 4 3 2 2 10" xfId="2174" xr:uid="{00000000-0005-0000-0000-0000040A0000}"/>
    <cellStyle name="Normal 4 3 2 2 10 2" xfId="2175" xr:uid="{00000000-0005-0000-0000-0000050A0000}"/>
    <cellStyle name="Normal 4 3 2 2 10 2 2" xfId="37383" xr:uid="{00000000-0005-0000-0000-0000060A0000}"/>
    <cellStyle name="Normal 4 3 2 2 10 3" xfId="27365" xr:uid="{00000000-0005-0000-0000-0000070A0000}"/>
    <cellStyle name="Normal 4 3 2 2 11" xfId="2176" xr:uid="{00000000-0005-0000-0000-0000080A0000}"/>
    <cellStyle name="Normal 4 3 2 2 11 2" xfId="2177" xr:uid="{00000000-0005-0000-0000-0000090A0000}"/>
    <cellStyle name="Normal 4 3 2 2 11 2 2" xfId="37384" xr:uid="{00000000-0005-0000-0000-00000A0A0000}"/>
    <cellStyle name="Normal 4 3 2 2 11 3" xfId="27366" xr:uid="{00000000-0005-0000-0000-00000B0A0000}"/>
    <cellStyle name="Normal 4 3 2 2 12" xfId="2178" xr:uid="{00000000-0005-0000-0000-00000C0A0000}"/>
    <cellStyle name="Normal 4 3 2 2 13" xfId="2179" xr:uid="{00000000-0005-0000-0000-00000D0A0000}"/>
    <cellStyle name="Normal 4 3 2 2 13 2" xfId="34098" xr:uid="{00000000-0005-0000-0000-00000E0A0000}"/>
    <cellStyle name="Normal 4 3 2 2 14" xfId="23496" xr:uid="{00000000-0005-0000-0000-00000F0A0000}"/>
    <cellStyle name="Normal 4 3 2 2 15" xfId="44055" xr:uid="{00000000-0005-0000-0000-0000100A0000}"/>
    <cellStyle name="Normal 4 3 2 2 2" xfId="2180" xr:uid="{00000000-0005-0000-0000-0000110A0000}"/>
    <cellStyle name="Normal 4 3 2 2 2 10" xfId="23513" xr:uid="{00000000-0005-0000-0000-0000120A0000}"/>
    <cellStyle name="Normal 4 3 2 2 2 2" xfId="2181" xr:uid="{00000000-0005-0000-0000-0000130A0000}"/>
    <cellStyle name="Normal 4 3 2 2 2 2 2" xfId="2182" xr:uid="{00000000-0005-0000-0000-0000140A0000}"/>
    <cellStyle name="Normal 4 3 2 2 2 2 2 2" xfId="2183" xr:uid="{00000000-0005-0000-0000-0000150A0000}"/>
    <cellStyle name="Normal 4 3 2 2 2 2 2 2 2" xfId="2184" xr:uid="{00000000-0005-0000-0000-0000160A0000}"/>
    <cellStyle name="Normal 4 3 2 2 2 2 2 2 2 2" xfId="2185" xr:uid="{00000000-0005-0000-0000-0000170A0000}"/>
    <cellStyle name="Normal 4 3 2 2 2 2 2 2 2 2 2" xfId="37385" xr:uid="{00000000-0005-0000-0000-0000180A0000}"/>
    <cellStyle name="Normal 4 3 2 2 2 2 2 2 2 3" xfId="27367" xr:uid="{00000000-0005-0000-0000-0000190A0000}"/>
    <cellStyle name="Normal 4 3 2 2 2 2 2 2 3" xfId="2186" xr:uid="{00000000-0005-0000-0000-00001A0A0000}"/>
    <cellStyle name="Normal 4 3 2 2 2 2 2 2 3 2" xfId="2187" xr:uid="{00000000-0005-0000-0000-00001B0A0000}"/>
    <cellStyle name="Normal 4 3 2 2 2 2 2 2 3 2 2" xfId="37386" xr:uid="{00000000-0005-0000-0000-00001C0A0000}"/>
    <cellStyle name="Normal 4 3 2 2 2 2 2 2 3 3" xfId="27368" xr:uid="{00000000-0005-0000-0000-00001D0A0000}"/>
    <cellStyle name="Normal 4 3 2 2 2 2 2 2 4" xfId="2188" xr:uid="{00000000-0005-0000-0000-00001E0A0000}"/>
    <cellStyle name="Normal 4 3 2 2 2 2 2 2 4 2" xfId="34113" xr:uid="{00000000-0005-0000-0000-00001F0A0000}"/>
    <cellStyle name="Normal 4 3 2 2 2 2 2 2 5" xfId="23516" xr:uid="{00000000-0005-0000-0000-0000200A0000}"/>
    <cellStyle name="Normal 4 3 2 2 2 2 2 3" xfId="2189" xr:uid="{00000000-0005-0000-0000-0000210A0000}"/>
    <cellStyle name="Normal 4 3 2 2 2 2 2 3 2" xfId="2190" xr:uid="{00000000-0005-0000-0000-0000220A0000}"/>
    <cellStyle name="Normal 4 3 2 2 2 2 2 3 2 2" xfId="2191" xr:uid="{00000000-0005-0000-0000-0000230A0000}"/>
    <cellStyle name="Normal 4 3 2 2 2 2 2 3 2 2 2" xfId="37387" xr:uid="{00000000-0005-0000-0000-0000240A0000}"/>
    <cellStyle name="Normal 4 3 2 2 2 2 2 3 2 3" xfId="27369" xr:uid="{00000000-0005-0000-0000-0000250A0000}"/>
    <cellStyle name="Normal 4 3 2 2 2 2 2 3 3" xfId="2192" xr:uid="{00000000-0005-0000-0000-0000260A0000}"/>
    <cellStyle name="Normal 4 3 2 2 2 2 2 3 3 2" xfId="2193" xr:uid="{00000000-0005-0000-0000-0000270A0000}"/>
    <cellStyle name="Normal 4 3 2 2 2 2 2 3 3 2 2" xfId="37388" xr:uid="{00000000-0005-0000-0000-0000280A0000}"/>
    <cellStyle name="Normal 4 3 2 2 2 2 2 3 3 3" xfId="27370" xr:uid="{00000000-0005-0000-0000-0000290A0000}"/>
    <cellStyle name="Normal 4 3 2 2 2 2 2 3 4" xfId="2194" xr:uid="{00000000-0005-0000-0000-00002A0A0000}"/>
    <cellStyle name="Normal 4 3 2 2 2 2 2 3 4 2" xfId="34114" xr:uid="{00000000-0005-0000-0000-00002B0A0000}"/>
    <cellStyle name="Normal 4 3 2 2 2 2 2 3 5" xfId="23517" xr:uid="{00000000-0005-0000-0000-00002C0A0000}"/>
    <cellStyle name="Normal 4 3 2 2 2 2 2 4" xfId="2195" xr:uid="{00000000-0005-0000-0000-00002D0A0000}"/>
    <cellStyle name="Normal 4 3 2 2 2 2 2 4 2" xfId="2196" xr:uid="{00000000-0005-0000-0000-00002E0A0000}"/>
    <cellStyle name="Normal 4 3 2 2 2 2 2 4 2 2" xfId="37389" xr:uid="{00000000-0005-0000-0000-00002F0A0000}"/>
    <cellStyle name="Normal 4 3 2 2 2 2 2 4 3" xfId="27371" xr:uid="{00000000-0005-0000-0000-0000300A0000}"/>
    <cellStyle name="Normal 4 3 2 2 2 2 2 5" xfId="2197" xr:uid="{00000000-0005-0000-0000-0000310A0000}"/>
    <cellStyle name="Normal 4 3 2 2 2 2 2 5 2" xfId="2198" xr:uid="{00000000-0005-0000-0000-0000320A0000}"/>
    <cellStyle name="Normal 4 3 2 2 2 2 2 5 2 2" xfId="37390" xr:uid="{00000000-0005-0000-0000-0000330A0000}"/>
    <cellStyle name="Normal 4 3 2 2 2 2 2 5 3" xfId="27372" xr:uid="{00000000-0005-0000-0000-0000340A0000}"/>
    <cellStyle name="Normal 4 3 2 2 2 2 2 6" xfId="2199" xr:uid="{00000000-0005-0000-0000-0000350A0000}"/>
    <cellStyle name="Normal 4 3 2 2 2 2 2 6 2" xfId="34112" xr:uid="{00000000-0005-0000-0000-0000360A0000}"/>
    <cellStyle name="Normal 4 3 2 2 2 2 2 7" xfId="23515" xr:uid="{00000000-0005-0000-0000-0000370A0000}"/>
    <cellStyle name="Normal 4 3 2 2 2 2 3" xfId="2200" xr:uid="{00000000-0005-0000-0000-0000380A0000}"/>
    <cellStyle name="Normal 4 3 2 2 2 2 3 2" xfId="2201" xr:uid="{00000000-0005-0000-0000-0000390A0000}"/>
    <cellStyle name="Normal 4 3 2 2 2 2 3 2 2" xfId="2202" xr:uid="{00000000-0005-0000-0000-00003A0A0000}"/>
    <cellStyle name="Normal 4 3 2 2 2 2 3 2 2 2" xfId="37391" xr:uid="{00000000-0005-0000-0000-00003B0A0000}"/>
    <cellStyle name="Normal 4 3 2 2 2 2 3 2 3" xfId="27373" xr:uid="{00000000-0005-0000-0000-00003C0A0000}"/>
    <cellStyle name="Normal 4 3 2 2 2 2 3 3" xfId="2203" xr:uid="{00000000-0005-0000-0000-00003D0A0000}"/>
    <cellStyle name="Normal 4 3 2 2 2 2 3 3 2" xfId="2204" xr:uid="{00000000-0005-0000-0000-00003E0A0000}"/>
    <cellStyle name="Normal 4 3 2 2 2 2 3 3 2 2" xfId="37392" xr:uid="{00000000-0005-0000-0000-00003F0A0000}"/>
    <cellStyle name="Normal 4 3 2 2 2 2 3 3 3" xfId="27374" xr:uid="{00000000-0005-0000-0000-0000400A0000}"/>
    <cellStyle name="Normal 4 3 2 2 2 2 3 4" xfId="2205" xr:uid="{00000000-0005-0000-0000-0000410A0000}"/>
    <cellStyle name="Normal 4 3 2 2 2 2 3 4 2" xfId="34115" xr:uid="{00000000-0005-0000-0000-0000420A0000}"/>
    <cellStyle name="Normal 4 3 2 2 2 2 3 5" xfId="23518" xr:uid="{00000000-0005-0000-0000-0000430A0000}"/>
    <cellStyle name="Normal 4 3 2 2 2 2 4" xfId="2206" xr:uid="{00000000-0005-0000-0000-0000440A0000}"/>
    <cellStyle name="Normal 4 3 2 2 2 2 4 2" xfId="2207" xr:uid="{00000000-0005-0000-0000-0000450A0000}"/>
    <cellStyle name="Normal 4 3 2 2 2 2 4 2 2" xfId="2208" xr:uid="{00000000-0005-0000-0000-0000460A0000}"/>
    <cellStyle name="Normal 4 3 2 2 2 2 4 2 2 2" xfId="37393" xr:uid="{00000000-0005-0000-0000-0000470A0000}"/>
    <cellStyle name="Normal 4 3 2 2 2 2 4 2 3" xfId="27375" xr:uid="{00000000-0005-0000-0000-0000480A0000}"/>
    <cellStyle name="Normal 4 3 2 2 2 2 4 3" xfId="2209" xr:uid="{00000000-0005-0000-0000-0000490A0000}"/>
    <cellStyle name="Normal 4 3 2 2 2 2 4 3 2" xfId="2210" xr:uid="{00000000-0005-0000-0000-00004A0A0000}"/>
    <cellStyle name="Normal 4 3 2 2 2 2 4 3 2 2" xfId="37394" xr:uid="{00000000-0005-0000-0000-00004B0A0000}"/>
    <cellStyle name="Normal 4 3 2 2 2 2 4 3 3" xfId="27376" xr:uid="{00000000-0005-0000-0000-00004C0A0000}"/>
    <cellStyle name="Normal 4 3 2 2 2 2 4 4" xfId="2211" xr:uid="{00000000-0005-0000-0000-00004D0A0000}"/>
    <cellStyle name="Normal 4 3 2 2 2 2 4 4 2" xfId="34116" xr:uid="{00000000-0005-0000-0000-00004E0A0000}"/>
    <cellStyle name="Normal 4 3 2 2 2 2 4 5" xfId="23519" xr:uid="{00000000-0005-0000-0000-00004F0A0000}"/>
    <cellStyle name="Normal 4 3 2 2 2 2 5" xfId="2212" xr:uid="{00000000-0005-0000-0000-0000500A0000}"/>
    <cellStyle name="Normal 4 3 2 2 2 2 5 2" xfId="2213" xr:uid="{00000000-0005-0000-0000-0000510A0000}"/>
    <cellStyle name="Normal 4 3 2 2 2 2 5 2 2" xfId="37395" xr:uid="{00000000-0005-0000-0000-0000520A0000}"/>
    <cellStyle name="Normal 4 3 2 2 2 2 5 3" xfId="27377" xr:uid="{00000000-0005-0000-0000-0000530A0000}"/>
    <cellStyle name="Normal 4 3 2 2 2 2 6" xfId="2214" xr:uid="{00000000-0005-0000-0000-0000540A0000}"/>
    <cellStyle name="Normal 4 3 2 2 2 2 6 2" xfId="2215" xr:uid="{00000000-0005-0000-0000-0000550A0000}"/>
    <cellStyle name="Normal 4 3 2 2 2 2 6 2 2" xfId="37396" xr:uid="{00000000-0005-0000-0000-0000560A0000}"/>
    <cellStyle name="Normal 4 3 2 2 2 2 6 3" xfId="27378" xr:uid="{00000000-0005-0000-0000-0000570A0000}"/>
    <cellStyle name="Normal 4 3 2 2 2 2 7" xfId="2216" xr:uid="{00000000-0005-0000-0000-0000580A0000}"/>
    <cellStyle name="Normal 4 3 2 2 2 2 7 2" xfId="34111" xr:uid="{00000000-0005-0000-0000-0000590A0000}"/>
    <cellStyle name="Normal 4 3 2 2 2 2 8" xfId="23514" xr:uid="{00000000-0005-0000-0000-00005A0A0000}"/>
    <cellStyle name="Normal 4 3 2 2 2 3" xfId="2217" xr:uid="{00000000-0005-0000-0000-00005B0A0000}"/>
    <cellStyle name="Normal 4 3 2 2 2 3 2" xfId="2218" xr:uid="{00000000-0005-0000-0000-00005C0A0000}"/>
    <cellStyle name="Normal 4 3 2 2 2 3 2 2" xfId="2219" xr:uid="{00000000-0005-0000-0000-00005D0A0000}"/>
    <cellStyle name="Normal 4 3 2 2 2 3 2 2 2" xfId="2220" xr:uid="{00000000-0005-0000-0000-00005E0A0000}"/>
    <cellStyle name="Normal 4 3 2 2 2 3 2 2 2 2" xfId="2221" xr:uid="{00000000-0005-0000-0000-00005F0A0000}"/>
    <cellStyle name="Normal 4 3 2 2 2 3 2 2 2 2 2" xfId="37397" xr:uid="{00000000-0005-0000-0000-0000600A0000}"/>
    <cellStyle name="Normal 4 3 2 2 2 3 2 2 2 3" xfId="27379" xr:uid="{00000000-0005-0000-0000-0000610A0000}"/>
    <cellStyle name="Normal 4 3 2 2 2 3 2 2 3" xfId="2222" xr:uid="{00000000-0005-0000-0000-0000620A0000}"/>
    <cellStyle name="Normal 4 3 2 2 2 3 2 2 3 2" xfId="2223" xr:uid="{00000000-0005-0000-0000-0000630A0000}"/>
    <cellStyle name="Normal 4 3 2 2 2 3 2 2 3 2 2" xfId="37398" xr:uid="{00000000-0005-0000-0000-0000640A0000}"/>
    <cellStyle name="Normal 4 3 2 2 2 3 2 2 3 3" xfId="27380" xr:uid="{00000000-0005-0000-0000-0000650A0000}"/>
    <cellStyle name="Normal 4 3 2 2 2 3 2 2 4" xfId="2224" xr:uid="{00000000-0005-0000-0000-0000660A0000}"/>
    <cellStyle name="Normal 4 3 2 2 2 3 2 2 4 2" xfId="34119" xr:uid="{00000000-0005-0000-0000-0000670A0000}"/>
    <cellStyle name="Normal 4 3 2 2 2 3 2 2 5" xfId="23522" xr:uid="{00000000-0005-0000-0000-0000680A0000}"/>
    <cellStyle name="Normal 4 3 2 2 2 3 2 3" xfId="2225" xr:uid="{00000000-0005-0000-0000-0000690A0000}"/>
    <cellStyle name="Normal 4 3 2 2 2 3 2 3 2" xfId="2226" xr:uid="{00000000-0005-0000-0000-00006A0A0000}"/>
    <cellStyle name="Normal 4 3 2 2 2 3 2 3 2 2" xfId="2227" xr:uid="{00000000-0005-0000-0000-00006B0A0000}"/>
    <cellStyle name="Normal 4 3 2 2 2 3 2 3 2 2 2" xfId="37399" xr:uid="{00000000-0005-0000-0000-00006C0A0000}"/>
    <cellStyle name="Normal 4 3 2 2 2 3 2 3 2 3" xfId="27381" xr:uid="{00000000-0005-0000-0000-00006D0A0000}"/>
    <cellStyle name="Normal 4 3 2 2 2 3 2 3 3" xfId="2228" xr:uid="{00000000-0005-0000-0000-00006E0A0000}"/>
    <cellStyle name="Normal 4 3 2 2 2 3 2 3 3 2" xfId="2229" xr:uid="{00000000-0005-0000-0000-00006F0A0000}"/>
    <cellStyle name="Normal 4 3 2 2 2 3 2 3 3 2 2" xfId="37400" xr:uid="{00000000-0005-0000-0000-0000700A0000}"/>
    <cellStyle name="Normal 4 3 2 2 2 3 2 3 3 3" xfId="27382" xr:uid="{00000000-0005-0000-0000-0000710A0000}"/>
    <cellStyle name="Normal 4 3 2 2 2 3 2 3 4" xfId="2230" xr:uid="{00000000-0005-0000-0000-0000720A0000}"/>
    <cellStyle name="Normal 4 3 2 2 2 3 2 3 4 2" xfId="34120" xr:uid="{00000000-0005-0000-0000-0000730A0000}"/>
    <cellStyle name="Normal 4 3 2 2 2 3 2 3 5" xfId="23523" xr:uid="{00000000-0005-0000-0000-0000740A0000}"/>
    <cellStyle name="Normal 4 3 2 2 2 3 2 4" xfId="2231" xr:uid="{00000000-0005-0000-0000-0000750A0000}"/>
    <cellStyle name="Normal 4 3 2 2 2 3 2 4 2" xfId="2232" xr:uid="{00000000-0005-0000-0000-0000760A0000}"/>
    <cellStyle name="Normal 4 3 2 2 2 3 2 4 2 2" xfId="37401" xr:uid="{00000000-0005-0000-0000-0000770A0000}"/>
    <cellStyle name="Normal 4 3 2 2 2 3 2 4 3" xfId="27383" xr:uid="{00000000-0005-0000-0000-0000780A0000}"/>
    <cellStyle name="Normal 4 3 2 2 2 3 2 5" xfId="2233" xr:uid="{00000000-0005-0000-0000-0000790A0000}"/>
    <cellStyle name="Normal 4 3 2 2 2 3 2 5 2" xfId="2234" xr:uid="{00000000-0005-0000-0000-00007A0A0000}"/>
    <cellStyle name="Normal 4 3 2 2 2 3 2 5 2 2" xfId="37402" xr:uid="{00000000-0005-0000-0000-00007B0A0000}"/>
    <cellStyle name="Normal 4 3 2 2 2 3 2 5 3" xfId="27384" xr:uid="{00000000-0005-0000-0000-00007C0A0000}"/>
    <cellStyle name="Normal 4 3 2 2 2 3 2 6" xfId="2235" xr:uid="{00000000-0005-0000-0000-00007D0A0000}"/>
    <cellStyle name="Normal 4 3 2 2 2 3 2 6 2" xfId="34118" xr:uid="{00000000-0005-0000-0000-00007E0A0000}"/>
    <cellStyle name="Normal 4 3 2 2 2 3 2 7" xfId="23521" xr:uid="{00000000-0005-0000-0000-00007F0A0000}"/>
    <cellStyle name="Normal 4 3 2 2 2 3 3" xfId="2236" xr:uid="{00000000-0005-0000-0000-0000800A0000}"/>
    <cellStyle name="Normal 4 3 2 2 2 3 3 2" xfId="2237" xr:uid="{00000000-0005-0000-0000-0000810A0000}"/>
    <cellStyle name="Normal 4 3 2 2 2 3 3 2 2" xfId="2238" xr:uid="{00000000-0005-0000-0000-0000820A0000}"/>
    <cellStyle name="Normal 4 3 2 2 2 3 3 2 2 2" xfId="37403" xr:uid="{00000000-0005-0000-0000-0000830A0000}"/>
    <cellStyle name="Normal 4 3 2 2 2 3 3 2 3" xfId="27385" xr:uid="{00000000-0005-0000-0000-0000840A0000}"/>
    <cellStyle name="Normal 4 3 2 2 2 3 3 3" xfId="2239" xr:uid="{00000000-0005-0000-0000-0000850A0000}"/>
    <cellStyle name="Normal 4 3 2 2 2 3 3 3 2" xfId="2240" xr:uid="{00000000-0005-0000-0000-0000860A0000}"/>
    <cellStyle name="Normal 4 3 2 2 2 3 3 3 2 2" xfId="37404" xr:uid="{00000000-0005-0000-0000-0000870A0000}"/>
    <cellStyle name="Normal 4 3 2 2 2 3 3 3 3" xfId="27386" xr:uid="{00000000-0005-0000-0000-0000880A0000}"/>
    <cellStyle name="Normal 4 3 2 2 2 3 3 4" xfId="2241" xr:uid="{00000000-0005-0000-0000-0000890A0000}"/>
    <cellStyle name="Normal 4 3 2 2 2 3 3 4 2" xfId="34121" xr:uid="{00000000-0005-0000-0000-00008A0A0000}"/>
    <cellStyle name="Normal 4 3 2 2 2 3 3 5" xfId="23524" xr:uid="{00000000-0005-0000-0000-00008B0A0000}"/>
    <cellStyle name="Normal 4 3 2 2 2 3 4" xfId="2242" xr:uid="{00000000-0005-0000-0000-00008C0A0000}"/>
    <cellStyle name="Normal 4 3 2 2 2 3 4 2" xfId="2243" xr:uid="{00000000-0005-0000-0000-00008D0A0000}"/>
    <cellStyle name="Normal 4 3 2 2 2 3 4 2 2" xfId="2244" xr:uid="{00000000-0005-0000-0000-00008E0A0000}"/>
    <cellStyle name="Normal 4 3 2 2 2 3 4 2 2 2" xfId="37405" xr:uid="{00000000-0005-0000-0000-00008F0A0000}"/>
    <cellStyle name="Normal 4 3 2 2 2 3 4 2 3" xfId="27387" xr:uid="{00000000-0005-0000-0000-0000900A0000}"/>
    <cellStyle name="Normal 4 3 2 2 2 3 4 3" xfId="2245" xr:uid="{00000000-0005-0000-0000-0000910A0000}"/>
    <cellStyle name="Normal 4 3 2 2 2 3 4 3 2" xfId="2246" xr:uid="{00000000-0005-0000-0000-0000920A0000}"/>
    <cellStyle name="Normal 4 3 2 2 2 3 4 3 2 2" xfId="37406" xr:uid="{00000000-0005-0000-0000-0000930A0000}"/>
    <cellStyle name="Normal 4 3 2 2 2 3 4 3 3" xfId="27388" xr:uid="{00000000-0005-0000-0000-0000940A0000}"/>
    <cellStyle name="Normal 4 3 2 2 2 3 4 4" xfId="2247" xr:uid="{00000000-0005-0000-0000-0000950A0000}"/>
    <cellStyle name="Normal 4 3 2 2 2 3 4 4 2" xfId="34122" xr:uid="{00000000-0005-0000-0000-0000960A0000}"/>
    <cellStyle name="Normal 4 3 2 2 2 3 4 5" xfId="23525" xr:uid="{00000000-0005-0000-0000-0000970A0000}"/>
    <cellStyle name="Normal 4 3 2 2 2 3 5" xfId="2248" xr:uid="{00000000-0005-0000-0000-0000980A0000}"/>
    <cellStyle name="Normal 4 3 2 2 2 3 5 2" xfId="2249" xr:uid="{00000000-0005-0000-0000-0000990A0000}"/>
    <cellStyle name="Normal 4 3 2 2 2 3 5 2 2" xfId="37407" xr:uid="{00000000-0005-0000-0000-00009A0A0000}"/>
    <cellStyle name="Normal 4 3 2 2 2 3 5 3" xfId="27389" xr:uid="{00000000-0005-0000-0000-00009B0A0000}"/>
    <cellStyle name="Normal 4 3 2 2 2 3 6" xfId="2250" xr:uid="{00000000-0005-0000-0000-00009C0A0000}"/>
    <cellStyle name="Normal 4 3 2 2 2 3 6 2" xfId="2251" xr:uid="{00000000-0005-0000-0000-00009D0A0000}"/>
    <cellStyle name="Normal 4 3 2 2 2 3 6 2 2" xfId="37408" xr:uid="{00000000-0005-0000-0000-00009E0A0000}"/>
    <cellStyle name="Normal 4 3 2 2 2 3 6 3" xfId="27390" xr:uid="{00000000-0005-0000-0000-00009F0A0000}"/>
    <cellStyle name="Normal 4 3 2 2 2 3 7" xfId="2252" xr:uid="{00000000-0005-0000-0000-0000A00A0000}"/>
    <cellStyle name="Normal 4 3 2 2 2 3 7 2" xfId="34117" xr:uid="{00000000-0005-0000-0000-0000A10A0000}"/>
    <cellStyle name="Normal 4 3 2 2 2 3 8" xfId="23520" xr:uid="{00000000-0005-0000-0000-0000A20A0000}"/>
    <cellStyle name="Normal 4 3 2 2 2 4" xfId="2253" xr:uid="{00000000-0005-0000-0000-0000A30A0000}"/>
    <cellStyle name="Normal 4 3 2 2 2 4 2" xfId="2254" xr:uid="{00000000-0005-0000-0000-0000A40A0000}"/>
    <cellStyle name="Normal 4 3 2 2 2 4 2 2" xfId="2255" xr:uid="{00000000-0005-0000-0000-0000A50A0000}"/>
    <cellStyle name="Normal 4 3 2 2 2 4 2 2 2" xfId="2256" xr:uid="{00000000-0005-0000-0000-0000A60A0000}"/>
    <cellStyle name="Normal 4 3 2 2 2 4 2 2 2 2" xfId="37409" xr:uid="{00000000-0005-0000-0000-0000A70A0000}"/>
    <cellStyle name="Normal 4 3 2 2 2 4 2 2 3" xfId="27391" xr:uid="{00000000-0005-0000-0000-0000A80A0000}"/>
    <cellStyle name="Normal 4 3 2 2 2 4 2 3" xfId="2257" xr:uid="{00000000-0005-0000-0000-0000A90A0000}"/>
    <cellStyle name="Normal 4 3 2 2 2 4 2 3 2" xfId="2258" xr:uid="{00000000-0005-0000-0000-0000AA0A0000}"/>
    <cellStyle name="Normal 4 3 2 2 2 4 2 3 2 2" xfId="37410" xr:uid="{00000000-0005-0000-0000-0000AB0A0000}"/>
    <cellStyle name="Normal 4 3 2 2 2 4 2 3 3" xfId="27392" xr:uid="{00000000-0005-0000-0000-0000AC0A0000}"/>
    <cellStyle name="Normal 4 3 2 2 2 4 2 4" xfId="2259" xr:uid="{00000000-0005-0000-0000-0000AD0A0000}"/>
    <cellStyle name="Normal 4 3 2 2 2 4 2 4 2" xfId="34124" xr:uid="{00000000-0005-0000-0000-0000AE0A0000}"/>
    <cellStyle name="Normal 4 3 2 2 2 4 2 5" xfId="23527" xr:uid="{00000000-0005-0000-0000-0000AF0A0000}"/>
    <cellStyle name="Normal 4 3 2 2 2 4 3" xfId="2260" xr:uid="{00000000-0005-0000-0000-0000B00A0000}"/>
    <cellStyle name="Normal 4 3 2 2 2 4 3 2" xfId="2261" xr:uid="{00000000-0005-0000-0000-0000B10A0000}"/>
    <cellStyle name="Normal 4 3 2 2 2 4 3 2 2" xfId="2262" xr:uid="{00000000-0005-0000-0000-0000B20A0000}"/>
    <cellStyle name="Normal 4 3 2 2 2 4 3 2 2 2" xfId="37411" xr:uid="{00000000-0005-0000-0000-0000B30A0000}"/>
    <cellStyle name="Normal 4 3 2 2 2 4 3 2 3" xfId="27393" xr:uid="{00000000-0005-0000-0000-0000B40A0000}"/>
    <cellStyle name="Normal 4 3 2 2 2 4 3 3" xfId="2263" xr:uid="{00000000-0005-0000-0000-0000B50A0000}"/>
    <cellStyle name="Normal 4 3 2 2 2 4 3 3 2" xfId="2264" xr:uid="{00000000-0005-0000-0000-0000B60A0000}"/>
    <cellStyle name="Normal 4 3 2 2 2 4 3 3 2 2" xfId="37412" xr:uid="{00000000-0005-0000-0000-0000B70A0000}"/>
    <cellStyle name="Normal 4 3 2 2 2 4 3 3 3" xfId="27394" xr:uid="{00000000-0005-0000-0000-0000B80A0000}"/>
    <cellStyle name="Normal 4 3 2 2 2 4 3 4" xfId="2265" xr:uid="{00000000-0005-0000-0000-0000B90A0000}"/>
    <cellStyle name="Normal 4 3 2 2 2 4 3 4 2" xfId="34125" xr:uid="{00000000-0005-0000-0000-0000BA0A0000}"/>
    <cellStyle name="Normal 4 3 2 2 2 4 3 5" xfId="23528" xr:uid="{00000000-0005-0000-0000-0000BB0A0000}"/>
    <cellStyle name="Normal 4 3 2 2 2 4 4" xfId="2266" xr:uid="{00000000-0005-0000-0000-0000BC0A0000}"/>
    <cellStyle name="Normal 4 3 2 2 2 4 4 2" xfId="2267" xr:uid="{00000000-0005-0000-0000-0000BD0A0000}"/>
    <cellStyle name="Normal 4 3 2 2 2 4 4 2 2" xfId="37413" xr:uid="{00000000-0005-0000-0000-0000BE0A0000}"/>
    <cellStyle name="Normal 4 3 2 2 2 4 4 3" xfId="27395" xr:uid="{00000000-0005-0000-0000-0000BF0A0000}"/>
    <cellStyle name="Normal 4 3 2 2 2 4 5" xfId="2268" xr:uid="{00000000-0005-0000-0000-0000C00A0000}"/>
    <cellStyle name="Normal 4 3 2 2 2 4 5 2" xfId="2269" xr:uid="{00000000-0005-0000-0000-0000C10A0000}"/>
    <cellStyle name="Normal 4 3 2 2 2 4 5 2 2" xfId="37414" xr:uid="{00000000-0005-0000-0000-0000C20A0000}"/>
    <cellStyle name="Normal 4 3 2 2 2 4 5 3" xfId="27396" xr:uid="{00000000-0005-0000-0000-0000C30A0000}"/>
    <cellStyle name="Normal 4 3 2 2 2 4 6" xfId="2270" xr:uid="{00000000-0005-0000-0000-0000C40A0000}"/>
    <cellStyle name="Normal 4 3 2 2 2 4 6 2" xfId="34123" xr:uid="{00000000-0005-0000-0000-0000C50A0000}"/>
    <cellStyle name="Normal 4 3 2 2 2 4 7" xfId="23526" xr:uid="{00000000-0005-0000-0000-0000C60A0000}"/>
    <cellStyle name="Normal 4 3 2 2 2 5" xfId="2271" xr:uid="{00000000-0005-0000-0000-0000C70A0000}"/>
    <cellStyle name="Normal 4 3 2 2 2 5 2" xfId="2272" xr:uid="{00000000-0005-0000-0000-0000C80A0000}"/>
    <cellStyle name="Normal 4 3 2 2 2 5 2 2" xfId="2273" xr:uid="{00000000-0005-0000-0000-0000C90A0000}"/>
    <cellStyle name="Normal 4 3 2 2 2 5 2 2 2" xfId="37415" xr:uid="{00000000-0005-0000-0000-0000CA0A0000}"/>
    <cellStyle name="Normal 4 3 2 2 2 5 2 3" xfId="27397" xr:uid="{00000000-0005-0000-0000-0000CB0A0000}"/>
    <cellStyle name="Normal 4 3 2 2 2 5 3" xfId="2274" xr:uid="{00000000-0005-0000-0000-0000CC0A0000}"/>
    <cellStyle name="Normal 4 3 2 2 2 5 3 2" xfId="2275" xr:uid="{00000000-0005-0000-0000-0000CD0A0000}"/>
    <cellStyle name="Normal 4 3 2 2 2 5 3 2 2" xfId="37416" xr:uid="{00000000-0005-0000-0000-0000CE0A0000}"/>
    <cellStyle name="Normal 4 3 2 2 2 5 3 3" xfId="27398" xr:uid="{00000000-0005-0000-0000-0000CF0A0000}"/>
    <cellStyle name="Normal 4 3 2 2 2 5 4" xfId="2276" xr:uid="{00000000-0005-0000-0000-0000D00A0000}"/>
    <cellStyle name="Normal 4 3 2 2 2 5 4 2" xfId="34126" xr:uid="{00000000-0005-0000-0000-0000D10A0000}"/>
    <cellStyle name="Normal 4 3 2 2 2 5 5" xfId="23529" xr:uid="{00000000-0005-0000-0000-0000D20A0000}"/>
    <cellStyle name="Normal 4 3 2 2 2 6" xfId="2277" xr:uid="{00000000-0005-0000-0000-0000D30A0000}"/>
    <cellStyle name="Normal 4 3 2 2 2 6 2" xfId="2278" xr:uid="{00000000-0005-0000-0000-0000D40A0000}"/>
    <cellStyle name="Normal 4 3 2 2 2 6 2 2" xfId="2279" xr:uid="{00000000-0005-0000-0000-0000D50A0000}"/>
    <cellStyle name="Normal 4 3 2 2 2 6 2 2 2" xfId="37417" xr:uid="{00000000-0005-0000-0000-0000D60A0000}"/>
    <cellStyle name="Normal 4 3 2 2 2 6 2 3" xfId="27399" xr:uid="{00000000-0005-0000-0000-0000D70A0000}"/>
    <cellStyle name="Normal 4 3 2 2 2 6 3" xfId="2280" xr:uid="{00000000-0005-0000-0000-0000D80A0000}"/>
    <cellStyle name="Normal 4 3 2 2 2 6 3 2" xfId="2281" xr:uid="{00000000-0005-0000-0000-0000D90A0000}"/>
    <cellStyle name="Normal 4 3 2 2 2 6 3 2 2" xfId="37418" xr:uid="{00000000-0005-0000-0000-0000DA0A0000}"/>
    <cellStyle name="Normal 4 3 2 2 2 6 3 3" xfId="27400" xr:uid="{00000000-0005-0000-0000-0000DB0A0000}"/>
    <cellStyle name="Normal 4 3 2 2 2 6 4" xfId="2282" xr:uid="{00000000-0005-0000-0000-0000DC0A0000}"/>
    <cellStyle name="Normal 4 3 2 2 2 6 4 2" xfId="34127" xr:uid="{00000000-0005-0000-0000-0000DD0A0000}"/>
    <cellStyle name="Normal 4 3 2 2 2 6 5" xfId="23530" xr:uid="{00000000-0005-0000-0000-0000DE0A0000}"/>
    <cellStyle name="Normal 4 3 2 2 2 7" xfId="2283" xr:uid="{00000000-0005-0000-0000-0000DF0A0000}"/>
    <cellStyle name="Normal 4 3 2 2 2 7 2" xfId="2284" xr:uid="{00000000-0005-0000-0000-0000E00A0000}"/>
    <cellStyle name="Normal 4 3 2 2 2 7 2 2" xfId="37419" xr:uid="{00000000-0005-0000-0000-0000E10A0000}"/>
    <cellStyle name="Normal 4 3 2 2 2 7 3" xfId="27401" xr:uid="{00000000-0005-0000-0000-0000E20A0000}"/>
    <cellStyle name="Normal 4 3 2 2 2 8" xfId="2285" xr:uid="{00000000-0005-0000-0000-0000E30A0000}"/>
    <cellStyle name="Normal 4 3 2 2 2 8 2" xfId="2286" xr:uid="{00000000-0005-0000-0000-0000E40A0000}"/>
    <cellStyle name="Normal 4 3 2 2 2 8 2 2" xfId="37420" xr:uid="{00000000-0005-0000-0000-0000E50A0000}"/>
    <cellStyle name="Normal 4 3 2 2 2 8 3" xfId="27402" xr:uid="{00000000-0005-0000-0000-0000E60A0000}"/>
    <cellStyle name="Normal 4 3 2 2 2 9" xfId="2287" xr:uid="{00000000-0005-0000-0000-0000E70A0000}"/>
    <cellStyle name="Normal 4 3 2 2 2 9 2" xfId="34110" xr:uid="{00000000-0005-0000-0000-0000E80A0000}"/>
    <cellStyle name="Normal 4 3 2 2 3" xfId="2288" xr:uid="{00000000-0005-0000-0000-0000E90A0000}"/>
    <cellStyle name="Normal 4 3 2 2 3 2" xfId="2289" xr:uid="{00000000-0005-0000-0000-0000EA0A0000}"/>
    <cellStyle name="Normal 4 3 2 2 3 2 2" xfId="2290" xr:uid="{00000000-0005-0000-0000-0000EB0A0000}"/>
    <cellStyle name="Normal 4 3 2 2 3 2 2 2" xfId="2291" xr:uid="{00000000-0005-0000-0000-0000EC0A0000}"/>
    <cellStyle name="Normal 4 3 2 2 3 2 2 2 2" xfId="2292" xr:uid="{00000000-0005-0000-0000-0000ED0A0000}"/>
    <cellStyle name="Normal 4 3 2 2 3 2 2 2 2 2" xfId="37421" xr:uid="{00000000-0005-0000-0000-0000EE0A0000}"/>
    <cellStyle name="Normal 4 3 2 2 3 2 2 2 3" xfId="27403" xr:uid="{00000000-0005-0000-0000-0000EF0A0000}"/>
    <cellStyle name="Normal 4 3 2 2 3 2 2 3" xfId="2293" xr:uid="{00000000-0005-0000-0000-0000F00A0000}"/>
    <cellStyle name="Normal 4 3 2 2 3 2 2 3 2" xfId="2294" xr:uid="{00000000-0005-0000-0000-0000F10A0000}"/>
    <cellStyle name="Normal 4 3 2 2 3 2 2 3 2 2" xfId="37422" xr:uid="{00000000-0005-0000-0000-0000F20A0000}"/>
    <cellStyle name="Normal 4 3 2 2 3 2 2 3 3" xfId="27404" xr:uid="{00000000-0005-0000-0000-0000F30A0000}"/>
    <cellStyle name="Normal 4 3 2 2 3 2 2 4" xfId="2295" xr:uid="{00000000-0005-0000-0000-0000F40A0000}"/>
    <cellStyle name="Normal 4 3 2 2 3 2 2 4 2" xfId="34130" xr:uid="{00000000-0005-0000-0000-0000F50A0000}"/>
    <cellStyle name="Normal 4 3 2 2 3 2 2 5" xfId="23533" xr:uid="{00000000-0005-0000-0000-0000F60A0000}"/>
    <cellStyle name="Normal 4 3 2 2 3 2 3" xfId="2296" xr:uid="{00000000-0005-0000-0000-0000F70A0000}"/>
    <cellStyle name="Normal 4 3 2 2 3 2 3 2" xfId="2297" xr:uid="{00000000-0005-0000-0000-0000F80A0000}"/>
    <cellStyle name="Normal 4 3 2 2 3 2 3 2 2" xfId="2298" xr:uid="{00000000-0005-0000-0000-0000F90A0000}"/>
    <cellStyle name="Normal 4 3 2 2 3 2 3 2 2 2" xfId="37423" xr:uid="{00000000-0005-0000-0000-0000FA0A0000}"/>
    <cellStyle name="Normal 4 3 2 2 3 2 3 2 3" xfId="27405" xr:uid="{00000000-0005-0000-0000-0000FB0A0000}"/>
    <cellStyle name="Normal 4 3 2 2 3 2 3 3" xfId="2299" xr:uid="{00000000-0005-0000-0000-0000FC0A0000}"/>
    <cellStyle name="Normal 4 3 2 2 3 2 3 3 2" xfId="2300" xr:uid="{00000000-0005-0000-0000-0000FD0A0000}"/>
    <cellStyle name="Normal 4 3 2 2 3 2 3 3 2 2" xfId="37424" xr:uid="{00000000-0005-0000-0000-0000FE0A0000}"/>
    <cellStyle name="Normal 4 3 2 2 3 2 3 3 3" xfId="27406" xr:uid="{00000000-0005-0000-0000-0000FF0A0000}"/>
    <cellStyle name="Normal 4 3 2 2 3 2 3 4" xfId="2301" xr:uid="{00000000-0005-0000-0000-0000000B0000}"/>
    <cellStyle name="Normal 4 3 2 2 3 2 3 4 2" xfId="34131" xr:uid="{00000000-0005-0000-0000-0000010B0000}"/>
    <cellStyle name="Normal 4 3 2 2 3 2 3 5" xfId="23534" xr:uid="{00000000-0005-0000-0000-0000020B0000}"/>
    <cellStyle name="Normal 4 3 2 2 3 2 4" xfId="2302" xr:uid="{00000000-0005-0000-0000-0000030B0000}"/>
    <cellStyle name="Normal 4 3 2 2 3 2 4 2" xfId="2303" xr:uid="{00000000-0005-0000-0000-0000040B0000}"/>
    <cellStyle name="Normal 4 3 2 2 3 2 4 2 2" xfId="37425" xr:uid="{00000000-0005-0000-0000-0000050B0000}"/>
    <cellStyle name="Normal 4 3 2 2 3 2 4 3" xfId="27407" xr:uid="{00000000-0005-0000-0000-0000060B0000}"/>
    <cellStyle name="Normal 4 3 2 2 3 2 5" xfId="2304" xr:uid="{00000000-0005-0000-0000-0000070B0000}"/>
    <cellStyle name="Normal 4 3 2 2 3 2 5 2" xfId="2305" xr:uid="{00000000-0005-0000-0000-0000080B0000}"/>
    <cellStyle name="Normal 4 3 2 2 3 2 5 2 2" xfId="37426" xr:uid="{00000000-0005-0000-0000-0000090B0000}"/>
    <cellStyle name="Normal 4 3 2 2 3 2 5 3" xfId="27408" xr:uid="{00000000-0005-0000-0000-00000A0B0000}"/>
    <cellStyle name="Normal 4 3 2 2 3 2 6" xfId="2306" xr:uid="{00000000-0005-0000-0000-00000B0B0000}"/>
    <cellStyle name="Normal 4 3 2 2 3 2 6 2" xfId="34129" xr:uid="{00000000-0005-0000-0000-00000C0B0000}"/>
    <cellStyle name="Normal 4 3 2 2 3 2 7" xfId="23532" xr:uid="{00000000-0005-0000-0000-00000D0B0000}"/>
    <cellStyle name="Normal 4 3 2 2 3 3" xfId="2307" xr:uid="{00000000-0005-0000-0000-00000E0B0000}"/>
    <cellStyle name="Normal 4 3 2 2 3 3 2" xfId="2308" xr:uid="{00000000-0005-0000-0000-00000F0B0000}"/>
    <cellStyle name="Normal 4 3 2 2 3 3 2 2" xfId="2309" xr:uid="{00000000-0005-0000-0000-0000100B0000}"/>
    <cellStyle name="Normal 4 3 2 2 3 3 2 2 2" xfId="37427" xr:uid="{00000000-0005-0000-0000-0000110B0000}"/>
    <cellStyle name="Normal 4 3 2 2 3 3 2 3" xfId="27409" xr:uid="{00000000-0005-0000-0000-0000120B0000}"/>
    <cellStyle name="Normal 4 3 2 2 3 3 3" xfId="2310" xr:uid="{00000000-0005-0000-0000-0000130B0000}"/>
    <cellStyle name="Normal 4 3 2 2 3 3 3 2" xfId="2311" xr:uid="{00000000-0005-0000-0000-0000140B0000}"/>
    <cellStyle name="Normal 4 3 2 2 3 3 3 2 2" xfId="37428" xr:uid="{00000000-0005-0000-0000-0000150B0000}"/>
    <cellStyle name="Normal 4 3 2 2 3 3 3 3" xfId="27410" xr:uid="{00000000-0005-0000-0000-0000160B0000}"/>
    <cellStyle name="Normal 4 3 2 2 3 3 4" xfId="2312" xr:uid="{00000000-0005-0000-0000-0000170B0000}"/>
    <cellStyle name="Normal 4 3 2 2 3 3 4 2" xfId="34132" xr:uid="{00000000-0005-0000-0000-0000180B0000}"/>
    <cellStyle name="Normal 4 3 2 2 3 3 5" xfId="23535" xr:uid="{00000000-0005-0000-0000-0000190B0000}"/>
    <cellStyle name="Normal 4 3 2 2 3 4" xfId="2313" xr:uid="{00000000-0005-0000-0000-00001A0B0000}"/>
    <cellStyle name="Normal 4 3 2 2 3 4 2" xfId="2314" xr:uid="{00000000-0005-0000-0000-00001B0B0000}"/>
    <cellStyle name="Normal 4 3 2 2 3 4 2 2" xfId="2315" xr:uid="{00000000-0005-0000-0000-00001C0B0000}"/>
    <cellStyle name="Normal 4 3 2 2 3 4 2 2 2" xfId="37429" xr:uid="{00000000-0005-0000-0000-00001D0B0000}"/>
    <cellStyle name="Normal 4 3 2 2 3 4 2 3" xfId="27411" xr:uid="{00000000-0005-0000-0000-00001E0B0000}"/>
    <cellStyle name="Normal 4 3 2 2 3 4 3" xfId="2316" xr:uid="{00000000-0005-0000-0000-00001F0B0000}"/>
    <cellStyle name="Normal 4 3 2 2 3 4 3 2" xfId="2317" xr:uid="{00000000-0005-0000-0000-0000200B0000}"/>
    <cellStyle name="Normal 4 3 2 2 3 4 3 2 2" xfId="37430" xr:uid="{00000000-0005-0000-0000-0000210B0000}"/>
    <cellStyle name="Normal 4 3 2 2 3 4 3 3" xfId="27412" xr:uid="{00000000-0005-0000-0000-0000220B0000}"/>
    <cellStyle name="Normal 4 3 2 2 3 4 4" xfId="2318" xr:uid="{00000000-0005-0000-0000-0000230B0000}"/>
    <cellStyle name="Normal 4 3 2 2 3 4 4 2" xfId="34133" xr:uid="{00000000-0005-0000-0000-0000240B0000}"/>
    <cellStyle name="Normal 4 3 2 2 3 4 5" xfId="23536" xr:uid="{00000000-0005-0000-0000-0000250B0000}"/>
    <cellStyle name="Normal 4 3 2 2 3 5" xfId="2319" xr:uid="{00000000-0005-0000-0000-0000260B0000}"/>
    <cellStyle name="Normal 4 3 2 2 3 5 2" xfId="2320" xr:uid="{00000000-0005-0000-0000-0000270B0000}"/>
    <cellStyle name="Normal 4 3 2 2 3 5 2 2" xfId="37431" xr:uid="{00000000-0005-0000-0000-0000280B0000}"/>
    <cellStyle name="Normal 4 3 2 2 3 5 3" xfId="27413" xr:uid="{00000000-0005-0000-0000-0000290B0000}"/>
    <cellStyle name="Normal 4 3 2 2 3 6" xfId="2321" xr:uid="{00000000-0005-0000-0000-00002A0B0000}"/>
    <cellStyle name="Normal 4 3 2 2 3 6 2" xfId="2322" xr:uid="{00000000-0005-0000-0000-00002B0B0000}"/>
    <cellStyle name="Normal 4 3 2 2 3 6 2 2" xfId="37432" xr:uid="{00000000-0005-0000-0000-00002C0B0000}"/>
    <cellStyle name="Normal 4 3 2 2 3 6 3" xfId="27414" xr:uid="{00000000-0005-0000-0000-00002D0B0000}"/>
    <cellStyle name="Normal 4 3 2 2 3 7" xfId="2323" xr:uid="{00000000-0005-0000-0000-00002E0B0000}"/>
    <cellStyle name="Normal 4 3 2 2 3 7 2" xfId="34128" xr:uid="{00000000-0005-0000-0000-00002F0B0000}"/>
    <cellStyle name="Normal 4 3 2 2 3 8" xfId="23531" xr:uid="{00000000-0005-0000-0000-0000300B0000}"/>
    <cellStyle name="Normal 4 3 2 2 4" xfId="2324" xr:uid="{00000000-0005-0000-0000-0000310B0000}"/>
    <cellStyle name="Normal 4 3 2 2 4 2" xfId="2325" xr:uid="{00000000-0005-0000-0000-0000320B0000}"/>
    <cellStyle name="Normal 4 3 2 2 4 2 2" xfId="2326" xr:uid="{00000000-0005-0000-0000-0000330B0000}"/>
    <cellStyle name="Normal 4 3 2 2 4 2 2 2" xfId="2327" xr:uid="{00000000-0005-0000-0000-0000340B0000}"/>
    <cellStyle name="Normal 4 3 2 2 4 2 2 2 2" xfId="2328" xr:uid="{00000000-0005-0000-0000-0000350B0000}"/>
    <cellStyle name="Normal 4 3 2 2 4 2 2 2 2 2" xfId="37433" xr:uid="{00000000-0005-0000-0000-0000360B0000}"/>
    <cellStyle name="Normal 4 3 2 2 4 2 2 2 3" xfId="27415" xr:uid="{00000000-0005-0000-0000-0000370B0000}"/>
    <cellStyle name="Normal 4 3 2 2 4 2 2 3" xfId="2329" xr:uid="{00000000-0005-0000-0000-0000380B0000}"/>
    <cellStyle name="Normal 4 3 2 2 4 2 2 3 2" xfId="2330" xr:uid="{00000000-0005-0000-0000-0000390B0000}"/>
    <cellStyle name="Normal 4 3 2 2 4 2 2 3 2 2" xfId="37434" xr:uid="{00000000-0005-0000-0000-00003A0B0000}"/>
    <cellStyle name="Normal 4 3 2 2 4 2 2 3 3" xfId="27416" xr:uid="{00000000-0005-0000-0000-00003B0B0000}"/>
    <cellStyle name="Normal 4 3 2 2 4 2 2 4" xfId="2331" xr:uid="{00000000-0005-0000-0000-00003C0B0000}"/>
    <cellStyle name="Normal 4 3 2 2 4 2 2 4 2" xfId="34136" xr:uid="{00000000-0005-0000-0000-00003D0B0000}"/>
    <cellStyle name="Normal 4 3 2 2 4 2 2 5" xfId="23539" xr:uid="{00000000-0005-0000-0000-00003E0B0000}"/>
    <cellStyle name="Normal 4 3 2 2 4 2 3" xfId="2332" xr:uid="{00000000-0005-0000-0000-00003F0B0000}"/>
    <cellStyle name="Normal 4 3 2 2 4 2 3 2" xfId="2333" xr:uid="{00000000-0005-0000-0000-0000400B0000}"/>
    <cellStyle name="Normal 4 3 2 2 4 2 3 2 2" xfId="2334" xr:uid="{00000000-0005-0000-0000-0000410B0000}"/>
    <cellStyle name="Normal 4 3 2 2 4 2 3 2 2 2" xfId="37435" xr:uid="{00000000-0005-0000-0000-0000420B0000}"/>
    <cellStyle name="Normal 4 3 2 2 4 2 3 2 3" xfId="27417" xr:uid="{00000000-0005-0000-0000-0000430B0000}"/>
    <cellStyle name="Normal 4 3 2 2 4 2 3 3" xfId="2335" xr:uid="{00000000-0005-0000-0000-0000440B0000}"/>
    <cellStyle name="Normal 4 3 2 2 4 2 3 3 2" xfId="2336" xr:uid="{00000000-0005-0000-0000-0000450B0000}"/>
    <cellStyle name="Normal 4 3 2 2 4 2 3 3 2 2" xfId="37436" xr:uid="{00000000-0005-0000-0000-0000460B0000}"/>
    <cellStyle name="Normal 4 3 2 2 4 2 3 3 3" xfId="27418" xr:uid="{00000000-0005-0000-0000-0000470B0000}"/>
    <cellStyle name="Normal 4 3 2 2 4 2 3 4" xfId="2337" xr:uid="{00000000-0005-0000-0000-0000480B0000}"/>
    <cellStyle name="Normal 4 3 2 2 4 2 3 4 2" xfId="34137" xr:uid="{00000000-0005-0000-0000-0000490B0000}"/>
    <cellStyle name="Normal 4 3 2 2 4 2 3 5" xfId="23540" xr:uid="{00000000-0005-0000-0000-00004A0B0000}"/>
    <cellStyle name="Normal 4 3 2 2 4 2 4" xfId="2338" xr:uid="{00000000-0005-0000-0000-00004B0B0000}"/>
    <cellStyle name="Normal 4 3 2 2 4 2 4 2" xfId="2339" xr:uid="{00000000-0005-0000-0000-00004C0B0000}"/>
    <cellStyle name="Normal 4 3 2 2 4 2 4 2 2" xfId="37437" xr:uid="{00000000-0005-0000-0000-00004D0B0000}"/>
    <cellStyle name="Normal 4 3 2 2 4 2 4 3" xfId="27419" xr:uid="{00000000-0005-0000-0000-00004E0B0000}"/>
    <cellStyle name="Normal 4 3 2 2 4 2 5" xfId="2340" xr:uid="{00000000-0005-0000-0000-00004F0B0000}"/>
    <cellStyle name="Normal 4 3 2 2 4 2 5 2" xfId="2341" xr:uid="{00000000-0005-0000-0000-0000500B0000}"/>
    <cellStyle name="Normal 4 3 2 2 4 2 5 2 2" xfId="37438" xr:uid="{00000000-0005-0000-0000-0000510B0000}"/>
    <cellStyle name="Normal 4 3 2 2 4 2 5 3" xfId="27420" xr:uid="{00000000-0005-0000-0000-0000520B0000}"/>
    <cellStyle name="Normal 4 3 2 2 4 2 6" xfId="2342" xr:uid="{00000000-0005-0000-0000-0000530B0000}"/>
    <cellStyle name="Normal 4 3 2 2 4 2 6 2" xfId="34135" xr:uid="{00000000-0005-0000-0000-0000540B0000}"/>
    <cellStyle name="Normal 4 3 2 2 4 2 7" xfId="23538" xr:uid="{00000000-0005-0000-0000-0000550B0000}"/>
    <cellStyle name="Normal 4 3 2 2 4 3" xfId="2343" xr:uid="{00000000-0005-0000-0000-0000560B0000}"/>
    <cellStyle name="Normal 4 3 2 2 4 3 2" xfId="2344" xr:uid="{00000000-0005-0000-0000-0000570B0000}"/>
    <cellStyle name="Normal 4 3 2 2 4 3 2 2" xfId="2345" xr:uid="{00000000-0005-0000-0000-0000580B0000}"/>
    <cellStyle name="Normal 4 3 2 2 4 3 2 2 2" xfId="37439" xr:uid="{00000000-0005-0000-0000-0000590B0000}"/>
    <cellStyle name="Normal 4 3 2 2 4 3 2 3" xfId="27421" xr:uid="{00000000-0005-0000-0000-00005A0B0000}"/>
    <cellStyle name="Normal 4 3 2 2 4 3 3" xfId="2346" xr:uid="{00000000-0005-0000-0000-00005B0B0000}"/>
    <cellStyle name="Normal 4 3 2 2 4 3 3 2" xfId="2347" xr:uid="{00000000-0005-0000-0000-00005C0B0000}"/>
    <cellStyle name="Normal 4 3 2 2 4 3 3 2 2" xfId="37440" xr:uid="{00000000-0005-0000-0000-00005D0B0000}"/>
    <cellStyle name="Normal 4 3 2 2 4 3 3 3" xfId="27422" xr:uid="{00000000-0005-0000-0000-00005E0B0000}"/>
    <cellStyle name="Normal 4 3 2 2 4 3 4" xfId="2348" xr:uid="{00000000-0005-0000-0000-00005F0B0000}"/>
    <cellStyle name="Normal 4 3 2 2 4 3 4 2" xfId="34138" xr:uid="{00000000-0005-0000-0000-0000600B0000}"/>
    <cellStyle name="Normal 4 3 2 2 4 3 5" xfId="23541" xr:uid="{00000000-0005-0000-0000-0000610B0000}"/>
    <cellStyle name="Normal 4 3 2 2 4 4" xfId="2349" xr:uid="{00000000-0005-0000-0000-0000620B0000}"/>
    <cellStyle name="Normal 4 3 2 2 4 4 2" xfId="2350" xr:uid="{00000000-0005-0000-0000-0000630B0000}"/>
    <cellStyle name="Normal 4 3 2 2 4 4 2 2" xfId="2351" xr:uid="{00000000-0005-0000-0000-0000640B0000}"/>
    <cellStyle name="Normal 4 3 2 2 4 4 2 2 2" xfId="37441" xr:uid="{00000000-0005-0000-0000-0000650B0000}"/>
    <cellStyle name="Normal 4 3 2 2 4 4 2 3" xfId="27423" xr:uid="{00000000-0005-0000-0000-0000660B0000}"/>
    <cellStyle name="Normal 4 3 2 2 4 4 3" xfId="2352" xr:uid="{00000000-0005-0000-0000-0000670B0000}"/>
    <cellStyle name="Normal 4 3 2 2 4 4 3 2" xfId="2353" xr:uid="{00000000-0005-0000-0000-0000680B0000}"/>
    <cellStyle name="Normal 4 3 2 2 4 4 3 2 2" xfId="37442" xr:uid="{00000000-0005-0000-0000-0000690B0000}"/>
    <cellStyle name="Normal 4 3 2 2 4 4 3 3" xfId="27424" xr:uid="{00000000-0005-0000-0000-00006A0B0000}"/>
    <cellStyle name="Normal 4 3 2 2 4 4 4" xfId="2354" xr:uid="{00000000-0005-0000-0000-00006B0B0000}"/>
    <cellStyle name="Normal 4 3 2 2 4 4 4 2" xfId="34139" xr:uid="{00000000-0005-0000-0000-00006C0B0000}"/>
    <cellStyle name="Normal 4 3 2 2 4 4 5" xfId="23542" xr:uid="{00000000-0005-0000-0000-00006D0B0000}"/>
    <cellStyle name="Normal 4 3 2 2 4 5" xfId="2355" xr:uid="{00000000-0005-0000-0000-00006E0B0000}"/>
    <cellStyle name="Normal 4 3 2 2 4 5 2" xfId="2356" xr:uid="{00000000-0005-0000-0000-00006F0B0000}"/>
    <cellStyle name="Normal 4 3 2 2 4 5 2 2" xfId="37443" xr:uid="{00000000-0005-0000-0000-0000700B0000}"/>
    <cellStyle name="Normal 4 3 2 2 4 5 3" xfId="27425" xr:uid="{00000000-0005-0000-0000-0000710B0000}"/>
    <cellStyle name="Normal 4 3 2 2 4 6" xfId="2357" xr:uid="{00000000-0005-0000-0000-0000720B0000}"/>
    <cellStyle name="Normal 4 3 2 2 4 6 2" xfId="2358" xr:uid="{00000000-0005-0000-0000-0000730B0000}"/>
    <cellStyle name="Normal 4 3 2 2 4 6 2 2" xfId="37444" xr:uid="{00000000-0005-0000-0000-0000740B0000}"/>
    <cellStyle name="Normal 4 3 2 2 4 6 3" xfId="27426" xr:uid="{00000000-0005-0000-0000-0000750B0000}"/>
    <cellStyle name="Normal 4 3 2 2 4 7" xfId="2359" xr:uid="{00000000-0005-0000-0000-0000760B0000}"/>
    <cellStyle name="Normal 4 3 2 2 4 7 2" xfId="34134" xr:uid="{00000000-0005-0000-0000-0000770B0000}"/>
    <cellStyle name="Normal 4 3 2 2 4 8" xfId="23537" xr:uid="{00000000-0005-0000-0000-0000780B0000}"/>
    <cellStyle name="Normal 4 3 2 2 5" xfId="2360" xr:uid="{00000000-0005-0000-0000-0000790B0000}"/>
    <cellStyle name="Normal 4 3 2 2 5 2" xfId="2361" xr:uid="{00000000-0005-0000-0000-00007A0B0000}"/>
    <cellStyle name="Normal 4 3 2 2 5 2 2" xfId="2362" xr:uid="{00000000-0005-0000-0000-00007B0B0000}"/>
    <cellStyle name="Normal 4 3 2 2 5 2 2 2" xfId="2363" xr:uid="{00000000-0005-0000-0000-00007C0B0000}"/>
    <cellStyle name="Normal 4 3 2 2 5 2 2 2 2" xfId="2364" xr:uid="{00000000-0005-0000-0000-00007D0B0000}"/>
    <cellStyle name="Normal 4 3 2 2 5 2 2 2 2 2" xfId="37445" xr:uid="{00000000-0005-0000-0000-00007E0B0000}"/>
    <cellStyle name="Normal 4 3 2 2 5 2 2 2 3" xfId="27427" xr:uid="{00000000-0005-0000-0000-00007F0B0000}"/>
    <cellStyle name="Normal 4 3 2 2 5 2 2 3" xfId="2365" xr:uid="{00000000-0005-0000-0000-0000800B0000}"/>
    <cellStyle name="Normal 4 3 2 2 5 2 2 3 2" xfId="2366" xr:uid="{00000000-0005-0000-0000-0000810B0000}"/>
    <cellStyle name="Normal 4 3 2 2 5 2 2 3 2 2" xfId="37446" xr:uid="{00000000-0005-0000-0000-0000820B0000}"/>
    <cellStyle name="Normal 4 3 2 2 5 2 2 3 3" xfId="27428" xr:uid="{00000000-0005-0000-0000-0000830B0000}"/>
    <cellStyle name="Normal 4 3 2 2 5 2 2 4" xfId="2367" xr:uid="{00000000-0005-0000-0000-0000840B0000}"/>
    <cellStyle name="Normal 4 3 2 2 5 2 2 4 2" xfId="34142" xr:uid="{00000000-0005-0000-0000-0000850B0000}"/>
    <cellStyle name="Normal 4 3 2 2 5 2 2 5" xfId="23545" xr:uid="{00000000-0005-0000-0000-0000860B0000}"/>
    <cellStyle name="Normal 4 3 2 2 5 2 3" xfId="2368" xr:uid="{00000000-0005-0000-0000-0000870B0000}"/>
    <cellStyle name="Normal 4 3 2 2 5 2 3 2" xfId="2369" xr:uid="{00000000-0005-0000-0000-0000880B0000}"/>
    <cellStyle name="Normal 4 3 2 2 5 2 3 2 2" xfId="2370" xr:uid="{00000000-0005-0000-0000-0000890B0000}"/>
    <cellStyle name="Normal 4 3 2 2 5 2 3 2 2 2" xfId="37447" xr:uid="{00000000-0005-0000-0000-00008A0B0000}"/>
    <cellStyle name="Normal 4 3 2 2 5 2 3 2 3" xfId="27429" xr:uid="{00000000-0005-0000-0000-00008B0B0000}"/>
    <cellStyle name="Normal 4 3 2 2 5 2 3 3" xfId="2371" xr:uid="{00000000-0005-0000-0000-00008C0B0000}"/>
    <cellStyle name="Normal 4 3 2 2 5 2 3 3 2" xfId="2372" xr:uid="{00000000-0005-0000-0000-00008D0B0000}"/>
    <cellStyle name="Normal 4 3 2 2 5 2 3 3 2 2" xfId="37448" xr:uid="{00000000-0005-0000-0000-00008E0B0000}"/>
    <cellStyle name="Normal 4 3 2 2 5 2 3 3 3" xfId="27430" xr:uid="{00000000-0005-0000-0000-00008F0B0000}"/>
    <cellStyle name="Normal 4 3 2 2 5 2 3 4" xfId="2373" xr:uid="{00000000-0005-0000-0000-0000900B0000}"/>
    <cellStyle name="Normal 4 3 2 2 5 2 3 4 2" xfId="34143" xr:uid="{00000000-0005-0000-0000-0000910B0000}"/>
    <cellStyle name="Normal 4 3 2 2 5 2 3 5" xfId="23546" xr:uid="{00000000-0005-0000-0000-0000920B0000}"/>
    <cellStyle name="Normal 4 3 2 2 5 2 4" xfId="2374" xr:uid="{00000000-0005-0000-0000-0000930B0000}"/>
    <cellStyle name="Normal 4 3 2 2 5 2 4 2" xfId="2375" xr:uid="{00000000-0005-0000-0000-0000940B0000}"/>
    <cellStyle name="Normal 4 3 2 2 5 2 4 2 2" xfId="37449" xr:uid="{00000000-0005-0000-0000-0000950B0000}"/>
    <cellStyle name="Normal 4 3 2 2 5 2 4 3" xfId="27431" xr:uid="{00000000-0005-0000-0000-0000960B0000}"/>
    <cellStyle name="Normal 4 3 2 2 5 2 5" xfId="2376" xr:uid="{00000000-0005-0000-0000-0000970B0000}"/>
    <cellStyle name="Normal 4 3 2 2 5 2 5 2" xfId="2377" xr:uid="{00000000-0005-0000-0000-0000980B0000}"/>
    <cellStyle name="Normal 4 3 2 2 5 2 5 2 2" xfId="37450" xr:uid="{00000000-0005-0000-0000-0000990B0000}"/>
    <cellStyle name="Normal 4 3 2 2 5 2 5 3" xfId="27432" xr:uid="{00000000-0005-0000-0000-00009A0B0000}"/>
    <cellStyle name="Normal 4 3 2 2 5 2 6" xfId="2378" xr:uid="{00000000-0005-0000-0000-00009B0B0000}"/>
    <cellStyle name="Normal 4 3 2 2 5 2 6 2" xfId="34141" xr:uid="{00000000-0005-0000-0000-00009C0B0000}"/>
    <cellStyle name="Normal 4 3 2 2 5 2 7" xfId="23544" xr:uid="{00000000-0005-0000-0000-00009D0B0000}"/>
    <cellStyle name="Normal 4 3 2 2 5 3" xfId="2379" xr:uid="{00000000-0005-0000-0000-00009E0B0000}"/>
    <cellStyle name="Normal 4 3 2 2 5 3 2" xfId="2380" xr:uid="{00000000-0005-0000-0000-00009F0B0000}"/>
    <cellStyle name="Normal 4 3 2 2 5 3 2 2" xfId="2381" xr:uid="{00000000-0005-0000-0000-0000A00B0000}"/>
    <cellStyle name="Normal 4 3 2 2 5 3 2 2 2" xfId="37451" xr:uid="{00000000-0005-0000-0000-0000A10B0000}"/>
    <cellStyle name="Normal 4 3 2 2 5 3 2 3" xfId="27433" xr:uid="{00000000-0005-0000-0000-0000A20B0000}"/>
    <cellStyle name="Normal 4 3 2 2 5 3 3" xfId="2382" xr:uid="{00000000-0005-0000-0000-0000A30B0000}"/>
    <cellStyle name="Normal 4 3 2 2 5 3 3 2" xfId="2383" xr:uid="{00000000-0005-0000-0000-0000A40B0000}"/>
    <cellStyle name="Normal 4 3 2 2 5 3 3 2 2" xfId="37452" xr:uid="{00000000-0005-0000-0000-0000A50B0000}"/>
    <cellStyle name="Normal 4 3 2 2 5 3 3 3" xfId="27434" xr:uid="{00000000-0005-0000-0000-0000A60B0000}"/>
    <cellStyle name="Normal 4 3 2 2 5 3 4" xfId="2384" xr:uid="{00000000-0005-0000-0000-0000A70B0000}"/>
    <cellStyle name="Normal 4 3 2 2 5 3 4 2" xfId="34144" xr:uid="{00000000-0005-0000-0000-0000A80B0000}"/>
    <cellStyle name="Normal 4 3 2 2 5 3 5" xfId="23547" xr:uid="{00000000-0005-0000-0000-0000A90B0000}"/>
    <cellStyle name="Normal 4 3 2 2 5 4" xfId="2385" xr:uid="{00000000-0005-0000-0000-0000AA0B0000}"/>
    <cellStyle name="Normal 4 3 2 2 5 4 2" xfId="2386" xr:uid="{00000000-0005-0000-0000-0000AB0B0000}"/>
    <cellStyle name="Normal 4 3 2 2 5 4 2 2" xfId="2387" xr:uid="{00000000-0005-0000-0000-0000AC0B0000}"/>
    <cellStyle name="Normal 4 3 2 2 5 4 2 2 2" xfId="37453" xr:uid="{00000000-0005-0000-0000-0000AD0B0000}"/>
    <cellStyle name="Normal 4 3 2 2 5 4 2 3" xfId="27435" xr:uid="{00000000-0005-0000-0000-0000AE0B0000}"/>
    <cellStyle name="Normal 4 3 2 2 5 4 3" xfId="2388" xr:uid="{00000000-0005-0000-0000-0000AF0B0000}"/>
    <cellStyle name="Normal 4 3 2 2 5 4 3 2" xfId="2389" xr:uid="{00000000-0005-0000-0000-0000B00B0000}"/>
    <cellStyle name="Normal 4 3 2 2 5 4 3 2 2" xfId="37454" xr:uid="{00000000-0005-0000-0000-0000B10B0000}"/>
    <cellStyle name="Normal 4 3 2 2 5 4 3 3" xfId="27436" xr:uid="{00000000-0005-0000-0000-0000B20B0000}"/>
    <cellStyle name="Normal 4 3 2 2 5 4 4" xfId="2390" xr:uid="{00000000-0005-0000-0000-0000B30B0000}"/>
    <cellStyle name="Normal 4 3 2 2 5 4 4 2" xfId="34145" xr:uid="{00000000-0005-0000-0000-0000B40B0000}"/>
    <cellStyle name="Normal 4 3 2 2 5 4 5" xfId="23548" xr:uid="{00000000-0005-0000-0000-0000B50B0000}"/>
    <cellStyle name="Normal 4 3 2 2 5 5" xfId="2391" xr:uid="{00000000-0005-0000-0000-0000B60B0000}"/>
    <cellStyle name="Normal 4 3 2 2 5 5 2" xfId="2392" xr:uid="{00000000-0005-0000-0000-0000B70B0000}"/>
    <cellStyle name="Normal 4 3 2 2 5 5 2 2" xfId="37455" xr:uid="{00000000-0005-0000-0000-0000B80B0000}"/>
    <cellStyle name="Normal 4 3 2 2 5 5 3" xfId="27437" xr:uid="{00000000-0005-0000-0000-0000B90B0000}"/>
    <cellStyle name="Normal 4 3 2 2 5 6" xfId="2393" xr:uid="{00000000-0005-0000-0000-0000BA0B0000}"/>
    <cellStyle name="Normal 4 3 2 2 5 6 2" xfId="2394" xr:uid="{00000000-0005-0000-0000-0000BB0B0000}"/>
    <cellStyle name="Normal 4 3 2 2 5 6 2 2" xfId="37456" xr:uid="{00000000-0005-0000-0000-0000BC0B0000}"/>
    <cellStyle name="Normal 4 3 2 2 5 6 3" xfId="27438" xr:uid="{00000000-0005-0000-0000-0000BD0B0000}"/>
    <cellStyle name="Normal 4 3 2 2 5 7" xfId="2395" xr:uid="{00000000-0005-0000-0000-0000BE0B0000}"/>
    <cellStyle name="Normal 4 3 2 2 5 7 2" xfId="34140" xr:uid="{00000000-0005-0000-0000-0000BF0B0000}"/>
    <cellStyle name="Normal 4 3 2 2 5 8" xfId="23543" xr:uid="{00000000-0005-0000-0000-0000C00B0000}"/>
    <cellStyle name="Normal 4 3 2 2 6" xfId="2396" xr:uid="{00000000-0005-0000-0000-0000C10B0000}"/>
    <cellStyle name="Normal 4 3 2 2 6 2" xfId="2397" xr:uid="{00000000-0005-0000-0000-0000C20B0000}"/>
    <cellStyle name="Normal 4 3 2 2 6 2 2" xfId="2398" xr:uid="{00000000-0005-0000-0000-0000C30B0000}"/>
    <cellStyle name="Normal 4 3 2 2 6 2 2 2" xfId="2399" xr:uid="{00000000-0005-0000-0000-0000C40B0000}"/>
    <cellStyle name="Normal 4 3 2 2 6 2 2 2 2" xfId="37457" xr:uid="{00000000-0005-0000-0000-0000C50B0000}"/>
    <cellStyle name="Normal 4 3 2 2 6 2 2 3" xfId="27439" xr:uid="{00000000-0005-0000-0000-0000C60B0000}"/>
    <cellStyle name="Normal 4 3 2 2 6 2 3" xfId="2400" xr:uid="{00000000-0005-0000-0000-0000C70B0000}"/>
    <cellStyle name="Normal 4 3 2 2 6 2 3 2" xfId="2401" xr:uid="{00000000-0005-0000-0000-0000C80B0000}"/>
    <cellStyle name="Normal 4 3 2 2 6 2 3 2 2" xfId="37458" xr:uid="{00000000-0005-0000-0000-0000C90B0000}"/>
    <cellStyle name="Normal 4 3 2 2 6 2 3 3" xfId="27440" xr:uid="{00000000-0005-0000-0000-0000CA0B0000}"/>
    <cellStyle name="Normal 4 3 2 2 6 2 4" xfId="2402" xr:uid="{00000000-0005-0000-0000-0000CB0B0000}"/>
    <cellStyle name="Normal 4 3 2 2 6 2 4 2" xfId="34147" xr:uid="{00000000-0005-0000-0000-0000CC0B0000}"/>
    <cellStyle name="Normal 4 3 2 2 6 2 5" xfId="23550" xr:uid="{00000000-0005-0000-0000-0000CD0B0000}"/>
    <cellStyle name="Normal 4 3 2 2 6 3" xfId="2403" xr:uid="{00000000-0005-0000-0000-0000CE0B0000}"/>
    <cellStyle name="Normal 4 3 2 2 6 3 2" xfId="2404" xr:uid="{00000000-0005-0000-0000-0000CF0B0000}"/>
    <cellStyle name="Normal 4 3 2 2 6 3 2 2" xfId="2405" xr:uid="{00000000-0005-0000-0000-0000D00B0000}"/>
    <cellStyle name="Normal 4 3 2 2 6 3 2 2 2" xfId="37459" xr:uid="{00000000-0005-0000-0000-0000D10B0000}"/>
    <cellStyle name="Normal 4 3 2 2 6 3 2 3" xfId="27441" xr:uid="{00000000-0005-0000-0000-0000D20B0000}"/>
    <cellStyle name="Normal 4 3 2 2 6 3 3" xfId="2406" xr:uid="{00000000-0005-0000-0000-0000D30B0000}"/>
    <cellStyle name="Normal 4 3 2 2 6 3 3 2" xfId="2407" xr:uid="{00000000-0005-0000-0000-0000D40B0000}"/>
    <cellStyle name="Normal 4 3 2 2 6 3 3 2 2" xfId="37460" xr:uid="{00000000-0005-0000-0000-0000D50B0000}"/>
    <cellStyle name="Normal 4 3 2 2 6 3 3 3" xfId="27442" xr:uid="{00000000-0005-0000-0000-0000D60B0000}"/>
    <cellStyle name="Normal 4 3 2 2 6 3 4" xfId="2408" xr:uid="{00000000-0005-0000-0000-0000D70B0000}"/>
    <cellStyle name="Normal 4 3 2 2 6 3 4 2" xfId="34148" xr:uid="{00000000-0005-0000-0000-0000D80B0000}"/>
    <cellStyle name="Normal 4 3 2 2 6 3 5" xfId="23551" xr:uid="{00000000-0005-0000-0000-0000D90B0000}"/>
    <cellStyle name="Normal 4 3 2 2 6 4" xfId="2409" xr:uid="{00000000-0005-0000-0000-0000DA0B0000}"/>
    <cellStyle name="Normal 4 3 2 2 6 4 2" xfId="2410" xr:uid="{00000000-0005-0000-0000-0000DB0B0000}"/>
    <cellStyle name="Normal 4 3 2 2 6 4 2 2" xfId="37461" xr:uid="{00000000-0005-0000-0000-0000DC0B0000}"/>
    <cellStyle name="Normal 4 3 2 2 6 4 3" xfId="27443" xr:uid="{00000000-0005-0000-0000-0000DD0B0000}"/>
    <cellStyle name="Normal 4 3 2 2 6 5" xfId="2411" xr:uid="{00000000-0005-0000-0000-0000DE0B0000}"/>
    <cellStyle name="Normal 4 3 2 2 6 5 2" xfId="2412" xr:uid="{00000000-0005-0000-0000-0000DF0B0000}"/>
    <cellStyle name="Normal 4 3 2 2 6 5 2 2" xfId="37462" xr:uid="{00000000-0005-0000-0000-0000E00B0000}"/>
    <cellStyle name="Normal 4 3 2 2 6 5 3" xfId="27444" xr:uid="{00000000-0005-0000-0000-0000E10B0000}"/>
    <cellStyle name="Normal 4 3 2 2 6 6" xfId="2413" xr:uid="{00000000-0005-0000-0000-0000E20B0000}"/>
    <cellStyle name="Normal 4 3 2 2 6 6 2" xfId="34146" xr:uid="{00000000-0005-0000-0000-0000E30B0000}"/>
    <cellStyle name="Normal 4 3 2 2 6 7" xfId="23549" xr:uid="{00000000-0005-0000-0000-0000E40B0000}"/>
    <cellStyle name="Normal 4 3 2 2 7" xfId="2414" xr:uid="{00000000-0005-0000-0000-0000E50B0000}"/>
    <cellStyle name="Normal 4 3 2 2 7 2" xfId="2415" xr:uid="{00000000-0005-0000-0000-0000E60B0000}"/>
    <cellStyle name="Normal 4 3 2 2 7 2 2" xfId="2416" xr:uid="{00000000-0005-0000-0000-0000E70B0000}"/>
    <cellStyle name="Normal 4 3 2 2 7 2 2 2" xfId="37463" xr:uid="{00000000-0005-0000-0000-0000E80B0000}"/>
    <cellStyle name="Normal 4 3 2 2 7 2 3" xfId="27445" xr:uid="{00000000-0005-0000-0000-0000E90B0000}"/>
    <cellStyle name="Normal 4 3 2 2 7 3" xfId="2417" xr:uid="{00000000-0005-0000-0000-0000EA0B0000}"/>
    <cellStyle name="Normal 4 3 2 2 7 3 2" xfId="2418" xr:uid="{00000000-0005-0000-0000-0000EB0B0000}"/>
    <cellStyle name="Normal 4 3 2 2 7 3 2 2" xfId="37464" xr:uid="{00000000-0005-0000-0000-0000EC0B0000}"/>
    <cellStyle name="Normal 4 3 2 2 7 3 3" xfId="27446" xr:uid="{00000000-0005-0000-0000-0000ED0B0000}"/>
    <cellStyle name="Normal 4 3 2 2 7 4" xfId="2419" xr:uid="{00000000-0005-0000-0000-0000EE0B0000}"/>
    <cellStyle name="Normal 4 3 2 2 7 4 2" xfId="34149" xr:uid="{00000000-0005-0000-0000-0000EF0B0000}"/>
    <cellStyle name="Normal 4 3 2 2 7 5" xfId="23552" xr:uid="{00000000-0005-0000-0000-0000F00B0000}"/>
    <cellStyle name="Normal 4 3 2 2 8" xfId="2420" xr:uid="{00000000-0005-0000-0000-0000F10B0000}"/>
    <cellStyle name="Normal 4 3 2 2 8 2" xfId="2421" xr:uid="{00000000-0005-0000-0000-0000F20B0000}"/>
    <cellStyle name="Normal 4 3 2 2 8 2 2" xfId="2422" xr:uid="{00000000-0005-0000-0000-0000F30B0000}"/>
    <cellStyle name="Normal 4 3 2 2 8 2 2 2" xfId="37465" xr:uid="{00000000-0005-0000-0000-0000F40B0000}"/>
    <cellStyle name="Normal 4 3 2 2 8 2 3" xfId="27447" xr:uid="{00000000-0005-0000-0000-0000F50B0000}"/>
    <cellStyle name="Normal 4 3 2 2 8 3" xfId="2423" xr:uid="{00000000-0005-0000-0000-0000F60B0000}"/>
    <cellStyle name="Normal 4 3 2 2 8 3 2" xfId="2424" xr:uid="{00000000-0005-0000-0000-0000F70B0000}"/>
    <cellStyle name="Normal 4 3 2 2 8 3 2 2" xfId="37466" xr:uid="{00000000-0005-0000-0000-0000F80B0000}"/>
    <cellStyle name="Normal 4 3 2 2 8 3 3" xfId="27448" xr:uid="{00000000-0005-0000-0000-0000F90B0000}"/>
    <cellStyle name="Normal 4 3 2 2 8 4" xfId="2425" xr:uid="{00000000-0005-0000-0000-0000FA0B0000}"/>
    <cellStyle name="Normal 4 3 2 2 8 4 2" xfId="34150" xr:uid="{00000000-0005-0000-0000-0000FB0B0000}"/>
    <cellStyle name="Normal 4 3 2 2 8 5" xfId="23553" xr:uid="{00000000-0005-0000-0000-0000FC0B0000}"/>
    <cellStyle name="Normal 4 3 2 2 9" xfId="2426" xr:uid="{00000000-0005-0000-0000-0000FD0B0000}"/>
    <cellStyle name="Normal 4 3 2 2 9 2" xfId="2427" xr:uid="{00000000-0005-0000-0000-0000FE0B0000}"/>
    <cellStyle name="Normal 4 3 2 2 9 2 2" xfId="34109" xr:uid="{00000000-0005-0000-0000-0000FF0B0000}"/>
    <cellStyle name="Normal 4 3 2 2 9 3" xfId="23512" xr:uid="{00000000-0005-0000-0000-0000000C0000}"/>
    <cellStyle name="Normal 4 3 2 3" xfId="2428" xr:uid="{00000000-0005-0000-0000-0000010C0000}"/>
    <cellStyle name="Normal 4 3 2 3 10" xfId="2429" xr:uid="{00000000-0005-0000-0000-0000020C0000}"/>
    <cellStyle name="Normal 4 3 2 3 10 2" xfId="34078" xr:uid="{00000000-0005-0000-0000-0000030C0000}"/>
    <cellStyle name="Normal 4 3 2 3 11" xfId="23475" xr:uid="{00000000-0005-0000-0000-0000040C0000}"/>
    <cellStyle name="Normal 4 3 2 3 2" xfId="2430" xr:uid="{00000000-0005-0000-0000-0000050C0000}"/>
    <cellStyle name="Normal 4 3 2 3 2 2" xfId="2431" xr:uid="{00000000-0005-0000-0000-0000060C0000}"/>
    <cellStyle name="Normal 4 3 2 3 2 2 2" xfId="2432" xr:uid="{00000000-0005-0000-0000-0000070C0000}"/>
    <cellStyle name="Normal 4 3 2 3 2 2 2 2" xfId="2433" xr:uid="{00000000-0005-0000-0000-0000080C0000}"/>
    <cellStyle name="Normal 4 3 2 3 2 2 2 2 2" xfId="2434" xr:uid="{00000000-0005-0000-0000-0000090C0000}"/>
    <cellStyle name="Normal 4 3 2 3 2 2 2 2 2 2" xfId="37467" xr:uid="{00000000-0005-0000-0000-00000A0C0000}"/>
    <cellStyle name="Normal 4 3 2 3 2 2 2 2 3" xfId="27449" xr:uid="{00000000-0005-0000-0000-00000B0C0000}"/>
    <cellStyle name="Normal 4 3 2 3 2 2 2 3" xfId="2435" xr:uid="{00000000-0005-0000-0000-00000C0C0000}"/>
    <cellStyle name="Normal 4 3 2 3 2 2 2 3 2" xfId="2436" xr:uid="{00000000-0005-0000-0000-00000D0C0000}"/>
    <cellStyle name="Normal 4 3 2 3 2 2 2 3 2 2" xfId="37468" xr:uid="{00000000-0005-0000-0000-00000E0C0000}"/>
    <cellStyle name="Normal 4 3 2 3 2 2 2 3 3" xfId="27450" xr:uid="{00000000-0005-0000-0000-00000F0C0000}"/>
    <cellStyle name="Normal 4 3 2 3 2 2 2 4" xfId="2437" xr:uid="{00000000-0005-0000-0000-0000100C0000}"/>
    <cellStyle name="Normal 4 3 2 3 2 2 2 4 2" xfId="34154" xr:uid="{00000000-0005-0000-0000-0000110C0000}"/>
    <cellStyle name="Normal 4 3 2 3 2 2 2 5" xfId="23557" xr:uid="{00000000-0005-0000-0000-0000120C0000}"/>
    <cellStyle name="Normal 4 3 2 3 2 2 3" xfId="2438" xr:uid="{00000000-0005-0000-0000-0000130C0000}"/>
    <cellStyle name="Normal 4 3 2 3 2 2 3 2" xfId="2439" xr:uid="{00000000-0005-0000-0000-0000140C0000}"/>
    <cellStyle name="Normal 4 3 2 3 2 2 3 2 2" xfId="2440" xr:uid="{00000000-0005-0000-0000-0000150C0000}"/>
    <cellStyle name="Normal 4 3 2 3 2 2 3 2 2 2" xfId="37469" xr:uid="{00000000-0005-0000-0000-0000160C0000}"/>
    <cellStyle name="Normal 4 3 2 3 2 2 3 2 3" xfId="27451" xr:uid="{00000000-0005-0000-0000-0000170C0000}"/>
    <cellStyle name="Normal 4 3 2 3 2 2 3 3" xfId="2441" xr:uid="{00000000-0005-0000-0000-0000180C0000}"/>
    <cellStyle name="Normal 4 3 2 3 2 2 3 3 2" xfId="2442" xr:uid="{00000000-0005-0000-0000-0000190C0000}"/>
    <cellStyle name="Normal 4 3 2 3 2 2 3 3 2 2" xfId="37470" xr:uid="{00000000-0005-0000-0000-00001A0C0000}"/>
    <cellStyle name="Normal 4 3 2 3 2 2 3 3 3" xfId="27452" xr:uid="{00000000-0005-0000-0000-00001B0C0000}"/>
    <cellStyle name="Normal 4 3 2 3 2 2 3 4" xfId="2443" xr:uid="{00000000-0005-0000-0000-00001C0C0000}"/>
    <cellStyle name="Normal 4 3 2 3 2 2 3 4 2" xfId="34155" xr:uid="{00000000-0005-0000-0000-00001D0C0000}"/>
    <cellStyle name="Normal 4 3 2 3 2 2 3 5" xfId="23558" xr:uid="{00000000-0005-0000-0000-00001E0C0000}"/>
    <cellStyle name="Normal 4 3 2 3 2 2 4" xfId="2444" xr:uid="{00000000-0005-0000-0000-00001F0C0000}"/>
    <cellStyle name="Normal 4 3 2 3 2 2 4 2" xfId="2445" xr:uid="{00000000-0005-0000-0000-0000200C0000}"/>
    <cellStyle name="Normal 4 3 2 3 2 2 4 2 2" xfId="37471" xr:uid="{00000000-0005-0000-0000-0000210C0000}"/>
    <cellStyle name="Normal 4 3 2 3 2 2 4 3" xfId="27453" xr:uid="{00000000-0005-0000-0000-0000220C0000}"/>
    <cellStyle name="Normal 4 3 2 3 2 2 5" xfId="2446" xr:uid="{00000000-0005-0000-0000-0000230C0000}"/>
    <cellStyle name="Normal 4 3 2 3 2 2 5 2" xfId="2447" xr:uid="{00000000-0005-0000-0000-0000240C0000}"/>
    <cellStyle name="Normal 4 3 2 3 2 2 5 2 2" xfId="37472" xr:uid="{00000000-0005-0000-0000-0000250C0000}"/>
    <cellStyle name="Normal 4 3 2 3 2 2 5 3" xfId="27454" xr:uid="{00000000-0005-0000-0000-0000260C0000}"/>
    <cellStyle name="Normal 4 3 2 3 2 2 6" xfId="2448" xr:uid="{00000000-0005-0000-0000-0000270C0000}"/>
    <cellStyle name="Normal 4 3 2 3 2 2 6 2" xfId="34153" xr:uid="{00000000-0005-0000-0000-0000280C0000}"/>
    <cellStyle name="Normal 4 3 2 3 2 2 7" xfId="23556" xr:uid="{00000000-0005-0000-0000-0000290C0000}"/>
    <cellStyle name="Normal 4 3 2 3 2 3" xfId="2449" xr:uid="{00000000-0005-0000-0000-00002A0C0000}"/>
    <cellStyle name="Normal 4 3 2 3 2 3 2" xfId="2450" xr:uid="{00000000-0005-0000-0000-00002B0C0000}"/>
    <cellStyle name="Normal 4 3 2 3 2 3 2 2" xfId="2451" xr:uid="{00000000-0005-0000-0000-00002C0C0000}"/>
    <cellStyle name="Normal 4 3 2 3 2 3 2 2 2" xfId="37473" xr:uid="{00000000-0005-0000-0000-00002D0C0000}"/>
    <cellStyle name="Normal 4 3 2 3 2 3 2 3" xfId="27455" xr:uid="{00000000-0005-0000-0000-00002E0C0000}"/>
    <cellStyle name="Normal 4 3 2 3 2 3 3" xfId="2452" xr:uid="{00000000-0005-0000-0000-00002F0C0000}"/>
    <cellStyle name="Normal 4 3 2 3 2 3 3 2" xfId="2453" xr:uid="{00000000-0005-0000-0000-0000300C0000}"/>
    <cellStyle name="Normal 4 3 2 3 2 3 3 2 2" xfId="37474" xr:uid="{00000000-0005-0000-0000-0000310C0000}"/>
    <cellStyle name="Normal 4 3 2 3 2 3 3 3" xfId="27456" xr:uid="{00000000-0005-0000-0000-0000320C0000}"/>
    <cellStyle name="Normal 4 3 2 3 2 3 4" xfId="2454" xr:uid="{00000000-0005-0000-0000-0000330C0000}"/>
    <cellStyle name="Normal 4 3 2 3 2 3 4 2" xfId="34156" xr:uid="{00000000-0005-0000-0000-0000340C0000}"/>
    <cellStyle name="Normal 4 3 2 3 2 3 5" xfId="23559" xr:uid="{00000000-0005-0000-0000-0000350C0000}"/>
    <cellStyle name="Normal 4 3 2 3 2 4" xfId="2455" xr:uid="{00000000-0005-0000-0000-0000360C0000}"/>
    <cellStyle name="Normal 4 3 2 3 2 4 2" xfId="2456" xr:uid="{00000000-0005-0000-0000-0000370C0000}"/>
    <cellStyle name="Normal 4 3 2 3 2 4 2 2" xfId="2457" xr:uid="{00000000-0005-0000-0000-0000380C0000}"/>
    <cellStyle name="Normal 4 3 2 3 2 4 2 2 2" xfId="37475" xr:uid="{00000000-0005-0000-0000-0000390C0000}"/>
    <cellStyle name="Normal 4 3 2 3 2 4 2 3" xfId="27457" xr:uid="{00000000-0005-0000-0000-00003A0C0000}"/>
    <cellStyle name="Normal 4 3 2 3 2 4 3" xfId="2458" xr:uid="{00000000-0005-0000-0000-00003B0C0000}"/>
    <cellStyle name="Normal 4 3 2 3 2 4 3 2" xfId="2459" xr:uid="{00000000-0005-0000-0000-00003C0C0000}"/>
    <cellStyle name="Normal 4 3 2 3 2 4 3 2 2" xfId="37476" xr:uid="{00000000-0005-0000-0000-00003D0C0000}"/>
    <cellStyle name="Normal 4 3 2 3 2 4 3 3" xfId="27458" xr:uid="{00000000-0005-0000-0000-00003E0C0000}"/>
    <cellStyle name="Normal 4 3 2 3 2 4 4" xfId="2460" xr:uid="{00000000-0005-0000-0000-00003F0C0000}"/>
    <cellStyle name="Normal 4 3 2 3 2 4 4 2" xfId="34157" xr:uid="{00000000-0005-0000-0000-0000400C0000}"/>
    <cellStyle name="Normal 4 3 2 3 2 4 5" xfId="23560" xr:uid="{00000000-0005-0000-0000-0000410C0000}"/>
    <cellStyle name="Normal 4 3 2 3 2 5" xfId="2461" xr:uid="{00000000-0005-0000-0000-0000420C0000}"/>
    <cellStyle name="Normal 4 3 2 3 2 5 2" xfId="2462" xr:uid="{00000000-0005-0000-0000-0000430C0000}"/>
    <cellStyle name="Normal 4 3 2 3 2 5 2 2" xfId="37477" xr:uid="{00000000-0005-0000-0000-0000440C0000}"/>
    <cellStyle name="Normal 4 3 2 3 2 5 3" xfId="27459" xr:uid="{00000000-0005-0000-0000-0000450C0000}"/>
    <cellStyle name="Normal 4 3 2 3 2 6" xfId="2463" xr:uid="{00000000-0005-0000-0000-0000460C0000}"/>
    <cellStyle name="Normal 4 3 2 3 2 6 2" xfId="2464" xr:uid="{00000000-0005-0000-0000-0000470C0000}"/>
    <cellStyle name="Normal 4 3 2 3 2 6 2 2" xfId="37478" xr:uid="{00000000-0005-0000-0000-0000480C0000}"/>
    <cellStyle name="Normal 4 3 2 3 2 6 3" xfId="27460" xr:uid="{00000000-0005-0000-0000-0000490C0000}"/>
    <cellStyle name="Normal 4 3 2 3 2 7" xfId="2465" xr:uid="{00000000-0005-0000-0000-00004A0C0000}"/>
    <cellStyle name="Normal 4 3 2 3 2 7 2" xfId="34152" xr:uid="{00000000-0005-0000-0000-00004B0C0000}"/>
    <cellStyle name="Normal 4 3 2 3 2 8" xfId="23555" xr:uid="{00000000-0005-0000-0000-00004C0C0000}"/>
    <cellStyle name="Normal 4 3 2 3 3" xfId="2466" xr:uid="{00000000-0005-0000-0000-00004D0C0000}"/>
    <cellStyle name="Normal 4 3 2 3 3 2" xfId="2467" xr:uid="{00000000-0005-0000-0000-00004E0C0000}"/>
    <cellStyle name="Normal 4 3 2 3 3 2 2" xfId="2468" xr:uid="{00000000-0005-0000-0000-00004F0C0000}"/>
    <cellStyle name="Normal 4 3 2 3 3 2 2 2" xfId="2469" xr:uid="{00000000-0005-0000-0000-0000500C0000}"/>
    <cellStyle name="Normal 4 3 2 3 3 2 2 2 2" xfId="2470" xr:uid="{00000000-0005-0000-0000-0000510C0000}"/>
    <cellStyle name="Normal 4 3 2 3 3 2 2 2 2 2" xfId="37479" xr:uid="{00000000-0005-0000-0000-0000520C0000}"/>
    <cellStyle name="Normal 4 3 2 3 3 2 2 2 3" xfId="27461" xr:uid="{00000000-0005-0000-0000-0000530C0000}"/>
    <cellStyle name="Normal 4 3 2 3 3 2 2 3" xfId="2471" xr:uid="{00000000-0005-0000-0000-0000540C0000}"/>
    <cellStyle name="Normal 4 3 2 3 3 2 2 3 2" xfId="2472" xr:uid="{00000000-0005-0000-0000-0000550C0000}"/>
    <cellStyle name="Normal 4 3 2 3 3 2 2 3 2 2" xfId="37480" xr:uid="{00000000-0005-0000-0000-0000560C0000}"/>
    <cellStyle name="Normal 4 3 2 3 3 2 2 3 3" xfId="27462" xr:uid="{00000000-0005-0000-0000-0000570C0000}"/>
    <cellStyle name="Normal 4 3 2 3 3 2 2 4" xfId="2473" xr:uid="{00000000-0005-0000-0000-0000580C0000}"/>
    <cellStyle name="Normal 4 3 2 3 3 2 2 4 2" xfId="34160" xr:uid="{00000000-0005-0000-0000-0000590C0000}"/>
    <cellStyle name="Normal 4 3 2 3 3 2 2 5" xfId="23563" xr:uid="{00000000-0005-0000-0000-00005A0C0000}"/>
    <cellStyle name="Normal 4 3 2 3 3 2 3" xfId="2474" xr:uid="{00000000-0005-0000-0000-00005B0C0000}"/>
    <cellStyle name="Normal 4 3 2 3 3 2 3 2" xfId="2475" xr:uid="{00000000-0005-0000-0000-00005C0C0000}"/>
    <cellStyle name="Normal 4 3 2 3 3 2 3 2 2" xfId="2476" xr:uid="{00000000-0005-0000-0000-00005D0C0000}"/>
    <cellStyle name="Normal 4 3 2 3 3 2 3 2 2 2" xfId="37481" xr:uid="{00000000-0005-0000-0000-00005E0C0000}"/>
    <cellStyle name="Normal 4 3 2 3 3 2 3 2 3" xfId="27463" xr:uid="{00000000-0005-0000-0000-00005F0C0000}"/>
    <cellStyle name="Normal 4 3 2 3 3 2 3 3" xfId="2477" xr:uid="{00000000-0005-0000-0000-0000600C0000}"/>
    <cellStyle name="Normal 4 3 2 3 3 2 3 3 2" xfId="2478" xr:uid="{00000000-0005-0000-0000-0000610C0000}"/>
    <cellStyle name="Normal 4 3 2 3 3 2 3 3 2 2" xfId="37482" xr:uid="{00000000-0005-0000-0000-0000620C0000}"/>
    <cellStyle name="Normal 4 3 2 3 3 2 3 3 3" xfId="27464" xr:uid="{00000000-0005-0000-0000-0000630C0000}"/>
    <cellStyle name="Normal 4 3 2 3 3 2 3 4" xfId="2479" xr:uid="{00000000-0005-0000-0000-0000640C0000}"/>
    <cellStyle name="Normal 4 3 2 3 3 2 3 4 2" xfId="34161" xr:uid="{00000000-0005-0000-0000-0000650C0000}"/>
    <cellStyle name="Normal 4 3 2 3 3 2 3 5" xfId="23564" xr:uid="{00000000-0005-0000-0000-0000660C0000}"/>
    <cellStyle name="Normal 4 3 2 3 3 2 4" xfId="2480" xr:uid="{00000000-0005-0000-0000-0000670C0000}"/>
    <cellStyle name="Normal 4 3 2 3 3 2 4 2" xfId="2481" xr:uid="{00000000-0005-0000-0000-0000680C0000}"/>
    <cellStyle name="Normal 4 3 2 3 3 2 4 2 2" xfId="37483" xr:uid="{00000000-0005-0000-0000-0000690C0000}"/>
    <cellStyle name="Normal 4 3 2 3 3 2 4 3" xfId="27465" xr:uid="{00000000-0005-0000-0000-00006A0C0000}"/>
    <cellStyle name="Normal 4 3 2 3 3 2 5" xfId="2482" xr:uid="{00000000-0005-0000-0000-00006B0C0000}"/>
    <cellStyle name="Normal 4 3 2 3 3 2 5 2" xfId="2483" xr:uid="{00000000-0005-0000-0000-00006C0C0000}"/>
    <cellStyle name="Normal 4 3 2 3 3 2 5 2 2" xfId="37484" xr:uid="{00000000-0005-0000-0000-00006D0C0000}"/>
    <cellStyle name="Normal 4 3 2 3 3 2 5 3" xfId="27466" xr:uid="{00000000-0005-0000-0000-00006E0C0000}"/>
    <cellStyle name="Normal 4 3 2 3 3 2 6" xfId="2484" xr:uid="{00000000-0005-0000-0000-00006F0C0000}"/>
    <cellStyle name="Normal 4 3 2 3 3 2 6 2" xfId="34159" xr:uid="{00000000-0005-0000-0000-0000700C0000}"/>
    <cellStyle name="Normal 4 3 2 3 3 2 7" xfId="23562" xr:uid="{00000000-0005-0000-0000-0000710C0000}"/>
    <cellStyle name="Normal 4 3 2 3 3 3" xfId="2485" xr:uid="{00000000-0005-0000-0000-0000720C0000}"/>
    <cellStyle name="Normal 4 3 2 3 3 3 2" xfId="2486" xr:uid="{00000000-0005-0000-0000-0000730C0000}"/>
    <cellStyle name="Normal 4 3 2 3 3 3 2 2" xfId="2487" xr:uid="{00000000-0005-0000-0000-0000740C0000}"/>
    <cellStyle name="Normal 4 3 2 3 3 3 2 2 2" xfId="37485" xr:uid="{00000000-0005-0000-0000-0000750C0000}"/>
    <cellStyle name="Normal 4 3 2 3 3 3 2 3" xfId="27467" xr:uid="{00000000-0005-0000-0000-0000760C0000}"/>
    <cellStyle name="Normal 4 3 2 3 3 3 3" xfId="2488" xr:uid="{00000000-0005-0000-0000-0000770C0000}"/>
    <cellStyle name="Normal 4 3 2 3 3 3 3 2" xfId="2489" xr:uid="{00000000-0005-0000-0000-0000780C0000}"/>
    <cellStyle name="Normal 4 3 2 3 3 3 3 2 2" xfId="37486" xr:uid="{00000000-0005-0000-0000-0000790C0000}"/>
    <cellStyle name="Normal 4 3 2 3 3 3 3 3" xfId="27468" xr:uid="{00000000-0005-0000-0000-00007A0C0000}"/>
    <cellStyle name="Normal 4 3 2 3 3 3 4" xfId="2490" xr:uid="{00000000-0005-0000-0000-00007B0C0000}"/>
    <cellStyle name="Normal 4 3 2 3 3 3 4 2" xfId="34162" xr:uid="{00000000-0005-0000-0000-00007C0C0000}"/>
    <cellStyle name="Normal 4 3 2 3 3 3 5" xfId="23565" xr:uid="{00000000-0005-0000-0000-00007D0C0000}"/>
    <cellStyle name="Normal 4 3 2 3 3 4" xfId="2491" xr:uid="{00000000-0005-0000-0000-00007E0C0000}"/>
    <cellStyle name="Normal 4 3 2 3 3 4 2" xfId="2492" xr:uid="{00000000-0005-0000-0000-00007F0C0000}"/>
    <cellStyle name="Normal 4 3 2 3 3 4 2 2" xfId="2493" xr:uid="{00000000-0005-0000-0000-0000800C0000}"/>
    <cellStyle name="Normal 4 3 2 3 3 4 2 2 2" xfId="37487" xr:uid="{00000000-0005-0000-0000-0000810C0000}"/>
    <cellStyle name="Normal 4 3 2 3 3 4 2 3" xfId="27469" xr:uid="{00000000-0005-0000-0000-0000820C0000}"/>
    <cellStyle name="Normal 4 3 2 3 3 4 3" xfId="2494" xr:uid="{00000000-0005-0000-0000-0000830C0000}"/>
    <cellStyle name="Normal 4 3 2 3 3 4 3 2" xfId="2495" xr:uid="{00000000-0005-0000-0000-0000840C0000}"/>
    <cellStyle name="Normal 4 3 2 3 3 4 3 2 2" xfId="37488" xr:uid="{00000000-0005-0000-0000-0000850C0000}"/>
    <cellStyle name="Normal 4 3 2 3 3 4 3 3" xfId="27470" xr:uid="{00000000-0005-0000-0000-0000860C0000}"/>
    <cellStyle name="Normal 4 3 2 3 3 4 4" xfId="2496" xr:uid="{00000000-0005-0000-0000-0000870C0000}"/>
    <cellStyle name="Normal 4 3 2 3 3 4 4 2" xfId="34163" xr:uid="{00000000-0005-0000-0000-0000880C0000}"/>
    <cellStyle name="Normal 4 3 2 3 3 4 5" xfId="23566" xr:uid="{00000000-0005-0000-0000-0000890C0000}"/>
    <cellStyle name="Normal 4 3 2 3 3 5" xfId="2497" xr:uid="{00000000-0005-0000-0000-00008A0C0000}"/>
    <cellStyle name="Normal 4 3 2 3 3 5 2" xfId="2498" xr:uid="{00000000-0005-0000-0000-00008B0C0000}"/>
    <cellStyle name="Normal 4 3 2 3 3 5 2 2" xfId="37489" xr:uid="{00000000-0005-0000-0000-00008C0C0000}"/>
    <cellStyle name="Normal 4 3 2 3 3 5 3" xfId="27471" xr:uid="{00000000-0005-0000-0000-00008D0C0000}"/>
    <cellStyle name="Normal 4 3 2 3 3 6" xfId="2499" xr:uid="{00000000-0005-0000-0000-00008E0C0000}"/>
    <cellStyle name="Normal 4 3 2 3 3 6 2" xfId="2500" xr:uid="{00000000-0005-0000-0000-00008F0C0000}"/>
    <cellStyle name="Normal 4 3 2 3 3 6 2 2" xfId="37490" xr:uid="{00000000-0005-0000-0000-0000900C0000}"/>
    <cellStyle name="Normal 4 3 2 3 3 6 3" xfId="27472" xr:uid="{00000000-0005-0000-0000-0000910C0000}"/>
    <cellStyle name="Normal 4 3 2 3 3 7" xfId="2501" xr:uid="{00000000-0005-0000-0000-0000920C0000}"/>
    <cellStyle name="Normal 4 3 2 3 3 7 2" xfId="34158" xr:uid="{00000000-0005-0000-0000-0000930C0000}"/>
    <cellStyle name="Normal 4 3 2 3 3 8" xfId="23561" xr:uid="{00000000-0005-0000-0000-0000940C0000}"/>
    <cellStyle name="Normal 4 3 2 3 4" xfId="2502" xr:uid="{00000000-0005-0000-0000-0000950C0000}"/>
    <cellStyle name="Normal 4 3 2 3 4 2" xfId="2503" xr:uid="{00000000-0005-0000-0000-0000960C0000}"/>
    <cellStyle name="Normal 4 3 2 3 4 2 2" xfId="2504" xr:uid="{00000000-0005-0000-0000-0000970C0000}"/>
    <cellStyle name="Normal 4 3 2 3 4 2 2 2" xfId="2505" xr:uid="{00000000-0005-0000-0000-0000980C0000}"/>
    <cellStyle name="Normal 4 3 2 3 4 2 2 2 2" xfId="37491" xr:uid="{00000000-0005-0000-0000-0000990C0000}"/>
    <cellStyle name="Normal 4 3 2 3 4 2 2 3" xfId="27473" xr:uid="{00000000-0005-0000-0000-00009A0C0000}"/>
    <cellStyle name="Normal 4 3 2 3 4 2 3" xfId="2506" xr:uid="{00000000-0005-0000-0000-00009B0C0000}"/>
    <cellStyle name="Normal 4 3 2 3 4 2 3 2" xfId="2507" xr:uid="{00000000-0005-0000-0000-00009C0C0000}"/>
    <cellStyle name="Normal 4 3 2 3 4 2 3 2 2" xfId="37492" xr:uid="{00000000-0005-0000-0000-00009D0C0000}"/>
    <cellStyle name="Normal 4 3 2 3 4 2 3 3" xfId="27474" xr:uid="{00000000-0005-0000-0000-00009E0C0000}"/>
    <cellStyle name="Normal 4 3 2 3 4 2 4" xfId="2508" xr:uid="{00000000-0005-0000-0000-00009F0C0000}"/>
    <cellStyle name="Normal 4 3 2 3 4 2 4 2" xfId="34165" xr:uid="{00000000-0005-0000-0000-0000A00C0000}"/>
    <cellStyle name="Normal 4 3 2 3 4 2 5" xfId="23568" xr:uid="{00000000-0005-0000-0000-0000A10C0000}"/>
    <cellStyle name="Normal 4 3 2 3 4 3" xfId="2509" xr:uid="{00000000-0005-0000-0000-0000A20C0000}"/>
    <cellStyle name="Normal 4 3 2 3 4 3 2" xfId="2510" xr:uid="{00000000-0005-0000-0000-0000A30C0000}"/>
    <cellStyle name="Normal 4 3 2 3 4 3 2 2" xfId="2511" xr:uid="{00000000-0005-0000-0000-0000A40C0000}"/>
    <cellStyle name="Normal 4 3 2 3 4 3 2 2 2" xfId="37493" xr:uid="{00000000-0005-0000-0000-0000A50C0000}"/>
    <cellStyle name="Normal 4 3 2 3 4 3 2 3" xfId="27475" xr:uid="{00000000-0005-0000-0000-0000A60C0000}"/>
    <cellStyle name="Normal 4 3 2 3 4 3 3" xfId="2512" xr:uid="{00000000-0005-0000-0000-0000A70C0000}"/>
    <cellStyle name="Normal 4 3 2 3 4 3 3 2" xfId="2513" xr:uid="{00000000-0005-0000-0000-0000A80C0000}"/>
    <cellStyle name="Normal 4 3 2 3 4 3 3 2 2" xfId="37494" xr:uid="{00000000-0005-0000-0000-0000A90C0000}"/>
    <cellStyle name="Normal 4 3 2 3 4 3 3 3" xfId="27476" xr:uid="{00000000-0005-0000-0000-0000AA0C0000}"/>
    <cellStyle name="Normal 4 3 2 3 4 3 4" xfId="2514" xr:uid="{00000000-0005-0000-0000-0000AB0C0000}"/>
    <cellStyle name="Normal 4 3 2 3 4 3 4 2" xfId="34166" xr:uid="{00000000-0005-0000-0000-0000AC0C0000}"/>
    <cellStyle name="Normal 4 3 2 3 4 3 5" xfId="23569" xr:uid="{00000000-0005-0000-0000-0000AD0C0000}"/>
    <cellStyle name="Normal 4 3 2 3 4 4" xfId="2515" xr:uid="{00000000-0005-0000-0000-0000AE0C0000}"/>
    <cellStyle name="Normal 4 3 2 3 4 4 2" xfId="2516" xr:uid="{00000000-0005-0000-0000-0000AF0C0000}"/>
    <cellStyle name="Normal 4 3 2 3 4 4 2 2" xfId="37495" xr:uid="{00000000-0005-0000-0000-0000B00C0000}"/>
    <cellStyle name="Normal 4 3 2 3 4 4 3" xfId="27477" xr:uid="{00000000-0005-0000-0000-0000B10C0000}"/>
    <cellStyle name="Normal 4 3 2 3 4 5" xfId="2517" xr:uid="{00000000-0005-0000-0000-0000B20C0000}"/>
    <cellStyle name="Normal 4 3 2 3 4 5 2" xfId="2518" xr:uid="{00000000-0005-0000-0000-0000B30C0000}"/>
    <cellStyle name="Normal 4 3 2 3 4 5 2 2" xfId="37496" xr:uid="{00000000-0005-0000-0000-0000B40C0000}"/>
    <cellStyle name="Normal 4 3 2 3 4 5 3" xfId="27478" xr:uid="{00000000-0005-0000-0000-0000B50C0000}"/>
    <cellStyle name="Normal 4 3 2 3 4 6" xfId="2519" xr:uid="{00000000-0005-0000-0000-0000B60C0000}"/>
    <cellStyle name="Normal 4 3 2 3 4 6 2" xfId="34164" xr:uid="{00000000-0005-0000-0000-0000B70C0000}"/>
    <cellStyle name="Normal 4 3 2 3 4 7" xfId="23567" xr:uid="{00000000-0005-0000-0000-0000B80C0000}"/>
    <cellStyle name="Normal 4 3 2 3 5" xfId="2520" xr:uid="{00000000-0005-0000-0000-0000B90C0000}"/>
    <cellStyle name="Normal 4 3 2 3 5 2" xfId="2521" xr:uid="{00000000-0005-0000-0000-0000BA0C0000}"/>
    <cellStyle name="Normal 4 3 2 3 5 2 2" xfId="2522" xr:uid="{00000000-0005-0000-0000-0000BB0C0000}"/>
    <cellStyle name="Normal 4 3 2 3 5 2 2 2" xfId="37497" xr:uid="{00000000-0005-0000-0000-0000BC0C0000}"/>
    <cellStyle name="Normal 4 3 2 3 5 2 3" xfId="27479" xr:uid="{00000000-0005-0000-0000-0000BD0C0000}"/>
    <cellStyle name="Normal 4 3 2 3 5 3" xfId="2523" xr:uid="{00000000-0005-0000-0000-0000BE0C0000}"/>
    <cellStyle name="Normal 4 3 2 3 5 3 2" xfId="2524" xr:uid="{00000000-0005-0000-0000-0000BF0C0000}"/>
    <cellStyle name="Normal 4 3 2 3 5 3 2 2" xfId="37498" xr:uid="{00000000-0005-0000-0000-0000C00C0000}"/>
    <cellStyle name="Normal 4 3 2 3 5 3 3" xfId="27480" xr:uid="{00000000-0005-0000-0000-0000C10C0000}"/>
    <cellStyle name="Normal 4 3 2 3 5 4" xfId="2525" xr:uid="{00000000-0005-0000-0000-0000C20C0000}"/>
    <cellStyle name="Normal 4 3 2 3 5 4 2" xfId="34167" xr:uid="{00000000-0005-0000-0000-0000C30C0000}"/>
    <cellStyle name="Normal 4 3 2 3 5 5" xfId="23570" xr:uid="{00000000-0005-0000-0000-0000C40C0000}"/>
    <cellStyle name="Normal 4 3 2 3 6" xfId="2526" xr:uid="{00000000-0005-0000-0000-0000C50C0000}"/>
    <cellStyle name="Normal 4 3 2 3 6 2" xfId="2527" xr:uid="{00000000-0005-0000-0000-0000C60C0000}"/>
    <cellStyle name="Normal 4 3 2 3 6 2 2" xfId="2528" xr:uid="{00000000-0005-0000-0000-0000C70C0000}"/>
    <cellStyle name="Normal 4 3 2 3 6 2 2 2" xfId="37499" xr:uid="{00000000-0005-0000-0000-0000C80C0000}"/>
    <cellStyle name="Normal 4 3 2 3 6 2 3" xfId="27481" xr:uid="{00000000-0005-0000-0000-0000C90C0000}"/>
    <cellStyle name="Normal 4 3 2 3 6 3" xfId="2529" xr:uid="{00000000-0005-0000-0000-0000CA0C0000}"/>
    <cellStyle name="Normal 4 3 2 3 6 3 2" xfId="2530" xr:uid="{00000000-0005-0000-0000-0000CB0C0000}"/>
    <cellStyle name="Normal 4 3 2 3 6 3 2 2" xfId="37500" xr:uid="{00000000-0005-0000-0000-0000CC0C0000}"/>
    <cellStyle name="Normal 4 3 2 3 6 3 3" xfId="27482" xr:uid="{00000000-0005-0000-0000-0000CD0C0000}"/>
    <cellStyle name="Normal 4 3 2 3 6 4" xfId="2531" xr:uid="{00000000-0005-0000-0000-0000CE0C0000}"/>
    <cellStyle name="Normal 4 3 2 3 6 4 2" xfId="34168" xr:uid="{00000000-0005-0000-0000-0000CF0C0000}"/>
    <cellStyle name="Normal 4 3 2 3 6 5" xfId="23571" xr:uid="{00000000-0005-0000-0000-0000D00C0000}"/>
    <cellStyle name="Normal 4 3 2 3 7" xfId="2532" xr:uid="{00000000-0005-0000-0000-0000D10C0000}"/>
    <cellStyle name="Normal 4 3 2 3 7 2" xfId="2533" xr:uid="{00000000-0005-0000-0000-0000D20C0000}"/>
    <cellStyle name="Normal 4 3 2 3 7 2 2" xfId="34151" xr:uid="{00000000-0005-0000-0000-0000D30C0000}"/>
    <cellStyle name="Normal 4 3 2 3 7 3" xfId="23554" xr:uid="{00000000-0005-0000-0000-0000D40C0000}"/>
    <cellStyle name="Normal 4 3 2 3 8" xfId="2534" xr:uid="{00000000-0005-0000-0000-0000D50C0000}"/>
    <cellStyle name="Normal 4 3 2 3 8 2" xfId="2535" xr:uid="{00000000-0005-0000-0000-0000D60C0000}"/>
    <cellStyle name="Normal 4 3 2 3 8 2 2" xfId="37501" xr:uid="{00000000-0005-0000-0000-0000D70C0000}"/>
    <cellStyle name="Normal 4 3 2 3 8 3" xfId="27483" xr:uid="{00000000-0005-0000-0000-0000D80C0000}"/>
    <cellStyle name="Normal 4 3 2 3 9" xfId="2536" xr:uid="{00000000-0005-0000-0000-0000D90C0000}"/>
    <cellStyle name="Normal 4 3 2 3 9 2" xfId="2537" xr:uid="{00000000-0005-0000-0000-0000DA0C0000}"/>
    <cellStyle name="Normal 4 3 2 3 9 2 2" xfId="37502" xr:uid="{00000000-0005-0000-0000-0000DB0C0000}"/>
    <cellStyle name="Normal 4 3 2 3 9 3" xfId="27484" xr:uid="{00000000-0005-0000-0000-0000DC0C0000}"/>
    <cellStyle name="Normal 4 3 2 4" xfId="2538" xr:uid="{00000000-0005-0000-0000-0000DD0C0000}"/>
    <cellStyle name="Normal 4 3 2 4 2" xfId="2539" xr:uid="{00000000-0005-0000-0000-0000DE0C0000}"/>
    <cellStyle name="Normal 4 3 2 4 2 2" xfId="2540" xr:uid="{00000000-0005-0000-0000-0000DF0C0000}"/>
    <cellStyle name="Normal 4 3 2 4 2 2 2" xfId="2541" xr:uid="{00000000-0005-0000-0000-0000E00C0000}"/>
    <cellStyle name="Normal 4 3 2 4 2 2 2 2" xfId="2542" xr:uid="{00000000-0005-0000-0000-0000E10C0000}"/>
    <cellStyle name="Normal 4 3 2 4 2 2 2 2 2" xfId="37503" xr:uid="{00000000-0005-0000-0000-0000E20C0000}"/>
    <cellStyle name="Normal 4 3 2 4 2 2 2 3" xfId="27485" xr:uid="{00000000-0005-0000-0000-0000E30C0000}"/>
    <cellStyle name="Normal 4 3 2 4 2 2 3" xfId="2543" xr:uid="{00000000-0005-0000-0000-0000E40C0000}"/>
    <cellStyle name="Normal 4 3 2 4 2 2 3 2" xfId="2544" xr:uid="{00000000-0005-0000-0000-0000E50C0000}"/>
    <cellStyle name="Normal 4 3 2 4 2 2 3 2 2" xfId="37504" xr:uid="{00000000-0005-0000-0000-0000E60C0000}"/>
    <cellStyle name="Normal 4 3 2 4 2 2 3 3" xfId="27486" xr:uid="{00000000-0005-0000-0000-0000E70C0000}"/>
    <cellStyle name="Normal 4 3 2 4 2 2 4" xfId="2545" xr:uid="{00000000-0005-0000-0000-0000E80C0000}"/>
    <cellStyle name="Normal 4 3 2 4 2 2 4 2" xfId="34171" xr:uid="{00000000-0005-0000-0000-0000E90C0000}"/>
    <cellStyle name="Normal 4 3 2 4 2 2 5" xfId="23574" xr:uid="{00000000-0005-0000-0000-0000EA0C0000}"/>
    <cellStyle name="Normal 4 3 2 4 2 3" xfId="2546" xr:uid="{00000000-0005-0000-0000-0000EB0C0000}"/>
    <cellStyle name="Normal 4 3 2 4 2 3 2" xfId="2547" xr:uid="{00000000-0005-0000-0000-0000EC0C0000}"/>
    <cellStyle name="Normal 4 3 2 4 2 3 2 2" xfId="2548" xr:uid="{00000000-0005-0000-0000-0000ED0C0000}"/>
    <cellStyle name="Normal 4 3 2 4 2 3 2 2 2" xfId="37505" xr:uid="{00000000-0005-0000-0000-0000EE0C0000}"/>
    <cellStyle name="Normal 4 3 2 4 2 3 2 3" xfId="27487" xr:uid="{00000000-0005-0000-0000-0000EF0C0000}"/>
    <cellStyle name="Normal 4 3 2 4 2 3 3" xfId="2549" xr:uid="{00000000-0005-0000-0000-0000F00C0000}"/>
    <cellStyle name="Normal 4 3 2 4 2 3 3 2" xfId="2550" xr:uid="{00000000-0005-0000-0000-0000F10C0000}"/>
    <cellStyle name="Normal 4 3 2 4 2 3 3 2 2" xfId="37506" xr:uid="{00000000-0005-0000-0000-0000F20C0000}"/>
    <cellStyle name="Normal 4 3 2 4 2 3 3 3" xfId="27488" xr:uid="{00000000-0005-0000-0000-0000F30C0000}"/>
    <cellStyle name="Normal 4 3 2 4 2 3 4" xfId="2551" xr:uid="{00000000-0005-0000-0000-0000F40C0000}"/>
    <cellStyle name="Normal 4 3 2 4 2 3 4 2" xfId="34172" xr:uid="{00000000-0005-0000-0000-0000F50C0000}"/>
    <cellStyle name="Normal 4 3 2 4 2 3 5" xfId="23575" xr:uid="{00000000-0005-0000-0000-0000F60C0000}"/>
    <cellStyle name="Normal 4 3 2 4 2 4" xfId="2552" xr:uid="{00000000-0005-0000-0000-0000F70C0000}"/>
    <cellStyle name="Normal 4 3 2 4 2 4 2" xfId="2553" xr:uid="{00000000-0005-0000-0000-0000F80C0000}"/>
    <cellStyle name="Normal 4 3 2 4 2 4 2 2" xfId="37507" xr:uid="{00000000-0005-0000-0000-0000F90C0000}"/>
    <cellStyle name="Normal 4 3 2 4 2 4 3" xfId="27489" xr:uid="{00000000-0005-0000-0000-0000FA0C0000}"/>
    <cellStyle name="Normal 4 3 2 4 2 5" xfId="2554" xr:uid="{00000000-0005-0000-0000-0000FB0C0000}"/>
    <cellStyle name="Normal 4 3 2 4 2 5 2" xfId="2555" xr:uid="{00000000-0005-0000-0000-0000FC0C0000}"/>
    <cellStyle name="Normal 4 3 2 4 2 5 2 2" xfId="37508" xr:uid="{00000000-0005-0000-0000-0000FD0C0000}"/>
    <cellStyle name="Normal 4 3 2 4 2 5 3" xfId="27490" xr:uid="{00000000-0005-0000-0000-0000FE0C0000}"/>
    <cellStyle name="Normal 4 3 2 4 2 6" xfId="2556" xr:uid="{00000000-0005-0000-0000-0000FF0C0000}"/>
    <cellStyle name="Normal 4 3 2 4 2 6 2" xfId="34170" xr:uid="{00000000-0005-0000-0000-0000000D0000}"/>
    <cellStyle name="Normal 4 3 2 4 2 7" xfId="23573" xr:uid="{00000000-0005-0000-0000-0000010D0000}"/>
    <cellStyle name="Normal 4 3 2 4 3" xfId="2557" xr:uid="{00000000-0005-0000-0000-0000020D0000}"/>
    <cellStyle name="Normal 4 3 2 4 3 2" xfId="2558" xr:uid="{00000000-0005-0000-0000-0000030D0000}"/>
    <cellStyle name="Normal 4 3 2 4 3 2 2" xfId="2559" xr:uid="{00000000-0005-0000-0000-0000040D0000}"/>
    <cellStyle name="Normal 4 3 2 4 3 2 2 2" xfId="37509" xr:uid="{00000000-0005-0000-0000-0000050D0000}"/>
    <cellStyle name="Normal 4 3 2 4 3 2 3" xfId="27491" xr:uid="{00000000-0005-0000-0000-0000060D0000}"/>
    <cellStyle name="Normal 4 3 2 4 3 3" xfId="2560" xr:uid="{00000000-0005-0000-0000-0000070D0000}"/>
    <cellStyle name="Normal 4 3 2 4 3 3 2" xfId="2561" xr:uid="{00000000-0005-0000-0000-0000080D0000}"/>
    <cellStyle name="Normal 4 3 2 4 3 3 2 2" xfId="37510" xr:uid="{00000000-0005-0000-0000-0000090D0000}"/>
    <cellStyle name="Normal 4 3 2 4 3 3 3" xfId="27492" xr:uid="{00000000-0005-0000-0000-00000A0D0000}"/>
    <cellStyle name="Normal 4 3 2 4 3 4" xfId="2562" xr:uid="{00000000-0005-0000-0000-00000B0D0000}"/>
    <cellStyle name="Normal 4 3 2 4 3 4 2" xfId="34173" xr:uid="{00000000-0005-0000-0000-00000C0D0000}"/>
    <cellStyle name="Normal 4 3 2 4 3 5" xfId="23576" xr:uid="{00000000-0005-0000-0000-00000D0D0000}"/>
    <cellStyle name="Normal 4 3 2 4 4" xfId="2563" xr:uid="{00000000-0005-0000-0000-00000E0D0000}"/>
    <cellStyle name="Normal 4 3 2 4 4 2" xfId="2564" xr:uid="{00000000-0005-0000-0000-00000F0D0000}"/>
    <cellStyle name="Normal 4 3 2 4 4 2 2" xfId="2565" xr:uid="{00000000-0005-0000-0000-0000100D0000}"/>
    <cellStyle name="Normal 4 3 2 4 4 2 2 2" xfId="37511" xr:uid="{00000000-0005-0000-0000-0000110D0000}"/>
    <cellStyle name="Normal 4 3 2 4 4 2 3" xfId="27493" xr:uid="{00000000-0005-0000-0000-0000120D0000}"/>
    <cellStyle name="Normal 4 3 2 4 4 3" xfId="2566" xr:uid="{00000000-0005-0000-0000-0000130D0000}"/>
    <cellStyle name="Normal 4 3 2 4 4 3 2" xfId="2567" xr:uid="{00000000-0005-0000-0000-0000140D0000}"/>
    <cellStyle name="Normal 4 3 2 4 4 3 2 2" xfId="37512" xr:uid="{00000000-0005-0000-0000-0000150D0000}"/>
    <cellStyle name="Normal 4 3 2 4 4 3 3" xfId="27494" xr:uid="{00000000-0005-0000-0000-0000160D0000}"/>
    <cellStyle name="Normal 4 3 2 4 4 4" xfId="2568" xr:uid="{00000000-0005-0000-0000-0000170D0000}"/>
    <cellStyle name="Normal 4 3 2 4 4 4 2" xfId="34174" xr:uid="{00000000-0005-0000-0000-0000180D0000}"/>
    <cellStyle name="Normal 4 3 2 4 4 5" xfId="23577" xr:uid="{00000000-0005-0000-0000-0000190D0000}"/>
    <cellStyle name="Normal 4 3 2 4 5" xfId="2569" xr:uid="{00000000-0005-0000-0000-00001A0D0000}"/>
    <cellStyle name="Normal 4 3 2 4 5 2" xfId="2570" xr:uid="{00000000-0005-0000-0000-00001B0D0000}"/>
    <cellStyle name="Normal 4 3 2 4 5 2 2" xfId="37513" xr:uid="{00000000-0005-0000-0000-00001C0D0000}"/>
    <cellStyle name="Normal 4 3 2 4 5 3" xfId="27495" xr:uid="{00000000-0005-0000-0000-00001D0D0000}"/>
    <cellStyle name="Normal 4 3 2 4 6" xfId="2571" xr:uid="{00000000-0005-0000-0000-00001E0D0000}"/>
    <cellStyle name="Normal 4 3 2 4 6 2" xfId="2572" xr:uid="{00000000-0005-0000-0000-00001F0D0000}"/>
    <cellStyle name="Normal 4 3 2 4 6 2 2" xfId="37514" xr:uid="{00000000-0005-0000-0000-0000200D0000}"/>
    <cellStyle name="Normal 4 3 2 4 6 3" xfId="27496" xr:uid="{00000000-0005-0000-0000-0000210D0000}"/>
    <cellStyle name="Normal 4 3 2 4 7" xfId="2573" xr:uid="{00000000-0005-0000-0000-0000220D0000}"/>
    <cellStyle name="Normal 4 3 2 4 7 2" xfId="34169" xr:uid="{00000000-0005-0000-0000-0000230D0000}"/>
    <cellStyle name="Normal 4 3 2 4 8" xfId="23572" xr:uid="{00000000-0005-0000-0000-0000240D0000}"/>
    <cellStyle name="Normal 4 3 2 5" xfId="2574" xr:uid="{00000000-0005-0000-0000-0000250D0000}"/>
    <cellStyle name="Normal 4 3 2 5 2" xfId="2575" xr:uid="{00000000-0005-0000-0000-0000260D0000}"/>
    <cellStyle name="Normal 4 3 2 5 2 2" xfId="2576" xr:uid="{00000000-0005-0000-0000-0000270D0000}"/>
    <cellStyle name="Normal 4 3 2 5 2 2 2" xfId="2577" xr:uid="{00000000-0005-0000-0000-0000280D0000}"/>
    <cellStyle name="Normal 4 3 2 5 2 2 2 2" xfId="2578" xr:uid="{00000000-0005-0000-0000-0000290D0000}"/>
    <cellStyle name="Normal 4 3 2 5 2 2 2 2 2" xfId="37515" xr:uid="{00000000-0005-0000-0000-00002A0D0000}"/>
    <cellStyle name="Normal 4 3 2 5 2 2 2 3" xfId="27497" xr:uid="{00000000-0005-0000-0000-00002B0D0000}"/>
    <cellStyle name="Normal 4 3 2 5 2 2 3" xfId="2579" xr:uid="{00000000-0005-0000-0000-00002C0D0000}"/>
    <cellStyle name="Normal 4 3 2 5 2 2 3 2" xfId="2580" xr:uid="{00000000-0005-0000-0000-00002D0D0000}"/>
    <cellStyle name="Normal 4 3 2 5 2 2 3 2 2" xfId="37516" xr:uid="{00000000-0005-0000-0000-00002E0D0000}"/>
    <cellStyle name="Normal 4 3 2 5 2 2 3 3" xfId="27498" xr:uid="{00000000-0005-0000-0000-00002F0D0000}"/>
    <cellStyle name="Normal 4 3 2 5 2 2 4" xfId="2581" xr:uid="{00000000-0005-0000-0000-0000300D0000}"/>
    <cellStyle name="Normal 4 3 2 5 2 2 4 2" xfId="34177" xr:uid="{00000000-0005-0000-0000-0000310D0000}"/>
    <cellStyle name="Normal 4 3 2 5 2 2 5" xfId="23580" xr:uid="{00000000-0005-0000-0000-0000320D0000}"/>
    <cellStyle name="Normal 4 3 2 5 2 3" xfId="2582" xr:uid="{00000000-0005-0000-0000-0000330D0000}"/>
    <cellStyle name="Normal 4 3 2 5 2 3 2" xfId="2583" xr:uid="{00000000-0005-0000-0000-0000340D0000}"/>
    <cellStyle name="Normal 4 3 2 5 2 3 2 2" xfId="2584" xr:uid="{00000000-0005-0000-0000-0000350D0000}"/>
    <cellStyle name="Normal 4 3 2 5 2 3 2 2 2" xfId="37517" xr:uid="{00000000-0005-0000-0000-0000360D0000}"/>
    <cellStyle name="Normal 4 3 2 5 2 3 2 3" xfId="27499" xr:uid="{00000000-0005-0000-0000-0000370D0000}"/>
    <cellStyle name="Normal 4 3 2 5 2 3 3" xfId="2585" xr:uid="{00000000-0005-0000-0000-0000380D0000}"/>
    <cellStyle name="Normal 4 3 2 5 2 3 3 2" xfId="2586" xr:uid="{00000000-0005-0000-0000-0000390D0000}"/>
    <cellStyle name="Normal 4 3 2 5 2 3 3 2 2" xfId="37518" xr:uid="{00000000-0005-0000-0000-00003A0D0000}"/>
    <cellStyle name="Normal 4 3 2 5 2 3 3 3" xfId="27500" xr:uid="{00000000-0005-0000-0000-00003B0D0000}"/>
    <cellStyle name="Normal 4 3 2 5 2 3 4" xfId="2587" xr:uid="{00000000-0005-0000-0000-00003C0D0000}"/>
    <cellStyle name="Normal 4 3 2 5 2 3 4 2" xfId="34178" xr:uid="{00000000-0005-0000-0000-00003D0D0000}"/>
    <cellStyle name="Normal 4 3 2 5 2 3 5" xfId="23581" xr:uid="{00000000-0005-0000-0000-00003E0D0000}"/>
    <cellStyle name="Normal 4 3 2 5 2 4" xfId="2588" xr:uid="{00000000-0005-0000-0000-00003F0D0000}"/>
    <cellStyle name="Normal 4 3 2 5 2 4 2" xfId="2589" xr:uid="{00000000-0005-0000-0000-0000400D0000}"/>
    <cellStyle name="Normal 4 3 2 5 2 4 2 2" xfId="37519" xr:uid="{00000000-0005-0000-0000-0000410D0000}"/>
    <cellStyle name="Normal 4 3 2 5 2 4 3" xfId="27501" xr:uid="{00000000-0005-0000-0000-0000420D0000}"/>
    <cellStyle name="Normal 4 3 2 5 2 5" xfId="2590" xr:uid="{00000000-0005-0000-0000-0000430D0000}"/>
    <cellStyle name="Normal 4 3 2 5 2 5 2" xfId="2591" xr:uid="{00000000-0005-0000-0000-0000440D0000}"/>
    <cellStyle name="Normal 4 3 2 5 2 5 2 2" xfId="37520" xr:uid="{00000000-0005-0000-0000-0000450D0000}"/>
    <cellStyle name="Normal 4 3 2 5 2 5 3" xfId="27502" xr:uid="{00000000-0005-0000-0000-0000460D0000}"/>
    <cellStyle name="Normal 4 3 2 5 2 6" xfId="2592" xr:uid="{00000000-0005-0000-0000-0000470D0000}"/>
    <cellStyle name="Normal 4 3 2 5 2 6 2" xfId="34176" xr:uid="{00000000-0005-0000-0000-0000480D0000}"/>
    <cellStyle name="Normal 4 3 2 5 2 7" xfId="23579" xr:uid="{00000000-0005-0000-0000-0000490D0000}"/>
    <cellStyle name="Normal 4 3 2 5 3" xfId="2593" xr:uid="{00000000-0005-0000-0000-00004A0D0000}"/>
    <cellStyle name="Normal 4 3 2 5 3 2" xfId="2594" xr:uid="{00000000-0005-0000-0000-00004B0D0000}"/>
    <cellStyle name="Normal 4 3 2 5 3 2 2" xfId="2595" xr:uid="{00000000-0005-0000-0000-00004C0D0000}"/>
    <cellStyle name="Normal 4 3 2 5 3 2 2 2" xfId="37521" xr:uid="{00000000-0005-0000-0000-00004D0D0000}"/>
    <cellStyle name="Normal 4 3 2 5 3 2 3" xfId="27503" xr:uid="{00000000-0005-0000-0000-00004E0D0000}"/>
    <cellStyle name="Normal 4 3 2 5 3 3" xfId="2596" xr:uid="{00000000-0005-0000-0000-00004F0D0000}"/>
    <cellStyle name="Normal 4 3 2 5 3 3 2" xfId="2597" xr:uid="{00000000-0005-0000-0000-0000500D0000}"/>
    <cellStyle name="Normal 4 3 2 5 3 3 2 2" xfId="37522" xr:uid="{00000000-0005-0000-0000-0000510D0000}"/>
    <cellStyle name="Normal 4 3 2 5 3 3 3" xfId="27504" xr:uid="{00000000-0005-0000-0000-0000520D0000}"/>
    <cellStyle name="Normal 4 3 2 5 3 4" xfId="2598" xr:uid="{00000000-0005-0000-0000-0000530D0000}"/>
    <cellStyle name="Normal 4 3 2 5 3 4 2" xfId="34179" xr:uid="{00000000-0005-0000-0000-0000540D0000}"/>
    <cellStyle name="Normal 4 3 2 5 3 5" xfId="23582" xr:uid="{00000000-0005-0000-0000-0000550D0000}"/>
    <cellStyle name="Normal 4 3 2 5 4" xfId="2599" xr:uid="{00000000-0005-0000-0000-0000560D0000}"/>
    <cellStyle name="Normal 4 3 2 5 4 2" xfId="2600" xr:uid="{00000000-0005-0000-0000-0000570D0000}"/>
    <cellStyle name="Normal 4 3 2 5 4 2 2" xfId="2601" xr:uid="{00000000-0005-0000-0000-0000580D0000}"/>
    <cellStyle name="Normal 4 3 2 5 4 2 2 2" xfId="37523" xr:uid="{00000000-0005-0000-0000-0000590D0000}"/>
    <cellStyle name="Normal 4 3 2 5 4 2 3" xfId="27505" xr:uid="{00000000-0005-0000-0000-00005A0D0000}"/>
    <cellStyle name="Normal 4 3 2 5 4 3" xfId="2602" xr:uid="{00000000-0005-0000-0000-00005B0D0000}"/>
    <cellStyle name="Normal 4 3 2 5 4 3 2" xfId="2603" xr:uid="{00000000-0005-0000-0000-00005C0D0000}"/>
    <cellStyle name="Normal 4 3 2 5 4 3 2 2" xfId="37524" xr:uid="{00000000-0005-0000-0000-00005D0D0000}"/>
    <cellStyle name="Normal 4 3 2 5 4 3 3" xfId="27506" xr:uid="{00000000-0005-0000-0000-00005E0D0000}"/>
    <cellStyle name="Normal 4 3 2 5 4 4" xfId="2604" xr:uid="{00000000-0005-0000-0000-00005F0D0000}"/>
    <cellStyle name="Normal 4 3 2 5 4 4 2" xfId="34180" xr:uid="{00000000-0005-0000-0000-0000600D0000}"/>
    <cellStyle name="Normal 4 3 2 5 4 5" xfId="23583" xr:uid="{00000000-0005-0000-0000-0000610D0000}"/>
    <cellStyle name="Normal 4 3 2 5 5" xfId="2605" xr:uid="{00000000-0005-0000-0000-0000620D0000}"/>
    <cellStyle name="Normal 4 3 2 5 5 2" xfId="2606" xr:uid="{00000000-0005-0000-0000-0000630D0000}"/>
    <cellStyle name="Normal 4 3 2 5 5 2 2" xfId="37525" xr:uid="{00000000-0005-0000-0000-0000640D0000}"/>
    <cellStyle name="Normal 4 3 2 5 5 3" xfId="27507" xr:uid="{00000000-0005-0000-0000-0000650D0000}"/>
    <cellStyle name="Normal 4 3 2 5 6" xfId="2607" xr:uid="{00000000-0005-0000-0000-0000660D0000}"/>
    <cellStyle name="Normal 4 3 2 5 6 2" xfId="2608" xr:uid="{00000000-0005-0000-0000-0000670D0000}"/>
    <cellStyle name="Normal 4 3 2 5 6 2 2" xfId="37526" xr:uid="{00000000-0005-0000-0000-0000680D0000}"/>
    <cellStyle name="Normal 4 3 2 5 6 3" xfId="27508" xr:uid="{00000000-0005-0000-0000-0000690D0000}"/>
    <cellStyle name="Normal 4 3 2 5 7" xfId="2609" xr:uid="{00000000-0005-0000-0000-00006A0D0000}"/>
    <cellStyle name="Normal 4 3 2 5 7 2" xfId="34175" xr:uid="{00000000-0005-0000-0000-00006B0D0000}"/>
    <cellStyle name="Normal 4 3 2 5 8" xfId="23578" xr:uid="{00000000-0005-0000-0000-00006C0D0000}"/>
    <cellStyle name="Normal 4 3 2 6" xfId="2610" xr:uid="{00000000-0005-0000-0000-00006D0D0000}"/>
    <cellStyle name="Normal 4 3 2 6 2" xfId="2611" xr:uid="{00000000-0005-0000-0000-00006E0D0000}"/>
    <cellStyle name="Normal 4 3 2 6 2 2" xfId="2612" xr:uid="{00000000-0005-0000-0000-00006F0D0000}"/>
    <cellStyle name="Normal 4 3 2 6 2 2 2" xfId="2613" xr:uid="{00000000-0005-0000-0000-0000700D0000}"/>
    <cellStyle name="Normal 4 3 2 6 2 2 2 2" xfId="2614" xr:uid="{00000000-0005-0000-0000-0000710D0000}"/>
    <cellStyle name="Normal 4 3 2 6 2 2 2 2 2" xfId="37527" xr:uid="{00000000-0005-0000-0000-0000720D0000}"/>
    <cellStyle name="Normal 4 3 2 6 2 2 2 3" xfId="27509" xr:uid="{00000000-0005-0000-0000-0000730D0000}"/>
    <cellStyle name="Normal 4 3 2 6 2 2 3" xfId="2615" xr:uid="{00000000-0005-0000-0000-0000740D0000}"/>
    <cellStyle name="Normal 4 3 2 6 2 2 3 2" xfId="2616" xr:uid="{00000000-0005-0000-0000-0000750D0000}"/>
    <cellStyle name="Normal 4 3 2 6 2 2 3 2 2" xfId="37528" xr:uid="{00000000-0005-0000-0000-0000760D0000}"/>
    <cellStyle name="Normal 4 3 2 6 2 2 3 3" xfId="27510" xr:uid="{00000000-0005-0000-0000-0000770D0000}"/>
    <cellStyle name="Normal 4 3 2 6 2 2 4" xfId="2617" xr:uid="{00000000-0005-0000-0000-0000780D0000}"/>
    <cellStyle name="Normal 4 3 2 6 2 2 4 2" xfId="34183" xr:uid="{00000000-0005-0000-0000-0000790D0000}"/>
    <cellStyle name="Normal 4 3 2 6 2 2 5" xfId="23586" xr:uid="{00000000-0005-0000-0000-00007A0D0000}"/>
    <cellStyle name="Normal 4 3 2 6 2 3" xfId="2618" xr:uid="{00000000-0005-0000-0000-00007B0D0000}"/>
    <cellStyle name="Normal 4 3 2 6 2 3 2" xfId="2619" xr:uid="{00000000-0005-0000-0000-00007C0D0000}"/>
    <cellStyle name="Normal 4 3 2 6 2 3 2 2" xfId="2620" xr:uid="{00000000-0005-0000-0000-00007D0D0000}"/>
    <cellStyle name="Normal 4 3 2 6 2 3 2 2 2" xfId="37529" xr:uid="{00000000-0005-0000-0000-00007E0D0000}"/>
    <cellStyle name="Normal 4 3 2 6 2 3 2 3" xfId="27511" xr:uid="{00000000-0005-0000-0000-00007F0D0000}"/>
    <cellStyle name="Normal 4 3 2 6 2 3 3" xfId="2621" xr:uid="{00000000-0005-0000-0000-0000800D0000}"/>
    <cellStyle name="Normal 4 3 2 6 2 3 3 2" xfId="2622" xr:uid="{00000000-0005-0000-0000-0000810D0000}"/>
    <cellStyle name="Normal 4 3 2 6 2 3 3 2 2" xfId="37530" xr:uid="{00000000-0005-0000-0000-0000820D0000}"/>
    <cellStyle name="Normal 4 3 2 6 2 3 3 3" xfId="27512" xr:uid="{00000000-0005-0000-0000-0000830D0000}"/>
    <cellStyle name="Normal 4 3 2 6 2 3 4" xfId="2623" xr:uid="{00000000-0005-0000-0000-0000840D0000}"/>
    <cellStyle name="Normal 4 3 2 6 2 3 4 2" xfId="34184" xr:uid="{00000000-0005-0000-0000-0000850D0000}"/>
    <cellStyle name="Normal 4 3 2 6 2 3 5" xfId="23587" xr:uid="{00000000-0005-0000-0000-0000860D0000}"/>
    <cellStyle name="Normal 4 3 2 6 2 4" xfId="2624" xr:uid="{00000000-0005-0000-0000-0000870D0000}"/>
    <cellStyle name="Normal 4 3 2 6 2 4 2" xfId="2625" xr:uid="{00000000-0005-0000-0000-0000880D0000}"/>
    <cellStyle name="Normal 4 3 2 6 2 4 2 2" xfId="37531" xr:uid="{00000000-0005-0000-0000-0000890D0000}"/>
    <cellStyle name="Normal 4 3 2 6 2 4 3" xfId="27513" xr:uid="{00000000-0005-0000-0000-00008A0D0000}"/>
    <cellStyle name="Normal 4 3 2 6 2 5" xfId="2626" xr:uid="{00000000-0005-0000-0000-00008B0D0000}"/>
    <cellStyle name="Normal 4 3 2 6 2 5 2" xfId="2627" xr:uid="{00000000-0005-0000-0000-00008C0D0000}"/>
    <cellStyle name="Normal 4 3 2 6 2 5 2 2" xfId="37532" xr:uid="{00000000-0005-0000-0000-00008D0D0000}"/>
    <cellStyle name="Normal 4 3 2 6 2 5 3" xfId="27514" xr:uid="{00000000-0005-0000-0000-00008E0D0000}"/>
    <cellStyle name="Normal 4 3 2 6 2 6" xfId="2628" xr:uid="{00000000-0005-0000-0000-00008F0D0000}"/>
    <cellStyle name="Normal 4 3 2 6 2 6 2" xfId="34182" xr:uid="{00000000-0005-0000-0000-0000900D0000}"/>
    <cellStyle name="Normal 4 3 2 6 2 7" xfId="23585" xr:uid="{00000000-0005-0000-0000-0000910D0000}"/>
    <cellStyle name="Normal 4 3 2 6 3" xfId="2629" xr:uid="{00000000-0005-0000-0000-0000920D0000}"/>
    <cellStyle name="Normal 4 3 2 6 3 2" xfId="2630" xr:uid="{00000000-0005-0000-0000-0000930D0000}"/>
    <cellStyle name="Normal 4 3 2 6 3 2 2" xfId="2631" xr:uid="{00000000-0005-0000-0000-0000940D0000}"/>
    <cellStyle name="Normal 4 3 2 6 3 2 2 2" xfId="37533" xr:uid="{00000000-0005-0000-0000-0000950D0000}"/>
    <cellStyle name="Normal 4 3 2 6 3 2 3" xfId="27515" xr:uid="{00000000-0005-0000-0000-0000960D0000}"/>
    <cellStyle name="Normal 4 3 2 6 3 3" xfId="2632" xr:uid="{00000000-0005-0000-0000-0000970D0000}"/>
    <cellStyle name="Normal 4 3 2 6 3 3 2" xfId="2633" xr:uid="{00000000-0005-0000-0000-0000980D0000}"/>
    <cellStyle name="Normal 4 3 2 6 3 3 2 2" xfId="37534" xr:uid="{00000000-0005-0000-0000-0000990D0000}"/>
    <cellStyle name="Normal 4 3 2 6 3 3 3" xfId="27516" xr:uid="{00000000-0005-0000-0000-00009A0D0000}"/>
    <cellStyle name="Normal 4 3 2 6 3 4" xfId="2634" xr:uid="{00000000-0005-0000-0000-00009B0D0000}"/>
    <cellStyle name="Normal 4 3 2 6 3 4 2" xfId="34185" xr:uid="{00000000-0005-0000-0000-00009C0D0000}"/>
    <cellStyle name="Normal 4 3 2 6 3 5" xfId="23588" xr:uid="{00000000-0005-0000-0000-00009D0D0000}"/>
    <cellStyle name="Normal 4 3 2 6 4" xfId="2635" xr:uid="{00000000-0005-0000-0000-00009E0D0000}"/>
    <cellStyle name="Normal 4 3 2 6 4 2" xfId="2636" xr:uid="{00000000-0005-0000-0000-00009F0D0000}"/>
    <cellStyle name="Normal 4 3 2 6 4 2 2" xfId="2637" xr:uid="{00000000-0005-0000-0000-0000A00D0000}"/>
    <cellStyle name="Normal 4 3 2 6 4 2 2 2" xfId="37535" xr:uid="{00000000-0005-0000-0000-0000A10D0000}"/>
    <cellStyle name="Normal 4 3 2 6 4 2 3" xfId="27517" xr:uid="{00000000-0005-0000-0000-0000A20D0000}"/>
    <cellStyle name="Normal 4 3 2 6 4 3" xfId="2638" xr:uid="{00000000-0005-0000-0000-0000A30D0000}"/>
    <cellStyle name="Normal 4 3 2 6 4 3 2" xfId="2639" xr:uid="{00000000-0005-0000-0000-0000A40D0000}"/>
    <cellStyle name="Normal 4 3 2 6 4 3 2 2" xfId="37536" xr:uid="{00000000-0005-0000-0000-0000A50D0000}"/>
    <cellStyle name="Normal 4 3 2 6 4 3 3" xfId="27518" xr:uid="{00000000-0005-0000-0000-0000A60D0000}"/>
    <cellStyle name="Normal 4 3 2 6 4 4" xfId="2640" xr:uid="{00000000-0005-0000-0000-0000A70D0000}"/>
    <cellStyle name="Normal 4 3 2 6 4 4 2" xfId="34186" xr:uid="{00000000-0005-0000-0000-0000A80D0000}"/>
    <cellStyle name="Normal 4 3 2 6 4 5" xfId="23589" xr:uid="{00000000-0005-0000-0000-0000A90D0000}"/>
    <cellStyle name="Normal 4 3 2 6 5" xfId="2641" xr:uid="{00000000-0005-0000-0000-0000AA0D0000}"/>
    <cellStyle name="Normal 4 3 2 6 5 2" xfId="2642" xr:uid="{00000000-0005-0000-0000-0000AB0D0000}"/>
    <cellStyle name="Normal 4 3 2 6 5 2 2" xfId="37537" xr:uid="{00000000-0005-0000-0000-0000AC0D0000}"/>
    <cellStyle name="Normal 4 3 2 6 5 3" xfId="27519" xr:uid="{00000000-0005-0000-0000-0000AD0D0000}"/>
    <cellStyle name="Normal 4 3 2 6 6" xfId="2643" xr:uid="{00000000-0005-0000-0000-0000AE0D0000}"/>
    <cellStyle name="Normal 4 3 2 6 6 2" xfId="2644" xr:uid="{00000000-0005-0000-0000-0000AF0D0000}"/>
    <cellStyle name="Normal 4 3 2 6 6 2 2" xfId="37538" xr:uid="{00000000-0005-0000-0000-0000B00D0000}"/>
    <cellStyle name="Normal 4 3 2 6 6 3" xfId="27520" xr:uid="{00000000-0005-0000-0000-0000B10D0000}"/>
    <cellStyle name="Normal 4 3 2 6 7" xfId="2645" xr:uid="{00000000-0005-0000-0000-0000B20D0000}"/>
    <cellStyle name="Normal 4 3 2 6 7 2" xfId="34181" xr:uid="{00000000-0005-0000-0000-0000B30D0000}"/>
    <cellStyle name="Normal 4 3 2 6 8" xfId="23584" xr:uid="{00000000-0005-0000-0000-0000B40D0000}"/>
    <cellStyle name="Normal 4 3 2 7" xfId="2646" xr:uid="{00000000-0005-0000-0000-0000B50D0000}"/>
    <cellStyle name="Normal 4 3 2 7 2" xfId="2647" xr:uid="{00000000-0005-0000-0000-0000B60D0000}"/>
    <cellStyle name="Normal 4 3 2 7 2 2" xfId="2648" xr:uid="{00000000-0005-0000-0000-0000B70D0000}"/>
    <cellStyle name="Normal 4 3 2 7 2 2 2" xfId="2649" xr:uid="{00000000-0005-0000-0000-0000B80D0000}"/>
    <cellStyle name="Normal 4 3 2 7 2 2 2 2" xfId="37539" xr:uid="{00000000-0005-0000-0000-0000B90D0000}"/>
    <cellStyle name="Normal 4 3 2 7 2 2 3" xfId="27521" xr:uid="{00000000-0005-0000-0000-0000BA0D0000}"/>
    <cellStyle name="Normal 4 3 2 7 2 3" xfId="2650" xr:uid="{00000000-0005-0000-0000-0000BB0D0000}"/>
    <cellStyle name="Normal 4 3 2 7 2 3 2" xfId="2651" xr:uid="{00000000-0005-0000-0000-0000BC0D0000}"/>
    <cellStyle name="Normal 4 3 2 7 2 3 2 2" xfId="37540" xr:uid="{00000000-0005-0000-0000-0000BD0D0000}"/>
    <cellStyle name="Normal 4 3 2 7 2 3 3" xfId="27522" xr:uid="{00000000-0005-0000-0000-0000BE0D0000}"/>
    <cellStyle name="Normal 4 3 2 7 2 4" xfId="2652" xr:uid="{00000000-0005-0000-0000-0000BF0D0000}"/>
    <cellStyle name="Normal 4 3 2 7 2 4 2" xfId="34188" xr:uid="{00000000-0005-0000-0000-0000C00D0000}"/>
    <cellStyle name="Normal 4 3 2 7 2 5" xfId="23591" xr:uid="{00000000-0005-0000-0000-0000C10D0000}"/>
    <cellStyle name="Normal 4 3 2 7 3" xfId="2653" xr:uid="{00000000-0005-0000-0000-0000C20D0000}"/>
    <cellStyle name="Normal 4 3 2 7 3 2" xfId="2654" xr:uid="{00000000-0005-0000-0000-0000C30D0000}"/>
    <cellStyle name="Normal 4 3 2 7 3 2 2" xfId="2655" xr:uid="{00000000-0005-0000-0000-0000C40D0000}"/>
    <cellStyle name="Normal 4 3 2 7 3 2 2 2" xfId="37541" xr:uid="{00000000-0005-0000-0000-0000C50D0000}"/>
    <cellStyle name="Normal 4 3 2 7 3 2 3" xfId="27523" xr:uid="{00000000-0005-0000-0000-0000C60D0000}"/>
    <cellStyle name="Normal 4 3 2 7 3 3" xfId="2656" xr:uid="{00000000-0005-0000-0000-0000C70D0000}"/>
    <cellStyle name="Normal 4 3 2 7 3 3 2" xfId="2657" xr:uid="{00000000-0005-0000-0000-0000C80D0000}"/>
    <cellStyle name="Normal 4 3 2 7 3 3 2 2" xfId="37542" xr:uid="{00000000-0005-0000-0000-0000C90D0000}"/>
    <cellStyle name="Normal 4 3 2 7 3 3 3" xfId="27524" xr:uid="{00000000-0005-0000-0000-0000CA0D0000}"/>
    <cellStyle name="Normal 4 3 2 7 3 4" xfId="2658" xr:uid="{00000000-0005-0000-0000-0000CB0D0000}"/>
    <cellStyle name="Normal 4 3 2 7 3 4 2" xfId="34189" xr:uid="{00000000-0005-0000-0000-0000CC0D0000}"/>
    <cellStyle name="Normal 4 3 2 7 3 5" xfId="23592" xr:uid="{00000000-0005-0000-0000-0000CD0D0000}"/>
    <cellStyle name="Normal 4 3 2 7 4" xfId="2659" xr:uid="{00000000-0005-0000-0000-0000CE0D0000}"/>
    <cellStyle name="Normal 4 3 2 7 4 2" xfId="2660" xr:uid="{00000000-0005-0000-0000-0000CF0D0000}"/>
    <cellStyle name="Normal 4 3 2 7 4 2 2" xfId="37543" xr:uid="{00000000-0005-0000-0000-0000D00D0000}"/>
    <cellStyle name="Normal 4 3 2 7 4 3" xfId="27525" xr:uid="{00000000-0005-0000-0000-0000D10D0000}"/>
    <cellStyle name="Normal 4 3 2 7 5" xfId="2661" xr:uid="{00000000-0005-0000-0000-0000D20D0000}"/>
    <cellStyle name="Normal 4 3 2 7 5 2" xfId="2662" xr:uid="{00000000-0005-0000-0000-0000D30D0000}"/>
    <cellStyle name="Normal 4 3 2 7 5 2 2" xfId="37544" xr:uid="{00000000-0005-0000-0000-0000D40D0000}"/>
    <cellStyle name="Normal 4 3 2 7 5 3" xfId="27526" xr:uid="{00000000-0005-0000-0000-0000D50D0000}"/>
    <cellStyle name="Normal 4 3 2 7 6" xfId="2663" xr:uid="{00000000-0005-0000-0000-0000D60D0000}"/>
    <cellStyle name="Normal 4 3 2 7 6 2" xfId="34187" xr:uid="{00000000-0005-0000-0000-0000D70D0000}"/>
    <cellStyle name="Normal 4 3 2 7 7" xfId="23590" xr:uid="{00000000-0005-0000-0000-0000D80D0000}"/>
    <cellStyle name="Normal 4 3 2 8" xfId="2664" xr:uid="{00000000-0005-0000-0000-0000D90D0000}"/>
    <cellStyle name="Normal 4 3 2 8 2" xfId="2665" xr:uid="{00000000-0005-0000-0000-0000DA0D0000}"/>
    <cellStyle name="Normal 4 3 2 8 2 2" xfId="2666" xr:uid="{00000000-0005-0000-0000-0000DB0D0000}"/>
    <cellStyle name="Normal 4 3 2 8 2 2 2" xfId="37545" xr:uid="{00000000-0005-0000-0000-0000DC0D0000}"/>
    <cellStyle name="Normal 4 3 2 8 2 3" xfId="27527" xr:uid="{00000000-0005-0000-0000-0000DD0D0000}"/>
    <cellStyle name="Normal 4 3 2 8 3" xfId="2667" xr:uid="{00000000-0005-0000-0000-0000DE0D0000}"/>
    <cellStyle name="Normal 4 3 2 8 3 2" xfId="2668" xr:uid="{00000000-0005-0000-0000-0000DF0D0000}"/>
    <cellStyle name="Normal 4 3 2 8 3 2 2" xfId="37546" xr:uid="{00000000-0005-0000-0000-0000E00D0000}"/>
    <cellStyle name="Normal 4 3 2 8 3 3" xfId="27528" xr:uid="{00000000-0005-0000-0000-0000E10D0000}"/>
    <cellStyle name="Normal 4 3 2 8 4" xfId="2669" xr:uid="{00000000-0005-0000-0000-0000E20D0000}"/>
    <cellStyle name="Normal 4 3 2 8 4 2" xfId="34190" xr:uid="{00000000-0005-0000-0000-0000E30D0000}"/>
    <cellStyle name="Normal 4 3 2 8 5" xfId="23593" xr:uid="{00000000-0005-0000-0000-0000E40D0000}"/>
    <cellStyle name="Normal 4 3 2 9" xfId="2670" xr:uid="{00000000-0005-0000-0000-0000E50D0000}"/>
    <cellStyle name="Normal 4 3 2 9 2" xfId="2671" xr:uid="{00000000-0005-0000-0000-0000E60D0000}"/>
    <cellStyle name="Normal 4 3 2 9 2 2" xfId="2672" xr:uid="{00000000-0005-0000-0000-0000E70D0000}"/>
    <cellStyle name="Normal 4 3 2 9 2 2 2" xfId="37547" xr:uid="{00000000-0005-0000-0000-0000E80D0000}"/>
    <cellStyle name="Normal 4 3 2 9 2 3" xfId="27529" xr:uid="{00000000-0005-0000-0000-0000E90D0000}"/>
    <cellStyle name="Normal 4 3 2 9 3" xfId="2673" xr:uid="{00000000-0005-0000-0000-0000EA0D0000}"/>
    <cellStyle name="Normal 4 3 2 9 3 2" xfId="2674" xr:uid="{00000000-0005-0000-0000-0000EB0D0000}"/>
    <cellStyle name="Normal 4 3 2 9 3 2 2" xfId="37548" xr:uid="{00000000-0005-0000-0000-0000EC0D0000}"/>
    <cellStyle name="Normal 4 3 2 9 3 3" xfId="27530" xr:uid="{00000000-0005-0000-0000-0000ED0D0000}"/>
    <cellStyle name="Normal 4 3 2 9 4" xfId="2675" xr:uid="{00000000-0005-0000-0000-0000EE0D0000}"/>
    <cellStyle name="Normal 4 3 2 9 4 2" xfId="34191" xr:uid="{00000000-0005-0000-0000-0000EF0D0000}"/>
    <cellStyle name="Normal 4 3 2 9 5" xfId="23594" xr:uid="{00000000-0005-0000-0000-0000F00D0000}"/>
    <cellStyle name="Normal 4 3 20" xfId="44027" xr:uid="{00000000-0005-0000-0000-0000F10D0000}"/>
    <cellStyle name="Normal 4 3 3" xfId="2676" xr:uid="{00000000-0005-0000-0000-0000F20D0000}"/>
    <cellStyle name="Normal 4 3 3 10" xfId="2677" xr:uid="{00000000-0005-0000-0000-0000F30D0000}"/>
    <cellStyle name="Normal 4 3 3 10 2" xfId="2678" xr:uid="{00000000-0005-0000-0000-0000F40D0000}"/>
    <cellStyle name="Normal 4 3 3 10 2 2" xfId="37549" xr:uid="{00000000-0005-0000-0000-0000F50D0000}"/>
    <cellStyle name="Normal 4 3 3 10 3" xfId="27531" xr:uid="{00000000-0005-0000-0000-0000F60D0000}"/>
    <cellStyle name="Normal 4 3 3 11" xfId="2679" xr:uid="{00000000-0005-0000-0000-0000F70D0000}"/>
    <cellStyle name="Normal 4 3 3 11 2" xfId="2680" xr:uid="{00000000-0005-0000-0000-0000F80D0000}"/>
    <cellStyle name="Normal 4 3 3 11 2 2" xfId="37550" xr:uid="{00000000-0005-0000-0000-0000F90D0000}"/>
    <cellStyle name="Normal 4 3 3 11 3" xfId="27532" xr:uid="{00000000-0005-0000-0000-0000FA0D0000}"/>
    <cellStyle name="Normal 4 3 3 12" xfId="2681" xr:uid="{00000000-0005-0000-0000-0000FB0D0000}"/>
    <cellStyle name="Normal 4 3 3 13" xfId="2682" xr:uid="{00000000-0005-0000-0000-0000FC0D0000}"/>
    <cellStyle name="Normal 4 3 3 13 2" xfId="34082" xr:uid="{00000000-0005-0000-0000-0000FD0D0000}"/>
    <cellStyle name="Normal 4 3 3 14" xfId="23479" xr:uid="{00000000-0005-0000-0000-0000FE0D0000}"/>
    <cellStyle name="Normal 4 3 3 15" xfId="44039" xr:uid="{00000000-0005-0000-0000-0000FF0D0000}"/>
    <cellStyle name="Normal 4 3 3 2" xfId="2683" xr:uid="{00000000-0005-0000-0000-0000000E0000}"/>
    <cellStyle name="Normal 4 3 3 2 10" xfId="2684" xr:uid="{00000000-0005-0000-0000-0000010E0000}"/>
    <cellStyle name="Normal 4 3 3 2 10 2" xfId="34102" xr:uid="{00000000-0005-0000-0000-0000020E0000}"/>
    <cellStyle name="Normal 4 3 3 2 11" xfId="23500" xr:uid="{00000000-0005-0000-0000-0000030E0000}"/>
    <cellStyle name="Normal 4 3 3 2 12" xfId="44059" xr:uid="{00000000-0005-0000-0000-0000040E0000}"/>
    <cellStyle name="Normal 4 3 3 2 2" xfId="2685" xr:uid="{00000000-0005-0000-0000-0000050E0000}"/>
    <cellStyle name="Normal 4 3 3 2 2 2" xfId="2686" xr:uid="{00000000-0005-0000-0000-0000060E0000}"/>
    <cellStyle name="Normal 4 3 3 2 2 2 2" xfId="2687" xr:uid="{00000000-0005-0000-0000-0000070E0000}"/>
    <cellStyle name="Normal 4 3 3 2 2 2 2 2" xfId="2688" xr:uid="{00000000-0005-0000-0000-0000080E0000}"/>
    <cellStyle name="Normal 4 3 3 2 2 2 2 2 2" xfId="2689" xr:uid="{00000000-0005-0000-0000-0000090E0000}"/>
    <cellStyle name="Normal 4 3 3 2 2 2 2 2 2 2" xfId="37551" xr:uid="{00000000-0005-0000-0000-00000A0E0000}"/>
    <cellStyle name="Normal 4 3 3 2 2 2 2 2 3" xfId="27533" xr:uid="{00000000-0005-0000-0000-00000B0E0000}"/>
    <cellStyle name="Normal 4 3 3 2 2 2 2 3" xfId="2690" xr:uid="{00000000-0005-0000-0000-00000C0E0000}"/>
    <cellStyle name="Normal 4 3 3 2 2 2 2 3 2" xfId="2691" xr:uid="{00000000-0005-0000-0000-00000D0E0000}"/>
    <cellStyle name="Normal 4 3 3 2 2 2 2 3 2 2" xfId="37552" xr:uid="{00000000-0005-0000-0000-00000E0E0000}"/>
    <cellStyle name="Normal 4 3 3 2 2 2 2 3 3" xfId="27534" xr:uid="{00000000-0005-0000-0000-00000F0E0000}"/>
    <cellStyle name="Normal 4 3 3 2 2 2 2 4" xfId="2692" xr:uid="{00000000-0005-0000-0000-0000100E0000}"/>
    <cellStyle name="Normal 4 3 3 2 2 2 2 4 2" xfId="34196" xr:uid="{00000000-0005-0000-0000-0000110E0000}"/>
    <cellStyle name="Normal 4 3 3 2 2 2 2 5" xfId="23599" xr:uid="{00000000-0005-0000-0000-0000120E0000}"/>
    <cellStyle name="Normal 4 3 3 2 2 2 3" xfId="2693" xr:uid="{00000000-0005-0000-0000-0000130E0000}"/>
    <cellStyle name="Normal 4 3 3 2 2 2 3 2" xfId="2694" xr:uid="{00000000-0005-0000-0000-0000140E0000}"/>
    <cellStyle name="Normal 4 3 3 2 2 2 3 2 2" xfId="2695" xr:uid="{00000000-0005-0000-0000-0000150E0000}"/>
    <cellStyle name="Normal 4 3 3 2 2 2 3 2 2 2" xfId="37553" xr:uid="{00000000-0005-0000-0000-0000160E0000}"/>
    <cellStyle name="Normal 4 3 3 2 2 2 3 2 3" xfId="27535" xr:uid="{00000000-0005-0000-0000-0000170E0000}"/>
    <cellStyle name="Normal 4 3 3 2 2 2 3 3" xfId="2696" xr:uid="{00000000-0005-0000-0000-0000180E0000}"/>
    <cellStyle name="Normal 4 3 3 2 2 2 3 3 2" xfId="2697" xr:uid="{00000000-0005-0000-0000-0000190E0000}"/>
    <cellStyle name="Normal 4 3 3 2 2 2 3 3 2 2" xfId="37554" xr:uid="{00000000-0005-0000-0000-00001A0E0000}"/>
    <cellStyle name="Normal 4 3 3 2 2 2 3 3 3" xfId="27536" xr:uid="{00000000-0005-0000-0000-00001B0E0000}"/>
    <cellStyle name="Normal 4 3 3 2 2 2 3 4" xfId="2698" xr:uid="{00000000-0005-0000-0000-00001C0E0000}"/>
    <cellStyle name="Normal 4 3 3 2 2 2 3 4 2" xfId="34197" xr:uid="{00000000-0005-0000-0000-00001D0E0000}"/>
    <cellStyle name="Normal 4 3 3 2 2 2 3 5" xfId="23600" xr:uid="{00000000-0005-0000-0000-00001E0E0000}"/>
    <cellStyle name="Normal 4 3 3 2 2 2 4" xfId="2699" xr:uid="{00000000-0005-0000-0000-00001F0E0000}"/>
    <cellStyle name="Normal 4 3 3 2 2 2 4 2" xfId="2700" xr:uid="{00000000-0005-0000-0000-0000200E0000}"/>
    <cellStyle name="Normal 4 3 3 2 2 2 4 2 2" xfId="37555" xr:uid="{00000000-0005-0000-0000-0000210E0000}"/>
    <cellStyle name="Normal 4 3 3 2 2 2 4 3" xfId="27537" xr:uid="{00000000-0005-0000-0000-0000220E0000}"/>
    <cellStyle name="Normal 4 3 3 2 2 2 5" xfId="2701" xr:uid="{00000000-0005-0000-0000-0000230E0000}"/>
    <cellStyle name="Normal 4 3 3 2 2 2 5 2" xfId="2702" xr:uid="{00000000-0005-0000-0000-0000240E0000}"/>
    <cellStyle name="Normal 4 3 3 2 2 2 5 2 2" xfId="37556" xr:uid="{00000000-0005-0000-0000-0000250E0000}"/>
    <cellStyle name="Normal 4 3 3 2 2 2 5 3" xfId="27538" xr:uid="{00000000-0005-0000-0000-0000260E0000}"/>
    <cellStyle name="Normal 4 3 3 2 2 2 6" xfId="2703" xr:uid="{00000000-0005-0000-0000-0000270E0000}"/>
    <cellStyle name="Normal 4 3 3 2 2 2 6 2" xfId="34195" xr:uid="{00000000-0005-0000-0000-0000280E0000}"/>
    <cellStyle name="Normal 4 3 3 2 2 2 7" xfId="23598" xr:uid="{00000000-0005-0000-0000-0000290E0000}"/>
    <cellStyle name="Normal 4 3 3 2 2 3" xfId="2704" xr:uid="{00000000-0005-0000-0000-00002A0E0000}"/>
    <cellStyle name="Normal 4 3 3 2 2 3 2" xfId="2705" xr:uid="{00000000-0005-0000-0000-00002B0E0000}"/>
    <cellStyle name="Normal 4 3 3 2 2 3 2 2" xfId="2706" xr:uid="{00000000-0005-0000-0000-00002C0E0000}"/>
    <cellStyle name="Normal 4 3 3 2 2 3 2 2 2" xfId="37557" xr:uid="{00000000-0005-0000-0000-00002D0E0000}"/>
    <cellStyle name="Normal 4 3 3 2 2 3 2 3" xfId="27539" xr:uid="{00000000-0005-0000-0000-00002E0E0000}"/>
    <cellStyle name="Normal 4 3 3 2 2 3 3" xfId="2707" xr:uid="{00000000-0005-0000-0000-00002F0E0000}"/>
    <cellStyle name="Normal 4 3 3 2 2 3 3 2" xfId="2708" xr:uid="{00000000-0005-0000-0000-0000300E0000}"/>
    <cellStyle name="Normal 4 3 3 2 2 3 3 2 2" xfId="37558" xr:uid="{00000000-0005-0000-0000-0000310E0000}"/>
    <cellStyle name="Normal 4 3 3 2 2 3 3 3" xfId="27540" xr:uid="{00000000-0005-0000-0000-0000320E0000}"/>
    <cellStyle name="Normal 4 3 3 2 2 3 4" xfId="2709" xr:uid="{00000000-0005-0000-0000-0000330E0000}"/>
    <cellStyle name="Normal 4 3 3 2 2 3 4 2" xfId="34198" xr:uid="{00000000-0005-0000-0000-0000340E0000}"/>
    <cellStyle name="Normal 4 3 3 2 2 3 5" xfId="23601" xr:uid="{00000000-0005-0000-0000-0000350E0000}"/>
    <cellStyle name="Normal 4 3 3 2 2 4" xfId="2710" xr:uid="{00000000-0005-0000-0000-0000360E0000}"/>
    <cellStyle name="Normal 4 3 3 2 2 4 2" xfId="2711" xr:uid="{00000000-0005-0000-0000-0000370E0000}"/>
    <cellStyle name="Normal 4 3 3 2 2 4 2 2" xfId="2712" xr:uid="{00000000-0005-0000-0000-0000380E0000}"/>
    <cellStyle name="Normal 4 3 3 2 2 4 2 2 2" xfId="37559" xr:uid="{00000000-0005-0000-0000-0000390E0000}"/>
    <cellStyle name="Normal 4 3 3 2 2 4 2 3" xfId="27541" xr:uid="{00000000-0005-0000-0000-00003A0E0000}"/>
    <cellStyle name="Normal 4 3 3 2 2 4 3" xfId="2713" xr:uid="{00000000-0005-0000-0000-00003B0E0000}"/>
    <cellStyle name="Normal 4 3 3 2 2 4 3 2" xfId="2714" xr:uid="{00000000-0005-0000-0000-00003C0E0000}"/>
    <cellStyle name="Normal 4 3 3 2 2 4 3 2 2" xfId="37560" xr:uid="{00000000-0005-0000-0000-00003D0E0000}"/>
    <cellStyle name="Normal 4 3 3 2 2 4 3 3" xfId="27542" xr:uid="{00000000-0005-0000-0000-00003E0E0000}"/>
    <cellStyle name="Normal 4 3 3 2 2 4 4" xfId="2715" xr:uid="{00000000-0005-0000-0000-00003F0E0000}"/>
    <cellStyle name="Normal 4 3 3 2 2 4 4 2" xfId="34199" xr:uid="{00000000-0005-0000-0000-0000400E0000}"/>
    <cellStyle name="Normal 4 3 3 2 2 4 5" xfId="23602" xr:uid="{00000000-0005-0000-0000-0000410E0000}"/>
    <cellStyle name="Normal 4 3 3 2 2 5" xfId="2716" xr:uid="{00000000-0005-0000-0000-0000420E0000}"/>
    <cellStyle name="Normal 4 3 3 2 2 5 2" xfId="2717" xr:uid="{00000000-0005-0000-0000-0000430E0000}"/>
    <cellStyle name="Normal 4 3 3 2 2 5 2 2" xfId="37561" xr:uid="{00000000-0005-0000-0000-0000440E0000}"/>
    <cellStyle name="Normal 4 3 3 2 2 5 3" xfId="27543" xr:uid="{00000000-0005-0000-0000-0000450E0000}"/>
    <cellStyle name="Normal 4 3 3 2 2 6" xfId="2718" xr:uid="{00000000-0005-0000-0000-0000460E0000}"/>
    <cellStyle name="Normal 4 3 3 2 2 6 2" xfId="2719" xr:uid="{00000000-0005-0000-0000-0000470E0000}"/>
    <cellStyle name="Normal 4 3 3 2 2 6 2 2" xfId="37562" xr:uid="{00000000-0005-0000-0000-0000480E0000}"/>
    <cellStyle name="Normal 4 3 3 2 2 6 3" xfId="27544" xr:uid="{00000000-0005-0000-0000-0000490E0000}"/>
    <cellStyle name="Normal 4 3 3 2 2 7" xfId="2720" xr:uid="{00000000-0005-0000-0000-00004A0E0000}"/>
    <cellStyle name="Normal 4 3 3 2 2 7 2" xfId="34194" xr:uid="{00000000-0005-0000-0000-00004B0E0000}"/>
    <cellStyle name="Normal 4 3 3 2 2 8" xfId="23597" xr:uid="{00000000-0005-0000-0000-00004C0E0000}"/>
    <cellStyle name="Normal 4 3 3 2 3" xfId="2721" xr:uid="{00000000-0005-0000-0000-00004D0E0000}"/>
    <cellStyle name="Normal 4 3 3 2 3 2" xfId="2722" xr:uid="{00000000-0005-0000-0000-00004E0E0000}"/>
    <cellStyle name="Normal 4 3 3 2 3 2 2" xfId="2723" xr:uid="{00000000-0005-0000-0000-00004F0E0000}"/>
    <cellStyle name="Normal 4 3 3 2 3 2 2 2" xfId="2724" xr:uid="{00000000-0005-0000-0000-0000500E0000}"/>
    <cellStyle name="Normal 4 3 3 2 3 2 2 2 2" xfId="2725" xr:uid="{00000000-0005-0000-0000-0000510E0000}"/>
    <cellStyle name="Normal 4 3 3 2 3 2 2 2 2 2" xfId="37563" xr:uid="{00000000-0005-0000-0000-0000520E0000}"/>
    <cellStyle name="Normal 4 3 3 2 3 2 2 2 3" xfId="27545" xr:uid="{00000000-0005-0000-0000-0000530E0000}"/>
    <cellStyle name="Normal 4 3 3 2 3 2 2 3" xfId="2726" xr:uid="{00000000-0005-0000-0000-0000540E0000}"/>
    <cellStyle name="Normal 4 3 3 2 3 2 2 3 2" xfId="2727" xr:uid="{00000000-0005-0000-0000-0000550E0000}"/>
    <cellStyle name="Normal 4 3 3 2 3 2 2 3 2 2" xfId="37564" xr:uid="{00000000-0005-0000-0000-0000560E0000}"/>
    <cellStyle name="Normal 4 3 3 2 3 2 2 3 3" xfId="27546" xr:uid="{00000000-0005-0000-0000-0000570E0000}"/>
    <cellStyle name="Normal 4 3 3 2 3 2 2 4" xfId="2728" xr:uid="{00000000-0005-0000-0000-0000580E0000}"/>
    <cellStyle name="Normal 4 3 3 2 3 2 2 4 2" xfId="34202" xr:uid="{00000000-0005-0000-0000-0000590E0000}"/>
    <cellStyle name="Normal 4 3 3 2 3 2 2 5" xfId="23605" xr:uid="{00000000-0005-0000-0000-00005A0E0000}"/>
    <cellStyle name="Normal 4 3 3 2 3 2 3" xfId="2729" xr:uid="{00000000-0005-0000-0000-00005B0E0000}"/>
    <cellStyle name="Normal 4 3 3 2 3 2 3 2" xfId="2730" xr:uid="{00000000-0005-0000-0000-00005C0E0000}"/>
    <cellStyle name="Normal 4 3 3 2 3 2 3 2 2" xfId="2731" xr:uid="{00000000-0005-0000-0000-00005D0E0000}"/>
    <cellStyle name="Normal 4 3 3 2 3 2 3 2 2 2" xfId="37565" xr:uid="{00000000-0005-0000-0000-00005E0E0000}"/>
    <cellStyle name="Normal 4 3 3 2 3 2 3 2 3" xfId="27547" xr:uid="{00000000-0005-0000-0000-00005F0E0000}"/>
    <cellStyle name="Normal 4 3 3 2 3 2 3 3" xfId="2732" xr:uid="{00000000-0005-0000-0000-0000600E0000}"/>
    <cellStyle name="Normal 4 3 3 2 3 2 3 3 2" xfId="2733" xr:uid="{00000000-0005-0000-0000-0000610E0000}"/>
    <cellStyle name="Normal 4 3 3 2 3 2 3 3 2 2" xfId="37566" xr:uid="{00000000-0005-0000-0000-0000620E0000}"/>
    <cellStyle name="Normal 4 3 3 2 3 2 3 3 3" xfId="27548" xr:uid="{00000000-0005-0000-0000-0000630E0000}"/>
    <cellStyle name="Normal 4 3 3 2 3 2 3 4" xfId="2734" xr:uid="{00000000-0005-0000-0000-0000640E0000}"/>
    <cellStyle name="Normal 4 3 3 2 3 2 3 4 2" xfId="34203" xr:uid="{00000000-0005-0000-0000-0000650E0000}"/>
    <cellStyle name="Normal 4 3 3 2 3 2 3 5" xfId="23606" xr:uid="{00000000-0005-0000-0000-0000660E0000}"/>
    <cellStyle name="Normal 4 3 3 2 3 2 4" xfId="2735" xr:uid="{00000000-0005-0000-0000-0000670E0000}"/>
    <cellStyle name="Normal 4 3 3 2 3 2 4 2" xfId="2736" xr:uid="{00000000-0005-0000-0000-0000680E0000}"/>
    <cellStyle name="Normal 4 3 3 2 3 2 4 2 2" xfId="37567" xr:uid="{00000000-0005-0000-0000-0000690E0000}"/>
    <cellStyle name="Normal 4 3 3 2 3 2 4 3" xfId="27549" xr:uid="{00000000-0005-0000-0000-00006A0E0000}"/>
    <cellStyle name="Normal 4 3 3 2 3 2 5" xfId="2737" xr:uid="{00000000-0005-0000-0000-00006B0E0000}"/>
    <cellStyle name="Normal 4 3 3 2 3 2 5 2" xfId="2738" xr:uid="{00000000-0005-0000-0000-00006C0E0000}"/>
    <cellStyle name="Normal 4 3 3 2 3 2 5 2 2" xfId="37568" xr:uid="{00000000-0005-0000-0000-00006D0E0000}"/>
    <cellStyle name="Normal 4 3 3 2 3 2 5 3" xfId="27550" xr:uid="{00000000-0005-0000-0000-00006E0E0000}"/>
    <cellStyle name="Normal 4 3 3 2 3 2 6" xfId="2739" xr:uid="{00000000-0005-0000-0000-00006F0E0000}"/>
    <cellStyle name="Normal 4 3 3 2 3 2 6 2" xfId="34201" xr:uid="{00000000-0005-0000-0000-0000700E0000}"/>
    <cellStyle name="Normal 4 3 3 2 3 2 7" xfId="23604" xr:uid="{00000000-0005-0000-0000-0000710E0000}"/>
    <cellStyle name="Normal 4 3 3 2 3 3" xfId="2740" xr:uid="{00000000-0005-0000-0000-0000720E0000}"/>
    <cellStyle name="Normal 4 3 3 2 3 3 2" xfId="2741" xr:uid="{00000000-0005-0000-0000-0000730E0000}"/>
    <cellStyle name="Normal 4 3 3 2 3 3 2 2" xfId="2742" xr:uid="{00000000-0005-0000-0000-0000740E0000}"/>
    <cellStyle name="Normal 4 3 3 2 3 3 2 2 2" xfId="37569" xr:uid="{00000000-0005-0000-0000-0000750E0000}"/>
    <cellStyle name="Normal 4 3 3 2 3 3 2 3" xfId="27551" xr:uid="{00000000-0005-0000-0000-0000760E0000}"/>
    <cellStyle name="Normal 4 3 3 2 3 3 3" xfId="2743" xr:uid="{00000000-0005-0000-0000-0000770E0000}"/>
    <cellStyle name="Normal 4 3 3 2 3 3 3 2" xfId="2744" xr:uid="{00000000-0005-0000-0000-0000780E0000}"/>
    <cellStyle name="Normal 4 3 3 2 3 3 3 2 2" xfId="37570" xr:uid="{00000000-0005-0000-0000-0000790E0000}"/>
    <cellStyle name="Normal 4 3 3 2 3 3 3 3" xfId="27552" xr:uid="{00000000-0005-0000-0000-00007A0E0000}"/>
    <cellStyle name="Normal 4 3 3 2 3 3 4" xfId="2745" xr:uid="{00000000-0005-0000-0000-00007B0E0000}"/>
    <cellStyle name="Normal 4 3 3 2 3 3 4 2" xfId="34204" xr:uid="{00000000-0005-0000-0000-00007C0E0000}"/>
    <cellStyle name="Normal 4 3 3 2 3 3 5" xfId="23607" xr:uid="{00000000-0005-0000-0000-00007D0E0000}"/>
    <cellStyle name="Normal 4 3 3 2 3 4" xfId="2746" xr:uid="{00000000-0005-0000-0000-00007E0E0000}"/>
    <cellStyle name="Normal 4 3 3 2 3 4 2" xfId="2747" xr:uid="{00000000-0005-0000-0000-00007F0E0000}"/>
    <cellStyle name="Normal 4 3 3 2 3 4 2 2" xfId="2748" xr:uid="{00000000-0005-0000-0000-0000800E0000}"/>
    <cellStyle name="Normal 4 3 3 2 3 4 2 2 2" xfId="37571" xr:uid="{00000000-0005-0000-0000-0000810E0000}"/>
    <cellStyle name="Normal 4 3 3 2 3 4 2 3" xfId="27553" xr:uid="{00000000-0005-0000-0000-0000820E0000}"/>
    <cellStyle name="Normal 4 3 3 2 3 4 3" xfId="2749" xr:uid="{00000000-0005-0000-0000-0000830E0000}"/>
    <cellStyle name="Normal 4 3 3 2 3 4 3 2" xfId="2750" xr:uid="{00000000-0005-0000-0000-0000840E0000}"/>
    <cellStyle name="Normal 4 3 3 2 3 4 3 2 2" xfId="37572" xr:uid="{00000000-0005-0000-0000-0000850E0000}"/>
    <cellStyle name="Normal 4 3 3 2 3 4 3 3" xfId="27554" xr:uid="{00000000-0005-0000-0000-0000860E0000}"/>
    <cellStyle name="Normal 4 3 3 2 3 4 4" xfId="2751" xr:uid="{00000000-0005-0000-0000-0000870E0000}"/>
    <cellStyle name="Normal 4 3 3 2 3 4 4 2" xfId="34205" xr:uid="{00000000-0005-0000-0000-0000880E0000}"/>
    <cellStyle name="Normal 4 3 3 2 3 4 5" xfId="23608" xr:uid="{00000000-0005-0000-0000-0000890E0000}"/>
    <cellStyle name="Normal 4 3 3 2 3 5" xfId="2752" xr:uid="{00000000-0005-0000-0000-00008A0E0000}"/>
    <cellStyle name="Normal 4 3 3 2 3 5 2" xfId="2753" xr:uid="{00000000-0005-0000-0000-00008B0E0000}"/>
    <cellStyle name="Normal 4 3 3 2 3 5 2 2" xfId="37573" xr:uid="{00000000-0005-0000-0000-00008C0E0000}"/>
    <cellStyle name="Normal 4 3 3 2 3 5 3" xfId="27555" xr:uid="{00000000-0005-0000-0000-00008D0E0000}"/>
    <cellStyle name="Normal 4 3 3 2 3 6" xfId="2754" xr:uid="{00000000-0005-0000-0000-00008E0E0000}"/>
    <cellStyle name="Normal 4 3 3 2 3 6 2" xfId="2755" xr:uid="{00000000-0005-0000-0000-00008F0E0000}"/>
    <cellStyle name="Normal 4 3 3 2 3 6 2 2" xfId="37574" xr:uid="{00000000-0005-0000-0000-0000900E0000}"/>
    <cellStyle name="Normal 4 3 3 2 3 6 3" xfId="27556" xr:uid="{00000000-0005-0000-0000-0000910E0000}"/>
    <cellStyle name="Normal 4 3 3 2 3 7" xfId="2756" xr:uid="{00000000-0005-0000-0000-0000920E0000}"/>
    <cellStyle name="Normal 4 3 3 2 3 7 2" xfId="34200" xr:uid="{00000000-0005-0000-0000-0000930E0000}"/>
    <cellStyle name="Normal 4 3 3 2 3 8" xfId="23603" xr:uid="{00000000-0005-0000-0000-0000940E0000}"/>
    <cellStyle name="Normal 4 3 3 2 4" xfId="2757" xr:uid="{00000000-0005-0000-0000-0000950E0000}"/>
    <cellStyle name="Normal 4 3 3 2 4 2" xfId="2758" xr:uid="{00000000-0005-0000-0000-0000960E0000}"/>
    <cellStyle name="Normal 4 3 3 2 4 2 2" xfId="2759" xr:uid="{00000000-0005-0000-0000-0000970E0000}"/>
    <cellStyle name="Normal 4 3 3 2 4 2 2 2" xfId="2760" xr:uid="{00000000-0005-0000-0000-0000980E0000}"/>
    <cellStyle name="Normal 4 3 3 2 4 2 2 2 2" xfId="37575" xr:uid="{00000000-0005-0000-0000-0000990E0000}"/>
    <cellStyle name="Normal 4 3 3 2 4 2 2 3" xfId="27557" xr:uid="{00000000-0005-0000-0000-00009A0E0000}"/>
    <cellStyle name="Normal 4 3 3 2 4 2 3" xfId="2761" xr:uid="{00000000-0005-0000-0000-00009B0E0000}"/>
    <cellStyle name="Normal 4 3 3 2 4 2 3 2" xfId="2762" xr:uid="{00000000-0005-0000-0000-00009C0E0000}"/>
    <cellStyle name="Normal 4 3 3 2 4 2 3 2 2" xfId="37576" xr:uid="{00000000-0005-0000-0000-00009D0E0000}"/>
    <cellStyle name="Normal 4 3 3 2 4 2 3 3" xfId="27558" xr:uid="{00000000-0005-0000-0000-00009E0E0000}"/>
    <cellStyle name="Normal 4 3 3 2 4 2 4" xfId="2763" xr:uid="{00000000-0005-0000-0000-00009F0E0000}"/>
    <cellStyle name="Normal 4 3 3 2 4 2 4 2" xfId="34207" xr:uid="{00000000-0005-0000-0000-0000A00E0000}"/>
    <cellStyle name="Normal 4 3 3 2 4 2 5" xfId="23610" xr:uid="{00000000-0005-0000-0000-0000A10E0000}"/>
    <cellStyle name="Normal 4 3 3 2 4 3" xfId="2764" xr:uid="{00000000-0005-0000-0000-0000A20E0000}"/>
    <cellStyle name="Normal 4 3 3 2 4 3 2" xfId="2765" xr:uid="{00000000-0005-0000-0000-0000A30E0000}"/>
    <cellStyle name="Normal 4 3 3 2 4 3 2 2" xfId="2766" xr:uid="{00000000-0005-0000-0000-0000A40E0000}"/>
    <cellStyle name="Normal 4 3 3 2 4 3 2 2 2" xfId="37577" xr:uid="{00000000-0005-0000-0000-0000A50E0000}"/>
    <cellStyle name="Normal 4 3 3 2 4 3 2 3" xfId="27559" xr:uid="{00000000-0005-0000-0000-0000A60E0000}"/>
    <cellStyle name="Normal 4 3 3 2 4 3 3" xfId="2767" xr:uid="{00000000-0005-0000-0000-0000A70E0000}"/>
    <cellStyle name="Normal 4 3 3 2 4 3 3 2" xfId="2768" xr:uid="{00000000-0005-0000-0000-0000A80E0000}"/>
    <cellStyle name="Normal 4 3 3 2 4 3 3 2 2" xfId="37578" xr:uid="{00000000-0005-0000-0000-0000A90E0000}"/>
    <cellStyle name="Normal 4 3 3 2 4 3 3 3" xfId="27560" xr:uid="{00000000-0005-0000-0000-0000AA0E0000}"/>
    <cellStyle name="Normal 4 3 3 2 4 3 4" xfId="2769" xr:uid="{00000000-0005-0000-0000-0000AB0E0000}"/>
    <cellStyle name="Normal 4 3 3 2 4 3 4 2" xfId="34208" xr:uid="{00000000-0005-0000-0000-0000AC0E0000}"/>
    <cellStyle name="Normal 4 3 3 2 4 3 5" xfId="23611" xr:uid="{00000000-0005-0000-0000-0000AD0E0000}"/>
    <cellStyle name="Normal 4 3 3 2 4 4" xfId="2770" xr:uid="{00000000-0005-0000-0000-0000AE0E0000}"/>
    <cellStyle name="Normal 4 3 3 2 4 4 2" xfId="2771" xr:uid="{00000000-0005-0000-0000-0000AF0E0000}"/>
    <cellStyle name="Normal 4 3 3 2 4 4 2 2" xfId="37579" xr:uid="{00000000-0005-0000-0000-0000B00E0000}"/>
    <cellStyle name="Normal 4 3 3 2 4 4 3" xfId="27561" xr:uid="{00000000-0005-0000-0000-0000B10E0000}"/>
    <cellStyle name="Normal 4 3 3 2 4 5" xfId="2772" xr:uid="{00000000-0005-0000-0000-0000B20E0000}"/>
    <cellStyle name="Normal 4 3 3 2 4 5 2" xfId="2773" xr:uid="{00000000-0005-0000-0000-0000B30E0000}"/>
    <cellStyle name="Normal 4 3 3 2 4 5 2 2" xfId="37580" xr:uid="{00000000-0005-0000-0000-0000B40E0000}"/>
    <cellStyle name="Normal 4 3 3 2 4 5 3" xfId="27562" xr:uid="{00000000-0005-0000-0000-0000B50E0000}"/>
    <cellStyle name="Normal 4 3 3 2 4 6" xfId="2774" xr:uid="{00000000-0005-0000-0000-0000B60E0000}"/>
    <cellStyle name="Normal 4 3 3 2 4 6 2" xfId="34206" xr:uid="{00000000-0005-0000-0000-0000B70E0000}"/>
    <cellStyle name="Normal 4 3 3 2 4 7" xfId="23609" xr:uid="{00000000-0005-0000-0000-0000B80E0000}"/>
    <cellStyle name="Normal 4 3 3 2 5" xfId="2775" xr:uid="{00000000-0005-0000-0000-0000B90E0000}"/>
    <cellStyle name="Normal 4 3 3 2 5 2" xfId="2776" xr:uid="{00000000-0005-0000-0000-0000BA0E0000}"/>
    <cellStyle name="Normal 4 3 3 2 5 2 2" xfId="2777" xr:uid="{00000000-0005-0000-0000-0000BB0E0000}"/>
    <cellStyle name="Normal 4 3 3 2 5 2 2 2" xfId="37581" xr:uid="{00000000-0005-0000-0000-0000BC0E0000}"/>
    <cellStyle name="Normal 4 3 3 2 5 2 3" xfId="27563" xr:uid="{00000000-0005-0000-0000-0000BD0E0000}"/>
    <cellStyle name="Normal 4 3 3 2 5 3" xfId="2778" xr:uid="{00000000-0005-0000-0000-0000BE0E0000}"/>
    <cellStyle name="Normal 4 3 3 2 5 3 2" xfId="2779" xr:uid="{00000000-0005-0000-0000-0000BF0E0000}"/>
    <cellStyle name="Normal 4 3 3 2 5 3 2 2" xfId="37582" xr:uid="{00000000-0005-0000-0000-0000C00E0000}"/>
    <cellStyle name="Normal 4 3 3 2 5 3 3" xfId="27564" xr:uid="{00000000-0005-0000-0000-0000C10E0000}"/>
    <cellStyle name="Normal 4 3 3 2 5 4" xfId="2780" xr:uid="{00000000-0005-0000-0000-0000C20E0000}"/>
    <cellStyle name="Normal 4 3 3 2 5 4 2" xfId="34209" xr:uid="{00000000-0005-0000-0000-0000C30E0000}"/>
    <cellStyle name="Normal 4 3 3 2 5 5" xfId="23612" xr:uid="{00000000-0005-0000-0000-0000C40E0000}"/>
    <cellStyle name="Normal 4 3 3 2 6" xfId="2781" xr:uid="{00000000-0005-0000-0000-0000C50E0000}"/>
    <cellStyle name="Normal 4 3 3 2 6 2" xfId="2782" xr:uid="{00000000-0005-0000-0000-0000C60E0000}"/>
    <cellStyle name="Normal 4 3 3 2 6 2 2" xfId="2783" xr:uid="{00000000-0005-0000-0000-0000C70E0000}"/>
    <cellStyle name="Normal 4 3 3 2 6 2 2 2" xfId="37583" xr:uid="{00000000-0005-0000-0000-0000C80E0000}"/>
    <cellStyle name="Normal 4 3 3 2 6 2 3" xfId="27565" xr:uid="{00000000-0005-0000-0000-0000C90E0000}"/>
    <cellStyle name="Normal 4 3 3 2 6 3" xfId="2784" xr:uid="{00000000-0005-0000-0000-0000CA0E0000}"/>
    <cellStyle name="Normal 4 3 3 2 6 3 2" xfId="2785" xr:uid="{00000000-0005-0000-0000-0000CB0E0000}"/>
    <cellStyle name="Normal 4 3 3 2 6 3 2 2" xfId="37584" xr:uid="{00000000-0005-0000-0000-0000CC0E0000}"/>
    <cellStyle name="Normal 4 3 3 2 6 3 3" xfId="27566" xr:uid="{00000000-0005-0000-0000-0000CD0E0000}"/>
    <cellStyle name="Normal 4 3 3 2 6 4" xfId="2786" xr:uid="{00000000-0005-0000-0000-0000CE0E0000}"/>
    <cellStyle name="Normal 4 3 3 2 6 4 2" xfId="34210" xr:uid="{00000000-0005-0000-0000-0000CF0E0000}"/>
    <cellStyle name="Normal 4 3 3 2 6 5" xfId="23613" xr:uid="{00000000-0005-0000-0000-0000D00E0000}"/>
    <cellStyle name="Normal 4 3 3 2 7" xfId="2787" xr:uid="{00000000-0005-0000-0000-0000D10E0000}"/>
    <cellStyle name="Normal 4 3 3 2 7 2" xfId="2788" xr:uid="{00000000-0005-0000-0000-0000D20E0000}"/>
    <cellStyle name="Normal 4 3 3 2 7 2 2" xfId="34193" xr:uid="{00000000-0005-0000-0000-0000D30E0000}"/>
    <cellStyle name="Normal 4 3 3 2 7 3" xfId="23596" xr:uid="{00000000-0005-0000-0000-0000D40E0000}"/>
    <cellStyle name="Normal 4 3 3 2 8" xfId="2789" xr:uid="{00000000-0005-0000-0000-0000D50E0000}"/>
    <cellStyle name="Normal 4 3 3 2 8 2" xfId="2790" xr:uid="{00000000-0005-0000-0000-0000D60E0000}"/>
    <cellStyle name="Normal 4 3 3 2 8 2 2" xfId="37585" xr:uid="{00000000-0005-0000-0000-0000D70E0000}"/>
    <cellStyle name="Normal 4 3 3 2 8 3" xfId="27567" xr:uid="{00000000-0005-0000-0000-0000D80E0000}"/>
    <cellStyle name="Normal 4 3 3 2 9" xfId="2791" xr:uid="{00000000-0005-0000-0000-0000D90E0000}"/>
    <cellStyle name="Normal 4 3 3 2 9 2" xfId="2792" xr:uid="{00000000-0005-0000-0000-0000DA0E0000}"/>
    <cellStyle name="Normal 4 3 3 2 9 2 2" xfId="37586" xr:uid="{00000000-0005-0000-0000-0000DB0E0000}"/>
    <cellStyle name="Normal 4 3 3 2 9 3" xfId="27568" xr:uid="{00000000-0005-0000-0000-0000DC0E0000}"/>
    <cellStyle name="Normal 4 3 3 3" xfId="2793" xr:uid="{00000000-0005-0000-0000-0000DD0E0000}"/>
    <cellStyle name="Normal 4 3 3 3 2" xfId="2794" xr:uid="{00000000-0005-0000-0000-0000DE0E0000}"/>
    <cellStyle name="Normal 4 3 3 3 2 2" xfId="2795" xr:uid="{00000000-0005-0000-0000-0000DF0E0000}"/>
    <cellStyle name="Normal 4 3 3 3 2 2 2" xfId="2796" xr:uid="{00000000-0005-0000-0000-0000E00E0000}"/>
    <cellStyle name="Normal 4 3 3 3 2 2 2 2" xfId="2797" xr:uid="{00000000-0005-0000-0000-0000E10E0000}"/>
    <cellStyle name="Normal 4 3 3 3 2 2 2 2 2" xfId="37587" xr:uid="{00000000-0005-0000-0000-0000E20E0000}"/>
    <cellStyle name="Normal 4 3 3 3 2 2 2 3" xfId="27569" xr:uid="{00000000-0005-0000-0000-0000E30E0000}"/>
    <cellStyle name="Normal 4 3 3 3 2 2 3" xfId="2798" xr:uid="{00000000-0005-0000-0000-0000E40E0000}"/>
    <cellStyle name="Normal 4 3 3 3 2 2 3 2" xfId="2799" xr:uid="{00000000-0005-0000-0000-0000E50E0000}"/>
    <cellStyle name="Normal 4 3 3 3 2 2 3 2 2" xfId="37588" xr:uid="{00000000-0005-0000-0000-0000E60E0000}"/>
    <cellStyle name="Normal 4 3 3 3 2 2 3 3" xfId="27570" xr:uid="{00000000-0005-0000-0000-0000E70E0000}"/>
    <cellStyle name="Normal 4 3 3 3 2 2 4" xfId="2800" xr:uid="{00000000-0005-0000-0000-0000E80E0000}"/>
    <cellStyle name="Normal 4 3 3 3 2 2 4 2" xfId="34213" xr:uid="{00000000-0005-0000-0000-0000E90E0000}"/>
    <cellStyle name="Normal 4 3 3 3 2 2 5" xfId="23616" xr:uid="{00000000-0005-0000-0000-0000EA0E0000}"/>
    <cellStyle name="Normal 4 3 3 3 2 3" xfId="2801" xr:uid="{00000000-0005-0000-0000-0000EB0E0000}"/>
    <cellStyle name="Normal 4 3 3 3 2 3 2" xfId="2802" xr:uid="{00000000-0005-0000-0000-0000EC0E0000}"/>
    <cellStyle name="Normal 4 3 3 3 2 3 2 2" xfId="2803" xr:uid="{00000000-0005-0000-0000-0000ED0E0000}"/>
    <cellStyle name="Normal 4 3 3 3 2 3 2 2 2" xfId="37589" xr:uid="{00000000-0005-0000-0000-0000EE0E0000}"/>
    <cellStyle name="Normal 4 3 3 3 2 3 2 3" xfId="27571" xr:uid="{00000000-0005-0000-0000-0000EF0E0000}"/>
    <cellStyle name="Normal 4 3 3 3 2 3 3" xfId="2804" xr:uid="{00000000-0005-0000-0000-0000F00E0000}"/>
    <cellStyle name="Normal 4 3 3 3 2 3 3 2" xfId="2805" xr:uid="{00000000-0005-0000-0000-0000F10E0000}"/>
    <cellStyle name="Normal 4 3 3 3 2 3 3 2 2" xfId="37590" xr:uid="{00000000-0005-0000-0000-0000F20E0000}"/>
    <cellStyle name="Normal 4 3 3 3 2 3 3 3" xfId="27572" xr:uid="{00000000-0005-0000-0000-0000F30E0000}"/>
    <cellStyle name="Normal 4 3 3 3 2 3 4" xfId="2806" xr:uid="{00000000-0005-0000-0000-0000F40E0000}"/>
    <cellStyle name="Normal 4 3 3 3 2 3 4 2" xfId="34214" xr:uid="{00000000-0005-0000-0000-0000F50E0000}"/>
    <cellStyle name="Normal 4 3 3 3 2 3 5" xfId="23617" xr:uid="{00000000-0005-0000-0000-0000F60E0000}"/>
    <cellStyle name="Normal 4 3 3 3 2 4" xfId="2807" xr:uid="{00000000-0005-0000-0000-0000F70E0000}"/>
    <cellStyle name="Normal 4 3 3 3 2 4 2" xfId="2808" xr:uid="{00000000-0005-0000-0000-0000F80E0000}"/>
    <cellStyle name="Normal 4 3 3 3 2 4 2 2" xfId="37591" xr:uid="{00000000-0005-0000-0000-0000F90E0000}"/>
    <cellStyle name="Normal 4 3 3 3 2 4 3" xfId="27573" xr:uid="{00000000-0005-0000-0000-0000FA0E0000}"/>
    <cellStyle name="Normal 4 3 3 3 2 5" xfId="2809" xr:uid="{00000000-0005-0000-0000-0000FB0E0000}"/>
    <cellStyle name="Normal 4 3 3 3 2 5 2" xfId="2810" xr:uid="{00000000-0005-0000-0000-0000FC0E0000}"/>
    <cellStyle name="Normal 4 3 3 3 2 5 2 2" xfId="37592" xr:uid="{00000000-0005-0000-0000-0000FD0E0000}"/>
    <cellStyle name="Normal 4 3 3 3 2 5 3" xfId="27574" xr:uid="{00000000-0005-0000-0000-0000FE0E0000}"/>
    <cellStyle name="Normal 4 3 3 3 2 6" xfId="2811" xr:uid="{00000000-0005-0000-0000-0000FF0E0000}"/>
    <cellStyle name="Normal 4 3 3 3 2 6 2" xfId="34212" xr:uid="{00000000-0005-0000-0000-0000000F0000}"/>
    <cellStyle name="Normal 4 3 3 3 2 7" xfId="23615" xr:uid="{00000000-0005-0000-0000-0000010F0000}"/>
    <cellStyle name="Normal 4 3 3 3 3" xfId="2812" xr:uid="{00000000-0005-0000-0000-0000020F0000}"/>
    <cellStyle name="Normal 4 3 3 3 3 2" xfId="2813" xr:uid="{00000000-0005-0000-0000-0000030F0000}"/>
    <cellStyle name="Normal 4 3 3 3 3 2 2" xfId="2814" xr:uid="{00000000-0005-0000-0000-0000040F0000}"/>
    <cellStyle name="Normal 4 3 3 3 3 2 2 2" xfId="37593" xr:uid="{00000000-0005-0000-0000-0000050F0000}"/>
    <cellStyle name="Normal 4 3 3 3 3 2 3" xfId="27575" xr:uid="{00000000-0005-0000-0000-0000060F0000}"/>
    <cellStyle name="Normal 4 3 3 3 3 3" xfId="2815" xr:uid="{00000000-0005-0000-0000-0000070F0000}"/>
    <cellStyle name="Normal 4 3 3 3 3 3 2" xfId="2816" xr:uid="{00000000-0005-0000-0000-0000080F0000}"/>
    <cellStyle name="Normal 4 3 3 3 3 3 2 2" xfId="37594" xr:uid="{00000000-0005-0000-0000-0000090F0000}"/>
    <cellStyle name="Normal 4 3 3 3 3 3 3" xfId="27576" xr:uid="{00000000-0005-0000-0000-00000A0F0000}"/>
    <cellStyle name="Normal 4 3 3 3 3 4" xfId="2817" xr:uid="{00000000-0005-0000-0000-00000B0F0000}"/>
    <cellStyle name="Normal 4 3 3 3 3 4 2" xfId="34215" xr:uid="{00000000-0005-0000-0000-00000C0F0000}"/>
    <cellStyle name="Normal 4 3 3 3 3 5" xfId="23618" xr:uid="{00000000-0005-0000-0000-00000D0F0000}"/>
    <cellStyle name="Normal 4 3 3 3 4" xfId="2818" xr:uid="{00000000-0005-0000-0000-00000E0F0000}"/>
    <cellStyle name="Normal 4 3 3 3 4 2" xfId="2819" xr:uid="{00000000-0005-0000-0000-00000F0F0000}"/>
    <cellStyle name="Normal 4 3 3 3 4 2 2" xfId="2820" xr:uid="{00000000-0005-0000-0000-0000100F0000}"/>
    <cellStyle name="Normal 4 3 3 3 4 2 2 2" xfId="37595" xr:uid="{00000000-0005-0000-0000-0000110F0000}"/>
    <cellStyle name="Normal 4 3 3 3 4 2 3" xfId="27577" xr:uid="{00000000-0005-0000-0000-0000120F0000}"/>
    <cellStyle name="Normal 4 3 3 3 4 3" xfId="2821" xr:uid="{00000000-0005-0000-0000-0000130F0000}"/>
    <cellStyle name="Normal 4 3 3 3 4 3 2" xfId="2822" xr:uid="{00000000-0005-0000-0000-0000140F0000}"/>
    <cellStyle name="Normal 4 3 3 3 4 3 2 2" xfId="37596" xr:uid="{00000000-0005-0000-0000-0000150F0000}"/>
    <cellStyle name="Normal 4 3 3 3 4 3 3" xfId="27578" xr:uid="{00000000-0005-0000-0000-0000160F0000}"/>
    <cellStyle name="Normal 4 3 3 3 4 4" xfId="2823" xr:uid="{00000000-0005-0000-0000-0000170F0000}"/>
    <cellStyle name="Normal 4 3 3 3 4 4 2" xfId="34216" xr:uid="{00000000-0005-0000-0000-0000180F0000}"/>
    <cellStyle name="Normal 4 3 3 3 4 5" xfId="23619" xr:uid="{00000000-0005-0000-0000-0000190F0000}"/>
    <cellStyle name="Normal 4 3 3 3 5" xfId="2824" xr:uid="{00000000-0005-0000-0000-00001A0F0000}"/>
    <cellStyle name="Normal 4 3 3 3 5 2" xfId="2825" xr:uid="{00000000-0005-0000-0000-00001B0F0000}"/>
    <cellStyle name="Normal 4 3 3 3 5 2 2" xfId="37597" xr:uid="{00000000-0005-0000-0000-00001C0F0000}"/>
    <cellStyle name="Normal 4 3 3 3 5 3" xfId="27579" xr:uid="{00000000-0005-0000-0000-00001D0F0000}"/>
    <cellStyle name="Normal 4 3 3 3 6" xfId="2826" xr:uid="{00000000-0005-0000-0000-00001E0F0000}"/>
    <cellStyle name="Normal 4 3 3 3 6 2" xfId="2827" xr:uid="{00000000-0005-0000-0000-00001F0F0000}"/>
    <cellStyle name="Normal 4 3 3 3 6 2 2" xfId="37598" xr:uid="{00000000-0005-0000-0000-0000200F0000}"/>
    <cellStyle name="Normal 4 3 3 3 6 3" xfId="27580" xr:uid="{00000000-0005-0000-0000-0000210F0000}"/>
    <cellStyle name="Normal 4 3 3 3 7" xfId="2828" xr:uid="{00000000-0005-0000-0000-0000220F0000}"/>
    <cellStyle name="Normal 4 3 3 3 7 2" xfId="34211" xr:uid="{00000000-0005-0000-0000-0000230F0000}"/>
    <cellStyle name="Normal 4 3 3 3 8" xfId="23614" xr:uid="{00000000-0005-0000-0000-0000240F0000}"/>
    <cellStyle name="Normal 4 3 3 4" xfId="2829" xr:uid="{00000000-0005-0000-0000-0000250F0000}"/>
    <cellStyle name="Normal 4 3 3 4 2" xfId="2830" xr:uid="{00000000-0005-0000-0000-0000260F0000}"/>
    <cellStyle name="Normal 4 3 3 4 2 2" xfId="2831" xr:uid="{00000000-0005-0000-0000-0000270F0000}"/>
    <cellStyle name="Normal 4 3 3 4 2 2 2" xfId="2832" xr:uid="{00000000-0005-0000-0000-0000280F0000}"/>
    <cellStyle name="Normal 4 3 3 4 2 2 2 2" xfId="2833" xr:uid="{00000000-0005-0000-0000-0000290F0000}"/>
    <cellStyle name="Normal 4 3 3 4 2 2 2 2 2" xfId="37599" xr:uid="{00000000-0005-0000-0000-00002A0F0000}"/>
    <cellStyle name="Normal 4 3 3 4 2 2 2 3" xfId="27581" xr:uid="{00000000-0005-0000-0000-00002B0F0000}"/>
    <cellStyle name="Normal 4 3 3 4 2 2 3" xfId="2834" xr:uid="{00000000-0005-0000-0000-00002C0F0000}"/>
    <cellStyle name="Normal 4 3 3 4 2 2 3 2" xfId="2835" xr:uid="{00000000-0005-0000-0000-00002D0F0000}"/>
    <cellStyle name="Normal 4 3 3 4 2 2 3 2 2" xfId="37600" xr:uid="{00000000-0005-0000-0000-00002E0F0000}"/>
    <cellStyle name="Normal 4 3 3 4 2 2 3 3" xfId="27582" xr:uid="{00000000-0005-0000-0000-00002F0F0000}"/>
    <cellStyle name="Normal 4 3 3 4 2 2 4" xfId="2836" xr:uid="{00000000-0005-0000-0000-0000300F0000}"/>
    <cellStyle name="Normal 4 3 3 4 2 2 4 2" xfId="34219" xr:uid="{00000000-0005-0000-0000-0000310F0000}"/>
    <cellStyle name="Normal 4 3 3 4 2 2 5" xfId="23622" xr:uid="{00000000-0005-0000-0000-0000320F0000}"/>
    <cellStyle name="Normal 4 3 3 4 2 3" xfId="2837" xr:uid="{00000000-0005-0000-0000-0000330F0000}"/>
    <cellStyle name="Normal 4 3 3 4 2 3 2" xfId="2838" xr:uid="{00000000-0005-0000-0000-0000340F0000}"/>
    <cellStyle name="Normal 4 3 3 4 2 3 2 2" xfId="2839" xr:uid="{00000000-0005-0000-0000-0000350F0000}"/>
    <cellStyle name="Normal 4 3 3 4 2 3 2 2 2" xfId="37601" xr:uid="{00000000-0005-0000-0000-0000360F0000}"/>
    <cellStyle name="Normal 4 3 3 4 2 3 2 3" xfId="27583" xr:uid="{00000000-0005-0000-0000-0000370F0000}"/>
    <cellStyle name="Normal 4 3 3 4 2 3 3" xfId="2840" xr:uid="{00000000-0005-0000-0000-0000380F0000}"/>
    <cellStyle name="Normal 4 3 3 4 2 3 3 2" xfId="2841" xr:uid="{00000000-0005-0000-0000-0000390F0000}"/>
    <cellStyle name="Normal 4 3 3 4 2 3 3 2 2" xfId="37602" xr:uid="{00000000-0005-0000-0000-00003A0F0000}"/>
    <cellStyle name="Normal 4 3 3 4 2 3 3 3" xfId="27584" xr:uid="{00000000-0005-0000-0000-00003B0F0000}"/>
    <cellStyle name="Normal 4 3 3 4 2 3 4" xfId="2842" xr:uid="{00000000-0005-0000-0000-00003C0F0000}"/>
    <cellStyle name="Normal 4 3 3 4 2 3 4 2" xfId="34220" xr:uid="{00000000-0005-0000-0000-00003D0F0000}"/>
    <cellStyle name="Normal 4 3 3 4 2 3 5" xfId="23623" xr:uid="{00000000-0005-0000-0000-00003E0F0000}"/>
    <cellStyle name="Normal 4 3 3 4 2 4" xfId="2843" xr:uid="{00000000-0005-0000-0000-00003F0F0000}"/>
    <cellStyle name="Normal 4 3 3 4 2 4 2" xfId="2844" xr:uid="{00000000-0005-0000-0000-0000400F0000}"/>
    <cellStyle name="Normal 4 3 3 4 2 4 2 2" xfId="37603" xr:uid="{00000000-0005-0000-0000-0000410F0000}"/>
    <cellStyle name="Normal 4 3 3 4 2 4 3" xfId="27585" xr:uid="{00000000-0005-0000-0000-0000420F0000}"/>
    <cellStyle name="Normal 4 3 3 4 2 5" xfId="2845" xr:uid="{00000000-0005-0000-0000-0000430F0000}"/>
    <cellStyle name="Normal 4 3 3 4 2 5 2" xfId="2846" xr:uid="{00000000-0005-0000-0000-0000440F0000}"/>
    <cellStyle name="Normal 4 3 3 4 2 5 2 2" xfId="37604" xr:uid="{00000000-0005-0000-0000-0000450F0000}"/>
    <cellStyle name="Normal 4 3 3 4 2 5 3" xfId="27586" xr:uid="{00000000-0005-0000-0000-0000460F0000}"/>
    <cellStyle name="Normal 4 3 3 4 2 6" xfId="2847" xr:uid="{00000000-0005-0000-0000-0000470F0000}"/>
    <cellStyle name="Normal 4 3 3 4 2 6 2" xfId="34218" xr:uid="{00000000-0005-0000-0000-0000480F0000}"/>
    <cellStyle name="Normal 4 3 3 4 2 7" xfId="23621" xr:uid="{00000000-0005-0000-0000-0000490F0000}"/>
    <cellStyle name="Normal 4 3 3 4 3" xfId="2848" xr:uid="{00000000-0005-0000-0000-00004A0F0000}"/>
    <cellStyle name="Normal 4 3 3 4 3 2" xfId="2849" xr:uid="{00000000-0005-0000-0000-00004B0F0000}"/>
    <cellStyle name="Normal 4 3 3 4 3 2 2" xfId="2850" xr:uid="{00000000-0005-0000-0000-00004C0F0000}"/>
    <cellStyle name="Normal 4 3 3 4 3 2 2 2" xfId="37605" xr:uid="{00000000-0005-0000-0000-00004D0F0000}"/>
    <cellStyle name="Normal 4 3 3 4 3 2 3" xfId="27587" xr:uid="{00000000-0005-0000-0000-00004E0F0000}"/>
    <cellStyle name="Normal 4 3 3 4 3 3" xfId="2851" xr:uid="{00000000-0005-0000-0000-00004F0F0000}"/>
    <cellStyle name="Normal 4 3 3 4 3 3 2" xfId="2852" xr:uid="{00000000-0005-0000-0000-0000500F0000}"/>
    <cellStyle name="Normal 4 3 3 4 3 3 2 2" xfId="37606" xr:uid="{00000000-0005-0000-0000-0000510F0000}"/>
    <cellStyle name="Normal 4 3 3 4 3 3 3" xfId="27588" xr:uid="{00000000-0005-0000-0000-0000520F0000}"/>
    <cellStyle name="Normal 4 3 3 4 3 4" xfId="2853" xr:uid="{00000000-0005-0000-0000-0000530F0000}"/>
    <cellStyle name="Normal 4 3 3 4 3 4 2" xfId="34221" xr:uid="{00000000-0005-0000-0000-0000540F0000}"/>
    <cellStyle name="Normal 4 3 3 4 3 5" xfId="23624" xr:uid="{00000000-0005-0000-0000-0000550F0000}"/>
    <cellStyle name="Normal 4 3 3 4 4" xfId="2854" xr:uid="{00000000-0005-0000-0000-0000560F0000}"/>
    <cellStyle name="Normal 4 3 3 4 4 2" xfId="2855" xr:uid="{00000000-0005-0000-0000-0000570F0000}"/>
    <cellStyle name="Normal 4 3 3 4 4 2 2" xfId="2856" xr:uid="{00000000-0005-0000-0000-0000580F0000}"/>
    <cellStyle name="Normal 4 3 3 4 4 2 2 2" xfId="37607" xr:uid="{00000000-0005-0000-0000-0000590F0000}"/>
    <cellStyle name="Normal 4 3 3 4 4 2 3" xfId="27589" xr:uid="{00000000-0005-0000-0000-00005A0F0000}"/>
    <cellStyle name="Normal 4 3 3 4 4 3" xfId="2857" xr:uid="{00000000-0005-0000-0000-00005B0F0000}"/>
    <cellStyle name="Normal 4 3 3 4 4 3 2" xfId="2858" xr:uid="{00000000-0005-0000-0000-00005C0F0000}"/>
    <cellStyle name="Normal 4 3 3 4 4 3 2 2" xfId="37608" xr:uid="{00000000-0005-0000-0000-00005D0F0000}"/>
    <cellStyle name="Normal 4 3 3 4 4 3 3" xfId="27590" xr:uid="{00000000-0005-0000-0000-00005E0F0000}"/>
    <cellStyle name="Normal 4 3 3 4 4 4" xfId="2859" xr:uid="{00000000-0005-0000-0000-00005F0F0000}"/>
    <cellStyle name="Normal 4 3 3 4 4 4 2" xfId="34222" xr:uid="{00000000-0005-0000-0000-0000600F0000}"/>
    <cellStyle name="Normal 4 3 3 4 4 5" xfId="23625" xr:uid="{00000000-0005-0000-0000-0000610F0000}"/>
    <cellStyle name="Normal 4 3 3 4 5" xfId="2860" xr:uid="{00000000-0005-0000-0000-0000620F0000}"/>
    <cellStyle name="Normal 4 3 3 4 5 2" xfId="2861" xr:uid="{00000000-0005-0000-0000-0000630F0000}"/>
    <cellStyle name="Normal 4 3 3 4 5 2 2" xfId="37609" xr:uid="{00000000-0005-0000-0000-0000640F0000}"/>
    <cellStyle name="Normal 4 3 3 4 5 3" xfId="27591" xr:uid="{00000000-0005-0000-0000-0000650F0000}"/>
    <cellStyle name="Normal 4 3 3 4 6" xfId="2862" xr:uid="{00000000-0005-0000-0000-0000660F0000}"/>
    <cellStyle name="Normal 4 3 3 4 6 2" xfId="2863" xr:uid="{00000000-0005-0000-0000-0000670F0000}"/>
    <cellStyle name="Normal 4 3 3 4 6 2 2" xfId="37610" xr:uid="{00000000-0005-0000-0000-0000680F0000}"/>
    <cellStyle name="Normal 4 3 3 4 6 3" xfId="27592" xr:uid="{00000000-0005-0000-0000-0000690F0000}"/>
    <cellStyle name="Normal 4 3 3 4 7" xfId="2864" xr:uid="{00000000-0005-0000-0000-00006A0F0000}"/>
    <cellStyle name="Normal 4 3 3 4 7 2" xfId="34217" xr:uid="{00000000-0005-0000-0000-00006B0F0000}"/>
    <cellStyle name="Normal 4 3 3 4 8" xfId="23620" xr:uid="{00000000-0005-0000-0000-00006C0F0000}"/>
    <cellStyle name="Normal 4 3 3 5" xfId="2865" xr:uid="{00000000-0005-0000-0000-00006D0F0000}"/>
    <cellStyle name="Normal 4 3 3 5 2" xfId="2866" xr:uid="{00000000-0005-0000-0000-00006E0F0000}"/>
    <cellStyle name="Normal 4 3 3 5 2 2" xfId="2867" xr:uid="{00000000-0005-0000-0000-00006F0F0000}"/>
    <cellStyle name="Normal 4 3 3 5 2 2 2" xfId="2868" xr:uid="{00000000-0005-0000-0000-0000700F0000}"/>
    <cellStyle name="Normal 4 3 3 5 2 2 2 2" xfId="2869" xr:uid="{00000000-0005-0000-0000-0000710F0000}"/>
    <cellStyle name="Normal 4 3 3 5 2 2 2 2 2" xfId="37611" xr:uid="{00000000-0005-0000-0000-0000720F0000}"/>
    <cellStyle name="Normal 4 3 3 5 2 2 2 3" xfId="27593" xr:uid="{00000000-0005-0000-0000-0000730F0000}"/>
    <cellStyle name="Normal 4 3 3 5 2 2 3" xfId="2870" xr:uid="{00000000-0005-0000-0000-0000740F0000}"/>
    <cellStyle name="Normal 4 3 3 5 2 2 3 2" xfId="2871" xr:uid="{00000000-0005-0000-0000-0000750F0000}"/>
    <cellStyle name="Normal 4 3 3 5 2 2 3 2 2" xfId="37612" xr:uid="{00000000-0005-0000-0000-0000760F0000}"/>
    <cellStyle name="Normal 4 3 3 5 2 2 3 3" xfId="27594" xr:uid="{00000000-0005-0000-0000-0000770F0000}"/>
    <cellStyle name="Normal 4 3 3 5 2 2 4" xfId="2872" xr:uid="{00000000-0005-0000-0000-0000780F0000}"/>
    <cellStyle name="Normal 4 3 3 5 2 2 4 2" xfId="34225" xr:uid="{00000000-0005-0000-0000-0000790F0000}"/>
    <cellStyle name="Normal 4 3 3 5 2 2 5" xfId="23628" xr:uid="{00000000-0005-0000-0000-00007A0F0000}"/>
    <cellStyle name="Normal 4 3 3 5 2 3" xfId="2873" xr:uid="{00000000-0005-0000-0000-00007B0F0000}"/>
    <cellStyle name="Normal 4 3 3 5 2 3 2" xfId="2874" xr:uid="{00000000-0005-0000-0000-00007C0F0000}"/>
    <cellStyle name="Normal 4 3 3 5 2 3 2 2" xfId="2875" xr:uid="{00000000-0005-0000-0000-00007D0F0000}"/>
    <cellStyle name="Normal 4 3 3 5 2 3 2 2 2" xfId="37613" xr:uid="{00000000-0005-0000-0000-00007E0F0000}"/>
    <cellStyle name="Normal 4 3 3 5 2 3 2 3" xfId="27595" xr:uid="{00000000-0005-0000-0000-00007F0F0000}"/>
    <cellStyle name="Normal 4 3 3 5 2 3 3" xfId="2876" xr:uid="{00000000-0005-0000-0000-0000800F0000}"/>
    <cellStyle name="Normal 4 3 3 5 2 3 3 2" xfId="2877" xr:uid="{00000000-0005-0000-0000-0000810F0000}"/>
    <cellStyle name="Normal 4 3 3 5 2 3 3 2 2" xfId="37614" xr:uid="{00000000-0005-0000-0000-0000820F0000}"/>
    <cellStyle name="Normal 4 3 3 5 2 3 3 3" xfId="27596" xr:uid="{00000000-0005-0000-0000-0000830F0000}"/>
    <cellStyle name="Normal 4 3 3 5 2 3 4" xfId="2878" xr:uid="{00000000-0005-0000-0000-0000840F0000}"/>
    <cellStyle name="Normal 4 3 3 5 2 3 4 2" xfId="34226" xr:uid="{00000000-0005-0000-0000-0000850F0000}"/>
    <cellStyle name="Normal 4 3 3 5 2 3 5" xfId="23629" xr:uid="{00000000-0005-0000-0000-0000860F0000}"/>
    <cellStyle name="Normal 4 3 3 5 2 4" xfId="2879" xr:uid="{00000000-0005-0000-0000-0000870F0000}"/>
    <cellStyle name="Normal 4 3 3 5 2 4 2" xfId="2880" xr:uid="{00000000-0005-0000-0000-0000880F0000}"/>
    <cellStyle name="Normal 4 3 3 5 2 4 2 2" xfId="37615" xr:uid="{00000000-0005-0000-0000-0000890F0000}"/>
    <cellStyle name="Normal 4 3 3 5 2 4 3" xfId="27597" xr:uid="{00000000-0005-0000-0000-00008A0F0000}"/>
    <cellStyle name="Normal 4 3 3 5 2 5" xfId="2881" xr:uid="{00000000-0005-0000-0000-00008B0F0000}"/>
    <cellStyle name="Normal 4 3 3 5 2 5 2" xfId="2882" xr:uid="{00000000-0005-0000-0000-00008C0F0000}"/>
    <cellStyle name="Normal 4 3 3 5 2 5 2 2" xfId="37616" xr:uid="{00000000-0005-0000-0000-00008D0F0000}"/>
    <cellStyle name="Normal 4 3 3 5 2 5 3" xfId="27598" xr:uid="{00000000-0005-0000-0000-00008E0F0000}"/>
    <cellStyle name="Normal 4 3 3 5 2 6" xfId="2883" xr:uid="{00000000-0005-0000-0000-00008F0F0000}"/>
    <cellStyle name="Normal 4 3 3 5 2 6 2" xfId="34224" xr:uid="{00000000-0005-0000-0000-0000900F0000}"/>
    <cellStyle name="Normal 4 3 3 5 2 7" xfId="23627" xr:uid="{00000000-0005-0000-0000-0000910F0000}"/>
    <cellStyle name="Normal 4 3 3 5 3" xfId="2884" xr:uid="{00000000-0005-0000-0000-0000920F0000}"/>
    <cellStyle name="Normal 4 3 3 5 3 2" xfId="2885" xr:uid="{00000000-0005-0000-0000-0000930F0000}"/>
    <cellStyle name="Normal 4 3 3 5 3 2 2" xfId="2886" xr:uid="{00000000-0005-0000-0000-0000940F0000}"/>
    <cellStyle name="Normal 4 3 3 5 3 2 2 2" xfId="37617" xr:uid="{00000000-0005-0000-0000-0000950F0000}"/>
    <cellStyle name="Normal 4 3 3 5 3 2 3" xfId="27599" xr:uid="{00000000-0005-0000-0000-0000960F0000}"/>
    <cellStyle name="Normal 4 3 3 5 3 3" xfId="2887" xr:uid="{00000000-0005-0000-0000-0000970F0000}"/>
    <cellStyle name="Normal 4 3 3 5 3 3 2" xfId="2888" xr:uid="{00000000-0005-0000-0000-0000980F0000}"/>
    <cellStyle name="Normal 4 3 3 5 3 3 2 2" xfId="37618" xr:uid="{00000000-0005-0000-0000-0000990F0000}"/>
    <cellStyle name="Normal 4 3 3 5 3 3 3" xfId="27600" xr:uid="{00000000-0005-0000-0000-00009A0F0000}"/>
    <cellStyle name="Normal 4 3 3 5 3 4" xfId="2889" xr:uid="{00000000-0005-0000-0000-00009B0F0000}"/>
    <cellStyle name="Normal 4 3 3 5 3 4 2" xfId="34227" xr:uid="{00000000-0005-0000-0000-00009C0F0000}"/>
    <cellStyle name="Normal 4 3 3 5 3 5" xfId="23630" xr:uid="{00000000-0005-0000-0000-00009D0F0000}"/>
    <cellStyle name="Normal 4 3 3 5 4" xfId="2890" xr:uid="{00000000-0005-0000-0000-00009E0F0000}"/>
    <cellStyle name="Normal 4 3 3 5 4 2" xfId="2891" xr:uid="{00000000-0005-0000-0000-00009F0F0000}"/>
    <cellStyle name="Normal 4 3 3 5 4 2 2" xfId="2892" xr:uid="{00000000-0005-0000-0000-0000A00F0000}"/>
    <cellStyle name="Normal 4 3 3 5 4 2 2 2" xfId="37619" xr:uid="{00000000-0005-0000-0000-0000A10F0000}"/>
    <cellStyle name="Normal 4 3 3 5 4 2 3" xfId="27601" xr:uid="{00000000-0005-0000-0000-0000A20F0000}"/>
    <cellStyle name="Normal 4 3 3 5 4 3" xfId="2893" xr:uid="{00000000-0005-0000-0000-0000A30F0000}"/>
    <cellStyle name="Normal 4 3 3 5 4 3 2" xfId="2894" xr:uid="{00000000-0005-0000-0000-0000A40F0000}"/>
    <cellStyle name="Normal 4 3 3 5 4 3 2 2" xfId="37620" xr:uid="{00000000-0005-0000-0000-0000A50F0000}"/>
    <cellStyle name="Normal 4 3 3 5 4 3 3" xfId="27602" xr:uid="{00000000-0005-0000-0000-0000A60F0000}"/>
    <cellStyle name="Normal 4 3 3 5 4 4" xfId="2895" xr:uid="{00000000-0005-0000-0000-0000A70F0000}"/>
    <cellStyle name="Normal 4 3 3 5 4 4 2" xfId="34228" xr:uid="{00000000-0005-0000-0000-0000A80F0000}"/>
    <cellStyle name="Normal 4 3 3 5 4 5" xfId="23631" xr:uid="{00000000-0005-0000-0000-0000A90F0000}"/>
    <cellStyle name="Normal 4 3 3 5 5" xfId="2896" xr:uid="{00000000-0005-0000-0000-0000AA0F0000}"/>
    <cellStyle name="Normal 4 3 3 5 5 2" xfId="2897" xr:uid="{00000000-0005-0000-0000-0000AB0F0000}"/>
    <cellStyle name="Normal 4 3 3 5 5 2 2" xfId="37621" xr:uid="{00000000-0005-0000-0000-0000AC0F0000}"/>
    <cellStyle name="Normal 4 3 3 5 5 3" xfId="27603" xr:uid="{00000000-0005-0000-0000-0000AD0F0000}"/>
    <cellStyle name="Normal 4 3 3 5 6" xfId="2898" xr:uid="{00000000-0005-0000-0000-0000AE0F0000}"/>
    <cellStyle name="Normal 4 3 3 5 6 2" xfId="2899" xr:uid="{00000000-0005-0000-0000-0000AF0F0000}"/>
    <cellStyle name="Normal 4 3 3 5 6 2 2" xfId="37622" xr:uid="{00000000-0005-0000-0000-0000B00F0000}"/>
    <cellStyle name="Normal 4 3 3 5 6 3" xfId="27604" xr:uid="{00000000-0005-0000-0000-0000B10F0000}"/>
    <cellStyle name="Normal 4 3 3 5 7" xfId="2900" xr:uid="{00000000-0005-0000-0000-0000B20F0000}"/>
    <cellStyle name="Normal 4 3 3 5 7 2" xfId="34223" xr:uid="{00000000-0005-0000-0000-0000B30F0000}"/>
    <cellStyle name="Normal 4 3 3 5 8" xfId="23626" xr:uid="{00000000-0005-0000-0000-0000B40F0000}"/>
    <cellStyle name="Normal 4 3 3 6" xfId="2901" xr:uid="{00000000-0005-0000-0000-0000B50F0000}"/>
    <cellStyle name="Normal 4 3 3 6 2" xfId="2902" xr:uid="{00000000-0005-0000-0000-0000B60F0000}"/>
    <cellStyle name="Normal 4 3 3 6 2 2" xfId="2903" xr:uid="{00000000-0005-0000-0000-0000B70F0000}"/>
    <cellStyle name="Normal 4 3 3 6 2 2 2" xfId="2904" xr:uid="{00000000-0005-0000-0000-0000B80F0000}"/>
    <cellStyle name="Normal 4 3 3 6 2 2 2 2" xfId="37623" xr:uid="{00000000-0005-0000-0000-0000B90F0000}"/>
    <cellStyle name="Normal 4 3 3 6 2 2 3" xfId="27605" xr:uid="{00000000-0005-0000-0000-0000BA0F0000}"/>
    <cellStyle name="Normal 4 3 3 6 2 3" xfId="2905" xr:uid="{00000000-0005-0000-0000-0000BB0F0000}"/>
    <cellStyle name="Normal 4 3 3 6 2 3 2" xfId="2906" xr:uid="{00000000-0005-0000-0000-0000BC0F0000}"/>
    <cellStyle name="Normal 4 3 3 6 2 3 2 2" xfId="37624" xr:uid="{00000000-0005-0000-0000-0000BD0F0000}"/>
    <cellStyle name="Normal 4 3 3 6 2 3 3" xfId="27606" xr:uid="{00000000-0005-0000-0000-0000BE0F0000}"/>
    <cellStyle name="Normal 4 3 3 6 2 4" xfId="2907" xr:uid="{00000000-0005-0000-0000-0000BF0F0000}"/>
    <cellStyle name="Normal 4 3 3 6 2 4 2" xfId="34230" xr:uid="{00000000-0005-0000-0000-0000C00F0000}"/>
    <cellStyle name="Normal 4 3 3 6 2 5" xfId="23633" xr:uid="{00000000-0005-0000-0000-0000C10F0000}"/>
    <cellStyle name="Normal 4 3 3 6 3" xfId="2908" xr:uid="{00000000-0005-0000-0000-0000C20F0000}"/>
    <cellStyle name="Normal 4 3 3 6 3 2" xfId="2909" xr:uid="{00000000-0005-0000-0000-0000C30F0000}"/>
    <cellStyle name="Normal 4 3 3 6 3 2 2" xfId="2910" xr:uid="{00000000-0005-0000-0000-0000C40F0000}"/>
    <cellStyle name="Normal 4 3 3 6 3 2 2 2" xfId="37625" xr:uid="{00000000-0005-0000-0000-0000C50F0000}"/>
    <cellStyle name="Normal 4 3 3 6 3 2 3" xfId="27607" xr:uid="{00000000-0005-0000-0000-0000C60F0000}"/>
    <cellStyle name="Normal 4 3 3 6 3 3" xfId="2911" xr:uid="{00000000-0005-0000-0000-0000C70F0000}"/>
    <cellStyle name="Normal 4 3 3 6 3 3 2" xfId="2912" xr:uid="{00000000-0005-0000-0000-0000C80F0000}"/>
    <cellStyle name="Normal 4 3 3 6 3 3 2 2" xfId="37626" xr:uid="{00000000-0005-0000-0000-0000C90F0000}"/>
    <cellStyle name="Normal 4 3 3 6 3 3 3" xfId="27608" xr:uid="{00000000-0005-0000-0000-0000CA0F0000}"/>
    <cellStyle name="Normal 4 3 3 6 3 4" xfId="2913" xr:uid="{00000000-0005-0000-0000-0000CB0F0000}"/>
    <cellStyle name="Normal 4 3 3 6 3 4 2" xfId="34231" xr:uid="{00000000-0005-0000-0000-0000CC0F0000}"/>
    <cellStyle name="Normal 4 3 3 6 3 5" xfId="23634" xr:uid="{00000000-0005-0000-0000-0000CD0F0000}"/>
    <cellStyle name="Normal 4 3 3 6 4" xfId="2914" xr:uid="{00000000-0005-0000-0000-0000CE0F0000}"/>
    <cellStyle name="Normal 4 3 3 6 4 2" xfId="2915" xr:uid="{00000000-0005-0000-0000-0000CF0F0000}"/>
    <cellStyle name="Normal 4 3 3 6 4 2 2" xfId="37627" xr:uid="{00000000-0005-0000-0000-0000D00F0000}"/>
    <cellStyle name="Normal 4 3 3 6 4 3" xfId="27609" xr:uid="{00000000-0005-0000-0000-0000D10F0000}"/>
    <cellStyle name="Normal 4 3 3 6 5" xfId="2916" xr:uid="{00000000-0005-0000-0000-0000D20F0000}"/>
    <cellStyle name="Normal 4 3 3 6 5 2" xfId="2917" xr:uid="{00000000-0005-0000-0000-0000D30F0000}"/>
    <cellStyle name="Normal 4 3 3 6 5 2 2" xfId="37628" xr:uid="{00000000-0005-0000-0000-0000D40F0000}"/>
    <cellStyle name="Normal 4 3 3 6 5 3" xfId="27610" xr:uid="{00000000-0005-0000-0000-0000D50F0000}"/>
    <cellStyle name="Normal 4 3 3 6 6" xfId="2918" xr:uid="{00000000-0005-0000-0000-0000D60F0000}"/>
    <cellStyle name="Normal 4 3 3 6 6 2" xfId="34229" xr:uid="{00000000-0005-0000-0000-0000D70F0000}"/>
    <cellStyle name="Normal 4 3 3 6 7" xfId="23632" xr:uid="{00000000-0005-0000-0000-0000D80F0000}"/>
    <cellStyle name="Normal 4 3 3 7" xfId="2919" xr:uid="{00000000-0005-0000-0000-0000D90F0000}"/>
    <cellStyle name="Normal 4 3 3 7 2" xfId="2920" xr:uid="{00000000-0005-0000-0000-0000DA0F0000}"/>
    <cellStyle name="Normal 4 3 3 7 2 2" xfId="2921" xr:uid="{00000000-0005-0000-0000-0000DB0F0000}"/>
    <cellStyle name="Normal 4 3 3 7 2 2 2" xfId="37629" xr:uid="{00000000-0005-0000-0000-0000DC0F0000}"/>
    <cellStyle name="Normal 4 3 3 7 2 3" xfId="27611" xr:uid="{00000000-0005-0000-0000-0000DD0F0000}"/>
    <cellStyle name="Normal 4 3 3 7 3" xfId="2922" xr:uid="{00000000-0005-0000-0000-0000DE0F0000}"/>
    <cellStyle name="Normal 4 3 3 7 3 2" xfId="2923" xr:uid="{00000000-0005-0000-0000-0000DF0F0000}"/>
    <cellStyle name="Normal 4 3 3 7 3 2 2" xfId="37630" xr:uid="{00000000-0005-0000-0000-0000E00F0000}"/>
    <cellStyle name="Normal 4 3 3 7 3 3" xfId="27612" xr:uid="{00000000-0005-0000-0000-0000E10F0000}"/>
    <cellStyle name="Normal 4 3 3 7 4" xfId="2924" xr:uid="{00000000-0005-0000-0000-0000E20F0000}"/>
    <cellStyle name="Normal 4 3 3 7 4 2" xfId="34232" xr:uid="{00000000-0005-0000-0000-0000E30F0000}"/>
    <cellStyle name="Normal 4 3 3 7 5" xfId="23635" xr:uid="{00000000-0005-0000-0000-0000E40F0000}"/>
    <cellStyle name="Normal 4 3 3 8" xfId="2925" xr:uid="{00000000-0005-0000-0000-0000E50F0000}"/>
    <cellStyle name="Normal 4 3 3 8 2" xfId="2926" xr:uid="{00000000-0005-0000-0000-0000E60F0000}"/>
    <cellStyle name="Normal 4 3 3 8 2 2" xfId="2927" xr:uid="{00000000-0005-0000-0000-0000E70F0000}"/>
    <cellStyle name="Normal 4 3 3 8 2 2 2" xfId="37631" xr:uid="{00000000-0005-0000-0000-0000E80F0000}"/>
    <cellStyle name="Normal 4 3 3 8 2 3" xfId="27613" xr:uid="{00000000-0005-0000-0000-0000E90F0000}"/>
    <cellStyle name="Normal 4 3 3 8 3" xfId="2928" xr:uid="{00000000-0005-0000-0000-0000EA0F0000}"/>
    <cellStyle name="Normal 4 3 3 8 3 2" xfId="2929" xr:uid="{00000000-0005-0000-0000-0000EB0F0000}"/>
    <cellStyle name="Normal 4 3 3 8 3 2 2" xfId="37632" xr:uid="{00000000-0005-0000-0000-0000EC0F0000}"/>
    <cellStyle name="Normal 4 3 3 8 3 3" xfId="27614" xr:uid="{00000000-0005-0000-0000-0000ED0F0000}"/>
    <cellStyle name="Normal 4 3 3 8 4" xfId="2930" xr:uid="{00000000-0005-0000-0000-0000EE0F0000}"/>
    <cellStyle name="Normal 4 3 3 8 4 2" xfId="34233" xr:uid="{00000000-0005-0000-0000-0000EF0F0000}"/>
    <cellStyle name="Normal 4 3 3 8 5" xfId="23636" xr:uid="{00000000-0005-0000-0000-0000F00F0000}"/>
    <cellStyle name="Normal 4 3 3 9" xfId="2931" xr:uid="{00000000-0005-0000-0000-0000F10F0000}"/>
    <cellStyle name="Normal 4 3 3 9 2" xfId="2932" xr:uid="{00000000-0005-0000-0000-0000F20F0000}"/>
    <cellStyle name="Normal 4 3 3 9 2 2" xfId="34192" xr:uid="{00000000-0005-0000-0000-0000F30F0000}"/>
    <cellStyle name="Normal 4 3 3 9 3" xfId="23595" xr:uid="{00000000-0005-0000-0000-0000F40F0000}"/>
    <cellStyle name="Normal 4 3 4" xfId="2933" xr:uid="{00000000-0005-0000-0000-0000F50F0000}"/>
    <cellStyle name="Normal 4 3 4 10" xfId="2934" xr:uid="{00000000-0005-0000-0000-0000F60F0000}"/>
    <cellStyle name="Normal 4 3 4 10 2" xfId="2935" xr:uid="{00000000-0005-0000-0000-0000F70F0000}"/>
    <cellStyle name="Normal 4 3 4 10 2 2" xfId="37633" xr:uid="{00000000-0005-0000-0000-0000F80F0000}"/>
    <cellStyle name="Normal 4 3 4 10 3" xfId="27615" xr:uid="{00000000-0005-0000-0000-0000F90F0000}"/>
    <cellStyle name="Normal 4 3 4 11" xfId="2936" xr:uid="{00000000-0005-0000-0000-0000FA0F0000}"/>
    <cellStyle name="Normal 4 3 4 11 2" xfId="34090" xr:uid="{00000000-0005-0000-0000-0000FB0F0000}"/>
    <cellStyle name="Normal 4 3 4 12" xfId="23488" xr:uid="{00000000-0005-0000-0000-0000FC0F0000}"/>
    <cellStyle name="Normal 4 3 4 13" xfId="44047" xr:uid="{00000000-0005-0000-0000-0000FD0F0000}"/>
    <cellStyle name="Normal 4 3 4 2" xfId="2937" xr:uid="{00000000-0005-0000-0000-0000FE0F0000}"/>
    <cellStyle name="Normal 4 3 4 2 10" xfId="23638" xr:uid="{00000000-0005-0000-0000-0000FF0F0000}"/>
    <cellStyle name="Normal 4 3 4 2 2" xfId="2938" xr:uid="{00000000-0005-0000-0000-000000100000}"/>
    <cellStyle name="Normal 4 3 4 2 2 2" xfId="2939" xr:uid="{00000000-0005-0000-0000-000001100000}"/>
    <cellStyle name="Normal 4 3 4 2 2 2 2" xfId="2940" xr:uid="{00000000-0005-0000-0000-000002100000}"/>
    <cellStyle name="Normal 4 3 4 2 2 2 2 2" xfId="2941" xr:uid="{00000000-0005-0000-0000-000003100000}"/>
    <cellStyle name="Normal 4 3 4 2 2 2 2 2 2" xfId="2942" xr:uid="{00000000-0005-0000-0000-000004100000}"/>
    <cellStyle name="Normal 4 3 4 2 2 2 2 2 2 2" xfId="37634" xr:uid="{00000000-0005-0000-0000-000005100000}"/>
    <cellStyle name="Normal 4 3 4 2 2 2 2 2 3" xfId="27616" xr:uid="{00000000-0005-0000-0000-000006100000}"/>
    <cellStyle name="Normal 4 3 4 2 2 2 2 3" xfId="2943" xr:uid="{00000000-0005-0000-0000-000007100000}"/>
    <cellStyle name="Normal 4 3 4 2 2 2 2 3 2" xfId="2944" xr:uid="{00000000-0005-0000-0000-000008100000}"/>
    <cellStyle name="Normal 4 3 4 2 2 2 2 3 2 2" xfId="37635" xr:uid="{00000000-0005-0000-0000-000009100000}"/>
    <cellStyle name="Normal 4 3 4 2 2 2 2 3 3" xfId="27617" xr:uid="{00000000-0005-0000-0000-00000A100000}"/>
    <cellStyle name="Normal 4 3 4 2 2 2 2 4" xfId="2945" xr:uid="{00000000-0005-0000-0000-00000B100000}"/>
    <cellStyle name="Normal 4 3 4 2 2 2 2 4 2" xfId="34238" xr:uid="{00000000-0005-0000-0000-00000C100000}"/>
    <cellStyle name="Normal 4 3 4 2 2 2 2 5" xfId="23641" xr:uid="{00000000-0005-0000-0000-00000D100000}"/>
    <cellStyle name="Normal 4 3 4 2 2 2 3" xfId="2946" xr:uid="{00000000-0005-0000-0000-00000E100000}"/>
    <cellStyle name="Normal 4 3 4 2 2 2 3 2" xfId="2947" xr:uid="{00000000-0005-0000-0000-00000F100000}"/>
    <cellStyle name="Normal 4 3 4 2 2 2 3 2 2" xfId="2948" xr:uid="{00000000-0005-0000-0000-000010100000}"/>
    <cellStyle name="Normal 4 3 4 2 2 2 3 2 2 2" xfId="37636" xr:uid="{00000000-0005-0000-0000-000011100000}"/>
    <cellStyle name="Normal 4 3 4 2 2 2 3 2 3" xfId="27618" xr:uid="{00000000-0005-0000-0000-000012100000}"/>
    <cellStyle name="Normal 4 3 4 2 2 2 3 3" xfId="2949" xr:uid="{00000000-0005-0000-0000-000013100000}"/>
    <cellStyle name="Normal 4 3 4 2 2 2 3 3 2" xfId="2950" xr:uid="{00000000-0005-0000-0000-000014100000}"/>
    <cellStyle name="Normal 4 3 4 2 2 2 3 3 2 2" xfId="37637" xr:uid="{00000000-0005-0000-0000-000015100000}"/>
    <cellStyle name="Normal 4 3 4 2 2 2 3 3 3" xfId="27619" xr:uid="{00000000-0005-0000-0000-000016100000}"/>
    <cellStyle name="Normal 4 3 4 2 2 2 3 4" xfId="2951" xr:uid="{00000000-0005-0000-0000-000017100000}"/>
    <cellStyle name="Normal 4 3 4 2 2 2 3 4 2" xfId="34239" xr:uid="{00000000-0005-0000-0000-000018100000}"/>
    <cellStyle name="Normal 4 3 4 2 2 2 3 5" xfId="23642" xr:uid="{00000000-0005-0000-0000-000019100000}"/>
    <cellStyle name="Normal 4 3 4 2 2 2 4" xfId="2952" xr:uid="{00000000-0005-0000-0000-00001A100000}"/>
    <cellStyle name="Normal 4 3 4 2 2 2 4 2" xfId="2953" xr:uid="{00000000-0005-0000-0000-00001B100000}"/>
    <cellStyle name="Normal 4 3 4 2 2 2 4 2 2" xfId="37638" xr:uid="{00000000-0005-0000-0000-00001C100000}"/>
    <cellStyle name="Normal 4 3 4 2 2 2 4 3" xfId="27620" xr:uid="{00000000-0005-0000-0000-00001D100000}"/>
    <cellStyle name="Normal 4 3 4 2 2 2 5" xfId="2954" xr:uid="{00000000-0005-0000-0000-00001E100000}"/>
    <cellStyle name="Normal 4 3 4 2 2 2 5 2" xfId="2955" xr:uid="{00000000-0005-0000-0000-00001F100000}"/>
    <cellStyle name="Normal 4 3 4 2 2 2 5 2 2" xfId="37639" xr:uid="{00000000-0005-0000-0000-000020100000}"/>
    <cellStyle name="Normal 4 3 4 2 2 2 5 3" xfId="27621" xr:uid="{00000000-0005-0000-0000-000021100000}"/>
    <cellStyle name="Normal 4 3 4 2 2 2 6" xfId="2956" xr:uid="{00000000-0005-0000-0000-000022100000}"/>
    <cellStyle name="Normal 4 3 4 2 2 2 6 2" xfId="34237" xr:uid="{00000000-0005-0000-0000-000023100000}"/>
    <cellStyle name="Normal 4 3 4 2 2 2 7" xfId="23640" xr:uid="{00000000-0005-0000-0000-000024100000}"/>
    <cellStyle name="Normal 4 3 4 2 2 3" xfId="2957" xr:uid="{00000000-0005-0000-0000-000025100000}"/>
    <cellStyle name="Normal 4 3 4 2 2 3 2" xfId="2958" xr:uid="{00000000-0005-0000-0000-000026100000}"/>
    <cellStyle name="Normal 4 3 4 2 2 3 2 2" xfId="2959" xr:uid="{00000000-0005-0000-0000-000027100000}"/>
    <cellStyle name="Normal 4 3 4 2 2 3 2 2 2" xfId="37640" xr:uid="{00000000-0005-0000-0000-000028100000}"/>
    <cellStyle name="Normal 4 3 4 2 2 3 2 3" xfId="27622" xr:uid="{00000000-0005-0000-0000-000029100000}"/>
    <cellStyle name="Normal 4 3 4 2 2 3 3" xfId="2960" xr:uid="{00000000-0005-0000-0000-00002A100000}"/>
    <cellStyle name="Normal 4 3 4 2 2 3 3 2" xfId="2961" xr:uid="{00000000-0005-0000-0000-00002B100000}"/>
    <cellStyle name="Normal 4 3 4 2 2 3 3 2 2" xfId="37641" xr:uid="{00000000-0005-0000-0000-00002C100000}"/>
    <cellStyle name="Normal 4 3 4 2 2 3 3 3" xfId="27623" xr:uid="{00000000-0005-0000-0000-00002D100000}"/>
    <cellStyle name="Normal 4 3 4 2 2 3 4" xfId="2962" xr:uid="{00000000-0005-0000-0000-00002E100000}"/>
    <cellStyle name="Normal 4 3 4 2 2 3 4 2" xfId="34240" xr:uid="{00000000-0005-0000-0000-00002F100000}"/>
    <cellStyle name="Normal 4 3 4 2 2 3 5" xfId="23643" xr:uid="{00000000-0005-0000-0000-000030100000}"/>
    <cellStyle name="Normal 4 3 4 2 2 4" xfId="2963" xr:uid="{00000000-0005-0000-0000-000031100000}"/>
    <cellStyle name="Normal 4 3 4 2 2 4 2" xfId="2964" xr:uid="{00000000-0005-0000-0000-000032100000}"/>
    <cellStyle name="Normal 4 3 4 2 2 4 2 2" xfId="2965" xr:uid="{00000000-0005-0000-0000-000033100000}"/>
    <cellStyle name="Normal 4 3 4 2 2 4 2 2 2" xfId="37642" xr:uid="{00000000-0005-0000-0000-000034100000}"/>
    <cellStyle name="Normal 4 3 4 2 2 4 2 3" xfId="27624" xr:uid="{00000000-0005-0000-0000-000035100000}"/>
    <cellStyle name="Normal 4 3 4 2 2 4 3" xfId="2966" xr:uid="{00000000-0005-0000-0000-000036100000}"/>
    <cellStyle name="Normal 4 3 4 2 2 4 3 2" xfId="2967" xr:uid="{00000000-0005-0000-0000-000037100000}"/>
    <cellStyle name="Normal 4 3 4 2 2 4 3 2 2" xfId="37643" xr:uid="{00000000-0005-0000-0000-000038100000}"/>
    <cellStyle name="Normal 4 3 4 2 2 4 3 3" xfId="27625" xr:uid="{00000000-0005-0000-0000-000039100000}"/>
    <cellStyle name="Normal 4 3 4 2 2 4 4" xfId="2968" xr:uid="{00000000-0005-0000-0000-00003A100000}"/>
    <cellStyle name="Normal 4 3 4 2 2 4 4 2" xfId="34241" xr:uid="{00000000-0005-0000-0000-00003B100000}"/>
    <cellStyle name="Normal 4 3 4 2 2 4 5" xfId="23644" xr:uid="{00000000-0005-0000-0000-00003C100000}"/>
    <cellStyle name="Normal 4 3 4 2 2 5" xfId="2969" xr:uid="{00000000-0005-0000-0000-00003D100000}"/>
    <cellStyle name="Normal 4 3 4 2 2 5 2" xfId="2970" xr:uid="{00000000-0005-0000-0000-00003E100000}"/>
    <cellStyle name="Normal 4 3 4 2 2 5 2 2" xfId="37644" xr:uid="{00000000-0005-0000-0000-00003F100000}"/>
    <cellStyle name="Normal 4 3 4 2 2 5 3" xfId="27626" xr:uid="{00000000-0005-0000-0000-000040100000}"/>
    <cellStyle name="Normal 4 3 4 2 2 6" xfId="2971" xr:uid="{00000000-0005-0000-0000-000041100000}"/>
    <cellStyle name="Normal 4 3 4 2 2 6 2" xfId="2972" xr:uid="{00000000-0005-0000-0000-000042100000}"/>
    <cellStyle name="Normal 4 3 4 2 2 6 2 2" xfId="37645" xr:uid="{00000000-0005-0000-0000-000043100000}"/>
    <cellStyle name="Normal 4 3 4 2 2 6 3" xfId="27627" xr:uid="{00000000-0005-0000-0000-000044100000}"/>
    <cellStyle name="Normal 4 3 4 2 2 7" xfId="2973" xr:uid="{00000000-0005-0000-0000-000045100000}"/>
    <cellStyle name="Normal 4 3 4 2 2 7 2" xfId="34236" xr:uid="{00000000-0005-0000-0000-000046100000}"/>
    <cellStyle name="Normal 4 3 4 2 2 8" xfId="23639" xr:uid="{00000000-0005-0000-0000-000047100000}"/>
    <cellStyle name="Normal 4 3 4 2 3" xfId="2974" xr:uid="{00000000-0005-0000-0000-000048100000}"/>
    <cellStyle name="Normal 4 3 4 2 3 2" xfId="2975" xr:uid="{00000000-0005-0000-0000-000049100000}"/>
    <cellStyle name="Normal 4 3 4 2 3 2 2" xfId="2976" xr:uid="{00000000-0005-0000-0000-00004A100000}"/>
    <cellStyle name="Normal 4 3 4 2 3 2 2 2" xfId="2977" xr:uid="{00000000-0005-0000-0000-00004B100000}"/>
    <cellStyle name="Normal 4 3 4 2 3 2 2 2 2" xfId="2978" xr:uid="{00000000-0005-0000-0000-00004C100000}"/>
    <cellStyle name="Normal 4 3 4 2 3 2 2 2 2 2" xfId="37646" xr:uid="{00000000-0005-0000-0000-00004D100000}"/>
    <cellStyle name="Normal 4 3 4 2 3 2 2 2 3" xfId="27628" xr:uid="{00000000-0005-0000-0000-00004E100000}"/>
    <cellStyle name="Normal 4 3 4 2 3 2 2 3" xfId="2979" xr:uid="{00000000-0005-0000-0000-00004F100000}"/>
    <cellStyle name="Normal 4 3 4 2 3 2 2 3 2" xfId="2980" xr:uid="{00000000-0005-0000-0000-000050100000}"/>
    <cellStyle name="Normal 4 3 4 2 3 2 2 3 2 2" xfId="37647" xr:uid="{00000000-0005-0000-0000-000051100000}"/>
    <cellStyle name="Normal 4 3 4 2 3 2 2 3 3" xfId="27629" xr:uid="{00000000-0005-0000-0000-000052100000}"/>
    <cellStyle name="Normal 4 3 4 2 3 2 2 4" xfId="2981" xr:uid="{00000000-0005-0000-0000-000053100000}"/>
    <cellStyle name="Normal 4 3 4 2 3 2 2 4 2" xfId="34244" xr:uid="{00000000-0005-0000-0000-000054100000}"/>
    <cellStyle name="Normal 4 3 4 2 3 2 2 5" xfId="23647" xr:uid="{00000000-0005-0000-0000-000055100000}"/>
    <cellStyle name="Normal 4 3 4 2 3 2 3" xfId="2982" xr:uid="{00000000-0005-0000-0000-000056100000}"/>
    <cellStyle name="Normal 4 3 4 2 3 2 3 2" xfId="2983" xr:uid="{00000000-0005-0000-0000-000057100000}"/>
    <cellStyle name="Normal 4 3 4 2 3 2 3 2 2" xfId="2984" xr:uid="{00000000-0005-0000-0000-000058100000}"/>
    <cellStyle name="Normal 4 3 4 2 3 2 3 2 2 2" xfId="37648" xr:uid="{00000000-0005-0000-0000-000059100000}"/>
    <cellStyle name="Normal 4 3 4 2 3 2 3 2 3" xfId="27630" xr:uid="{00000000-0005-0000-0000-00005A100000}"/>
    <cellStyle name="Normal 4 3 4 2 3 2 3 3" xfId="2985" xr:uid="{00000000-0005-0000-0000-00005B100000}"/>
    <cellStyle name="Normal 4 3 4 2 3 2 3 3 2" xfId="2986" xr:uid="{00000000-0005-0000-0000-00005C100000}"/>
    <cellStyle name="Normal 4 3 4 2 3 2 3 3 2 2" xfId="37649" xr:uid="{00000000-0005-0000-0000-00005D100000}"/>
    <cellStyle name="Normal 4 3 4 2 3 2 3 3 3" xfId="27631" xr:uid="{00000000-0005-0000-0000-00005E100000}"/>
    <cellStyle name="Normal 4 3 4 2 3 2 3 4" xfId="2987" xr:uid="{00000000-0005-0000-0000-00005F100000}"/>
    <cellStyle name="Normal 4 3 4 2 3 2 3 4 2" xfId="34245" xr:uid="{00000000-0005-0000-0000-000060100000}"/>
    <cellStyle name="Normal 4 3 4 2 3 2 3 5" xfId="23648" xr:uid="{00000000-0005-0000-0000-000061100000}"/>
    <cellStyle name="Normal 4 3 4 2 3 2 4" xfId="2988" xr:uid="{00000000-0005-0000-0000-000062100000}"/>
    <cellStyle name="Normal 4 3 4 2 3 2 4 2" xfId="2989" xr:uid="{00000000-0005-0000-0000-000063100000}"/>
    <cellStyle name="Normal 4 3 4 2 3 2 4 2 2" xfId="37650" xr:uid="{00000000-0005-0000-0000-000064100000}"/>
    <cellStyle name="Normal 4 3 4 2 3 2 4 3" xfId="27632" xr:uid="{00000000-0005-0000-0000-000065100000}"/>
    <cellStyle name="Normal 4 3 4 2 3 2 5" xfId="2990" xr:uid="{00000000-0005-0000-0000-000066100000}"/>
    <cellStyle name="Normal 4 3 4 2 3 2 5 2" xfId="2991" xr:uid="{00000000-0005-0000-0000-000067100000}"/>
    <cellStyle name="Normal 4 3 4 2 3 2 5 2 2" xfId="37651" xr:uid="{00000000-0005-0000-0000-000068100000}"/>
    <cellStyle name="Normal 4 3 4 2 3 2 5 3" xfId="27633" xr:uid="{00000000-0005-0000-0000-000069100000}"/>
    <cellStyle name="Normal 4 3 4 2 3 2 6" xfId="2992" xr:uid="{00000000-0005-0000-0000-00006A100000}"/>
    <cellStyle name="Normal 4 3 4 2 3 2 6 2" xfId="34243" xr:uid="{00000000-0005-0000-0000-00006B100000}"/>
    <cellStyle name="Normal 4 3 4 2 3 2 7" xfId="23646" xr:uid="{00000000-0005-0000-0000-00006C100000}"/>
    <cellStyle name="Normal 4 3 4 2 3 3" xfId="2993" xr:uid="{00000000-0005-0000-0000-00006D100000}"/>
    <cellStyle name="Normal 4 3 4 2 3 3 2" xfId="2994" xr:uid="{00000000-0005-0000-0000-00006E100000}"/>
    <cellStyle name="Normal 4 3 4 2 3 3 2 2" xfId="2995" xr:uid="{00000000-0005-0000-0000-00006F100000}"/>
    <cellStyle name="Normal 4 3 4 2 3 3 2 2 2" xfId="37652" xr:uid="{00000000-0005-0000-0000-000070100000}"/>
    <cellStyle name="Normal 4 3 4 2 3 3 2 3" xfId="27634" xr:uid="{00000000-0005-0000-0000-000071100000}"/>
    <cellStyle name="Normal 4 3 4 2 3 3 3" xfId="2996" xr:uid="{00000000-0005-0000-0000-000072100000}"/>
    <cellStyle name="Normal 4 3 4 2 3 3 3 2" xfId="2997" xr:uid="{00000000-0005-0000-0000-000073100000}"/>
    <cellStyle name="Normal 4 3 4 2 3 3 3 2 2" xfId="37653" xr:uid="{00000000-0005-0000-0000-000074100000}"/>
    <cellStyle name="Normal 4 3 4 2 3 3 3 3" xfId="27635" xr:uid="{00000000-0005-0000-0000-000075100000}"/>
    <cellStyle name="Normal 4 3 4 2 3 3 4" xfId="2998" xr:uid="{00000000-0005-0000-0000-000076100000}"/>
    <cellStyle name="Normal 4 3 4 2 3 3 4 2" xfId="34246" xr:uid="{00000000-0005-0000-0000-000077100000}"/>
    <cellStyle name="Normal 4 3 4 2 3 3 5" xfId="23649" xr:uid="{00000000-0005-0000-0000-000078100000}"/>
    <cellStyle name="Normal 4 3 4 2 3 4" xfId="2999" xr:uid="{00000000-0005-0000-0000-000079100000}"/>
    <cellStyle name="Normal 4 3 4 2 3 4 2" xfId="3000" xr:uid="{00000000-0005-0000-0000-00007A100000}"/>
    <cellStyle name="Normal 4 3 4 2 3 4 2 2" xfId="3001" xr:uid="{00000000-0005-0000-0000-00007B100000}"/>
    <cellStyle name="Normal 4 3 4 2 3 4 2 2 2" xfId="37654" xr:uid="{00000000-0005-0000-0000-00007C100000}"/>
    <cellStyle name="Normal 4 3 4 2 3 4 2 3" xfId="27636" xr:uid="{00000000-0005-0000-0000-00007D100000}"/>
    <cellStyle name="Normal 4 3 4 2 3 4 3" xfId="3002" xr:uid="{00000000-0005-0000-0000-00007E100000}"/>
    <cellStyle name="Normal 4 3 4 2 3 4 3 2" xfId="3003" xr:uid="{00000000-0005-0000-0000-00007F100000}"/>
    <cellStyle name="Normal 4 3 4 2 3 4 3 2 2" xfId="37655" xr:uid="{00000000-0005-0000-0000-000080100000}"/>
    <cellStyle name="Normal 4 3 4 2 3 4 3 3" xfId="27637" xr:uid="{00000000-0005-0000-0000-000081100000}"/>
    <cellStyle name="Normal 4 3 4 2 3 4 4" xfId="3004" xr:uid="{00000000-0005-0000-0000-000082100000}"/>
    <cellStyle name="Normal 4 3 4 2 3 4 4 2" xfId="34247" xr:uid="{00000000-0005-0000-0000-000083100000}"/>
    <cellStyle name="Normal 4 3 4 2 3 4 5" xfId="23650" xr:uid="{00000000-0005-0000-0000-000084100000}"/>
    <cellStyle name="Normal 4 3 4 2 3 5" xfId="3005" xr:uid="{00000000-0005-0000-0000-000085100000}"/>
    <cellStyle name="Normal 4 3 4 2 3 5 2" xfId="3006" xr:uid="{00000000-0005-0000-0000-000086100000}"/>
    <cellStyle name="Normal 4 3 4 2 3 5 2 2" xfId="37656" xr:uid="{00000000-0005-0000-0000-000087100000}"/>
    <cellStyle name="Normal 4 3 4 2 3 5 3" xfId="27638" xr:uid="{00000000-0005-0000-0000-000088100000}"/>
    <cellStyle name="Normal 4 3 4 2 3 6" xfId="3007" xr:uid="{00000000-0005-0000-0000-000089100000}"/>
    <cellStyle name="Normal 4 3 4 2 3 6 2" xfId="3008" xr:uid="{00000000-0005-0000-0000-00008A100000}"/>
    <cellStyle name="Normal 4 3 4 2 3 6 2 2" xfId="37657" xr:uid="{00000000-0005-0000-0000-00008B100000}"/>
    <cellStyle name="Normal 4 3 4 2 3 6 3" xfId="27639" xr:uid="{00000000-0005-0000-0000-00008C100000}"/>
    <cellStyle name="Normal 4 3 4 2 3 7" xfId="3009" xr:uid="{00000000-0005-0000-0000-00008D100000}"/>
    <cellStyle name="Normal 4 3 4 2 3 7 2" xfId="34242" xr:uid="{00000000-0005-0000-0000-00008E100000}"/>
    <cellStyle name="Normal 4 3 4 2 3 8" xfId="23645" xr:uid="{00000000-0005-0000-0000-00008F100000}"/>
    <cellStyle name="Normal 4 3 4 2 4" xfId="3010" xr:uid="{00000000-0005-0000-0000-000090100000}"/>
    <cellStyle name="Normal 4 3 4 2 4 2" xfId="3011" xr:uid="{00000000-0005-0000-0000-000091100000}"/>
    <cellStyle name="Normal 4 3 4 2 4 2 2" xfId="3012" xr:uid="{00000000-0005-0000-0000-000092100000}"/>
    <cellStyle name="Normal 4 3 4 2 4 2 2 2" xfId="3013" xr:uid="{00000000-0005-0000-0000-000093100000}"/>
    <cellStyle name="Normal 4 3 4 2 4 2 2 2 2" xfId="37658" xr:uid="{00000000-0005-0000-0000-000094100000}"/>
    <cellStyle name="Normal 4 3 4 2 4 2 2 3" xfId="27640" xr:uid="{00000000-0005-0000-0000-000095100000}"/>
    <cellStyle name="Normal 4 3 4 2 4 2 3" xfId="3014" xr:uid="{00000000-0005-0000-0000-000096100000}"/>
    <cellStyle name="Normal 4 3 4 2 4 2 3 2" xfId="3015" xr:uid="{00000000-0005-0000-0000-000097100000}"/>
    <cellStyle name="Normal 4 3 4 2 4 2 3 2 2" xfId="37659" xr:uid="{00000000-0005-0000-0000-000098100000}"/>
    <cellStyle name="Normal 4 3 4 2 4 2 3 3" xfId="27641" xr:uid="{00000000-0005-0000-0000-000099100000}"/>
    <cellStyle name="Normal 4 3 4 2 4 2 4" xfId="3016" xr:uid="{00000000-0005-0000-0000-00009A100000}"/>
    <cellStyle name="Normal 4 3 4 2 4 2 4 2" xfId="34249" xr:uid="{00000000-0005-0000-0000-00009B100000}"/>
    <cellStyle name="Normal 4 3 4 2 4 2 5" xfId="23652" xr:uid="{00000000-0005-0000-0000-00009C100000}"/>
    <cellStyle name="Normal 4 3 4 2 4 3" xfId="3017" xr:uid="{00000000-0005-0000-0000-00009D100000}"/>
    <cellStyle name="Normal 4 3 4 2 4 3 2" xfId="3018" xr:uid="{00000000-0005-0000-0000-00009E100000}"/>
    <cellStyle name="Normal 4 3 4 2 4 3 2 2" xfId="3019" xr:uid="{00000000-0005-0000-0000-00009F100000}"/>
    <cellStyle name="Normal 4 3 4 2 4 3 2 2 2" xfId="37660" xr:uid="{00000000-0005-0000-0000-0000A0100000}"/>
    <cellStyle name="Normal 4 3 4 2 4 3 2 3" xfId="27642" xr:uid="{00000000-0005-0000-0000-0000A1100000}"/>
    <cellStyle name="Normal 4 3 4 2 4 3 3" xfId="3020" xr:uid="{00000000-0005-0000-0000-0000A2100000}"/>
    <cellStyle name="Normal 4 3 4 2 4 3 3 2" xfId="3021" xr:uid="{00000000-0005-0000-0000-0000A3100000}"/>
    <cellStyle name="Normal 4 3 4 2 4 3 3 2 2" xfId="37661" xr:uid="{00000000-0005-0000-0000-0000A4100000}"/>
    <cellStyle name="Normal 4 3 4 2 4 3 3 3" xfId="27643" xr:uid="{00000000-0005-0000-0000-0000A5100000}"/>
    <cellStyle name="Normal 4 3 4 2 4 3 4" xfId="3022" xr:uid="{00000000-0005-0000-0000-0000A6100000}"/>
    <cellStyle name="Normal 4 3 4 2 4 3 4 2" xfId="34250" xr:uid="{00000000-0005-0000-0000-0000A7100000}"/>
    <cellStyle name="Normal 4 3 4 2 4 3 5" xfId="23653" xr:uid="{00000000-0005-0000-0000-0000A8100000}"/>
    <cellStyle name="Normal 4 3 4 2 4 4" xfId="3023" xr:uid="{00000000-0005-0000-0000-0000A9100000}"/>
    <cellStyle name="Normal 4 3 4 2 4 4 2" xfId="3024" xr:uid="{00000000-0005-0000-0000-0000AA100000}"/>
    <cellStyle name="Normal 4 3 4 2 4 4 2 2" xfId="37662" xr:uid="{00000000-0005-0000-0000-0000AB100000}"/>
    <cellStyle name="Normal 4 3 4 2 4 4 3" xfId="27644" xr:uid="{00000000-0005-0000-0000-0000AC100000}"/>
    <cellStyle name="Normal 4 3 4 2 4 5" xfId="3025" xr:uid="{00000000-0005-0000-0000-0000AD100000}"/>
    <cellStyle name="Normal 4 3 4 2 4 5 2" xfId="3026" xr:uid="{00000000-0005-0000-0000-0000AE100000}"/>
    <cellStyle name="Normal 4 3 4 2 4 5 2 2" xfId="37663" xr:uid="{00000000-0005-0000-0000-0000AF100000}"/>
    <cellStyle name="Normal 4 3 4 2 4 5 3" xfId="27645" xr:uid="{00000000-0005-0000-0000-0000B0100000}"/>
    <cellStyle name="Normal 4 3 4 2 4 6" xfId="3027" xr:uid="{00000000-0005-0000-0000-0000B1100000}"/>
    <cellStyle name="Normal 4 3 4 2 4 6 2" xfId="34248" xr:uid="{00000000-0005-0000-0000-0000B2100000}"/>
    <cellStyle name="Normal 4 3 4 2 4 7" xfId="23651" xr:uid="{00000000-0005-0000-0000-0000B3100000}"/>
    <cellStyle name="Normal 4 3 4 2 5" xfId="3028" xr:uid="{00000000-0005-0000-0000-0000B4100000}"/>
    <cellStyle name="Normal 4 3 4 2 5 2" xfId="3029" xr:uid="{00000000-0005-0000-0000-0000B5100000}"/>
    <cellStyle name="Normal 4 3 4 2 5 2 2" xfId="3030" xr:uid="{00000000-0005-0000-0000-0000B6100000}"/>
    <cellStyle name="Normal 4 3 4 2 5 2 2 2" xfId="37664" xr:uid="{00000000-0005-0000-0000-0000B7100000}"/>
    <cellStyle name="Normal 4 3 4 2 5 2 3" xfId="27646" xr:uid="{00000000-0005-0000-0000-0000B8100000}"/>
    <cellStyle name="Normal 4 3 4 2 5 3" xfId="3031" xr:uid="{00000000-0005-0000-0000-0000B9100000}"/>
    <cellStyle name="Normal 4 3 4 2 5 3 2" xfId="3032" xr:uid="{00000000-0005-0000-0000-0000BA100000}"/>
    <cellStyle name="Normal 4 3 4 2 5 3 2 2" xfId="37665" xr:uid="{00000000-0005-0000-0000-0000BB100000}"/>
    <cellStyle name="Normal 4 3 4 2 5 3 3" xfId="27647" xr:uid="{00000000-0005-0000-0000-0000BC100000}"/>
    <cellStyle name="Normal 4 3 4 2 5 4" xfId="3033" xr:uid="{00000000-0005-0000-0000-0000BD100000}"/>
    <cellStyle name="Normal 4 3 4 2 5 4 2" xfId="34251" xr:uid="{00000000-0005-0000-0000-0000BE100000}"/>
    <cellStyle name="Normal 4 3 4 2 5 5" xfId="23654" xr:uid="{00000000-0005-0000-0000-0000BF100000}"/>
    <cellStyle name="Normal 4 3 4 2 6" xfId="3034" xr:uid="{00000000-0005-0000-0000-0000C0100000}"/>
    <cellStyle name="Normal 4 3 4 2 6 2" xfId="3035" xr:uid="{00000000-0005-0000-0000-0000C1100000}"/>
    <cellStyle name="Normal 4 3 4 2 6 2 2" xfId="3036" xr:uid="{00000000-0005-0000-0000-0000C2100000}"/>
    <cellStyle name="Normal 4 3 4 2 6 2 2 2" xfId="37666" xr:uid="{00000000-0005-0000-0000-0000C3100000}"/>
    <cellStyle name="Normal 4 3 4 2 6 2 3" xfId="27648" xr:uid="{00000000-0005-0000-0000-0000C4100000}"/>
    <cellStyle name="Normal 4 3 4 2 6 3" xfId="3037" xr:uid="{00000000-0005-0000-0000-0000C5100000}"/>
    <cellStyle name="Normal 4 3 4 2 6 3 2" xfId="3038" xr:uid="{00000000-0005-0000-0000-0000C6100000}"/>
    <cellStyle name="Normal 4 3 4 2 6 3 2 2" xfId="37667" xr:uid="{00000000-0005-0000-0000-0000C7100000}"/>
    <cellStyle name="Normal 4 3 4 2 6 3 3" xfId="27649" xr:uid="{00000000-0005-0000-0000-0000C8100000}"/>
    <cellStyle name="Normal 4 3 4 2 6 4" xfId="3039" xr:uid="{00000000-0005-0000-0000-0000C9100000}"/>
    <cellStyle name="Normal 4 3 4 2 6 4 2" xfId="34252" xr:uid="{00000000-0005-0000-0000-0000CA100000}"/>
    <cellStyle name="Normal 4 3 4 2 6 5" xfId="23655" xr:uid="{00000000-0005-0000-0000-0000CB100000}"/>
    <cellStyle name="Normal 4 3 4 2 7" xfId="3040" xr:uid="{00000000-0005-0000-0000-0000CC100000}"/>
    <cellStyle name="Normal 4 3 4 2 7 2" xfId="3041" xr:uid="{00000000-0005-0000-0000-0000CD100000}"/>
    <cellStyle name="Normal 4 3 4 2 7 2 2" xfId="37668" xr:uid="{00000000-0005-0000-0000-0000CE100000}"/>
    <cellStyle name="Normal 4 3 4 2 7 3" xfId="27650" xr:uid="{00000000-0005-0000-0000-0000CF100000}"/>
    <cellStyle name="Normal 4 3 4 2 8" xfId="3042" xr:uid="{00000000-0005-0000-0000-0000D0100000}"/>
    <cellStyle name="Normal 4 3 4 2 8 2" xfId="3043" xr:uid="{00000000-0005-0000-0000-0000D1100000}"/>
    <cellStyle name="Normal 4 3 4 2 8 2 2" xfId="37669" xr:uid="{00000000-0005-0000-0000-0000D2100000}"/>
    <cellStyle name="Normal 4 3 4 2 8 3" xfId="27651" xr:uid="{00000000-0005-0000-0000-0000D3100000}"/>
    <cellStyle name="Normal 4 3 4 2 9" xfId="3044" xr:uid="{00000000-0005-0000-0000-0000D4100000}"/>
    <cellStyle name="Normal 4 3 4 2 9 2" xfId="34235" xr:uid="{00000000-0005-0000-0000-0000D5100000}"/>
    <cellStyle name="Normal 4 3 4 3" xfId="3045" xr:uid="{00000000-0005-0000-0000-0000D6100000}"/>
    <cellStyle name="Normal 4 3 4 3 2" xfId="3046" xr:uid="{00000000-0005-0000-0000-0000D7100000}"/>
    <cellStyle name="Normal 4 3 4 3 2 2" xfId="3047" xr:uid="{00000000-0005-0000-0000-0000D8100000}"/>
    <cellStyle name="Normal 4 3 4 3 2 2 2" xfId="3048" xr:uid="{00000000-0005-0000-0000-0000D9100000}"/>
    <cellStyle name="Normal 4 3 4 3 2 2 2 2" xfId="3049" xr:uid="{00000000-0005-0000-0000-0000DA100000}"/>
    <cellStyle name="Normal 4 3 4 3 2 2 2 2 2" xfId="37670" xr:uid="{00000000-0005-0000-0000-0000DB100000}"/>
    <cellStyle name="Normal 4 3 4 3 2 2 2 3" xfId="27652" xr:uid="{00000000-0005-0000-0000-0000DC100000}"/>
    <cellStyle name="Normal 4 3 4 3 2 2 3" xfId="3050" xr:uid="{00000000-0005-0000-0000-0000DD100000}"/>
    <cellStyle name="Normal 4 3 4 3 2 2 3 2" xfId="3051" xr:uid="{00000000-0005-0000-0000-0000DE100000}"/>
    <cellStyle name="Normal 4 3 4 3 2 2 3 2 2" xfId="37671" xr:uid="{00000000-0005-0000-0000-0000DF100000}"/>
    <cellStyle name="Normal 4 3 4 3 2 2 3 3" xfId="27653" xr:uid="{00000000-0005-0000-0000-0000E0100000}"/>
    <cellStyle name="Normal 4 3 4 3 2 2 4" xfId="3052" xr:uid="{00000000-0005-0000-0000-0000E1100000}"/>
    <cellStyle name="Normal 4 3 4 3 2 2 4 2" xfId="34255" xr:uid="{00000000-0005-0000-0000-0000E2100000}"/>
    <cellStyle name="Normal 4 3 4 3 2 2 5" xfId="23658" xr:uid="{00000000-0005-0000-0000-0000E3100000}"/>
    <cellStyle name="Normal 4 3 4 3 2 3" xfId="3053" xr:uid="{00000000-0005-0000-0000-0000E4100000}"/>
    <cellStyle name="Normal 4 3 4 3 2 3 2" xfId="3054" xr:uid="{00000000-0005-0000-0000-0000E5100000}"/>
    <cellStyle name="Normal 4 3 4 3 2 3 2 2" xfId="3055" xr:uid="{00000000-0005-0000-0000-0000E6100000}"/>
    <cellStyle name="Normal 4 3 4 3 2 3 2 2 2" xfId="37672" xr:uid="{00000000-0005-0000-0000-0000E7100000}"/>
    <cellStyle name="Normal 4 3 4 3 2 3 2 3" xfId="27654" xr:uid="{00000000-0005-0000-0000-0000E8100000}"/>
    <cellStyle name="Normal 4 3 4 3 2 3 3" xfId="3056" xr:uid="{00000000-0005-0000-0000-0000E9100000}"/>
    <cellStyle name="Normal 4 3 4 3 2 3 3 2" xfId="3057" xr:uid="{00000000-0005-0000-0000-0000EA100000}"/>
    <cellStyle name="Normal 4 3 4 3 2 3 3 2 2" xfId="37673" xr:uid="{00000000-0005-0000-0000-0000EB100000}"/>
    <cellStyle name="Normal 4 3 4 3 2 3 3 3" xfId="27655" xr:uid="{00000000-0005-0000-0000-0000EC100000}"/>
    <cellStyle name="Normal 4 3 4 3 2 3 4" xfId="3058" xr:uid="{00000000-0005-0000-0000-0000ED100000}"/>
    <cellStyle name="Normal 4 3 4 3 2 3 4 2" xfId="34256" xr:uid="{00000000-0005-0000-0000-0000EE100000}"/>
    <cellStyle name="Normal 4 3 4 3 2 3 5" xfId="23659" xr:uid="{00000000-0005-0000-0000-0000EF100000}"/>
    <cellStyle name="Normal 4 3 4 3 2 4" xfId="3059" xr:uid="{00000000-0005-0000-0000-0000F0100000}"/>
    <cellStyle name="Normal 4 3 4 3 2 4 2" xfId="3060" xr:uid="{00000000-0005-0000-0000-0000F1100000}"/>
    <cellStyle name="Normal 4 3 4 3 2 4 2 2" xfId="37674" xr:uid="{00000000-0005-0000-0000-0000F2100000}"/>
    <cellStyle name="Normal 4 3 4 3 2 4 3" xfId="27656" xr:uid="{00000000-0005-0000-0000-0000F3100000}"/>
    <cellStyle name="Normal 4 3 4 3 2 5" xfId="3061" xr:uid="{00000000-0005-0000-0000-0000F4100000}"/>
    <cellStyle name="Normal 4 3 4 3 2 5 2" xfId="3062" xr:uid="{00000000-0005-0000-0000-0000F5100000}"/>
    <cellStyle name="Normal 4 3 4 3 2 5 2 2" xfId="37675" xr:uid="{00000000-0005-0000-0000-0000F6100000}"/>
    <cellStyle name="Normal 4 3 4 3 2 5 3" xfId="27657" xr:uid="{00000000-0005-0000-0000-0000F7100000}"/>
    <cellStyle name="Normal 4 3 4 3 2 6" xfId="3063" xr:uid="{00000000-0005-0000-0000-0000F8100000}"/>
    <cellStyle name="Normal 4 3 4 3 2 6 2" xfId="34254" xr:uid="{00000000-0005-0000-0000-0000F9100000}"/>
    <cellStyle name="Normal 4 3 4 3 2 7" xfId="23657" xr:uid="{00000000-0005-0000-0000-0000FA100000}"/>
    <cellStyle name="Normal 4 3 4 3 3" xfId="3064" xr:uid="{00000000-0005-0000-0000-0000FB100000}"/>
    <cellStyle name="Normal 4 3 4 3 3 2" xfId="3065" xr:uid="{00000000-0005-0000-0000-0000FC100000}"/>
    <cellStyle name="Normal 4 3 4 3 3 2 2" xfId="3066" xr:uid="{00000000-0005-0000-0000-0000FD100000}"/>
    <cellStyle name="Normal 4 3 4 3 3 2 2 2" xfId="37676" xr:uid="{00000000-0005-0000-0000-0000FE100000}"/>
    <cellStyle name="Normal 4 3 4 3 3 2 3" xfId="27658" xr:uid="{00000000-0005-0000-0000-0000FF100000}"/>
    <cellStyle name="Normal 4 3 4 3 3 3" xfId="3067" xr:uid="{00000000-0005-0000-0000-000000110000}"/>
    <cellStyle name="Normal 4 3 4 3 3 3 2" xfId="3068" xr:uid="{00000000-0005-0000-0000-000001110000}"/>
    <cellStyle name="Normal 4 3 4 3 3 3 2 2" xfId="37677" xr:uid="{00000000-0005-0000-0000-000002110000}"/>
    <cellStyle name="Normal 4 3 4 3 3 3 3" xfId="27659" xr:uid="{00000000-0005-0000-0000-000003110000}"/>
    <cellStyle name="Normal 4 3 4 3 3 4" xfId="3069" xr:uid="{00000000-0005-0000-0000-000004110000}"/>
    <cellStyle name="Normal 4 3 4 3 3 4 2" xfId="34257" xr:uid="{00000000-0005-0000-0000-000005110000}"/>
    <cellStyle name="Normal 4 3 4 3 3 5" xfId="23660" xr:uid="{00000000-0005-0000-0000-000006110000}"/>
    <cellStyle name="Normal 4 3 4 3 4" xfId="3070" xr:uid="{00000000-0005-0000-0000-000007110000}"/>
    <cellStyle name="Normal 4 3 4 3 4 2" xfId="3071" xr:uid="{00000000-0005-0000-0000-000008110000}"/>
    <cellStyle name="Normal 4 3 4 3 4 2 2" xfId="3072" xr:uid="{00000000-0005-0000-0000-000009110000}"/>
    <cellStyle name="Normal 4 3 4 3 4 2 2 2" xfId="37678" xr:uid="{00000000-0005-0000-0000-00000A110000}"/>
    <cellStyle name="Normal 4 3 4 3 4 2 3" xfId="27660" xr:uid="{00000000-0005-0000-0000-00000B110000}"/>
    <cellStyle name="Normal 4 3 4 3 4 3" xfId="3073" xr:uid="{00000000-0005-0000-0000-00000C110000}"/>
    <cellStyle name="Normal 4 3 4 3 4 3 2" xfId="3074" xr:uid="{00000000-0005-0000-0000-00000D110000}"/>
    <cellStyle name="Normal 4 3 4 3 4 3 2 2" xfId="37679" xr:uid="{00000000-0005-0000-0000-00000E110000}"/>
    <cellStyle name="Normal 4 3 4 3 4 3 3" xfId="27661" xr:uid="{00000000-0005-0000-0000-00000F110000}"/>
    <cellStyle name="Normal 4 3 4 3 4 4" xfId="3075" xr:uid="{00000000-0005-0000-0000-000010110000}"/>
    <cellStyle name="Normal 4 3 4 3 4 4 2" xfId="34258" xr:uid="{00000000-0005-0000-0000-000011110000}"/>
    <cellStyle name="Normal 4 3 4 3 4 5" xfId="23661" xr:uid="{00000000-0005-0000-0000-000012110000}"/>
    <cellStyle name="Normal 4 3 4 3 5" xfId="3076" xr:uid="{00000000-0005-0000-0000-000013110000}"/>
    <cellStyle name="Normal 4 3 4 3 5 2" xfId="3077" xr:uid="{00000000-0005-0000-0000-000014110000}"/>
    <cellStyle name="Normal 4 3 4 3 5 2 2" xfId="37680" xr:uid="{00000000-0005-0000-0000-000015110000}"/>
    <cellStyle name="Normal 4 3 4 3 5 3" xfId="27662" xr:uid="{00000000-0005-0000-0000-000016110000}"/>
    <cellStyle name="Normal 4 3 4 3 6" xfId="3078" xr:uid="{00000000-0005-0000-0000-000017110000}"/>
    <cellStyle name="Normal 4 3 4 3 6 2" xfId="3079" xr:uid="{00000000-0005-0000-0000-000018110000}"/>
    <cellStyle name="Normal 4 3 4 3 6 2 2" xfId="37681" xr:uid="{00000000-0005-0000-0000-000019110000}"/>
    <cellStyle name="Normal 4 3 4 3 6 3" xfId="27663" xr:uid="{00000000-0005-0000-0000-00001A110000}"/>
    <cellStyle name="Normal 4 3 4 3 7" xfId="3080" xr:uid="{00000000-0005-0000-0000-00001B110000}"/>
    <cellStyle name="Normal 4 3 4 3 7 2" xfId="34253" xr:uid="{00000000-0005-0000-0000-00001C110000}"/>
    <cellStyle name="Normal 4 3 4 3 8" xfId="23656" xr:uid="{00000000-0005-0000-0000-00001D110000}"/>
    <cellStyle name="Normal 4 3 4 4" xfId="3081" xr:uid="{00000000-0005-0000-0000-00001E110000}"/>
    <cellStyle name="Normal 4 3 4 4 2" xfId="3082" xr:uid="{00000000-0005-0000-0000-00001F110000}"/>
    <cellStyle name="Normal 4 3 4 4 2 2" xfId="3083" xr:uid="{00000000-0005-0000-0000-000020110000}"/>
    <cellStyle name="Normal 4 3 4 4 2 2 2" xfId="3084" xr:uid="{00000000-0005-0000-0000-000021110000}"/>
    <cellStyle name="Normal 4 3 4 4 2 2 2 2" xfId="3085" xr:uid="{00000000-0005-0000-0000-000022110000}"/>
    <cellStyle name="Normal 4 3 4 4 2 2 2 2 2" xfId="37682" xr:uid="{00000000-0005-0000-0000-000023110000}"/>
    <cellStyle name="Normal 4 3 4 4 2 2 2 3" xfId="27664" xr:uid="{00000000-0005-0000-0000-000024110000}"/>
    <cellStyle name="Normal 4 3 4 4 2 2 3" xfId="3086" xr:uid="{00000000-0005-0000-0000-000025110000}"/>
    <cellStyle name="Normal 4 3 4 4 2 2 3 2" xfId="3087" xr:uid="{00000000-0005-0000-0000-000026110000}"/>
    <cellStyle name="Normal 4 3 4 4 2 2 3 2 2" xfId="37683" xr:uid="{00000000-0005-0000-0000-000027110000}"/>
    <cellStyle name="Normal 4 3 4 4 2 2 3 3" xfId="27665" xr:uid="{00000000-0005-0000-0000-000028110000}"/>
    <cellStyle name="Normal 4 3 4 4 2 2 4" xfId="3088" xr:uid="{00000000-0005-0000-0000-000029110000}"/>
    <cellStyle name="Normal 4 3 4 4 2 2 4 2" xfId="34261" xr:uid="{00000000-0005-0000-0000-00002A110000}"/>
    <cellStyle name="Normal 4 3 4 4 2 2 5" xfId="23664" xr:uid="{00000000-0005-0000-0000-00002B110000}"/>
    <cellStyle name="Normal 4 3 4 4 2 3" xfId="3089" xr:uid="{00000000-0005-0000-0000-00002C110000}"/>
    <cellStyle name="Normal 4 3 4 4 2 3 2" xfId="3090" xr:uid="{00000000-0005-0000-0000-00002D110000}"/>
    <cellStyle name="Normal 4 3 4 4 2 3 2 2" xfId="3091" xr:uid="{00000000-0005-0000-0000-00002E110000}"/>
    <cellStyle name="Normal 4 3 4 4 2 3 2 2 2" xfId="37684" xr:uid="{00000000-0005-0000-0000-00002F110000}"/>
    <cellStyle name="Normal 4 3 4 4 2 3 2 3" xfId="27666" xr:uid="{00000000-0005-0000-0000-000030110000}"/>
    <cellStyle name="Normal 4 3 4 4 2 3 3" xfId="3092" xr:uid="{00000000-0005-0000-0000-000031110000}"/>
    <cellStyle name="Normal 4 3 4 4 2 3 3 2" xfId="3093" xr:uid="{00000000-0005-0000-0000-000032110000}"/>
    <cellStyle name="Normal 4 3 4 4 2 3 3 2 2" xfId="37685" xr:uid="{00000000-0005-0000-0000-000033110000}"/>
    <cellStyle name="Normal 4 3 4 4 2 3 3 3" xfId="27667" xr:uid="{00000000-0005-0000-0000-000034110000}"/>
    <cellStyle name="Normal 4 3 4 4 2 3 4" xfId="3094" xr:uid="{00000000-0005-0000-0000-000035110000}"/>
    <cellStyle name="Normal 4 3 4 4 2 3 4 2" xfId="34262" xr:uid="{00000000-0005-0000-0000-000036110000}"/>
    <cellStyle name="Normal 4 3 4 4 2 3 5" xfId="23665" xr:uid="{00000000-0005-0000-0000-000037110000}"/>
    <cellStyle name="Normal 4 3 4 4 2 4" xfId="3095" xr:uid="{00000000-0005-0000-0000-000038110000}"/>
    <cellStyle name="Normal 4 3 4 4 2 4 2" xfId="3096" xr:uid="{00000000-0005-0000-0000-000039110000}"/>
    <cellStyle name="Normal 4 3 4 4 2 4 2 2" xfId="37686" xr:uid="{00000000-0005-0000-0000-00003A110000}"/>
    <cellStyle name="Normal 4 3 4 4 2 4 3" xfId="27668" xr:uid="{00000000-0005-0000-0000-00003B110000}"/>
    <cellStyle name="Normal 4 3 4 4 2 5" xfId="3097" xr:uid="{00000000-0005-0000-0000-00003C110000}"/>
    <cellStyle name="Normal 4 3 4 4 2 5 2" xfId="3098" xr:uid="{00000000-0005-0000-0000-00003D110000}"/>
    <cellStyle name="Normal 4 3 4 4 2 5 2 2" xfId="37687" xr:uid="{00000000-0005-0000-0000-00003E110000}"/>
    <cellStyle name="Normal 4 3 4 4 2 5 3" xfId="27669" xr:uid="{00000000-0005-0000-0000-00003F110000}"/>
    <cellStyle name="Normal 4 3 4 4 2 6" xfId="3099" xr:uid="{00000000-0005-0000-0000-000040110000}"/>
    <cellStyle name="Normal 4 3 4 4 2 6 2" xfId="34260" xr:uid="{00000000-0005-0000-0000-000041110000}"/>
    <cellStyle name="Normal 4 3 4 4 2 7" xfId="23663" xr:uid="{00000000-0005-0000-0000-000042110000}"/>
    <cellStyle name="Normal 4 3 4 4 3" xfId="3100" xr:uid="{00000000-0005-0000-0000-000043110000}"/>
    <cellStyle name="Normal 4 3 4 4 3 2" xfId="3101" xr:uid="{00000000-0005-0000-0000-000044110000}"/>
    <cellStyle name="Normal 4 3 4 4 3 2 2" xfId="3102" xr:uid="{00000000-0005-0000-0000-000045110000}"/>
    <cellStyle name="Normal 4 3 4 4 3 2 2 2" xfId="37688" xr:uid="{00000000-0005-0000-0000-000046110000}"/>
    <cellStyle name="Normal 4 3 4 4 3 2 3" xfId="27670" xr:uid="{00000000-0005-0000-0000-000047110000}"/>
    <cellStyle name="Normal 4 3 4 4 3 3" xfId="3103" xr:uid="{00000000-0005-0000-0000-000048110000}"/>
    <cellStyle name="Normal 4 3 4 4 3 3 2" xfId="3104" xr:uid="{00000000-0005-0000-0000-000049110000}"/>
    <cellStyle name="Normal 4 3 4 4 3 3 2 2" xfId="37689" xr:uid="{00000000-0005-0000-0000-00004A110000}"/>
    <cellStyle name="Normal 4 3 4 4 3 3 3" xfId="27671" xr:uid="{00000000-0005-0000-0000-00004B110000}"/>
    <cellStyle name="Normal 4 3 4 4 3 4" xfId="3105" xr:uid="{00000000-0005-0000-0000-00004C110000}"/>
    <cellStyle name="Normal 4 3 4 4 3 4 2" xfId="34263" xr:uid="{00000000-0005-0000-0000-00004D110000}"/>
    <cellStyle name="Normal 4 3 4 4 3 5" xfId="23666" xr:uid="{00000000-0005-0000-0000-00004E110000}"/>
    <cellStyle name="Normal 4 3 4 4 4" xfId="3106" xr:uid="{00000000-0005-0000-0000-00004F110000}"/>
    <cellStyle name="Normal 4 3 4 4 4 2" xfId="3107" xr:uid="{00000000-0005-0000-0000-000050110000}"/>
    <cellStyle name="Normal 4 3 4 4 4 2 2" xfId="3108" xr:uid="{00000000-0005-0000-0000-000051110000}"/>
    <cellStyle name="Normal 4 3 4 4 4 2 2 2" xfId="37690" xr:uid="{00000000-0005-0000-0000-000052110000}"/>
    <cellStyle name="Normal 4 3 4 4 4 2 3" xfId="27672" xr:uid="{00000000-0005-0000-0000-000053110000}"/>
    <cellStyle name="Normal 4 3 4 4 4 3" xfId="3109" xr:uid="{00000000-0005-0000-0000-000054110000}"/>
    <cellStyle name="Normal 4 3 4 4 4 3 2" xfId="3110" xr:uid="{00000000-0005-0000-0000-000055110000}"/>
    <cellStyle name="Normal 4 3 4 4 4 3 2 2" xfId="37691" xr:uid="{00000000-0005-0000-0000-000056110000}"/>
    <cellStyle name="Normal 4 3 4 4 4 3 3" xfId="27673" xr:uid="{00000000-0005-0000-0000-000057110000}"/>
    <cellStyle name="Normal 4 3 4 4 4 4" xfId="3111" xr:uid="{00000000-0005-0000-0000-000058110000}"/>
    <cellStyle name="Normal 4 3 4 4 4 4 2" xfId="34264" xr:uid="{00000000-0005-0000-0000-000059110000}"/>
    <cellStyle name="Normal 4 3 4 4 4 5" xfId="23667" xr:uid="{00000000-0005-0000-0000-00005A110000}"/>
    <cellStyle name="Normal 4 3 4 4 5" xfId="3112" xr:uid="{00000000-0005-0000-0000-00005B110000}"/>
    <cellStyle name="Normal 4 3 4 4 5 2" xfId="3113" xr:uid="{00000000-0005-0000-0000-00005C110000}"/>
    <cellStyle name="Normal 4 3 4 4 5 2 2" xfId="37692" xr:uid="{00000000-0005-0000-0000-00005D110000}"/>
    <cellStyle name="Normal 4 3 4 4 5 3" xfId="27674" xr:uid="{00000000-0005-0000-0000-00005E110000}"/>
    <cellStyle name="Normal 4 3 4 4 6" xfId="3114" xr:uid="{00000000-0005-0000-0000-00005F110000}"/>
    <cellStyle name="Normal 4 3 4 4 6 2" xfId="3115" xr:uid="{00000000-0005-0000-0000-000060110000}"/>
    <cellStyle name="Normal 4 3 4 4 6 2 2" xfId="37693" xr:uid="{00000000-0005-0000-0000-000061110000}"/>
    <cellStyle name="Normal 4 3 4 4 6 3" xfId="27675" xr:uid="{00000000-0005-0000-0000-000062110000}"/>
    <cellStyle name="Normal 4 3 4 4 7" xfId="3116" xr:uid="{00000000-0005-0000-0000-000063110000}"/>
    <cellStyle name="Normal 4 3 4 4 7 2" xfId="34259" xr:uid="{00000000-0005-0000-0000-000064110000}"/>
    <cellStyle name="Normal 4 3 4 4 8" xfId="23662" xr:uid="{00000000-0005-0000-0000-000065110000}"/>
    <cellStyle name="Normal 4 3 4 5" xfId="3117" xr:uid="{00000000-0005-0000-0000-000066110000}"/>
    <cellStyle name="Normal 4 3 4 5 2" xfId="3118" xr:uid="{00000000-0005-0000-0000-000067110000}"/>
    <cellStyle name="Normal 4 3 4 5 2 2" xfId="3119" xr:uid="{00000000-0005-0000-0000-000068110000}"/>
    <cellStyle name="Normal 4 3 4 5 2 2 2" xfId="3120" xr:uid="{00000000-0005-0000-0000-000069110000}"/>
    <cellStyle name="Normal 4 3 4 5 2 2 2 2" xfId="37694" xr:uid="{00000000-0005-0000-0000-00006A110000}"/>
    <cellStyle name="Normal 4 3 4 5 2 2 3" xfId="27676" xr:uid="{00000000-0005-0000-0000-00006B110000}"/>
    <cellStyle name="Normal 4 3 4 5 2 3" xfId="3121" xr:uid="{00000000-0005-0000-0000-00006C110000}"/>
    <cellStyle name="Normal 4 3 4 5 2 3 2" xfId="3122" xr:uid="{00000000-0005-0000-0000-00006D110000}"/>
    <cellStyle name="Normal 4 3 4 5 2 3 2 2" xfId="37695" xr:uid="{00000000-0005-0000-0000-00006E110000}"/>
    <cellStyle name="Normal 4 3 4 5 2 3 3" xfId="27677" xr:uid="{00000000-0005-0000-0000-00006F110000}"/>
    <cellStyle name="Normal 4 3 4 5 2 4" xfId="3123" xr:uid="{00000000-0005-0000-0000-000070110000}"/>
    <cellStyle name="Normal 4 3 4 5 2 4 2" xfId="34266" xr:uid="{00000000-0005-0000-0000-000071110000}"/>
    <cellStyle name="Normal 4 3 4 5 2 5" xfId="23669" xr:uid="{00000000-0005-0000-0000-000072110000}"/>
    <cellStyle name="Normal 4 3 4 5 3" xfId="3124" xr:uid="{00000000-0005-0000-0000-000073110000}"/>
    <cellStyle name="Normal 4 3 4 5 3 2" xfId="3125" xr:uid="{00000000-0005-0000-0000-000074110000}"/>
    <cellStyle name="Normal 4 3 4 5 3 2 2" xfId="3126" xr:uid="{00000000-0005-0000-0000-000075110000}"/>
    <cellStyle name="Normal 4 3 4 5 3 2 2 2" xfId="37696" xr:uid="{00000000-0005-0000-0000-000076110000}"/>
    <cellStyle name="Normal 4 3 4 5 3 2 3" xfId="27678" xr:uid="{00000000-0005-0000-0000-000077110000}"/>
    <cellStyle name="Normal 4 3 4 5 3 3" xfId="3127" xr:uid="{00000000-0005-0000-0000-000078110000}"/>
    <cellStyle name="Normal 4 3 4 5 3 3 2" xfId="3128" xr:uid="{00000000-0005-0000-0000-000079110000}"/>
    <cellStyle name="Normal 4 3 4 5 3 3 2 2" xfId="37697" xr:uid="{00000000-0005-0000-0000-00007A110000}"/>
    <cellStyle name="Normal 4 3 4 5 3 3 3" xfId="27679" xr:uid="{00000000-0005-0000-0000-00007B110000}"/>
    <cellStyle name="Normal 4 3 4 5 3 4" xfId="3129" xr:uid="{00000000-0005-0000-0000-00007C110000}"/>
    <cellStyle name="Normal 4 3 4 5 3 4 2" xfId="34267" xr:uid="{00000000-0005-0000-0000-00007D110000}"/>
    <cellStyle name="Normal 4 3 4 5 3 5" xfId="23670" xr:uid="{00000000-0005-0000-0000-00007E110000}"/>
    <cellStyle name="Normal 4 3 4 5 4" xfId="3130" xr:uid="{00000000-0005-0000-0000-00007F110000}"/>
    <cellStyle name="Normal 4 3 4 5 4 2" xfId="3131" xr:uid="{00000000-0005-0000-0000-000080110000}"/>
    <cellStyle name="Normal 4 3 4 5 4 2 2" xfId="37698" xr:uid="{00000000-0005-0000-0000-000081110000}"/>
    <cellStyle name="Normal 4 3 4 5 4 3" xfId="27680" xr:uid="{00000000-0005-0000-0000-000082110000}"/>
    <cellStyle name="Normal 4 3 4 5 5" xfId="3132" xr:uid="{00000000-0005-0000-0000-000083110000}"/>
    <cellStyle name="Normal 4 3 4 5 5 2" xfId="3133" xr:uid="{00000000-0005-0000-0000-000084110000}"/>
    <cellStyle name="Normal 4 3 4 5 5 2 2" xfId="37699" xr:uid="{00000000-0005-0000-0000-000085110000}"/>
    <cellStyle name="Normal 4 3 4 5 5 3" xfId="27681" xr:uid="{00000000-0005-0000-0000-000086110000}"/>
    <cellStyle name="Normal 4 3 4 5 6" xfId="3134" xr:uid="{00000000-0005-0000-0000-000087110000}"/>
    <cellStyle name="Normal 4 3 4 5 6 2" xfId="34265" xr:uid="{00000000-0005-0000-0000-000088110000}"/>
    <cellStyle name="Normal 4 3 4 5 7" xfId="23668" xr:uid="{00000000-0005-0000-0000-000089110000}"/>
    <cellStyle name="Normal 4 3 4 6" xfId="3135" xr:uid="{00000000-0005-0000-0000-00008A110000}"/>
    <cellStyle name="Normal 4 3 4 6 2" xfId="3136" xr:uid="{00000000-0005-0000-0000-00008B110000}"/>
    <cellStyle name="Normal 4 3 4 6 2 2" xfId="3137" xr:uid="{00000000-0005-0000-0000-00008C110000}"/>
    <cellStyle name="Normal 4 3 4 6 2 2 2" xfId="37700" xr:uid="{00000000-0005-0000-0000-00008D110000}"/>
    <cellStyle name="Normal 4 3 4 6 2 3" xfId="27682" xr:uid="{00000000-0005-0000-0000-00008E110000}"/>
    <cellStyle name="Normal 4 3 4 6 3" xfId="3138" xr:uid="{00000000-0005-0000-0000-00008F110000}"/>
    <cellStyle name="Normal 4 3 4 6 3 2" xfId="3139" xr:uid="{00000000-0005-0000-0000-000090110000}"/>
    <cellStyle name="Normal 4 3 4 6 3 2 2" xfId="37701" xr:uid="{00000000-0005-0000-0000-000091110000}"/>
    <cellStyle name="Normal 4 3 4 6 3 3" xfId="27683" xr:uid="{00000000-0005-0000-0000-000092110000}"/>
    <cellStyle name="Normal 4 3 4 6 4" xfId="3140" xr:uid="{00000000-0005-0000-0000-000093110000}"/>
    <cellStyle name="Normal 4 3 4 6 4 2" xfId="34268" xr:uid="{00000000-0005-0000-0000-000094110000}"/>
    <cellStyle name="Normal 4 3 4 6 5" xfId="23671" xr:uid="{00000000-0005-0000-0000-000095110000}"/>
    <cellStyle name="Normal 4 3 4 7" xfId="3141" xr:uid="{00000000-0005-0000-0000-000096110000}"/>
    <cellStyle name="Normal 4 3 4 7 2" xfId="3142" xr:uid="{00000000-0005-0000-0000-000097110000}"/>
    <cellStyle name="Normal 4 3 4 7 2 2" xfId="3143" xr:uid="{00000000-0005-0000-0000-000098110000}"/>
    <cellStyle name="Normal 4 3 4 7 2 2 2" xfId="37702" xr:uid="{00000000-0005-0000-0000-000099110000}"/>
    <cellStyle name="Normal 4 3 4 7 2 3" xfId="27684" xr:uid="{00000000-0005-0000-0000-00009A110000}"/>
    <cellStyle name="Normal 4 3 4 7 3" xfId="3144" xr:uid="{00000000-0005-0000-0000-00009B110000}"/>
    <cellStyle name="Normal 4 3 4 7 3 2" xfId="3145" xr:uid="{00000000-0005-0000-0000-00009C110000}"/>
    <cellStyle name="Normal 4 3 4 7 3 2 2" xfId="37703" xr:uid="{00000000-0005-0000-0000-00009D110000}"/>
    <cellStyle name="Normal 4 3 4 7 3 3" xfId="27685" xr:uid="{00000000-0005-0000-0000-00009E110000}"/>
    <cellStyle name="Normal 4 3 4 7 4" xfId="3146" xr:uid="{00000000-0005-0000-0000-00009F110000}"/>
    <cellStyle name="Normal 4 3 4 7 4 2" xfId="34269" xr:uid="{00000000-0005-0000-0000-0000A0110000}"/>
    <cellStyle name="Normal 4 3 4 7 5" xfId="23672" xr:uid="{00000000-0005-0000-0000-0000A1110000}"/>
    <cellStyle name="Normal 4 3 4 8" xfId="3147" xr:uid="{00000000-0005-0000-0000-0000A2110000}"/>
    <cellStyle name="Normal 4 3 4 8 2" xfId="3148" xr:uid="{00000000-0005-0000-0000-0000A3110000}"/>
    <cellStyle name="Normal 4 3 4 8 2 2" xfId="34234" xr:uid="{00000000-0005-0000-0000-0000A4110000}"/>
    <cellStyle name="Normal 4 3 4 8 3" xfId="23637" xr:uid="{00000000-0005-0000-0000-0000A5110000}"/>
    <cellStyle name="Normal 4 3 4 9" xfId="3149" xr:uid="{00000000-0005-0000-0000-0000A6110000}"/>
    <cellStyle name="Normal 4 3 4 9 2" xfId="3150" xr:uid="{00000000-0005-0000-0000-0000A7110000}"/>
    <cellStyle name="Normal 4 3 4 9 2 2" xfId="37704" xr:uid="{00000000-0005-0000-0000-0000A8110000}"/>
    <cellStyle name="Normal 4 3 4 9 3" xfId="27686" xr:uid="{00000000-0005-0000-0000-0000A9110000}"/>
    <cellStyle name="Normal 4 3 5" xfId="3151" xr:uid="{00000000-0005-0000-0000-0000AA110000}"/>
    <cellStyle name="Normal 4 3 5 10" xfId="3152" xr:uid="{00000000-0005-0000-0000-0000AB110000}"/>
    <cellStyle name="Normal 4 3 5 10 2" xfId="34069" xr:uid="{00000000-0005-0000-0000-0000AC110000}"/>
    <cellStyle name="Normal 4 3 5 11" xfId="23448" xr:uid="{00000000-0005-0000-0000-0000AD110000}"/>
    <cellStyle name="Normal 4 3 5 2" xfId="3153" xr:uid="{00000000-0005-0000-0000-0000AE110000}"/>
    <cellStyle name="Normal 4 3 5 2 2" xfId="3154" xr:uid="{00000000-0005-0000-0000-0000AF110000}"/>
    <cellStyle name="Normal 4 3 5 2 2 2" xfId="3155" xr:uid="{00000000-0005-0000-0000-0000B0110000}"/>
    <cellStyle name="Normal 4 3 5 2 2 2 2" xfId="3156" xr:uid="{00000000-0005-0000-0000-0000B1110000}"/>
    <cellStyle name="Normal 4 3 5 2 2 2 2 2" xfId="3157" xr:uid="{00000000-0005-0000-0000-0000B2110000}"/>
    <cellStyle name="Normal 4 3 5 2 2 2 2 2 2" xfId="37705" xr:uid="{00000000-0005-0000-0000-0000B3110000}"/>
    <cellStyle name="Normal 4 3 5 2 2 2 2 3" xfId="27687" xr:uid="{00000000-0005-0000-0000-0000B4110000}"/>
    <cellStyle name="Normal 4 3 5 2 2 2 3" xfId="3158" xr:uid="{00000000-0005-0000-0000-0000B5110000}"/>
    <cellStyle name="Normal 4 3 5 2 2 2 3 2" xfId="3159" xr:uid="{00000000-0005-0000-0000-0000B6110000}"/>
    <cellStyle name="Normal 4 3 5 2 2 2 3 2 2" xfId="37706" xr:uid="{00000000-0005-0000-0000-0000B7110000}"/>
    <cellStyle name="Normal 4 3 5 2 2 2 3 3" xfId="27688" xr:uid="{00000000-0005-0000-0000-0000B8110000}"/>
    <cellStyle name="Normal 4 3 5 2 2 2 4" xfId="3160" xr:uid="{00000000-0005-0000-0000-0000B9110000}"/>
    <cellStyle name="Normal 4 3 5 2 2 2 4 2" xfId="34273" xr:uid="{00000000-0005-0000-0000-0000BA110000}"/>
    <cellStyle name="Normal 4 3 5 2 2 2 5" xfId="23676" xr:uid="{00000000-0005-0000-0000-0000BB110000}"/>
    <cellStyle name="Normal 4 3 5 2 2 3" xfId="3161" xr:uid="{00000000-0005-0000-0000-0000BC110000}"/>
    <cellStyle name="Normal 4 3 5 2 2 3 2" xfId="3162" xr:uid="{00000000-0005-0000-0000-0000BD110000}"/>
    <cellStyle name="Normal 4 3 5 2 2 3 2 2" xfId="3163" xr:uid="{00000000-0005-0000-0000-0000BE110000}"/>
    <cellStyle name="Normal 4 3 5 2 2 3 2 2 2" xfId="37707" xr:uid="{00000000-0005-0000-0000-0000BF110000}"/>
    <cellStyle name="Normal 4 3 5 2 2 3 2 3" xfId="27689" xr:uid="{00000000-0005-0000-0000-0000C0110000}"/>
    <cellStyle name="Normal 4 3 5 2 2 3 3" xfId="3164" xr:uid="{00000000-0005-0000-0000-0000C1110000}"/>
    <cellStyle name="Normal 4 3 5 2 2 3 3 2" xfId="3165" xr:uid="{00000000-0005-0000-0000-0000C2110000}"/>
    <cellStyle name="Normal 4 3 5 2 2 3 3 2 2" xfId="37708" xr:uid="{00000000-0005-0000-0000-0000C3110000}"/>
    <cellStyle name="Normal 4 3 5 2 2 3 3 3" xfId="27690" xr:uid="{00000000-0005-0000-0000-0000C4110000}"/>
    <cellStyle name="Normal 4 3 5 2 2 3 4" xfId="3166" xr:uid="{00000000-0005-0000-0000-0000C5110000}"/>
    <cellStyle name="Normal 4 3 5 2 2 3 4 2" xfId="34274" xr:uid="{00000000-0005-0000-0000-0000C6110000}"/>
    <cellStyle name="Normal 4 3 5 2 2 3 5" xfId="23677" xr:uid="{00000000-0005-0000-0000-0000C7110000}"/>
    <cellStyle name="Normal 4 3 5 2 2 4" xfId="3167" xr:uid="{00000000-0005-0000-0000-0000C8110000}"/>
    <cellStyle name="Normal 4 3 5 2 2 4 2" xfId="3168" xr:uid="{00000000-0005-0000-0000-0000C9110000}"/>
    <cellStyle name="Normal 4 3 5 2 2 4 2 2" xfId="37709" xr:uid="{00000000-0005-0000-0000-0000CA110000}"/>
    <cellStyle name="Normal 4 3 5 2 2 4 3" xfId="27691" xr:uid="{00000000-0005-0000-0000-0000CB110000}"/>
    <cellStyle name="Normal 4 3 5 2 2 5" xfId="3169" xr:uid="{00000000-0005-0000-0000-0000CC110000}"/>
    <cellStyle name="Normal 4 3 5 2 2 5 2" xfId="3170" xr:uid="{00000000-0005-0000-0000-0000CD110000}"/>
    <cellStyle name="Normal 4 3 5 2 2 5 2 2" xfId="37710" xr:uid="{00000000-0005-0000-0000-0000CE110000}"/>
    <cellStyle name="Normal 4 3 5 2 2 5 3" xfId="27692" xr:uid="{00000000-0005-0000-0000-0000CF110000}"/>
    <cellStyle name="Normal 4 3 5 2 2 6" xfId="3171" xr:uid="{00000000-0005-0000-0000-0000D0110000}"/>
    <cellStyle name="Normal 4 3 5 2 2 6 2" xfId="34272" xr:uid="{00000000-0005-0000-0000-0000D1110000}"/>
    <cellStyle name="Normal 4 3 5 2 2 7" xfId="23675" xr:uid="{00000000-0005-0000-0000-0000D2110000}"/>
    <cellStyle name="Normal 4 3 5 2 3" xfId="3172" xr:uid="{00000000-0005-0000-0000-0000D3110000}"/>
    <cellStyle name="Normal 4 3 5 2 3 2" xfId="3173" xr:uid="{00000000-0005-0000-0000-0000D4110000}"/>
    <cellStyle name="Normal 4 3 5 2 3 2 2" xfId="3174" xr:uid="{00000000-0005-0000-0000-0000D5110000}"/>
    <cellStyle name="Normal 4 3 5 2 3 2 2 2" xfId="37711" xr:uid="{00000000-0005-0000-0000-0000D6110000}"/>
    <cellStyle name="Normal 4 3 5 2 3 2 3" xfId="27693" xr:uid="{00000000-0005-0000-0000-0000D7110000}"/>
    <cellStyle name="Normal 4 3 5 2 3 3" xfId="3175" xr:uid="{00000000-0005-0000-0000-0000D8110000}"/>
    <cellStyle name="Normal 4 3 5 2 3 3 2" xfId="3176" xr:uid="{00000000-0005-0000-0000-0000D9110000}"/>
    <cellStyle name="Normal 4 3 5 2 3 3 2 2" xfId="37712" xr:uid="{00000000-0005-0000-0000-0000DA110000}"/>
    <cellStyle name="Normal 4 3 5 2 3 3 3" xfId="27694" xr:uid="{00000000-0005-0000-0000-0000DB110000}"/>
    <cellStyle name="Normal 4 3 5 2 3 4" xfId="3177" xr:uid="{00000000-0005-0000-0000-0000DC110000}"/>
    <cellStyle name="Normal 4 3 5 2 3 4 2" xfId="34275" xr:uid="{00000000-0005-0000-0000-0000DD110000}"/>
    <cellStyle name="Normal 4 3 5 2 3 5" xfId="23678" xr:uid="{00000000-0005-0000-0000-0000DE110000}"/>
    <cellStyle name="Normal 4 3 5 2 4" xfId="3178" xr:uid="{00000000-0005-0000-0000-0000DF110000}"/>
    <cellStyle name="Normal 4 3 5 2 4 2" xfId="3179" xr:uid="{00000000-0005-0000-0000-0000E0110000}"/>
    <cellStyle name="Normal 4 3 5 2 4 2 2" xfId="3180" xr:uid="{00000000-0005-0000-0000-0000E1110000}"/>
    <cellStyle name="Normal 4 3 5 2 4 2 2 2" xfId="37713" xr:uid="{00000000-0005-0000-0000-0000E2110000}"/>
    <cellStyle name="Normal 4 3 5 2 4 2 3" xfId="27695" xr:uid="{00000000-0005-0000-0000-0000E3110000}"/>
    <cellStyle name="Normal 4 3 5 2 4 3" xfId="3181" xr:uid="{00000000-0005-0000-0000-0000E4110000}"/>
    <cellStyle name="Normal 4 3 5 2 4 3 2" xfId="3182" xr:uid="{00000000-0005-0000-0000-0000E5110000}"/>
    <cellStyle name="Normal 4 3 5 2 4 3 2 2" xfId="37714" xr:uid="{00000000-0005-0000-0000-0000E6110000}"/>
    <cellStyle name="Normal 4 3 5 2 4 3 3" xfId="27696" xr:uid="{00000000-0005-0000-0000-0000E7110000}"/>
    <cellStyle name="Normal 4 3 5 2 4 4" xfId="3183" xr:uid="{00000000-0005-0000-0000-0000E8110000}"/>
    <cellStyle name="Normal 4 3 5 2 4 4 2" xfId="34276" xr:uid="{00000000-0005-0000-0000-0000E9110000}"/>
    <cellStyle name="Normal 4 3 5 2 4 5" xfId="23679" xr:uid="{00000000-0005-0000-0000-0000EA110000}"/>
    <cellStyle name="Normal 4 3 5 2 5" xfId="3184" xr:uid="{00000000-0005-0000-0000-0000EB110000}"/>
    <cellStyle name="Normal 4 3 5 2 5 2" xfId="3185" xr:uid="{00000000-0005-0000-0000-0000EC110000}"/>
    <cellStyle name="Normal 4 3 5 2 5 2 2" xfId="37715" xr:uid="{00000000-0005-0000-0000-0000ED110000}"/>
    <cellStyle name="Normal 4 3 5 2 5 3" xfId="27697" xr:uid="{00000000-0005-0000-0000-0000EE110000}"/>
    <cellStyle name="Normal 4 3 5 2 6" xfId="3186" xr:uid="{00000000-0005-0000-0000-0000EF110000}"/>
    <cellStyle name="Normal 4 3 5 2 6 2" xfId="3187" xr:uid="{00000000-0005-0000-0000-0000F0110000}"/>
    <cellStyle name="Normal 4 3 5 2 6 2 2" xfId="37716" xr:uid="{00000000-0005-0000-0000-0000F1110000}"/>
    <cellStyle name="Normal 4 3 5 2 6 3" xfId="27698" xr:uid="{00000000-0005-0000-0000-0000F2110000}"/>
    <cellStyle name="Normal 4 3 5 2 7" xfId="3188" xr:uid="{00000000-0005-0000-0000-0000F3110000}"/>
    <cellStyle name="Normal 4 3 5 2 7 2" xfId="34271" xr:uid="{00000000-0005-0000-0000-0000F4110000}"/>
    <cellStyle name="Normal 4 3 5 2 8" xfId="23674" xr:uid="{00000000-0005-0000-0000-0000F5110000}"/>
    <cellStyle name="Normal 4 3 5 3" xfId="3189" xr:uid="{00000000-0005-0000-0000-0000F6110000}"/>
    <cellStyle name="Normal 4 3 5 3 2" xfId="3190" xr:uid="{00000000-0005-0000-0000-0000F7110000}"/>
    <cellStyle name="Normal 4 3 5 3 2 2" xfId="3191" xr:uid="{00000000-0005-0000-0000-0000F8110000}"/>
    <cellStyle name="Normal 4 3 5 3 2 2 2" xfId="3192" xr:uid="{00000000-0005-0000-0000-0000F9110000}"/>
    <cellStyle name="Normal 4 3 5 3 2 2 2 2" xfId="3193" xr:uid="{00000000-0005-0000-0000-0000FA110000}"/>
    <cellStyle name="Normal 4 3 5 3 2 2 2 2 2" xfId="37717" xr:uid="{00000000-0005-0000-0000-0000FB110000}"/>
    <cellStyle name="Normal 4 3 5 3 2 2 2 3" xfId="27699" xr:uid="{00000000-0005-0000-0000-0000FC110000}"/>
    <cellStyle name="Normal 4 3 5 3 2 2 3" xfId="3194" xr:uid="{00000000-0005-0000-0000-0000FD110000}"/>
    <cellStyle name="Normal 4 3 5 3 2 2 3 2" xfId="3195" xr:uid="{00000000-0005-0000-0000-0000FE110000}"/>
    <cellStyle name="Normal 4 3 5 3 2 2 3 2 2" xfId="37718" xr:uid="{00000000-0005-0000-0000-0000FF110000}"/>
    <cellStyle name="Normal 4 3 5 3 2 2 3 3" xfId="27700" xr:uid="{00000000-0005-0000-0000-000000120000}"/>
    <cellStyle name="Normal 4 3 5 3 2 2 4" xfId="3196" xr:uid="{00000000-0005-0000-0000-000001120000}"/>
    <cellStyle name="Normal 4 3 5 3 2 2 4 2" xfId="34279" xr:uid="{00000000-0005-0000-0000-000002120000}"/>
    <cellStyle name="Normal 4 3 5 3 2 2 5" xfId="23682" xr:uid="{00000000-0005-0000-0000-000003120000}"/>
    <cellStyle name="Normal 4 3 5 3 2 3" xfId="3197" xr:uid="{00000000-0005-0000-0000-000004120000}"/>
    <cellStyle name="Normal 4 3 5 3 2 3 2" xfId="3198" xr:uid="{00000000-0005-0000-0000-000005120000}"/>
    <cellStyle name="Normal 4 3 5 3 2 3 2 2" xfId="3199" xr:uid="{00000000-0005-0000-0000-000006120000}"/>
    <cellStyle name="Normal 4 3 5 3 2 3 2 2 2" xfId="37719" xr:uid="{00000000-0005-0000-0000-000007120000}"/>
    <cellStyle name="Normal 4 3 5 3 2 3 2 3" xfId="27701" xr:uid="{00000000-0005-0000-0000-000008120000}"/>
    <cellStyle name="Normal 4 3 5 3 2 3 3" xfId="3200" xr:uid="{00000000-0005-0000-0000-000009120000}"/>
    <cellStyle name="Normal 4 3 5 3 2 3 3 2" xfId="3201" xr:uid="{00000000-0005-0000-0000-00000A120000}"/>
    <cellStyle name="Normal 4 3 5 3 2 3 3 2 2" xfId="37720" xr:uid="{00000000-0005-0000-0000-00000B120000}"/>
    <cellStyle name="Normal 4 3 5 3 2 3 3 3" xfId="27702" xr:uid="{00000000-0005-0000-0000-00000C120000}"/>
    <cellStyle name="Normal 4 3 5 3 2 3 4" xfId="3202" xr:uid="{00000000-0005-0000-0000-00000D120000}"/>
    <cellStyle name="Normal 4 3 5 3 2 3 4 2" xfId="34280" xr:uid="{00000000-0005-0000-0000-00000E120000}"/>
    <cellStyle name="Normal 4 3 5 3 2 3 5" xfId="23683" xr:uid="{00000000-0005-0000-0000-00000F120000}"/>
    <cellStyle name="Normal 4 3 5 3 2 4" xfId="3203" xr:uid="{00000000-0005-0000-0000-000010120000}"/>
    <cellStyle name="Normal 4 3 5 3 2 4 2" xfId="3204" xr:uid="{00000000-0005-0000-0000-000011120000}"/>
    <cellStyle name="Normal 4 3 5 3 2 4 2 2" xfId="37721" xr:uid="{00000000-0005-0000-0000-000012120000}"/>
    <cellStyle name="Normal 4 3 5 3 2 4 3" xfId="27703" xr:uid="{00000000-0005-0000-0000-000013120000}"/>
    <cellStyle name="Normal 4 3 5 3 2 5" xfId="3205" xr:uid="{00000000-0005-0000-0000-000014120000}"/>
    <cellStyle name="Normal 4 3 5 3 2 5 2" xfId="3206" xr:uid="{00000000-0005-0000-0000-000015120000}"/>
    <cellStyle name="Normal 4 3 5 3 2 5 2 2" xfId="37722" xr:uid="{00000000-0005-0000-0000-000016120000}"/>
    <cellStyle name="Normal 4 3 5 3 2 5 3" xfId="27704" xr:uid="{00000000-0005-0000-0000-000017120000}"/>
    <cellStyle name="Normal 4 3 5 3 2 6" xfId="3207" xr:uid="{00000000-0005-0000-0000-000018120000}"/>
    <cellStyle name="Normal 4 3 5 3 2 6 2" xfId="34278" xr:uid="{00000000-0005-0000-0000-000019120000}"/>
    <cellStyle name="Normal 4 3 5 3 2 7" xfId="23681" xr:uid="{00000000-0005-0000-0000-00001A120000}"/>
    <cellStyle name="Normal 4 3 5 3 3" xfId="3208" xr:uid="{00000000-0005-0000-0000-00001B120000}"/>
    <cellStyle name="Normal 4 3 5 3 3 2" xfId="3209" xr:uid="{00000000-0005-0000-0000-00001C120000}"/>
    <cellStyle name="Normal 4 3 5 3 3 2 2" xfId="3210" xr:uid="{00000000-0005-0000-0000-00001D120000}"/>
    <cellStyle name="Normal 4 3 5 3 3 2 2 2" xfId="37723" xr:uid="{00000000-0005-0000-0000-00001E120000}"/>
    <cellStyle name="Normal 4 3 5 3 3 2 3" xfId="27705" xr:uid="{00000000-0005-0000-0000-00001F120000}"/>
    <cellStyle name="Normal 4 3 5 3 3 3" xfId="3211" xr:uid="{00000000-0005-0000-0000-000020120000}"/>
    <cellStyle name="Normal 4 3 5 3 3 3 2" xfId="3212" xr:uid="{00000000-0005-0000-0000-000021120000}"/>
    <cellStyle name="Normal 4 3 5 3 3 3 2 2" xfId="37724" xr:uid="{00000000-0005-0000-0000-000022120000}"/>
    <cellStyle name="Normal 4 3 5 3 3 3 3" xfId="27706" xr:uid="{00000000-0005-0000-0000-000023120000}"/>
    <cellStyle name="Normal 4 3 5 3 3 4" xfId="3213" xr:uid="{00000000-0005-0000-0000-000024120000}"/>
    <cellStyle name="Normal 4 3 5 3 3 4 2" xfId="34281" xr:uid="{00000000-0005-0000-0000-000025120000}"/>
    <cellStyle name="Normal 4 3 5 3 3 5" xfId="23684" xr:uid="{00000000-0005-0000-0000-000026120000}"/>
    <cellStyle name="Normal 4 3 5 3 4" xfId="3214" xr:uid="{00000000-0005-0000-0000-000027120000}"/>
    <cellStyle name="Normal 4 3 5 3 4 2" xfId="3215" xr:uid="{00000000-0005-0000-0000-000028120000}"/>
    <cellStyle name="Normal 4 3 5 3 4 2 2" xfId="3216" xr:uid="{00000000-0005-0000-0000-000029120000}"/>
    <cellStyle name="Normal 4 3 5 3 4 2 2 2" xfId="37725" xr:uid="{00000000-0005-0000-0000-00002A120000}"/>
    <cellStyle name="Normal 4 3 5 3 4 2 3" xfId="27707" xr:uid="{00000000-0005-0000-0000-00002B120000}"/>
    <cellStyle name="Normal 4 3 5 3 4 3" xfId="3217" xr:uid="{00000000-0005-0000-0000-00002C120000}"/>
    <cellStyle name="Normal 4 3 5 3 4 3 2" xfId="3218" xr:uid="{00000000-0005-0000-0000-00002D120000}"/>
    <cellStyle name="Normal 4 3 5 3 4 3 2 2" xfId="37726" xr:uid="{00000000-0005-0000-0000-00002E120000}"/>
    <cellStyle name="Normal 4 3 5 3 4 3 3" xfId="27708" xr:uid="{00000000-0005-0000-0000-00002F120000}"/>
    <cellStyle name="Normal 4 3 5 3 4 4" xfId="3219" xr:uid="{00000000-0005-0000-0000-000030120000}"/>
    <cellStyle name="Normal 4 3 5 3 4 4 2" xfId="34282" xr:uid="{00000000-0005-0000-0000-000031120000}"/>
    <cellStyle name="Normal 4 3 5 3 4 5" xfId="23685" xr:uid="{00000000-0005-0000-0000-000032120000}"/>
    <cellStyle name="Normal 4 3 5 3 5" xfId="3220" xr:uid="{00000000-0005-0000-0000-000033120000}"/>
    <cellStyle name="Normal 4 3 5 3 5 2" xfId="3221" xr:uid="{00000000-0005-0000-0000-000034120000}"/>
    <cellStyle name="Normal 4 3 5 3 5 2 2" xfId="37727" xr:uid="{00000000-0005-0000-0000-000035120000}"/>
    <cellStyle name="Normal 4 3 5 3 5 3" xfId="27709" xr:uid="{00000000-0005-0000-0000-000036120000}"/>
    <cellStyle name="Normal 4 3 5 3 6" xfId="3222" xr:uid="{00000000-0005-0000-0000-000037120000}"/>
    <cellStyle name="Normal 4 3 5 3 6 2" xfId="3223" xr:uid="{00000000-0005-0000-0000-000038120000}"/>
    <cellStyle name="Normal 4 3 5 3 6 2 2" xfId="37728" xr:uid="{00000000-0005-0000-0000-000039120000}"/>
    <cellStyle name="Normal 4 3 5 3 6 3" xfId="27710" xr:uid="{00000000-0005-0000-0000-00003A120000}"/>
    <cellStyle name="Normal 4 3 5 3 7" xfId="3224" xr:uid="{00000000-0005-0000-0000-00003B120000}"/>
    <cellStyle name="Normal 4 3 5 3 7 2" xfId="34277" xr:uid="{00000000-0005-0000-0000-00003C120000}"/>
    <cellStyle name="Normal 4 3 5 3 8" xfId="23680" xr:uid="{00000000-0005-0000-0000-00003D120000}"/>
    <cellStyle name="Normal 4 3 5 4" xfId="3225" xr:uid="{00000000-0005-0000-0000-00003E120000}"/>
    <cellStyle name="Normal 4 3 5 4 2" xfId="3226" xr:uid="{00000000-0005-0000-0000-00003F120000}"/>
    <cellStyle name="Normal 4 3 5 4 2 2" xfId="3227" xr:uid="{00000000-0005-0000-0000-000040120000}"/>
    <cellStyle name="Normal 4 3 5 4 2 2 2" xfId="3228" xr:uid="{00000000-0005-0000-0000-000041120000}"/>
    <cellStyle name="Normal 4 3 5 4 2 2 2 2" xfId="37729" xr:uid="{00000000-0005-0000-0000-000042120000}"/>
    <cellStyle name="Normal 4 3 5 4 2 2 3" xfId="27711" xr:uid="{00000000-0005-0000-0000-000043120000}"/>
    <cellStyle name="Normal 4 3 5 4 2 3" xfId="3229" xr:uid="{00000000-0005-0000-0000-000044120000}"/>
    <cellStyle name="Normal 4 3 5 4 2 3 2" xfId="3230" xr:uid="{00000000-0005-0000-0000-000045120000}"/>
    <cellStyle name="Normal 4 3 5 4 2 3 2 2" xfId="37730" xr:uid="{00000000-0005-0000-0000-000046120000}"/>
    <cellStyle name="Normal 4 3 5 4 2 3 3" xfId="27712" xr:uid="{00000000-0005-0000-0000-000047120000}"/>
    <cellStyle name="Normal 4 3 5 4 2 4" xfId="3231" xr:uid="{00000000-0005-0000-0000-000048120000}"/>
    <cellStyle name="Normal 4 3 5 4 2 4 2" xfId="34284" xr:uid="{00000000-0005-0000-0000-000049120000}"/>
    <cellStyle name="Normal 4 3 5 4 2 5" xfId="23687" xr:uid="{00000000-0005-0000-0000-00004A120000}"/>
    <cellStyle name="Normal 4 3 5 4 3" xfId="3232" xr:uid="{00000000-0005-0000-0000-00004B120000}"/>
    <cellStyle name="Normal 4 3 5 4 3 2" xfId="3233" xr:uid="{00000000-0005-0000-0000-00004C120000}"/>
    <cellStyle name="Normal 4 3 5 4 3 2 2" xfId="3234" xr:uid="{00000000-0005-0000-0000-00004D120000}"/>
    <cellStyle name="Normal 4 3 5 4 3 2 2 2" xfId="37731" xr:uid="{00000000-0005-0000-0000-00004E120000}"/>
    <cellStyle name="Normal 4 3 5 4 3 2 3" xfId="27713" xr:uid="{00000000-0005-0000-0000-00004F120000}"/>
    <cellStyle name="Normal 4 3 5 4 3 3" xfId="3235" xr:uid="{00000000-0005-0000-0000-000050120000}"/>
    <cellStyle name="Normal 4 3 5 4 3 3 2" xfId="3236" xr:uid="{00000000-0005-0000-0000-000051120000}"/>
    <cellStyle name="Normal 4 3 5 4 3 3 2 2" xfId="37732" xr:uid="{00000000-0005-0000-0000-000052120000}"/>
    <cellStyle name="Normal 4 3 5 4 3 3 3" xfId="27714" xr:uid="{00000000-0005-0000-0000-000053120000}"/>
    <cellStyle name="Normal 4 3 5 4 3 4" xfId="3237" xr:uid="{00000000-0005-0000-0000-000054120000}"/>
    <cellStyle name="Normal 4 3 5 4 3 4 2" xfId="34285" xr:uid="{00000000-0005-0000-0000-000055120000}"/>
    <cellStyle name="Normal 4 3 5 4 3 5" xfId="23688" xr:uid="{00000000-0005-0000-0000-000056120000}"/>
    <cellStyle name="Normal 4 3 5 4 4" xfId="3238" xr:uid="{00000000-0005-0000-0000-000057120000}"/>
    <cellStyle name="Normal 4 3 5 4 4 2" xfId="3239" xr:uid="{00000000-0005-0000-0000-000058120000}"/>
    <cellStyle name="Normal 4 3 5 4 4 2 2" xfId="37733" xr:uid="{00000000-0005-0000-0000-000059120000}"/>
    <cellStyle name="Normal 4 3 5 4 4 3" xfId="27715" xr:uid="{00000000-0005-0000-0000-00005A120000}"/>
    <cellStyle name="Normal 4 3 5 4 5" xfId="3240" xr:uid="{00000000-0005-0000-0000-00005B120000}"/>
    <cellStyle name="Normal 4 3 5 4 5 2" xfId="3241" xr:uid="{00000000-0005-0000-0000-00005C120000}"/>
    <cellStyle name="Normal 4 3 5 4 5 2 2" xfId="37734" xr:uid="{00000000-0005-0000-0000-00005D120000}"/>
    <cellStyle name="Normal 4 3 5 4 5 3" xfId="27716" xr:uid="{00000000-0005-0000-0000-00005E120000}"/>
    <cellStyle name="Normal 4 3 5 4 6" xfId="3242" xr:uid="{00000000-0005-0000-0000-00005F120000}"/>
    <cellStyle name="Normal 4 3 5 4 6 2" xfId="34283" xr:uid="{00000000-0005-0000-0000-000060120000}"/>
    <cellStyle name="Normal 4 3 5 4 7" xfId="23686" xr:uid="{00000000-0005-0000-0000-000061120000}"/>
    <cellStyle name="Normal 4 3 5 5" xfId="3243" xr:uid="{00000000-0005-0000-0000-000062120000}"/>
    <cellStyle name="Normal 4 3 5 5 2" xfId="3244" xr:uid="{00000000-0005-0000-0000-000063120000}"/>
    <cellStyle name="Normal 4 3 5 5 2 2" xfId="3245" xr:uid="{00000000-0005-0000-0000-000064120000}"/>
    <cellStyle name="Normal 4 3 5 5 2 2 2" xfId="37735" xr:uid="{00000000-0005-0000-0000-000065120000}"/>
    <cellStyle name="Normal 4 3 5 5 2 3" xfId="27717" xr:uid="{00000000-0005-0000-0000-000066120000}"/>
    <cellStyle name="Normal 4 3 5 5 3" xfId="3246" xr:uid="{00000000-0005-0000-0000-000067120000}"/>
    <cellStyle name="Normal 4 3 5 5 3 2" xfId="3247" xr:uid="{00000000-0005-0000-0000-000068120000}"/>
    <cellStyle name="Normal 4 3 5 5 3 2 2" xfId="37736" xr:uid="{00000000-0005-0000-0000-000069120000}"/>
    <cellStyle name="Normal 4 3 5 5 3 3" xfId="27718" xr:uid="{00000000-0005-0000-0000-00006A120000}"/>
    <cellStyle name="Normal 4 3 5 5 4" xfId="3248" xr:uid="{00000000-0005-0000-0000-00006B120000}"/>
    <cellStyle name="Normal 4 3 5 5 4 2" xfId="34286" xr:uid="{00000000-0005-0000-0000-00006C120000}"/>
    <cellStyle name="Normal 4 3 5 5 5" xfId="23689" xr:uid="{00000000-0005-0000-0000-00006D120000}"/>
    <cellStyle name="Normal 4 3 5 6" xfId="3249" xr:uid="{00000000-0005-0000-0000-00006E120000}"/>
    <cellStyle name="Normal 4 3 5 6 2" xfId="3250" xr:uid="{00000000-0005-0000-0000-00006F120000}"/>
    <cellStyle name="Normal 4 3 5 6 2 2" xfId="3251" xr:uid="{00000000-0005-0000-0000-000070120000}"/>
    <cellStyle name="Normal 4 3 5 6 2 2 2" xfId="37737" xr:uid="{00000000-0005-0000-0000-000071120000}"/>
    <cellStyle name="Normal 4 3 5 6 2 3" xfId="27719" xr:uid="{00000000-0005-0000-0000-000072120000}"/>
    <cellStyle name="Normal 4 3 5 6 3" xfId="3252" xr:uid="{00000000-0005-0000-0000-000073120000}"/>
    <cellStyle name="Normal 4 3 5 6 3 2" xfId="3253" xr:uid="{00000000-0005-0000-0000-000074120000}"/>
    <cellStyle name="Normal 4 3 5 6 3 2 2" xfId="37738" xr:uid="{00000000-0005-0000-0000-000075120000}"/>
    <cellStyle name="Normal 4 3 5 6 3 3" xfId="27720" xr:uid="{00000000-0005-0000-0000-000076120000}"/>
    <cellStyle name="Normal 4 3 5 6 4" xfId="3254" xr:uid="{00000000-0005-0000-0000-000077120000}"/>
    <cellStyle name="Normal 4 3 5 6 4 2" xfId="34287" xr:uid="{00000000-0005-0000-0000-000078120000}"/>
    <cellStyle name="Normal 4 3 5 6 5" xfId="23690" xr:uid="{00000000-0005-0000-0000-000079120000}"/>
    <cellStyle name="Normal 4 3 5 7" xfId="3255" xr:uid="{00000000-0005-0000-0000-00007A120000}"/>
    <cellStyle name="Normal 4 3 5 7 2" xfId="3256" xr:uid="{00000000-0005-0000-0000-00007B120000}"/>
    <cellStyle name="Normal 4 3 5 7 2 2" xfId="34270" xr:uid="{00000000-0005-0000-0000-00007C120000}"/>
    <cellStyle name="Normal 4 3 5 7 3" xfId="23673" xr:uid="{00000000-0005-0000-0000-00007D120000}"/>
    <cellStyle name="Normal 4 3 5 8" xfId="3257" xr:uid="{00000000-0005-0000-0000-00007E120000}"/>
    <cellStyle name="Normal 4 3 5 8 2" xfId="3258" xr:uid="{00000000-0005-0000-0000-00007F120000}"/>
    <cellStyle name="Normal 4 3 5 8 2 2" xfId="37739" xr:uid="{00000000-0005-0000-0000-000080120000}"/>
    <cellStyle name="Normal 4 3 5 8 3" xfId="27721" xr:uid="{00000000-0005-0000-0000-000081120000}"/>
    <cellStyle name="Normal 4 3 5 9" xfId="3259" xr:uid="{00000000-0005-0000-0000-000082120000}"/>
    <cellStyle name="Normal 4 3 5 9 2" xfId="3260" xr:uid="{00000000-0005-0000-0000-000083120000}"/>
    <cellStyle name="Normal 4 3 5 9 2 2" xfId="37740" xr:uid="{00000000-0005-0000-0000-000084120000}"/>
    <cellStyle name="Normal 4 3 5 9 3" xfId="27722" xr:uid="{00000000-0005-0000-0000-000085120000}"/>
    <cellStyle name="Normal 4 3 6" xfId="3261" xr:uid="{00000000-0005-0000-0000-000086120000}"/>
    <cellStyle name="Normal 4 3 6 2" xfId="3262" xr:uid="{00000000-0005-0000-0000-000087120000}"/>
    <cellStyle name="Normal 4 3 6 2 2" xfId="3263" xr:uid="{00000000-0005-0000-0000-000088120000}"/>
    <cellStyle name="Normal 4 3 6 2 2 2" xfId="3264" xr:uid="{00000000-0005-0000-0000-000089120000}"/>
    <cellStyle name="Normal 4 3 6 2 2 2 2" xfId="3265" xr:uid="{00000000-0005-0000-0000-00008A120000}"/>
    <cellStyle name="Normal 4 3 6 2 2 2 2 2" xfId="37741" xr:uid="{00000000-0005-0000-0000-00008B120000}"/>
    <cellStyle name="Normal 4 3 6 2 2 2 3" xfId="27723" xr:uid="{00000000-0005-0000-0000-00008C120000}"/>
    <cellStyle name="Normal 4 3 6 2 2 3" xfId="3266" xr:uid="{00000000-0005-0000-0000-00008D120000}"/>
    <cellStyle name="Normal 4 3 6 2 2 3 2" xfId="3267" xr:uid="{00000000-0005-0000-0000-00008E120000}"/>
    <cellStyle name="Normal 4 3 6 2 2 3 2 2" xfId="37742" xr:uid="{00000000-0005-0000-0000-00008F120000}"/>
    <cellStyle name="Normal 4 3 6 2 2 3 3" xfId="27724" xr:uid="{00000000-0005-0000-0000-000090120000}"/>
    <cellStyle name="Normal 4 3 6 2 2 4" xfId="3268" xr:uid="{00000000-0005-0000-0000-000091120000}"/>
    <cellStyle name="Normal 4 3 6 2 2 4 2" xfId="34290" xr:uid="{00000000-0005-0000-0000-000092120000}"/>
    <cellStyle name="Normal 4 3 6 2 2 5" xfId="23693" xr:uid="{00000000-0005-0000-0000-000093120000}"/>
    <cellStyle name="Normal 4 3 6 2 3" xfId="3269" xr:uid="{00000000-0005-0000-0000-000094120000}"/>
    <cellStyle name="Normal 4 3 6 2 3 2" xfId="3270" xr:uid="{00000000-0005-0000-0000-000095120000}"/>
    <cellStyle name="Normal 4 3 6 2 3 2 2" xfId="3271" xr:uid="{00000000-0005-0000-0000-000096120000}"/>
    <cellStyle name="Normal 4 3 6 2 3 2 2 2" xfId="37743" xr:uid="{00000000-0005-0000-0000-000097120000}"/>
    <cellStyle name="Normal 4 3 6 2 3 2 3" xfId="27725" xr:uid="{00000000-0005-0000-0000-000098120000}"/>
    <cellStyle name="Normal 4 3 6 2 3 3" xfId="3272" xr:uid="{00000000-0005-0000-0000-000099120000}"/>
    <cellStyle name="Normal 4 3 6 2 3 3 2" xfId="3273" xr:uid="{00000000-0005-0000-0000-00009A120000}"/>
    <cellStyle name="Normal 4 3 6 2 3 3 2 2" xfId="37744" xr:uid="{00000000-0005-0000-0000-00009B120000}"/>
    <cellStyle name="Normal 4 3 6 2 3 3 3" xfId="27726" xr:uid="{00000000-0005-0000-0000-00009C120000}"/>
    <cellStyle name="Normal 4 3 6 2 3 4" xfId="3274" xr:uid="{00000000-0005-0000-0000-00009D120000}"/>
    <cellStyle name="Normal 4 3 6 2 3 4 2" xfId="34291" xr:uid="{00000000-0005-0000-0000-00009E120000}"/>
    <cellStyle name="Normal 4 3 6 2 3 5" xfId="23694" xr:uid="{00000000-0005-0000-0000-00009F120000}"/>
    <cellStyle name="Normal 4 3 6 2 4" xfId="3275" xr:uid="{00000000-0005-0000-0000-0000A0120000}"/>
    <cellStyle name="Normal 4 3 6 2 4 2" xfId="3276" xr:uid="{00000000-0005-0000-0000-0000A1120000}"/>
    <cellStyle name="Normal 4 3 6 2 4 2 2" xfId="37745" xr:uid="{00000000-0005-0000-0000-0000A2120000}"/>
    <cellStyle name="Normal 4 3 6 2 4 3" xfId="27727" xr:uid="{00000000-0005-0000-0000-0000A3120000}"/>
    <cellStyle name="Normal 4 3 6 2 5" xfId="3277" xr:uid="{00000000-0005-0000-0000-0000A4120000}"/>
    <cellStyle name="Normal 4 3 6 2 5 2" xfId="3278" xr:uid="{00000000-0005-0000-0000-0000A5120000}"/>
    <cellStyle name="Normal 4 3 6 2 5 2 2" xfId="37746" xr:uid="{00000000-0005-0000-0000-0000A6120000}"/>
    <cellStyle name="Normal 4 3 6 2 5 3" xfId="27728" xr:uid="{00000000-0005-0000-0000-0000A7120000}"/>
    <cellStyle name="Normal 4 3 6 2 6" xfId="3279" xr:uid="{00000000-0005-0000-0000-0000A8120000}"/>
    <cellStyle name="Normal 4 3 6 2 6 2" xfId="34289" xr:uid="{00000000-0005-0000-0000-0000A9120000}"/>
    <cellStyle name="Normal 4 3 6 2 7" xfId="23692" xr:uid="{00000000-0005-0000-0000-0000AA120000}"/>
    <cellStyle name="Normal 4 3 6 3" xfId="3280" xr:uid="{00000000-0005-0000-0000-0000AB120000}"/>
    <cellStyle name="Normal 4 3 6 3 2" xfId="3281" xr:uid="{00000000-0005-0000-0000-0000AC120000}"/>
    <cellStyle name="Normal 4 3 6 3 2 2" xfId="3282" xr:uid="{00000000-0005-0000-0000-0000AD120000}"/>
    <cellStyle name="Normal 4 3 6 3 2 2 2" xfId="37747" xr:uid="{00000000-0005-0000-0000-0000AE120000}"/>
    <cellStyle name="Normal 4 3 6 3 2 3" xfId="27729" xr:uid="{00000000-0005-0000-0000-0000AF120000}"/>
    <cellStyle name="Normal 4 3 6 3 3" xfId="3283" xr:uid="{00000000-0005-0000-0000-0000B0120000}"/>
    <cellStyle name="Normal 4 3 6 3 3 2" xfId="3284" xr:uid="{00000000-0005-0000-0000-0000B1120000}"/>
    <cellStyle name="Normal 4 3 6 3 3 2 2" xfId="37748" xr:uid="{00000000-0005-0000-0000-0000B2120000}"/>
    <cellStyle name="Normal 4 3 6 3 3 3" xfId="27730" xr:uid="{00000000-0005-0000-0000-0000B3120000}"/>
    <cellStyle name="Normal 4 3 6 3 4" xfId="3285" xr:uid="{00000000-0005-0000-0000-0000B4120000}"/>
    <cellStyle name="Normal 4 3 6 3 4 2" xfId="34292" xr:uid="{00000000-0005-0000-0000-0000B5120000}"/>
    <cellStyle name="Normal 4 3 6 3 5" xfId="23695" xr:uid="{00000000-0005-0000-0000-0000B6120000}"/>
    <cellStyle name="Normal 4 3 6 4" xfId="3286" xr:uid="{00000000-0005-0000-0000-0000B7120000}"/>
    <cellStyle name="Normal 4 3 6 4 2" xfId="3287" xr:uid="{00000000-0005-0000-0000-0000B8120000}"/>
    <cellStyle name="Normal 4 3 6 4 2 2" xfId="3288" xr:uid="{00000000-0005-0000-0000-0000B9120000}"/>
    <cellStyle name="Normal 4 3 6 4 2 2 2" xfId="37749" xr:uid="{00000000-0005-0000-0000-0000BA120000}"/>
    <cellStyle name="Normal 4 3 6 4 2 3" xfId="27731" xr:uid="{00000000-0005-0000-0000-0000BB120000}"/>
    <cellStyle name="Normal 4 3 6 4 3" xfId="3289" xr:uid="{00000000-0005-0000-0000-0000BC120000}"/>
    <cellStyle name="Normal 4 3 6 4 3 2" xfId="3290" xr:uid="{00000000-0005-0000-0000-0000BD120000}"/>
    <cellStyle name="Normal 4 3 6 4 3 2 2" xfId="37750" xr:uid="{00000000-0005-0000-0000-0000BE120000}"/>
    <cellStyle name="Normal 4 3 6 4 3 3" xfId="27732" xr:uid="{00000000-0005-0000-0000-0000BF120000}"/>
    <cellStyle name="Normal 4 3 6 4 4" xfId="3291" xr:uid="{00000000-0005-0000-0000-0000C0120000}"/>
    <cellStyle name="Normal 4 3 6 4 4 2" xfId="34293" xr:uid="{00000000-0005-0000-0000-0000C1120000}"/>
    <cellStyle name="Normal 4 3 6 4 5" xfId="23696" xr:uid="{00000000-0005-0000-0000-0000C2120000}"/>
    <cellStyle name="Normal 4 3 6 5" xfId="3292" xr:uid="{00000000-0005-0000-0000-0000C3120000}"/>
    <cellStyle name="Normal 4 3 6 5 2" xfId="3293" xr:uid="{00000000-0005-0000-0000-0000C4120000}"/>
    <cellStyle name="Normal 4 3 6 5 2 2" xfId="37751" xr:uid="{00000000-0005-0000-0000-0000C5120000}"/>
    <cellStyle name="Normal 4 3 6 5 3" xfId="27733" xr:uid="{00000000-0005-0000-0000-0000C6120000}"/>
    <cellStyle name="Normal 4 3 6 6" xfId="3294" xr:uid="{00000000-0005-0000-0000-0000C7120000}"/>
    <cellStyle name="Normal 4 3 6 6 2" xfId="3295" xr:uid="{00000000-0005-0000-0000-0000C8120000}"/>
    <cellStyle name="Normal 4 3 6 6 2 2" xfId="37752" xr:uid="{00000000-0005-0000-0000-0000C9120000}"/>
    <cellStyle name="Normal 4 3 6 6 3" xfId="27734" xr:uid="{00000000-0005-0000-0000-0000CA120000}"/>
    <cellStyle name="Normal 4 3 6 7" xfId="3296" xr:uid="{00000000-0005-0000-0000-0000CB120000}"/>
    <cellStyle name="Normal 4 3 6 7 2" xfId="34288" xr:uid="{00000000-0005-0000-0000-0000CC120000}"/>
    <cellStyle name="Normal 4 3 6 8" xfId="23691" xr:uid="{00000000-0005-0000-0000-0000CD120000}"/>
    <cellStyle name="Normal 4 3 7" xfId="3297" xr:uid="{00000000-0005-0000-0000-0000CE120000}"/>
    <cellStyle name="Normal 4 3 7 2" xfId="3298" xr:uid="{00000000-0005-0000-0000-0000CF120000}"/>
    <cellStyle name="Normal 4 3 7 2 2" xfId="3299" xr:uid="{00000000-0005-0000-0000-0000D0120000}"/>
    <cellStyle name="Normal 4 3 7 2 2 2" xfId="3300" xr:uid="{00000000-0005-0000-0000-0000D1120000}"/>
    <cellStyle name="Normal 4 3 7 2 2 2 2" xfId="3301" xr:uid="{00000000-0005-0000-0000-0000D2120000}"/>
    <cellStyle name="Normal 4 3 7 2 2 2 2 2" xfId="37753" xr:uid="{00000000-0005-0000-0000-0000D3120000}"/>
    <cellStyle name="Normal 4 3 7 2 2 2 3" xfId="27735" xr:uid="{00000000-0005-0000-0000-0000D4120000}"/>
    <cellStyle name="Normal 4 3 7 2 2 3" xfId="3302" xr:uid="{00000000-0005-0000-0000-0000D5120000}"/>
    <cellStyle name="Normal 4 3 7 2 2 3 2" xfId="3303" xr:uid="{00000000-0005-0000-0000-0000D6120000}"/>
    <cellStyle name="Normal 4 3 7 2 2 3 2 2" xfId="37754" xr:uid="{00000000-0005-0000-0000-0000D7120000}"/>
    <cellStyle name="Normal 4 3 7 2 2 3 3" xfId="27736" xr:uid="{00000000-0005-0000-0000-0000D8120000}"/>
    <cellStyle name="Normal 4 3 7 2 2 4" xfId="3304" xr:uid="{00000000-0005-0000-0000-0000D9120000}"/>
    <cellStyle name="Normal 4 3 7 2 2 4 2" xfId="34296" xr:uid="{00000000-0005-0000-0000-0000DA120000}"/>
    <cellStyle name="Normal 4 3 7 2 2 5" xfId="23699" xr:uid="{00000000-0005-0000-0000-0000DB120000}"/>
    <cellStyle name="Normal 4 3 7 2 3" xfId="3305" xr:uid="{00000000-0005-0000-0000-0000DC120000}"/>
    <cellStyle name="Normal 4 3 7 2 3 2" xfId="3306" xr:uid="{00000000-0005-0000-0000-0000DD120000}"/>
    <cellStyle name="Normal 4 3 7 2 3 2 2" xfId="3307" xr:uid="{00000000-0005-0000-0000-0000DE120000}"/>
    <cellStyle name="Normal 4 3 7 2 3 2 2 2" xfId="37755" xr:uid="{00000000-0005-0000-0000-0000DF120000}"/>
    <cellStyle name="Normal 4 3 7 2 3 2 3" xfId="27737" xr:uid="{00000000-0005-0000-0000-0000E0120000}"/>
    <cellStyle name="Normal 4 3 7 2 3 3" xfId="3308" xr:uid="{00000000-0005-0000-0000-0000E1120000}"/>
    <cellStyle name="Normal 4 3 7 2 3 3 2" xfId="3309" xr:uid="{00000000-0005-0000-0000-0000E2120000}"/>
    <cellStyle name="Normal 4 3 7 2 3 3 2 2" xfId="37756" xr:uid="{00000000-0005-0000-0000-0000E3120000}"/>
    <cellStyle name="Normal 4 3 7 2 3 3 3" xfId="27738" xr:uid="{00000000-0005-0000-0000-0000E4120000}"/>
    <cellStyle name="Normal 4 3 7 2 3 4" xfId="3310" xr:uid="{00000000-0005-0000-0000-0000E5120000}"/>
    <cellStyle name="Normal 4 3 7 2 3 4 2" xfId="34297" xr:uid="{00000000-0005-0000-0000-0000E6120000}"/>
    <cellStyle name="Normal 4 3 7 2 3 5" xfId="23700" xr:uid="{00000000-0005-0000-0000-0000E7120000}"/>
    <cellStyle name="Normal 4 3 7 2 4" xfId="3311" xr:uid="{00000000-0005-0000-0000-0000E8120000}"/>
    <cellStyle name="Normal 4 3 7 2 4 2" xfId="3312" xr:uid="{00000000-0005-0000-0000-0000E9120000}"/>
    <cellStyle name="Normal 4 3 7 2 4 2 2" xfId="37757" xr:uid="{00000000-0005-0000-0000-0000EA120000}"/>
    <cellStyle name="Normal 4 3 7 2 4 3" xfId="27739" xr:uid="{00000000-0005-0000-0000-0000EB120000}"/>
    <cellStyle name="Normal 4 3 7 2 5" xfId="3313" xr:uid="{00000000-0005-0000-0000-0000EC120000}"/>
    <cellStyle name="Normal 4 3 7 2 5 2" xfId="3314" xr:uid="{00000000-0005-0000-0000-0000ED120000}"/>
    <cellStyle name="Normal 4 3 7 2 5 2 2" xfId="37758" xr:uid="{00000000-0005-0000-0000-0000EE120000}"/>
    <cellStyle name="Normal 4 3 7 2 5 3" xfId="27740" xr:uid="{00000000-0005-0000-0000-0000EF120000}"/>
    <cellStyle name="Normal 4 3 7 2 6" xfId="3315" xr:uid="{00000000-0005-0000-0000-0000F0120000}"/>
    <cellStyle name="Normal 4 3 7 2 6 2" xfId="34295" xr:uid="{00000000-0005-0000-0000-0000F1120000}"/>
    <cellStyle name="Normal 4 3 7 2 7" xfId="23698" xr:uid="{00000000-0005-0000-0000-0000F2120000}"/>
    <cellStyle name="Normal 4 3 7 3" xfId="3316" xr:uid="{00000000-0005-0000-0000-0000F3120000}"/>
    <cellStyle name="Normal 4 3 7 3 2" xfId="3317" xr:uid="{00000000-0005-0000-0000-0000F4120000}"/>
    <cellStyle name="Normal 4 3 7 3 2 2" xfId="3318" xr:uid="{00000000-0005-0000-0000-0000F5120000}"/>
    <cellStyle name="Normal 4 3 7 3 2 2 2" xfId="37759" xr:uid="{00000000-0005-0000-0000-0000F6120000}"/>
    <cellStyle name="Normal 4 3 7 3 2 3" xfId="27741" xr:uid="{00000000-0005-0000-0000-0000F7120000}"/>
    <cellStyle name="Normal 4 3 7 3 3" xfId="3319" xr:uid="{00000000-0005-0000-0000-0000F8120000}"/>
    <cellStyle name="Normal 4 3 7 3 3 2" xfId="3320" xr:uid="{00000000-0005-0000-0000-0000F9120000}"/>
    <cellStyle name="Normal 4 3 7 3 3 2 2" xfId="37760" xr:uid="{00000000-0005-0000-0000-0000FA120000}"/>
    <cellStyle name="Normal 4 3 7 3 3 3" xfId="27742" xr:uid="{00000000-0005-0000-0000-0000FB120000}"/>
    <cellStyle name="Normal 4 3 7 3 4" xfId="3321" xr:uid="{00000000-0005-0000-0000-0000FC120000}"/>
    <cellStyle name="Normal 4 3 7 3 4 2" xfId="34298" xr:uid="{00000000-0005-0000-0000-0000FD120000}"/>
    <cellStyle name="Normal 4 3 7 3 5" xfId="23701" xr:uid="{00000000-0005-0000-0000-0000FE120000}"/>
    <cellStyle name="Normal 4 3 7 4" xfId="3322" xr:uid="{00000000-0005-0000-0000-0000FF120000}"/>
    <cellStyle name="Normal 4 3 7 4 2" xfId="3323" xr:uid="{00000000-0005-0000-0000-000000130000}"/>
    <cellStyle name="Normal 4 3 7 4 2 2" xfId="3324" xr:uid="{00000000-0005-0000-0000-000001130000}"/>
    <cellStyle name="Normal 4 3 7 4 2 2 2" xfId="37761" xr:uid="{00000000-0005-0000-0000-000002130000}"/>
    <cellStyle name="Normal 4 3 7 4 2 3" xfId="27743" xr:uid="{00000000-0005-0000-0000-000003130000}"/>
    <cellStyle name="Normal 4 3 7 4 3" xfId="3325" xr:uid="{00000000-0005-0000-0000-000004130000}"/>
    <cellStyle name="Normal 4 3 7 4 3 2" xfId="3326" xr:uid="{00000000-0005-0000-0000-000005130000}"/>
    <cellStyle name="Normal 4 3 7 4 3 2 2" xfId="37762" xr:uid="{00000000-0005-0000-0000-000006130000}"/>
    <cellStyle name="Normal 4 3 7 4 3 3" xfId="27744" xr:uid="{00000000-0005-0000-0000-000007130000}"/>
    <cellStyle name="Normal 4 3 7 4 4" xfId="3327" xr:uid="{00000000-0005-0000-0000-000008130000}"/>
    <cellStyle name="Normal 4 3 7 4 4 2" xfId="34299" xr:uid="{00000000-0005-0000-0000-000009130000}"/>
    <cellStyle name="Normal 4 3 7 4 5" xfId="23702" xr:uid="{00000000-0005-0000-0000-00000A130000}"/>
    <cellStyle name="Normal 4 3 7 5" xfId="3328" xr:uid="{00000000-0005-0000-0000-00000B130000}"/>
    <cellStyle name="Normal 4 3 7 5 2" xfId="3329" xr:uid="{00000000-0005-0000-0000-00000C130000}"/>
    <cellStyle name="Normal 4 3 7 5 2 2" xfId="37763" xr:uid="{00000000-0005-0000-0000-00000D130000}"/>
    <cellStyle name="Normal 4 3 7 5 3" xfId="27745" xr:uid="{00000000-0005-0000-0000-00000E130000}"/>
    <cellStyle name="Normal 4 3 7 6" xfId="3330" xr:uid="{00000000-0005-0000-0000-00000F130000}"/>
    <cellStyle name="Normal 4 3 7 6 2" xfId="3331" xr:uid="{00000000-0005-0000-0000-000010130000}"/>
    <cellStyle name="Normal 4 3 7 6 2 2" xfId="37764" xr:uid="{00000000-0005-0000-0000-000011130000}"/>
    <cellStyle name="Normal 4 3 7 6 3" xfId="27746" xr:uid="{00000000-0005-0000-0000-000012130000}"/>
    <cellStyle name="Normal 4 3 7 7" xfId="3332" xr:uid="{00000000-0005-0000-0000-000013130000}"/>
    <cellStyle name="Normal 4 3 7 7 2" xfId="34294" xr:uid="{00000000-0005-0000-0000-000014130000}"/>
    <cellStyle name="Normal 4 3 7 8" xfId="23697" xr:uid="{00000000-0005-0000-0000-000015130000}"/>
    <cellStyle name="Normal 4 3 8" xfId="3333" xr:uid="{00000000-0005-0000-0000-000016130000}"/>
    <cellStyle name="Normal 4 3 8 2" xfId="3334" xr:uid="{00000000-0005-0000-0000-000017130000}"/>
    <cellStyle name="Normal 4 3 8 2 2" xfId="3335" xr:uid="{00000000-0005-0000-0000-000018130000}"/>
    <cellStyle name="Normal 4 3 8 2 2 2" xfId="3336" xr:uid="{00000000-0005-0000-0000-000019130000}"/>
    <cellStyle name="Normal 4 3 8 2 2 2 2" xfId="3337" xr:uid="{00000000-0005-0000-0000-00001A130000}"/>
    <cellStyle name="Normal 4 3 8 2 2 2 2 2" xfId="37765" xr:uid="{00000000-0005-0000-0000-00001B130000}"/>
    <cellStyle name="Normal 4 3 8 2 2 2 3" xfId="27747" xr:uid="{00000000-0005-0000-0000-00001C130000}"/>
    <cellStyle name="Normal 4 3 8 2 2 3" xfId="3338" xr:uid="{00000000-0005-0000-0000-00001D130000}"/>
    <cellStyle name="Normal 4 3 8 2 2 3 2" xfId="3339" xr:uid="{00000000-0005-0000-0000-00001E130000}"/>
    <cellStyle name="Normal 4 3 8 2 2 3 2 2" xfId="37766" xr:uid="{00000000-0005-0000-0000-00001F130000}"/>
    <cellStyle name="Normal 4 3 8 2 2 3 3" xfId="27748" xr:uid="{00000000-0005-0000-0000-000020130000}"/>
    <cellStyle name="Normal 4 3 8 2 2 4" xfId="3340" xr:uid="{00000000-0005-0000-0000-000021130000}"/>
    <cellStyle name="Normal 4 3 8 2 2 4 2" xfId="34302" xr:uid="{00000000-0005-0000-0000-000022130000}"/>
    <cellStyle name="Normal 4 3 8 2 2 5" xfId="23705" xr:uid="{00000000-0005-0000-0000-000023130000}"/>
    <cellStyle name="Normal 4 3 8 2 3" xfId="3341" xr:uid="{00000000-0005-0000-0000-000024130000}"/>
    <cellStyle name="Normal 4 3 8 2 3 2" xfId="3342" xr:uid="{00000000-0005-0000-0000-000025130000}"/>
    <cellStyle name="Normal 4 3 8 2 3 2 2" xfId="3343" xr:uid="{00000000-0005-0000-0000-000026130000}"/>
    <cellStyle name="Normal 4 3 8 2 3 2 2 2" xfId="37767" xr:uid="{00000000-0005-0000-0000-000027130000}"/>
    <cellStyle name="Normal 4 3 8 2 3 2 3" xfId="27749" xr:uid="{00000000-0005-0000-0000-000028130000}"/>
    <cellStyle name="Normal 4 3 8 2 3 3" xfId="3344" xr:uid="{00000000-0005-0000-0000-000029130000}"/>
    <cellStyle name="Normal 4 3 8 2 3 3 2" xfId="3345" xr:uid="{00000000-0005-0000-0000-00002A130000}"/>
    <cellStyle name="Normal 4 3 8 2 3 3 2 2" xfId="37768" xr:uid="{00000000-0005-0000-0000-00002B130000}"/>
    <cellStyle name="Normal 4 3 8 2 3 3 3" xfId="27750" xr:uid="{00000000-0005-0000-0000-00002C130000}"/>
    <cellStyle name="Normal 4 3 8 2 3 4" xfId="3346" xr:uid="{00000000-0005-0000-0000-00002D130000}"/>
    <cellStyle name="Normal 4 3 8 2 3 4 2" xfId="34303" xr:uid="{00000000-0005-0000-0000-00002E130000}"/>
    <cellStyle name="Normal 4 3 8 2 3 5" xfId="23706" xr:uid="{00000000-0005-0000-0000-00002F130000}"/>
    <cellStyle name="Normal 4 3 8 2 4" xfId="3347" xr:uid="{00000000-0005-0000-0000-000030130000}"/>
    <cellStyle name="Normal 4 3 8 2 4 2" xfId="3348" xr:uid="{00000000-0005-0000-0000-000031130000}"/>
    <cellStyle name="Normal 4 3 8 2 4 2 2" xfId="37769" xr:uid="{00000000-0005-0000-0000-000032130000}"/>
    <cellStyle name="Normal 4 3 8 2 4 3" xfId="27751" xr:uid="{00000000-0005-0000-0000-000033130000}"/>
    <cellStyle name="Normal 4 3 8 2 5" xfId="3349" xr:uid="{00000000-0005-0000-0000-000034130000}"/>
    <cellStyle name="Normal 4 3 8 2 5 2" xfId="3350" xr:uid="{00000000-0005-0000-0000-000035130000}"/>
    <cellStyle name="Normal 4 3 8 2 5 2 2" xfId="37770" xr:uid="{00000000-0005-0000-0000-000036130000}"/>
    <cellStyle name="Normal 4 3 8 2 5 3" xfId="27752" xr:uid="{00000000-0005-0000-0000-000037130000}"/>
    <cellStyle name="Normal 4 3 8 2 6" xfId="3351" xr:uid="{00000000-0005-0000-0000-000038130000}"/>
    <cellStyle name="Normal 4 3 8 2 6 2" xfId="34301" xr:uid="{00000000-0005-0000-0000-000039130000}"/>
    <cellStyle name="Normal 4 3 8 2 7" xfId="23704" xr:uid="{00000000-0005-0000-0000-00003A130000}"/>
    <cellStyle name="Normal 4 3 8 3" xfId="3352" xr:uid="{00000000-0005-0000-0000-00003B130000}"/>
    <cellStyle name="Normal 4 3 8 3 2" xfId="3353" xr:uid="{00000000-0005-0000-0000-00003C130000}"/>
    <cellStyle name="Normal 4 3 8 3 2 2" xfId="3354" xr:uid="{00000000-0005-0000-0000-00003D130000}"/>
    <cellStyle name="Normal 4 3 8 3 2 2 2" xfId="37771" xr:uid="{00000000-0005-0000-0000-00003E130000}"/>
    <cellStyle name="Normal 4 3 8 3 2 3" xfId="27753" xr:uid="{00000000-0005-0000-0000-00003F130000}"/>
    <cellStyle name="Normal 4 3 8 3 3" xfId="3355" xr:uid="{00000000-0005-0000-0000-000040130000}"/>
    <cellStyle name="Normal 4 3 8 3 3 2" xfId="3356" xr:uid="{00000000-0005-0000-0000-000041130000}"/>
    <cellStyle name="Normal 4 3 8 3 3 2 2" xfId="37772" xr:uid="{00000000-0005-0000-0000-000042130000}"/>
    <cellStyle name="Normal 4 3 8 3 3 3" xfId="27754" xr:uid="{00000000-0005-0000-0000-000043130000}"/>
    <cellStyle name="Normal 4 3 8 3 4" xfId="3357" xr:uid="{00000000-0005-0000-0000-000044130000}"/>
    <cellStyle name="Normal 4 3 8 3 4 2" xfId="34304" xr:uid="{00000000-0005-0000-0000-000045130000}"/>
    <cellStyle name="Normal 4 3 8 3 5" xfId="23707" xr:uid="{00000000-0005-0000-0000-000046130000}"/>
    <cellStyle name="Normal 4 3 8 4" xfId="3358" xr:uid="{00000000-0005-0000-0000-000047130000}"/>
    <cellStyle name="Normal 4 3 8 4 2" xfId="3359" xr:uid="{00000000-0005-0000-0000-000048130000}"/>
    <cellStyle name="Normal 4 3 8 4 2 2" xfId="3360" xr:uid="{00000000-0005-0000-0000-000049130000}"/>
    <cellStyle name="Normal 4 3 8 4 2 2 2" xfId="37773" xr:uid="{00000000-0005-0000-0000-00004A130000}"/>
    <cellStyle name="Normal 4 3 8 4 2 3" xfId="27755" xr:uid="{00000000-0005-0000-0000-00004B130000}"/>
    <cellStyle name="Normal 4 3 8 4 3" xfId="3361" xr:uid="{00000000-0005-0000-0000-00004C130000}"/>
    <cellStyle name="Normal 4 3 8 4 3 2" xfId="3362" xr:uid="{00000000-0005-0000-0000-00004D130000}"/>
    <cellStyle name="Normal 4 3 8 4 3 2 2" xfId="37774" xr:uid="{00000000-0005-0000-0000-00004E130000}"/>
    <cellStyle name="Normal 4 3 8 4 3 3" xfId="27756" xr:uid="{00000000-0005-0000-0000-00004F130000}"/>
    <cellStyle name="Normal 4 3 8 4 4" xfId="3363" xr:uid="{00000000-0005-0000-0000-000050130000}"/>
    <cellStyle name="Normal 4 3 8 4 4 2" xfId="34305" xr:uid="{00000000-0005-0000-0000-000051130000}"/>
    <cellStyle name="Normal 4 3 8 4 5" xfId="23708" xr:uid="{00000000-0005-0000-0000-000052130000}"/>
    <cellStyle name="Normal 4 3 8 5" xfId="3364" xr:uid="{00000000-0005-0000-0000-000053130000}"/>
    <cellStyle name="Normal 4 3 8 5 2" xfId="3365" xr:uid="{00000000-0005-0000-0000-000054130000}"/>
    <cellStyle name="Normal 4 3 8 5 2 2" xfId="37775" xr:uid="{00000000-0005-0000-0000-000055130000}"/>
    <cellStyle name="Normal 4 3 8 5 3" xfId="27757" xr:uid="{00000000-0005-0000-0000-000056130000}"/>
    <cellStyle name="Normal 4 3 8 6" xfId="3366" xr:uid="{00000000-0005-0000-0000-000057130000}"/>
    <cellStyle name="Normal 4 3 8 6 2" xfId="3367" xr:uid="{00000000-0005-0000-0000-000058130000}"/>
    <cellStyle name="Normal 4 3 8 6 2 2" xfId="37776" xr:uid="{00000000-0005-0000-0000-000059130000}"/>
    <cellStyle name="Normal 4 3 8 6 3" xfId="27758" xr:uid="{00000000-0005-0000-0000-00005A130000}"/>
    <cellStyle name="Normal 4 3 8 7" xfId="3368" xr:uid="{00000000-0005-0000-0000-00005B130000}"/>
    <cellStyle name="Normal 4 3 8 7 2" xfId="34300" xr:uid="{00000000-0005-0000-0000-00005C130000}"/>
    <cellStyle name="Normal 4 3 8 8" xfId="23703" xr:uid="{00000000-0005-0000-0000-00005D130000}"/>
    <cellStyle name="Normal 4 3 9" xfId="3369" xr:uid="{00000000-0005-0000-0000-00005E130000}"/>
    <cellStyle name="Normal 4 3 9 2" xfId="3370" xr:uid="{00000000-0005-0000-0000-00005F130000}"/>
    <cellStyle name="Normal 4 3 9 2 2" xfId="3371" xr:uid="{00000000-0005-0000-0000-000060130000}"/>
    <cellStyle name="Normal 4 3 9 2 2 2" xfId="3372" xr:uid="{00000000-0005-0000-0000-000061130000}"/>
    <cellStyle name="Normal 4 3 9 2 2 2 2" xfId="37777" xr:uid="{00000000-0005-0000-0000-000062130000}"/>
    <cellStyle name="Normal 4 3 9 2 2 3" xfId="27759" xr:uid="{00000000-0005-0000-0000-000063130000}"/>
    <cellStyle name="Normal 4 3 9 2 3" xfId="3373" xr:uid="{00000000-0005-0000-0000-000064130000}"/>
    <cellStyle name="Normal 4 3 9 2 3 2" xfId="3374" xr:uid="{00000000-0005-0000-0000-000065130000}"/>
    <cellStyle name="Normal 4 3 9 2 3 2 2" xfId="37778" xr:uid="{00000000-0005-0000-0000-000066130000}"/>
    <cellStyle name="Normal 4 3 9 2 3 3" xfId="27760" xr:uid="{00000000-0005-0000-0000-000067130000}"/>
    <cellStyle name="Normal 4 3 9 2 4" xfId="3375" xr:uid="{00000000-0005-0000-0000-000068130000}"/>
    <cellStyle name="Normal 4 3 9 2 4 2" xfId="34307" xr:uid="{00000000-0005-0000-0000-000069130000}"/>
    <cellStyle name="Normal 4 3 9 2 5" xfId="23710" xr:uid="{00000000-0005-0000-0000-00006A130000}"/>
    <cellStyle name="Normal 4 3 9 3" xfId="3376" xr:uid="{00000000-0005-0000-0000-00006B130000}"/>
    <cellStyle name="Normal 4 3 9 3 2" xfId="3377" xr:uid="{00000000-0005-0000-0000-00006C130000}"/>
    <cellStyle name="Normal 4 3 9 3 2 2" xfId="3378" xr:uid="{00000000-0005-0000-0000-00006D130000}"/>
    <cellStyle name="Normal 4 3 9 3 2 2 2" xfId="37779" xr:uid="{00000000-0005-0000-0000-00006E130000}"/>
    <cellStyle name="Normal 4 3 9 3 2 3" xfId="27761" xr:uid="{00000000-0005-0000-0000-00006F130000}"/>
    <cellStyle name="Normal 4 3 9 3 3" xfId="3379" xr:uid="{00000000-0005-0000-0000-000070130000}"/>
    <cellStyle name="Normal 4 3 9 3 3 2" xfId="3380" xr:uid="{00000000-0005-0000-0000-000071130000}"/>
    <cellStyle name="Normal 4 3 9 3 3 2 2" xfId="37780" xr:uid="{00000000-0005-0000-0000-000072130000}"/>
    <cellStyle name="Normal 4 3 9 3 3 3" xfId="27762" xr:uid="{00000000-0005-0000-0000-000073130000}"/>
    <cellStyle name="Normal 4 3 9 3 4" xfId="3381" xr:uid="{00000000-0005-0000-0000-000074130000}"/>
    <cellStyle name="Normal 4 3 9 3 4 2" xfId="34308" xr:uid="{00000000-0005-0000-0000-000075130000}"/>
    <cellStyle name="Normal 4 3 9 3 5" xfId="23711" xr:uid="{00000000-0005-0000-0000-000076130000}"/>
    <cellStyle name="Normal 4 3 9 4" xfId="3382" xr:uid="{00000000-0005-0000-0000-000077130000}"/>
    <cellStyle name="Normal 4 3 9 4 2" xfId="3383" xr:uid="{00000000-0005-0000-0000-000078130000}"/>
    <cellStyle name="Normal 4 3 9 4 2 2" xfId="37781" xr:uid="{00000000-0005-0000-0000-000079130000}"/>
    <cellStyle name="Normal 4 3 9 4 3" xfId="27763" xr:uid="{00000000-0005-0000-0000-00007A130000}"/>
    <cellStyle name="Normal 4 3 9 5" xfId="3384" xr:uid="{00000000-0005-0000-0000-00007B130000}"/>
    <cellStyle name="Normal 4 3 9 5 2" xfId="3385" xr:uid="{00000000-0005-0000-0000-00007C130000}"/>
    <cellStyle name="Normal 4 3 9 5 2 2" xfId="37782" xr:uid="{00000000-0005-0000-0000-00007D130000}"/>
    <cellStyle name="Normal 4 3 9 5 3" xfId="27764" xr:uid="{00000000-0005-0000-0000-00007E130000}"/>
    <cellStyle name="Normal 4 3 9 6" xfId="3386" xr:uid="{00000000-0005-0000-0000-00007F130000}"/>
    <cellStyle name="Normal 4 3 9 6 2" xfId="34306" xr:uid="{00000000-0005-0000-0000-000080130000}"/>
    <cellStyle name="Normal 4 3 9 7" xfId="23709" xr:uid="{00000000-0005-0000-0000-000081130000}"/>
    <cellStyle name="Normal 4 4" xfId="3387" xr:uid="{00000000-0005-0000-0000-000082130000}"/>
    <cellStyle name="Normal 4 4 10" xfId="3388" xr:uid="{00000000-0005-0000-0000-000083130000}"/>
    <cellStyle name="Normal 4 4 10 2" xfId="43891" xr:uid="{00000000-0005-0000-0000-000084130000}"/>
    <cellStyle name="Normal 4 4 11" xfId="3389" xr:uid="{00000000-0005-0000-0000-000085130000}"/>
    <cellStyle name="Normal 4 4 12" xfId="23132" xr:uid="{00000000-0005-0000-0000-000086130000}"/>
    <cellStyle name="Normal 4 4 13" xfId="44028" xr:uid="{00000000-0005-0000-0000-000087130000}"/>
    <cellStyle name="Normal 4 4 2" xfId="3390" xr:uid="{00000000-0005-0000-0000-000088130000}"/>
    <cellStyle name="Normal 4 4 2 10" xfId="44048" xr:uid="{00000000-0005-0000-0000-000089130000}"/>
    <cellStyle name="Normal 4 4 2 2" xfId="3391" xr:uid="{00000000-0005-0000-0000-00008A130000}"/>
    <cellStyle name="Normal 4 4 2 2 2" xfId="3392" xr:uid="{00000000-0005-0000-0000-00008B130000}"/>
    <cellStyle name="Normal 4 4 2 2 3" xfId="3393" xr:uid="{00000000-0005-0000-0000-00008C130000}"/>
    <cellStyle name="Normal 4 4 2 2 3 2" xfId="3394" xr:uid="{00000000-0005-0000-0000-00008D130000}"/>
    <cellStyle name="Normal 4 4 2 2 3 2 2" xfId="34052" xr:uid="{00000000-0005-0000-0000-00008E130000}"/>
    <cellStyle name="Normal 4 4 2 2 3 3" xfId="23423" xr:uid="{00000000-0005-0000-0000-00008F130000}"/>
    <cellStyle name="Normal 4 4 2 2 4" xfId="3395" xr:uid="{00000000-0005-0000-0000-000090130000}"/>
    <cellStyle name="Normal 4 4 2 2 4 2" xfId="3396" xr:uid="{00000000-0005-0000-0000-000091130000}"/>
    <cellStyle name="Normal 4 4 2 2 4 2 2" xfId="43869" xr:uid="{00000000-0005-0000-0000-000092130000}"/>
    <cellStyle name="Normal 4 4 2 2 4 3" xfId="33854" xr:uid="{00000000-0005-0000-0000-000093130000}"/>
    <cellStyle name="Normal 4 4 2 2 5" xfId="3397" xr:uid="{00000000-0005-0000-0000-000094130000}"/>
    <cellStyle name="Normal 4 4 2 2 5 2" xfId="33997" xr:uid="{00000000-0005-0000-0000-000095130000}"/>
    <cellStyle name="Normal 4 4 2 2 6" xfId="23326" xr:uid="{00000000-0005-0000-0000-000096130000}"/>
    <cellStyle name="Normal 4 4 2 3" xfId="3398" xr:uid="{00000000-0005-0000-0000-000097130000}"/>
    <cellStyle name="Normal 4 4 2 4" xfId="3399" xr:uid="{00000000-0005-0000-0000-000098130000}"/>
    <cellStyle name="Normal 4 4 2 4 2" xfId="3400" xr:uid="{00000000-0005-0000-0000-000099130000}"/>
    <cellStyle name="Normal 4 4 2 4 2 2" xfId="33996" xr:uid="{00000000-0005-0000-0000-00009A130000}"/>
    <cellStyle name="Normal 4 4 2 4 3" xfId="23325" xr:uid="{00000000-0005-0000-0000-00009B130000}"/>
    <cellStyle name="Normal 4 4 2 5" xfId="3401" xr:uid="{00000000-0005-0000-0000-00009C130000}"/>
    <cellStyle name="Normal 4 4 2 5 2" xfId="3402" xr:uid="{00000000-0005-0000-0000-00009D130000}"/>
    <cellStyle name="Normal 4 4 2 5 2 2" xfId="34051" xr:uid="{00000000-0005-0000-0000-00009E130000}"/>
    <cellStyle name="Normal 4 4 2 5 3" xfId="23422" xr:uid="{00000000-0005-0000-0000-00009F130000}"/>
    <cellStyle name="Normal 4 4 2 6" xfId="3403" xr:uid="{00000000-0005-0000-0000-0000A0130000}"/>
    <cellStyle name="Normal 4 4 2 6 2" xfId="3404" xr:uid="{00000000-0005-0000-0000-0000A1130000}"/>
    <cellStyle name="Normal 4 4 2 6 2 2" xfId="34091" xr:uid="{00000000-0005-0000-0000-0000A2130000}"/>
    <cellStyle name="Normal 4 4 2 6 3" xfId="23489" xr:uid="{00000000-0005-0000-0000-0000A3130000}"/>
    <cellStyle name="Normal 4 4 2 7" xfId="3405" xr:uid="{00000000-0005-0000-0000-0000A4130000}"/>
    <cellStyle name="Normal 4 4 2 7 2" xfId="3406" xr:uid="{00000000-0005-0000-0000-0000A5130000}"/>
    <cellStyle name="Normal 4 4 2 7 2 2" xfId="43822" xr:uid="{00000000-0005-0000-0000-0000A6130000}"/>
    <cellStyle name="Normal 4 4 2 7 3" xfId="33806" xr:uid="{00000000-0005-0000-0000-0000A7130000}"/>
    <cellStyle name="Normal 4 4 2 8" xfId="3407" xr:uid="{00000000-0005-0000-0000-0000A8130000}"/>
    <cellStyle name="Normal 4 4 2 8 2" xfId="33886" xr:uid="{00000000-0005-0000-0000-0000A9130000}"/>
    <cellStyle name="Normal 4 4 2 9" xfId="23262" xr:uid="{00000000-0005-0000-0000-0000AA130000}"/>
    <cellStyle name="Normal 4 4 3" xfId="3408" xr:uid="{00000000-0005-0000-0000-0000AB130000}"/>
    <cellStyle name="Normal 4 4 3 2" xfId="3409" xr:uid="{00000000-0005-0000-0000-0000AC130000}"/>
    <cellStyle name="Normal 4 4 3 3" xfId="3410" xr:uid="{00000000-0005-0000-0000-0000AD130000}"/>
    <cellStyle name="Normal 4 4 3 3 2" xfId="3411" xr:uid="{00000000-0005-0000-0000-0000AE130000}"/>
    <cellStyle name="Normal 4 4 3 3 2 2" xfId="34053" xr:uid="{00000000-0005-0000-0000-0000AF130000}"/>
    <cellStyle name="Normal 4 4 3 3 3" xfId="23424" xr:uid="{00000000-0005-0000-0000-0000B0130000}"/>
    <cellStyle name="Normal 4 4 3 4" xfId="3412" xr:uid="{00000000-0005-0000-0000-0000B1130000}"/>
    <cellStyle name="Normal 4 4 3 4 2" xfId="3413" xr:uid="{00000000-0005-0000-0000-0000B2130000}"/>
    <cellStyle name="Normal 4 4 3 4 2 2" xfId="43870" xr:uid="{00000000-0005-0000-0000-0000B3130000}"/>
    <cellStyle name="Normal 4 4 3 4 3" xfId="33855" xr:uid="{00000000-0005-0000-0000-0000B4130000}"/>
    <cellStyle name="Normal 4 4 3 5" xfId="3414" xr:uid="{00000000-0005-0000-0000-0000B5130000}"/>
    <cellStyle name="Normal 4 4 3 5 2" xfId="33998" xr:uid="{00000000-0005-0000-0000-0000B6130000}"/>
    <cellStyle name="Normal 4 4 3 6" xfId="23327" xr:uid="{00000000-0005-0000-0000-0000B7130000}"/>
    <cellStyle name="Normal 4 4 4" xfId="3415" xr:uid="{00000000-0005-0000-0000-0000B8130000}"/>
    <cellStyle name="Normal 4 4 4 2" xfId="3416" xr:uid="{00000000-0005-0000-0000-0000B9130000}"/>
    <cellStyle name="Normal 4 4 4 3" xfId="3417" xr:uid="{00000000-0005-0000-0000-0000BA130000}"/>
    <cellStyle name="Normal 4 4 4 3 2" xfId="3418" xr:uid="{00000000-0005-0000-0000-0000BB130000}"/>
    <cellStyle name="Normal 4 4 4 3 2 2" xfId="34054" xr:uid="{00000000-0005-0000-0000-0000BC130000}"/>
    <cellStyle name="Normal 4 4 4 3 3" xfId="23425" xr:uid="{00000000-0005-0000-0000-0000BD130000}"/>
    <cellStyle name="Normal 4 4 4 4" xfId="3419" xr:uid="{00000000-0005-0000-0000-0000BE130000}"/>
    <cellStyle name="Normal 4 4 4 4 2" xfId="3420" xr:uid="{00000000-0005-0000-0000-0000BF130000}"/>
    <cellStyle name="Normal 4 4 4 4 2 2" xfId="43871" xr:uid="{00000000-0005-0000-0000-0000C0130000}"/>
    <cellStyle name="Normal 4 4 4 4 3" xfId="33856" xr:uid="{00000000-0005-0000-0000-0000C1130000}"/>
    <cellStyle name="Normal 4 4 4 5" xfId="3421" xr:uid="{00000000-0005-0000-0000-0000C2130000}"/>
    <cellStyle name="Normal 4 4 4 5 2" xfId="33999" xr:uid="{00000000-0005-0000-0000-0000C3130000}"/>
    <cellStyle name="Normal 4 4 4 6" xfId="23328" xr:uid="{00000000-0005-0000-0000-0000C4130000}"/>
    <cellStyle name="Normal 4 4 5" xfId="3422" xr:uid="{00000000-0005-0000-0000-0000C5130000}"/>
    <cellStyle name="Normal 4 4 6" xfId="3423" xr:uid="{00000000-0005-0000-0000-0000C6130000}"/>
    <cellStyle name="Normal 4 4 6 2" xfId="3424" xr:uid="{00000000-0005-0000-0000-0000C7130000}"/>
    <cellStyle name="Normal 4 4 6 2 2" xfId="33995" xr:uid="{00000000-0005-0000-0000-0000C8130000}"/>
    <cellStyle name="Normal 4 4 6 3" xfId="23324" xr:uid="{00000000-0005-0000-0000-0000C9130000}"/>
    <cellStyle name="Normal 4 4 7" xfId="3425" xr:uid="{00000000-0005-0000-0000-0000CA130000}"/>
    <cellStyle name="Normal 4 4 7 2" xfId="3426" xr:uid="{00000000-0005-0000-0000-0000CB130000}"/>
    <cellStyle name="Normal 4 4 7 2 2" xfId="34050" xr:uid="{00000000-0005-0000-0000-0000CC130000}"/>
    <cellStyle name="Normal 4 4 7 3" xfId="23421" xr:uid="{00000000-0005-0000-0000-0000CD130000}"/>
    <cellStyle name="Normal 4 4 8" xfId="3427" xr:uid="{00000000-0005-0000-0000-0000CE130000}"/>
    <cellStyle name="Normal 4 4 8 2" xfId="3428" xr:uid="{00000000-0005-0000-0000-0000CF130000}"/>
    <cellStyle name="Normal 4 4 8 2 2" xfId="34070" xr:uid="{00000000-0005-0000-0000-0000D0130000}"/>
    <cellStyle name="Normal 4 4 8 3" xfId="23449" xr:uid="{00000000-0005-0000-0000-0000D1130000}"/>
    <cellStyle name="Normal 4 4 9" xfId="3429" xr:uid="{00000000-0005-0000-0000-0000D2130000}"/>
    <cellStyle name="Normal 4 4 9 2" xfId="3430" xr:uid="{00000000-0005-0000-0000-0000D3130000}"/>
    <cellStyle name="Normal 4 4 9 2 2" xfId="43810" xr:uid="{00000000-0005-0000-0000-0000D4130000}"/>
    <cellStyle name="Normal 4 4 9 3" xfId="33794" xr:uid="{00000000-0005-0000-0000-0000D5130000}"/>
    <cellStyle name="Normal 4 5" xfId="3431" xr:uid="{00000000-0005-0000-0000-0000D6130000}"/>
    <cellStyle name="Normal 4 5 2" xfId="3432" xr:uid="{00000000-0005-0000-0000-0000D7130000}"/>
    <cellStyle name="Normal 4 5 2 2" xfId="3433" xr:uid="{00000000-0005-0000-0000-0000D8130000}"/>
    <cellStyle name="Normal 4 5 2 2 2" xfId="43892" xr:uid="{00000000-0005-0000-0000-0000D9130000}"/>
    <cellStyle name="Normal 4 5 2 3" xfId="3434" xr:uid="{00000000-0005-0000-0000-0000DA130000}"/>
    <cellStyle name="Normal 4 5 2 4" xfId="23133" xr:uid="{00000000-0005-0000-0000-0000DB130000}"/>
    <cellStyle name="Normal 4 5 3" xfId="3435" xr:uid="{00000000-0005-0000-0000-0000DC130000}"/>
    <cellStyle name="Normal 4 5 3 2" xfId="3436" xr:uid="{00000000-0005-0000-0000-0000DD130000}"/>
    <cellStyle name="Normal 4 5 3 2 2" xfId="34000" xr:uid="{00000000-0005-0000-0000-0000DE130000}"/>
    <cellStyle name="Normal 4 5 3 3" xfId="23329" xr:uid="{00000000-0005-0000-0000-0000DF130000}"/>
    <cellStyle name="Normal 4 5 4" xfId="3437" xr:uid="{00000000-0005-0000-0000-0000E0130000}"/>
    <cellStyle name="Normal 4 5 4 2" xfId="3438" xr:uid="{00000000-0005-0000-0000-0000E1130000}"/>
    <cellStyle name="Normal 4 5 4 2 2" xfId="34055" xr:uid="{00000000-0005-0000-0000-0000E2130000}"/>
    <cellStyle name="Normal 4 5 4 3" xfId="23426" xr:uid="{00000000-0005-0000-0000-0000E3130000}"/>
    <cellStyle name="Normal 4 5 5" xfId="3439" xr:uid="{00000000-0005-0000-0000-0000E4130000}"/>
    <cellStyle name="Normal 4 5 6" xfId="3440" xr:uid="{00000000-0005-0000-0000-0000E5130000}"/>
    <cellStyle name="Normal 4 5 6 2" xfId="3441" xr:uid="{00000000-0005-0000-0000-0000E6130000}"/>
    <cellStyle name="Normal 4 5 6 2 2" xfId="43872" xr:uid="{00000000-0005-0000-0000-0000E7130000}"/>
    <cellStyle name="Normal 4 5 6 3" xfId="33857" xr:uid="{00000000-0005-0000-0000-0000E8130000}"/>
    <cellStyle name="Normal 4 6" xfId="3442" xr:uid="{00000000-0005-0000-0000-0000E9130000}"/>
    <cellStyle name="Normal 4 6 2" xfId="3443" xr:uid="{00000000-0005-0000-0000-0000EA130000}"/>
    <cellStyle name="Normal 4 6 2 2" xfId="43893" xr:uid="{00000000-0005-0000-0000-0000EB130000}"/>
    <cellStyle name="Normal 4 6 3" xfId="3444" xr:uid="{00000000-0005-0000-0000-0000EC130000}"/>
    <cellStyle name="Normal 4 6 4" xfId="23134" xr:uid="{00000000-0005-0000-0000-0000ED130000}"/>
    <cellStyle name="Normal 4 7" xfId="3445" xr:uid="{00000000-0005-0000-0000-0000EE130000}"/>
    <cellStyle name="Normal 4 7 2" xfId="3446" xr:uid="{00000000-0005-0000-0000-0000EF130000}"/>
    <cellStyle name="Normal 4 7 2 2" xfId="34088" xr:uid="{00000000-0005-0000-0000-0000F0130000}"/>
    <cellStyle name="Normal 4 7 3" xfId="23486" xr:uid="{00000000-0005-0000-0000-0000F1130000}"/>
    <cellStyle name="Normal 4 7 4" xfId="44045" xr:uid="{00000000-0005-0000-0000-0000F2130000}"/>
    <cellStyle name="Normal 4 8" xfId="3447" xr:uid="{00000000-0005-0000-0000-0000F3130000}"/>
    <cellStyle name="Normal 4 8 2" xfId="3448" xr:uid="{00000000-0005-0000-0000-0000F4130000}"/>
    <cellStyle name="Normal 4 8 2 2" xfId="34067" xr:uid="{00000000-0005-0000-0000-0000F5130000}"/>
    <cellStyle name="Normal 4 8 3" xfId="23446" xr:uid="{00000000-0005-0000-0000-0000F6130000}"/>
    <cellStyle name="Normal 4 9" xfId="3449" xr:uid="{00000000-0005-0000-0000-0000F7130000}"/>
    <cellStyle name="Normal 4 9 2" xfId="33882" xr:uid="{00000000-0005-0000-0000-0000F8130000}"/>
    <cellStyle name="Normal 40" xfId="3450" xr:uid="{00000000-0005-0000-0000-0000F9130000}"/>
    <cellStyle name="Normal 40 2" xfId="3451" xr:uid="{00000000-0005-0000-0000-0000FA130000}"/>
    <cellStyle name="Normal 40 3" xfId="3452" xr:uid="{00000000-0005-0000-0000-0000FB130000}"/>
    <cellStyle name="Normal 40 4" xfId="3453" xr:uid="{00000000-0005-0000-0000-0000FC130000}"/>
    <cellStyle name="Normal 40 4 2" xfId="3454" xr:uid="{00000000-0005-0000-0000-0000FD130000}"/>
    <cellStyle name="Normal 40 4 2 2" xfId="34001" xr:uid="{00000000-0005-0000-0000-0000FE130000}"/>
    <cellStyle name="Normal 40 4 3" xfId="23330" xr:uid="{00000000-0005-0000-0000-0000FF130000}"/>
    <cellStyle name="Normal 40 5" xfId="3455" xr:uid="{00000000-0005-0000-0000-000000140000}"/>
    <cellStyle name="Normal 40 5 2" xfId="3456" xr:uid="{00000000-0005-0000-0000-000001140000}"/>
    <cellStyle name="Normal 40 5 2 2" xfId="34056" xr:uid="{00000000-0005-0000-0000-000002140000}"/>
    <cellStyle name="Normal 40 5 3" xfId="23427" xr:uid="{00000000-0005-0000-0000-000003140000}"/>
    <cellStyle name="Normal 40 6" xfId="3457" xr:uid="{00000000-0005-0000-0000-000004140000}"/>
    <cellStyle name="Normal 40 6 2" xfId="3458" xr:uid="{00000000-0005-0000-0000-000005140000}"/>
    <cellStyle name="Normal 40 6 2 2" xfId="43873" xr:uid="{00000000-0005-0000-0000-000006140000}"/>
    <cellStyle name="Normal 40 6 3" xfId="33858" xr:uid="{00000000-0005-0000-0000-000007140000}"/>
    <cellStyle name="Normal 41" xfId="3459" xr:uid="{00000000-0005-0000-0000-000008140000}"/>
    <cellStyle name="Normal 41 2" xfId="3460" xr:uid="{00000000-0005-0000-0000-000009140000}"/>
    <cellStyle name="Normal 41 3" xfId="3461" xr:uid="{00000000-0005-0000-0000-00000A140000}"/>
    <cellStyle name="Normal 41 4" xfId="3462" xr:uid="{00000000-0005-0000-0000-00000B140000}"/>
    <cellStyle name="Normal 41 4 2" xfId="3463" xr:uid="{00000000-0005-0000-0000-00000C140000}"/>
    <cellStyle name="Normal 41 4 2 2" xfId="34002" xr:uid="{00000000-0005-0000-0000-00000D140000}"/>
    <cellStyle name="Normal 41 4 3" xfId="23331" xr:uid="{00000000-0005-0000-0000-00000E140000}"/>
    <cellStyle name="Normal 41 5" xfId="3464" xr:uid="{00000000-0005-0000-0000-00000F140000}"/>
    <cellStyle name="Normal 41 5 2" xfId="3465" xr:uid="{00000000-0005-0000-0000-000010140000}"/>
    <cellStyle name="Normal 41 5 2 2" xfId="34057" xr:uid="{00000000-0005-0000-0000-000011140000}"/>
    <cellStyle name="Normal 41 5 3" xfId="23428" xr:uid="{00000000-0005-0000-0000-000012140000}"/>
    <cellStyle name="Normal 41 6" xfId="3466" xr:uid="{00000000-0005-0000-0000-000013140000}"/>
    <cellStyle name="Normal 41 6 2" xfId="3467" xr:uid="{00000000-0005-0000-0000-000014140000}"/>
    <cellStyle name="Normal 41 6 2 2" xfId="43874" xr:uid="{00000000-0005-0000-0000-000015140000}"/>
    <cellStyle name="Normal 41 6 3" xfId="33859" xr:uid="{00000000-0005-0000-0000-000016140000}"/>
    <cellStyle name="Normal 42" xfId="3468" xr:uid="{00000000-0005-0000-0000-000017140000}"/>
    <cellStyle name="Normal 42 2" xfId="3469" xr:uid="{00000000-0005-0000-0000-000018140000}"/>
    <cellStyle name="Normal 42 3" xfId="3470" xr:uid="{00000000-0005-0000-0000-000019140000}"/>
    <cellStyle name="Normal 42 4" xfId="3471" xr:uid="{00000000-0005-0000-0000-00001A140000}"/>
    <cellStyle name="Normal 42 4 2" xfId="3472" xr:uid="{00000000-0005-0000-0000-00001B140000}"/>
    <cellStyle name="Normal 42 4 2 2" xfId="34003" xr:uid="{00000000-0005-0000-0000-00001C140000}"/>
    <cellStyle name="Normal 42 4 3" xfId="23332" xr:uid="{00000000-0005-0000-0000-00001D140000}"/>
    <cellStyle name="Normal 42 5" xfId="3473" xr:uid="{00000000-0005-0000-0000-00001E140000}"/>
    <cellStyle name="Normal 42 5 2" xfId="3474" xr:uid="{00000000-0005-0000-0000-00001F140000}"/>
    <cellStyle name="Normal 42 5 2 2" xfId="34058" xr:uid="{00000000-0005-0000-0000-000020140000}"/>
    <cellStyle name="Normal 42 5 3" xfId="23429" xr:uid="{00000000-0005-0000-0000-000021140000}"/>
    <cellStyle name="Normal 42 6" xfId="3475" xr:uid="{00000000-0005-0000-0000-000022140000}"/>
    <cellStyle name="Normal 42 6 2" xfId="3476" xr:uid="{00000000-0005-0000-0000-000023140000}"/>
    <cellStyle name="Normal 42 6 2 2" xfId="43875" xr:uid="{00000000-0005-0000-0000-000024140000}"/>
    <cellStyle name="Normal 42 6 3" xfId="33860" xr:uid="{00000000-0005-0000-0000-000025140000}"/>
    <cellStyle name="Normal 43" xfId="3477" xr:uid="{00000000-0005-0000-0000-000026140000}"/>
    <cellStyle name="Normal 44" xfId="3478" xr:uid="{00000000-0005-0000-0000-000027140000}"/>
    <cellStyle name="Normal 44 2" xfId="3479" xr:uid="{00000000-0005-0000-0000-000028140000}"/>
    <cellStyle name="Normal 44 3" xfId="3480" xr:uid="{00000000-0005-0000-0000-000029140000}"/>
    <cellStyle name="Normal 44 3 2" xfId="3481" xr:uid="{00000000-0005-0000-0000-00002A140000}"/>
    <cellStyle name="Normal 44 3 2 2" xfId="34059" xr:uid="{00000000-0005-0000-0000-00002B140000}"/>
    <cellStyle name="Normal 44 3 3" xfId="23430" xr:uid="{00000000-0005-0000-0000-00002C140000}"/>
    <cellStyle name="Normal 44 4" xfId="3482" xr:uid="{00000000-0005-0000-0000-00002D140000}"/>
    <cellStyle name="Normal 44 4 2" xfId="3483" xr:uid="{00000000-0005-0000-0000-00002E140000}"/>
    <cellStyle name="Normal 44 4 2 2" xfId="43876" xr:uid="{00000000-0005-0000-0000-00002F140000}"/>
    <cellStyle name="Normal 44 4 3" xfId="33861" xr:uid="{00000000-0005-0000-0000-000030140000}"/>
    <cellStyle name="Normal 44 5" xfId="3484" xr:uid="{00000000-0005-0000-0000-000031140000}"/>
    <cellStyle name="Normal 44 5 2" xfId="34004" xr:uid="{00000000-0005-0000-0000-000032140000}"/>
    <cellStyle name="Normal 44 6" xfId="23333" xr:uid="{00000000-0005-0000-0000-000033140000}"/>
    <cellStyle name="Normal 45" xfId="3485" xr:uid="{00000000-0005-0000-0000-000034140000}"/>
    <cellStyle name="Normal 45 2" xfId="3486" xr:uid="{00000000-0005-0000-0000-000035140000}"/>
    <cellStyle name="Normal 45 3" xfId="3487" xr:uid="{00000000-0005-0000-0000-000036140000}"/>
    <cellStyle name="Normal 45 3 2" xfId="3488" xr:uid="{00000000-0005-0000-0000-000037140000}"/>
    <cellStyle name="Normal 45 3 2 2" xfId="34060" xr:uid="{00000000-0005-0000-0000-000038140000}"/>
    <cellStyle name="Normal 45 3 3" xfId="23431" xr:uid="{00000000-0005-0000-0000-000039140000}"/>
    <cellStyle name="Normal 45 4" xfId="3489" xr:uid="{00000000-0005-0000-0000-00003A140000}"/>
    <cellStyle name="Normal 45 4 2" xfId="3490" xr:uid="{00000000-0005-0000-0000-00003B140000}"/>
    <cellStyle name="Normal 45 4 2 2" xfId="43877" xr:uid="{00000000-0005-0000-0000-00003C140000}"/>
    <cellStyle name="Normal 45 4 3" xfId="33862" xr:uid="{00000000-0005-0000-0000-00003D140000}"/>
    <cellStyle name="Normal 45 5" xfId="3491" xr:uid="{00000000-0005-0000-0000-00003E140000}"/>
    <cellStyle name="Normal 45 5 2" xfId="34005" xr:uid="{00000000-0005-0000-0000-00003F140000}"/>
    <cellStyle name="Normal 45 6" xfId="23334" xr:uid="{00000000-0005-0000-0000-000040140000}"/>
    <cellStyle name="Normal 46" xfId="3492" xr:uid="{00000000-0005-0000-0000-000041140000}"/>
    <cellStyle name="Normal 47" xfId="3493" xr:uid="{00000000-0005-0000-0000-000042140000}"/>
    <cellStyle name="Normal 47 2" xfId="3494" xr:uid="{00000000-0005-0000-0000-000043140000}"/>
    <cellStyle name="Normal 47 3" xfId="3495" xr:uid="{00000000-0005-0000-0000-000044140000}"/>
    <cellStyle name="Normal 47 3 2" xfId="3496" xr:uid="{00000000-0005-0000-0000-000045140000}"/>
    <cellStyle name="Normal 47 3 2 2" xfId="34061" xr:uid="{00000000-0005-0000-0000-000046140000}"/>
    <cellStyle name="Normal 47 3 3" xfId="23432" xr:uid="{00000000-0005-0000-0000-000047140000}"/>
    <cellStyle name="Normal 47 4" xfId="3497" xr:uid="{00000000-0005-0000-0000-000048140000}"/>
    <cellStyle name="Normal 47 4 2" xfId="3498" xr:uid="{00000000-0005-0000-0000-000049140000}"/>
    <cellStyle name="Normal 47 4 2 2" xfId="43878" xr:uid="{00000000-0005-0000-0000-00004A140000}"/>
    <cellStyle name="Normal 47 4 3" xfId="33863" xr:uid="{00000000-0005-0000-0000-00004B140000}"/>
    <cellStyle name="Normal 47 5" xfId="3499" xr:uid="{00000000-0005-0000-0000-00004C140000}"/>
    <cellStyle name="Normal 47 5 2" xfId="34006" xr:uid="{00000000-0005-0000-0000-00004D140000}"/>
    <cellStyle name="Normal 47 6" xfId="23335" xr:uid="{00000000-0005-0000-0000-00004E140000}"/>
    <cellStyle name="Normal 48" xfId="3500" xr:uid="{00000000-0005-0000-0000-00004F140000}"/>
    <cellStyle name="Normal 49" xfId="3501" xr:uid="{00000000-0005-0000-0000-000050140000}"/>
    <cellStyle name="Normal 5" xfId="3502" xr:uid="{00000000-0005-0000-0000-000051140000}"/>
    <cellStyle name="Normal 5 10" xfId="44029" xr:uid="{00000000-0005-0000-0000-000052140000}"/>
    <cellStyle name="Normal 5 2" xfId="3503" xr:uid="{00000000-0005-0000-0000-000053140000}"/>
    <cellStyle name="Normal 5 2 2" xfId="3504" xr:uid="{00000000-0005-0000-0000-000054140000}"/>
    <cellStyle name="Normal 5 2 2 2" xfId="3505" xr:uid="{00000000-0005-0000-0000-000055140000}"/>
    <cellStyle name="Normal 5 2 2 2 2" xfId="3506" xr:uid="{00000000-0005-0000-0000-000056140000}"/>
    <cellStyle name="Normal 5 2 2 2 2 2" xfId="3507" xr:uid="{00000000-0005-0000-0000-000057140000}"/>
    <cellStyle name="Normal 5 2 2 2 2 2 2" xfId="43830" xr:uid="{00000000-0005-0000-0000-000058140000}"/>
    <cellStyle name="Normal 5 2 2 2 2 3" xfId="33814" xr:uid="{00000000-0005-0000-0000-000059140000}"/>
    <cellStyle name="Normal 5 2 2 3" xfId="3508" xr:uid="{00000000-0005-0000-0000-00005A140000}"/>
    <cellStyle name="Normal 5 2 2 4" xfId="3509" xr:uid="{00000000-0005-0000-0000-00005B140000}"/>
    <cellStyle name="Normal 5 2 2 4 2" xfId="3510" xr:uid="{00000000-0005-0000-0000-00005C140000}"/>
    <cellStyle name="Normal 5 2 2 4 2 2" xfId="43818" xr:uid="{00000000-0005-0000-0000-00005D140000}"/>
    <cellStyle name="Normal 5 2 2 4 3" xfId="33802" xr:uid="{00000000-0005-0000-0000-00005E140000}"/>
    <cellStyle name="Normal 5 2 3" xfId="3511" xr:uid="{00000000-0005-0000-0000-00005F140000}"/>
    <cellStyle name="Normal 5 2 3 2" xfId="3512" xr:uid="{00000000-0005-0000-0000-000060140000}"/>
    <cellStyle name="Normal 5 2 3 2 2" xfId="3513" xr:uid="{00000000-0005-0000-0000-000061140000}"/>
    <cellStyle name="Normal 5 2 3 2 2 2" xfId="3514" xr:uid="{00000000-0005-0000-0000-000062140000}"/>
    <cellStyle name="Normal 5 2 3 2 2 2 2" xfId="43825" xr:uid="{00000000-0005-0000-0000-000063140000}"/>
    <cellStyle name="Normal 5 2 3 2 2 3" xfId="33809" xr:uid="{00000000-0005-0000-0000-000064140000}"/>
    <cellStyle name="Normal 5 2 3 3" xfId="3515" xr:uid="{00000000-0005-0000-0000-000065140000}"/>
    <cellStyle name="Normal 5 2 3 3 2" xfId="3516" xr:uid="{00000000-0005-0000-0000-000066140000}"/>
    <cellStyle name="Normal 5 2 3 3 3" xfId="3517" xr:uid="{00000000-0005-0000-0000-000067140000}"/>
    <cellStyle name="Normal 5 2 3 3 3 2" xfId="34093" xr:uid="{00000000-0005-0000-0000-000068140000}"/>
    <cellStyle name="Normal 5 2 3 3 4" xfId="23491" xr:uid="{00000000-0005-0000-0000-000069140000}"/>
    <cellStyle name="Normal 5 2 3 4" xfId="3518" xr:uid="{00000000-0005-0000-0000-00006A140000}"/>
    <cellStyle name="Normal 5 2 3 4 2" xfId="3519" xr:uid="{00000000-0005-0000-0000-00006B140000}"/>
    <cellStyle name="Normal 5 2 3 4 2 2" xfId="43813" xr:uid="{00000000-0005-0000-0000-00006C140000}"/>
    <cellStyle name="Normal 5 2 3 4 3" xfId="33797" xr:uid="{00000000-0005-0000-0000-00006D140000}"/>
    <cellStyle name="Normal 5 2 3 5" xfId="3520" xr:uid="{00000000-0005-0000-0000-00006E140000}"/>
    <cellStyle name="Normal 5 2 3 5 2" xfId="33887" xr:uid="{00000000-0005-0000-0000-00006F140000}"/>
    <cellStyle name="Normal 5 2 3 6" xfId="23263" xr:uid="{00000000-0005-0000-0000-000070140000}"/>
    <cellStyle name="Normal 5 2 3 7" xfId="44050" xr:uid="{00000000-0005-0000-0000-000071140000}"/>
    <cellStyle name="Normal 5 2 4" xfId="3521" xr:uid="{00000000-0005-0000-0000-000072140000}"/>
    <cellStyle name="Normal 5 2 5" xfId="3522" xr:uid="{00000000-0005-0000-0000-000073140000}"/>
    <cellStyle name="Normal 5 2 5 2" xfId="3523" xr:uid="{00000000-0005-0000-0000-000074140000}"/>
    <cellStyle name="Normal 5 2 5 2 2" xfId="34072" xr:uid="{00000000-0005-0000-0000-000075140000}"/>
    <cellStyle name="Normal 5 2 5 3" xfId="23451" xr:uid="{00000000-0005-0000-0000-000076140000}"/>
    <cellStyle name="Normal 5 2 6" xfId="3524" xr:uid="{00000000-0005-0000-0000-000077140000}"/>
    <cellStyle name="Normal 5 2 6 2" xfId="43895" xr:uid="{00000000-0005-0000-0000-000078140000}"/>
    <cellStyle name="Normal 5 2 7" xfId="3525" xr:uid="{00000000-0005-0000-0000-000079140000}"/>
    <cellStyle name="Normal 5 2 8" xfId="23136" xr:uid="{00000000-0005-0000-0000-00007A140000}"/>
    <cellStyle name="Normal 5 2 9" xfId="44030" xr:uid="{00000000-0005-0000-0000-00007B140000}"/>
    <cellStyle name="Normal 5 3" xfId="3526" xr:uid="{00000000-0005-0000-0000-00007C140000}"/>
    <cellStyle name="Normal 5 3 10" xfId="23137" xr:uid="{00000000-0005-0000-0000-00007D140000}"/>
    <cellStyle name="Normal 5 3 11" xfId="23264" xr:uid="{00000000-0005-0000-0000-00007E140000}"/>
    <cellStyle name="Normal 5 3 12" xfId="44031" xr:uid="{00000000-0005-0000-0000-00007F140000}"/>
    <cellStyle name="Normal 5 3 2" xfId="3527" xr:uid="{00000000-0005-0000-0000-000080140000}"/>
    <cellStyle name="Normal 5 3 2 2" xfId="3528" xr:uid="{00000000-0005-0000-0000-000081140000}"/>
    <cellStyle name="Normal 5 3 2 2 2" xfId="3529" xr:uid="{00000000-0005-0000-0000-000082140000}"/>
    <cellStyle name="Normal 5 3 2 2 2 2" xfId="34094" xr:uid="{00000000-0005-0000-0000-000083140000}"/>
    <cellStyle name="Normal 5 3 2 2 3" xfId="23492" xr:uid="{00000000-0005-0000-0000-000084140000}"/>
    <cellStyle name="Normal 5 3 2 3" xfId="3530" xr:uid="{00000000-0005-0000-0000-000085140000}"/>
    <cellStyle name="Normal 5 3 2 3 2" xfId="3531" xr:uid="{00000000-0005-0000-0000-000086140000}"/>
    <cellStyle name="Normal 5 3 2 3 2 2" xfId="43828" xr:uid="{00000000-0005-0000-0000-000087140000}"/>
    <cellStyle name="Normal 5 3 2 3 3" xfId="33812" xr:uid="{00000000-0005-0000-0000-000088140000}"/>
    <cellStyle name="Normal 5 3 2 4" xfId="44051" xr:uid="{00000000-0005-0000-0000-000089140000}"/>
    <cellStyle name="Normal 5 3 3" xfId="3532" xr:uid="{00000000-0005-0000-0000-00008A140000}"/>
    <cellStyle name="Normal 5 3 3 2" xfId="3533" xr:uid="{00000000-0005-0000-0000-00008B140000}"/>
    <cellStyle name="Normal 5 3 3 3" xfId="3534" xr:uid="{00000000-0005-0000-0000-00008C140000}"/>
    <cellStyle name="Normal 5 3 3 3 2" xfId="34073" xr:uid="{00000000-0005-0000-0000-00008D140000}"/>
    <cellStyle name="Normal 5 3 3 4" xfId="23452" xr:uid="{00000000-0005-0000-0000-00008E140000}"/>
    <cellStyle name="Normal 5 3 4" xfId="3535" xr:uid="{00000000-0005-0000-0000-00008F140000}"/>
    <cellStyle name="Normal 5 3 4 2" xfId="3536" xr:uid="{00000000-0005-0000-0000-000090140000}"/>
    <cellStyle name="Normal 5 3 4 2 2" xfId="34309" xr:uid="{00000000-0005-0000-0000-000091140000}"/>
    <cellStyle name="Normal 5 3 4 3" xfId="23712" xr:uid="{00000000-0005-0000-0000-000092140000}"/>
    <cellStyle name="Normal 5 3 5" xfId="3537" xr:uid="{00000000-0005-0000-0000-000093140000}"/>
    <cellStyle name="Normal 5 3 5 2" xfId="3538" xr:uid="{00000000-0005-0000-0000-000094140000}"/>
    <cellStyle name="Normal 5 3 5 2 2" xfId="37783" xr:uid="{00000000-0005-0000-0000-000095140000}"/>
    <cellStyle name="Normal 5 3 5 3" xfId="27765" xr:uid="{00000000-0005-0000-0000-000096140000}"/>
    <cellStyle name="Normal 5 3 6" xfId="3539" xr:uid="{00000000-0005-0000-0000-000097140000}"/>
    <cellStyle name="Normal 5 3 6 2" xfId="3540" xr:uid="{00000000-0005-0000-0000-000098140000}"/>
    <cellStyle name="Normal 5 3 6 2 2" xfId="37784" xr:uid="{00000000-0005-0000-0000-000099140000}"/>
    <cellStyle name="Normal 5 3 6 3" xfId="27766" xr:uid="{00000000-0005-0000-0000-00009A140000}"/>
    <cellStyle name="Normal 5 3 7" xfId="3541" xr:uid="{00000000-0005-0000-0000-00009B140000}"/>
    <cellStyle name="Normal 5 3 7 2" xfId="3542" xr:uid="{00000000-0005-0000-0000-00009C140000}"/>
    <cellStyle name="Normal 5 3 7 2 2" xfId="43816" xr:uid="{00000000-0005-0000-0000-00009D140000}"/>
    <cellStyle name="Normal 5 3 7 3" xfId="33800" xr:uid="{00000000-0005-0000-0000-00009E140000}"/>
    <cellStyle name="Normal 5 3 8" xfId="3543" xr:uid="{00000000-0005-0000-0000-00009F140000}"/>
    <cellStyle name="Normal 5 3 8 2" xfId="33888" xr:uid="{00000000-0005-0000-0000-0000A0140000}"/>
    <cellStyle name="Normal 5 3 9" xfId="3544" xr:uid="{00000000-0005-0000-0000-0000A1140000}"/>
    <cellStyle name="Normal 5 3 9 2" xfId="43896" xr:uid="{00000000-0005-0000-0000-0000A2140000}"/>
    <cellStyle name="Normal 5 4" xfId="3545" xr:uid="{00000000-0005-0000-0000-0000A3140000}"/>
    <cellStyle name="Normal 5 4 10" xfId="23138" xr:uid="{00000000-0005-0000-0000-0000A4140000}"/>
    <cellStyle name="Normal 5 4 11" xfId="23265" xr:uid="{00000000-0005-0000-0000-0000A5140000}"/>
    <cellStyle name="Normal 5 4 12" xfId="44032" xr:uid="{00000000-0005-0000-0000-0000A6140000}"/>
    <cellStyle name="Normal 5 4 2" xfId="3546" xr:uid="{00000000-0005-0000-0000-0000A7140000}"/>
    <cellStyle name="Normal 5 4 2 2" xfId="3547" xr:uid="{00000000-0005-0000-0000-0000A8140000}"/>
    <cellStyle name="Normal 5 4 2 2 2" xfId="34095" xr:uid="{00000000-0005-0000-0000-0000A9140000}"/>
    <cellStyle name="Normal 5 4 2 3" xfId="23493" xr:uid="{00000000-0005-0000-0000-0000AA140000}"/>
    <cellStyle name="Normal 5 4 2 4" xfId="44052" xr:uid="{00000000-0005-0000-0000-0000AB140000}"/>
    <cellStyle name="Normal 5 4 3" xfId="3548" xr:uid="{00000000-0005-0000-0000-0000AC140000}"/>
    <cellStyle name="Normal 5 4 3 2" xfId="3549" xr:uid="{00000000-0005-0000-0000-0000AD140000}"/>
    <cellStyle name="Normal 5 4 3 2 2" xfId="34074" xr:uid="{00000000-0005-0000-0000-0000AE140000}"/>
    <cellStyle name="Normal 5 4 3 3" xfId="23453" xr:uid="{00000000-0005-0000-0000-0000AF140000}"/>
    <cellStyle name="Normal 5 4 4" xfId="3550" xr:uid="{00000000-0005-0000-0000-0000B0140000}"/>
    <cellStyle name="Normal 5 4 4 2" xfId="3551" xr:uid="{00000000-0005-0000-0000-0000B1140000}"/>
    <cellStyle name="Normal 5 4 4 2 2" xfId="34310" xr:uid="{00000000-0005-0000-0000-0000B2140000}"/>
    <cellStyle name="Normal 5 4 4 3" xfId="23713" xr:uid="{00000000-0005-0000-0000-0000B3140000}"/>
    <cellStyle name="Normal 5 4 5" xfId="3552" xr:uid="{00000000-0005-0000-0000-0000B4140000}"/>
    <cellStyle name="Normal 5 4 5 2" xfId="3553" xr:uid="{00000000-0005-0000-0000-0000B5140000}"/>
    <cellStyle name="Normal 5 4 5 2 2" xfId="37785" xr:uid="{00000000-0005-0000-0000-0000B6140000}"/>
    <cellStyle name="Normal 5 4 5 3" xfId="27767" xr:uid="{00000000-0005-0000-0000-0000B7140000}"/>
    <cellStyle name="Normal 5 4 6" xfId="3554" xr:uid="{00000000-0005-0000-0000-0000B8140000}"/>
    <cellStyle name="Normal 5 4 6 2" xfId="3555" xr:uid="{00000000-0005-0000-0000-0000B9140000}"/>
    <cellStyle name="Normal 5 4 6 2 2" xfId="37786" xr:uid="{00000000-0005-0000-0000-0000BA140000}"/>
    <cellStyle name="Normal 5 4 6 3" xfId="27768" xr:uid="{00000000-0005-0000-0000-0000BB140000}"/>
    <cellStyle name="Normal 5 4 7" xfId="3556" xr:uid="{00000000-0005-0000-0000-0000BC140000}"/>
    <cellStyle name="Normal 5 4 8" xfId="3557" xr:uid="{00000000-0005-0000-0000-0000BD140000}"/>
    <cellStyle name="Normal 5 4 8 2" xfId="33889" xr:uid="{00000000-0005-0000-0000-0000BE140000}"/>
    <cellStyle name="Normal 5 4 9" xfId="3558" xr:uid="{00000000-0005-0000-0000-0000BF140000}"/>
    <cellStyle name="Normal 5 4 9 2" xfId="43897" xr:uid="{00000000-0005-0000-0000-0000C0140000}"/>
    <cellStyle name="Normal 5 5" xfId="3559" xr:uid="{00000000-0005-0000-0000-0000C1140000}"/>
    <cellStyle name="Normal 5 5 2" xfId="3560" xr:uid="{00000000-0005-0000-0000-0000C2140000}"/>
    <cellStyle name="Normal 5 5 2 2" xfId="3561" xr:uid="{00000000-0005-0000-0000-0000C3140000}"/>
    <cellStyle name="Normal 5 5 2 2 2" xfId="3562" xr:uid="{00000000-0005-0000-0000-0000C4140000}"/>
    <cellStyle name="Normal 5 5 2 2 2 2" xfId="43823" xr:uid="{00000000-0005-0000-0000-0000C5140000}"/>
    <cellStyle name="Normal 5 5 2 2 3" xfId="33807" xr:uid="{00000000-0005-0000-0000-0000C6140000}"/>
    <cellStyle name="Normal 5 5 2 3" xfId="3563" xr:uid="{00000000-0005-0000-0000-0000C7140000}"/>
    <cellStyle name="Normal 5 5 2 3 2" xfId="43898" xr:uid="{00000000-0005-0000-0000-0000C8140000}"/>
    <cellStyle name="Normal 5 5 2 4" xfId="3564" xr:uid="{00000000-0005-0000-0000-0000C9140000}"/>
    <cellStyle name="Normal 5 5 2 5" xfId="23139" xr:uid="{00000000-0005-0000-0000-0000CA140000}"/>
    <cellStyle name="Normal 5 5 3" xfId="3565" xr:uid="{00000000-0005-0000-0000-0000CB140000}"/>
    <cellStyle name="Normal 5 5 3 2" xfId="3566" xr:uid="{00000000-0005-0000-0000-0000CC140000}"/>
    <cellStyle name="Normal 5 5 3 2 2" xfId="43811" xr:uid="{00000000-0005-0000-0000-0000CD140000}"/>
    <cellStyle name="Normal 5 5 3 3" xfId="33795" xr:uid="{00000000-0005-0000-0000-0000CE140000}"/>
    <cellStyle name="Normal 5 6" xfId="3567" xr:uid="{00000000-0005-0000-0000-0000CF140000}"/>
    <cellStyle name="Normal 5 6 2" xfId="3568" xr:uid="{00000000-0005-0000-0000-0000D0140000}"/>
    <cellStyle name="Normal 5 6 2 2" xfId="3569" xr:uid="{00000000-0005-0000-0000-0000D1140000}"/>
    <cellStyle name="Normal 5 6 2 2 2" xfId="34092" xr:uid="{00000000-0005-0000-0000-0000D2140000}"/>
    <cellStyle name="Normal 5 6 2 3" xfId="23490" xr:uid="{00000000-0005-0000-0000-0000D3140000}"/>
    <cellStyle name="Normal 5 6 3" xfId="3570" xr:uid="{00000000-0005-0000-0000-0000D4140000}"/>
    <cellStyle name="Normal 5 6 3 2" xfId="33890" xr:uid="{00000000-0005-0000-0000-0000D5140000}"/>
    <cellStyle name="Normal 5 6 4" xfId="3571" xr:uid="{00000000-0005-0000-0000-0000D6140000}"/>
    <cellStyle name="Normal 5 6 4 2" xfId="43899" xr:uid="{00000000-0005-0000-0000-0000D7140000}"/>
    <cellStyle name="Normal 5 6 5" xfId="23140" xr:uid="{00000000-0005-0000-0000-0000D8140000}"/>
    <cellStyle name="Normal 5 6 6" xfId="23266" xr:uid="{00000000-0005-0000-0000-0000D9140000}"/>
    <cellStyle name="Normal 5 6 7" xfId="44049" xr:uid="{00000000-0005-0000-0000-0000DA140000}"/>
    <cellStyle name="Normal 5 7" xfId="3572" xr:uid="{00000000-0005-0000-0000-0000DB140000}"/>
    <cellStyle name="Normal 5 7 2" xfId="3573" xr:uid="{00000000-0005-0000-0000-0000DC140000}"/>
    <cellStyle name="Normal 5 7 2 2" xfId="34071" xr:uid="{00000000-0005-0000-0000-0000DD140000}"/>
    <cellStyle name="Normal 5 7 3" xfId="23450" xr:uid="{00000000-0005-0000-0000-0000DE140000}"/>
    <cellStyle name="Normal 5 8" xfId="3574" xr:uid="{00000000-0005-0000-0000-0000DF140000}"/>
    <cellStyle name="Normal 5 8 2" xfId="43894" xr:uid="{00000000-0005-0000-0000-0000E0140000}"/>
    <cellStyle name="Normal 5 9" xfId="23135" xr:uid="{00000000-0005-0000-0000-0000E1140000}"/>
    <cellStyle name="Normal 50" xfId="3575" xr:uid="{00000000-0005-0000-0000-0000E2140000}"/>
    <cellStyle name="Normal 51" xfId="3576" xr:uid="{00000000-0005-0000-0000-0000E3140000}"/>
    <cellStyle name="Normal 52" xfId="3577" xr:uid="{00000000-0005-0000-0000-0000E4140000}"/>
    <cellStyle name="Normal 53" xfId="3578" xr:uid="{00000000-0005-0000-0000-0000E5140000}"/>
    <cellStyle name="Normal 54" xfId="3579" xr:uid="{00000000-0005-0000-0000-0000E6140000}"/>
    <cellStyle name="Normal 55" xfId="3580" xr:uid="{00000000-0005-0000-0000-0000E7140000}"/>
    <cellStyle name="Normal 56" xfId="3581" xr:uid="{00000000-0005-0000-0000-0000E8140000}"/>
    <cellStyle name="Normal 57" xfId="3582" xr:uid="{00000000-0005-0000-0000-0000E9140000}"/>
    <cellStyle name="Normal 58" xfId="3583" xr:uid="{00000000-0005-0000-0000-0000EA140000}"/>
    <cellStyle name="Normal 59" xfId="3584" xr:uid="{00000000-0005-0000-0000-0000EB140000}"/>
    <cellStyle name="Normal 6" xfId="3585" xr:uid="{00000000-0005-0000-0000-0000EC140000}"/>
    <cellStyle name="Normal 6 10" xfId="3586" xr:uid="{00000000-0005-0000-0000-0000ED140000}"/>
    <cellStyle name="Normal 6 10 10" xfId="3587" xr:uid="{00000000-0005-0000-0000-0000EE140000}"/>
    <cellStyle name="Normal 6 10 10 2" xfId="34312" xr:uid="{00000000-0005-0000-0000-0000EF140000}"/>
    <cellStyle name="Normal 6 10 11" xfId="23715" xr:uid="{00000000-0005-0000-0000-0000F0140000}"/>
    <cellStyle name="Normal 6 10 2" xfId="3588" xr:uid="{00000000-0005-0000-0000-0000F1140000}"/>
    <cellStyle name="Normal 6 10 2 10" xfId="23716" xr:uid="{00000000-0005-0000-0000-0000F2140000}"/>
    <cellStyle name="Normal 6 10 2 2" xfId="3589" xr:uid="{00000000-0005-0000-0000-0000F3140000}"/>
    <cellStyle name="Normal 6 10 2 2 2" xfId="3590" xr:uid="{00000000-0005-0000-0000-0000F4140000}"/>
    <cellStyle name="Normal 6 10 2 2 2 2" xfId="3591" xr:uid="{00000000-0005-0000-0000-0000F5140000}"/>
    <cellStyle name="Normal 6 10 2 2 2 2 2" xfId="3592" xr:uid="{00000000-0005-0000-0000-0000F6140000}"/>
    <cellStyle name="Normal 6 10 2 2 2 2 2 2" xfId="3593" xr:uid="{00000000-0005-0000-0000-0000F7140000}"/>
    <cellStyle name="Normal 6 10 2 2 2 2 2 2 2" xfId="37787" xr:uid="{00000000-0005-0000-0000-0000F8140000}"/>
    <cellStyle name="Normal 6 10 2 2 2 2 2 3" xfId="27769" xr:uid="{00000000-0005-0000-0000-0000F9140000}"/>
    <cellStyle name="Normal 6 10 2 2 2 2 3" xfId="3594" xr:uid="{00000000-0005-0000-0000-0000FA140000}"/>
    <cellStyle name="Normal 6 10 2 2 2 2 3 2" xfId="3595" xr:uid="{00000000-0005-0000-0000-0000FB140000}"/>
    <cellStyle name="Normal 6 10 2 2 2 2 3 2 2" xfId="37788" xr:uid="{00000000-0005-0000-0000-0000FC140000}"/>
    <cellStyle name="Normal 6 10 2 2 2 2 3 3" xfId="27770" xr:uid="{00000000-0005-0000-0000-0000FD140000}"/>
    <cellStyle name="Normal 6 10 2 2 2 2 4" xfId="3596" xr:uid="{00000000-0005-0000-0000-0000FE140000}"/>
    <cellStyle name="Normal 6 10 2 2 2 2 4 2" xfId="34316" xr:uid="{00000000-0005-0000-0000-0000FF140000}"/>
    <cellStyle name="Normal 6 10 2 2 2 2 5" xfId="23719" xr:uid="{00000000-0005-0000-0000-000000150000}"/>
    <cellStyle name="Normal 6 10 2 2 2 3" xfId="3597" xr:uid="{00000000-0005-0000-0000-000001150000}"/>
    <cellStyle name="Normal 6 10 2 2 2 3 2" xfId="3598" xr:uid="{00000000-0005-0000-0000-000002150000}"/>
    <cellStyle name="Normal 6 10 2 2 2 3 2 2" xfId="3599" xr:uid="{00000000-0005-0000-0000-000003150000}"/>
    <cellStyle name="Normal 6 10 2 2 2 3 2 2 2" xfId="37789" xr:uid="{00000000-0005-0000-0000-000004150000}"/>
    <cellStyle name="Normal 6 10 2 2 2 3 2 3" xfId="27771" xr:uid="{00000000-0005-0000-0000-000005150000}"/>
    <cellStyle name="Normal 6 10 2 2 2 3 3" xfId="3600" xr:uid="{00000000-0005-0000-0000-000006150000}"/>
    <cellStyle name="Normal 6 10 2 2 2 3 3 2" xfId="3601" xr:uid="{00000000-0005-0000-0000-000007150000}"/>
    <cellStyle name="Normal 6 10 2 2 2 3 3 2 2" xfId="37790" xr:uid="{00000000-0005-0000-0000-000008150000}"/>
    <cellStyle name="Normal 6 10 2 2 2 3 3 3" xfId="27772" xr:uid="{00000000-0005-0000-0000-000009150000}"/>
    <cellStyle name="Normal 6 10 2 2 2 3 4" xfId="3602" xr:uid="{00000000-0005-0000-0000-00000A150000}"/>
    <cellStyle name="Normal 6 10 2 2 2 3 4 2" xfId="34317" xr:uid="{00000000-0005-0000-0000-00000B150000}"/>
    <cellStyle name="Normal 6 10 2 2 2 3 5" xfId="23720" xr:uid="{00000000-0005-0000-0000-00000C150000}"/>
    <cellStyle name="Normal 6 10 2 2 2 4" xfId="3603" xr:uid="{00000000-0005-0000-0000-00000D150000}"/>
    <cellStyle name="Normal 6 10 2 2 2 4 2" xfId="3604" xr:uid="{00000000-0005-0000-0000-00000E150000}"/>
    <cellStyle name="Normal 6 10 2 2 2 4 2 2" xfId="37791" xr:uid="{00000000-0005-0000-0000-00000F150000}"/>
    <cellStyle name="Normal 6 10 2 2 2 4 3" xfId="27773" xr:uid="{00000000-0005-0000-0000-000010150000}"/>
    <cellStyle name="Normal 6 10 2 2 2 5" xfId="3605" xr:uid="{00000000-0005-0000-0000-000011150000}"/>
    <cellStyle name="Normal 6 10 2 2 2 5 2" xfId="3606" xr:uid="{00000000-0005-0000-0000-000012150000}"/>
    <cellStyle name="Normal 6 10 2 2 2 5 2 2" xfId="37792" xr:uid="{00000000-0005-0000-0000-000013150000}"/>
    <cellStyle name="Normal 6 10 2 2 2 5 3" xfId="27774" xr:uid="{00000000-0005-0000-0000-000014150000}"/>
    <cellStyle name="Normal 6 10 2 2 2 6" xfId="3607" xr:uid="{00000000-0005-0000-0000-000015150000}"/>
    <cellStyle name="Normal 6 10 2 2 2 6 2" xfId="34315" xr:uid="{00000000-0005-0000-0000-000016150000}"/>
    <cellStyle name="Normal 6 10 2 2 2 7" xfId="23718" xr:uid="{00000000-0005-0000-0000-000017150000}"/>
    <cellStyle name="Normal 6 10 2 2 3" xfId="3608" xr:uid="{00000000-0005-0000-0000-000018150000}"/>
    <cellStyle name="Normal 6 10 2 2 3 2" xfId="3609" xr:uid="{00000000-0005-0000-0000-000019150000}"/>
    <cellStyle name="Normal 6 10 2 2 3 2 2" xfId="3610" xr:uid="{00000000-0005-0000-0000-00001A150000}"/>
    <cellStyle name="Normal 6 10 2 2 3 2 2 2" xfId="37793" xr:uid="{00000000-0005-0000-0000-00001B150000}"/>
    <cellStyle name="Normal 6 10 2 2 3 2 3" xfId="27775" xr:uid="{00000000-0005-0000-0000-00001C150000}"/>
    <cellStyle name="Normal 6 10 2 2 3 3" xfId="3611" xr:uid="{00000000-0005-0000-0000-00001D150000}"/>
    <cellStyle name="Normal 6 10 2 2 3 3 2" xfId="3612" xr:uid="{00000000-0005-0000-0000-00001E150000}"/>
    <cellStyle name="Normal 6 10 2 2 3 3 2 2" xfId="37794" xr:uid="{00000000-0005-0000-0000-00001F150000}"/>
    <cellStyle name="Normal 6 10 2 2 3 3 3" xfId="27776" xr:uid="{00000000-0005-0000-0000-000020150000}"/>
    <cellStyle name="Normal 6 10 2 2 3 4" xfId="3613" xr:uid="{00000000-0005-0000-0000-000021150000}"/>
    <cellStyle name="Normal 6 10 2 2 3 4 2" xfId="34318" xr:uid="{00000000-0005-0000-0000-000022150000}"/>
    <cellStyle name="Normal 6 10 2 2 3 5" xfId="23721" xr:uid="{00000000-0005-0000-0000-000023150000}"/>
    <cellStyle name="Normal 6 10 2 2 4" xfId="3614" xr:uid="{00000000-0005-0000-0000-000024150000}"/>
    <cellStyle name="Normal 6 10 2 2 4 2" xfId="3615" xr:uid="{00000000-0005-0000-0000-000025150000}"/>
    <cellStyle name="Normal 6 10 2 2 4 2 2" xfId="3616" xr:uid="{00000000-0005-0000-0000-000026150000}"/>
    <cellStyle name="Normal 6 10 2 2 4 2 2 2" xfId="37795" xr:uid="{00000000-0005-0000-0000-000027150000}"/>
    <cellStyle name="Normal 6 10 2 2 4 2 3" xfId="27777" xr:uid="{00000000-0005-0000-0000-000028150000}"/>
    <cellStyle name="Normal 6 10 2 2 4 3" xfId="3617" xr:uid="{00000000-0005-0000-0000-000029150000}"/>
    <cellStyle name="Normal 6 10 2 2 4 3 2" xfId="3618" xr:uid="{00000000-0005-0000-0000-00002A150000}"/>
    <cellStyle name="Normal 6 10 2 2 4 3 2 2" xfId="37796" xr:uid="{00000000-0005-0000-0000-00002B150000}"/>
    <cellStyle name="Normal 6 10 2 2 4 3 3" xfId="27778" xr:uid="{00000000-0005-0000-0000-00002C150000}"/>
    <cellStyle name="Normal 6 10 2 2 4 4" xfId="3619" xr:uid="{00000000-0005-0000-0000-00002D150000}"/>
    <cellStyle name="Normal 6 10 2 2 4 4 2" xfId="34319" xr:uid="{00000000-0005-0000-0000-00002E150000}"/>
    <cellStyle name="Normal 6 10 2 2 4 5" xfId="23722" xr:uid="{00000000-0005-0000-0000-00002F150000}"/>
    <cellStyle name="Normal 6 10 2 2 5" xfId="3620" xr:uid="{00000000-0005-0000-0000-000030150000}"/>
    <cellStyle name="Normal 6 10 2 2 5 2" xfId="3621" xr:uid="{00000000-0005-0000-0000-000031150000}"/>
    <cellStyle name="Normal 6 10 2 2 5 2 2" xfId="37797" xr:uid="{00000000-0005-0000-0000-000032150000}"/>
    <cellStyle name="Normal 6 10 2 2 5 3" xfId="27779" xr:uid="{00000000-0005-0000-0000-000033150000}"/>
    <cellStyle name="Normal 6 10 2 2 6" xfId="3622" xr:uid="{00000000-0005-0000-0000-000034150000}"/>
    <cellStyle name="Normal 6 10 2 2 6 2" xfId="3623" xr:uid="{00000000-0005-0000-0000-000035150000}"/>
    <cellStyle name="Normal 6 10 2 2 6 2 2" xfId="37798" xr:uid="{00000000-0005-0000-0000-000036150000}"/>
    <cellStyle name="Normal 6 10 2 2 6 3" xfId="27780" xr:uid="{00000000-0005-0000-0000-000037150000}"/>
    <cellStyle name="Normal 6 10 2 2 7" xfId="3624" xr:uid="{00000000-0005-0000-0000-000038150000}"/>
    <cellStyle name="Normal 6 10 2 2 7 2" xfId="34314" xr:uid="{00000000-0005-0000-0000-000039150000}"/>
    <cellStyle name="Normal 6 10 2 2 8" xfId="23717" xr:uid="{00000000-0005-0000-0000-00003A150000}"/>
    <cellStyle name="Normal 6 10 2 3" xfId="3625" xr:uid="{00000000-0005-0000-0000-00003B150000}"/>
    <cellStyle name="Normal 6 10 2 3 2" xfId="3626" xr:uid="{00000000-0005-0000-0000-00003C150000}"/>
    <cellStyle name="Normal 6 10 2 3 2 2" xfId="3627" xr:uid="{00000000-0005-0000-0000-00003D150000}"/>
    <cellStyle name="Normal 6 10 2 3 2 2 2" xfId="3628" xr:uid="{00000000-0005-0000-0000-00003E150000}"/>
    <cellStyle name="Normal 6 10 2 3 2 2 2 2" xfId="3629" xr:uid="{00000000-0005-0000-0000-00003F150000}"/>
    <cellStyle name="Normal 6 10 2 3 2 2 2 2 2" xfId="37799" xr:uid="{00000000-0005-0000-0000-000040150000}"/>
    <cellStyle name="Normal 6 10 2 3 2 2 2 3" xfId="27781" xr:uid="{00000000-0005-0000-0000-000041150000}"/>
    <cellStyle name="Normal 6 10 2 3 2 2 3" xfId="3630" xr:uid="{00000000-0005-0000-0000-000042150000}"/>
    <cellStyle name="Normal 6 10 2 3 2 2 3 2" xfId="3631" xr:uid="{00000000-0005-0000-0000-000043150000}"/>
    <cellStyle name="Normal 6 10 2 3 2 2 3 2 2" xfId="37800" xr:uid="{00000000-0005-0000-0000-000044150000}"/>
    <cellStyle name="Normal 6 10 2 3 2 2 3 3" xfId="27782" xr:uid="{00000000-0005-0000-0000-000045150000}"/>
    <cellStyle name="Normal 6 10 2 3 2 2 4" xfId="3632" xr:uid="{00000000-0005-0000-0000-000046150000}"/>
    <cellStyle name="Normal 6 10 2 3 2 2 4 2" xfId="34322" xr:uid="{00000000-0005-0000-0000-000047150000}"/>
    <cellStyle name="Normal 6 10 2 3 2 2 5" xfId="23725" xr:uid="{00000000-0005-0000-0000-000048150000}"/>
    <cellStyle name="Normal 6 10 2 3 2 3" xfId="3633" xr:uid="{00000000-0005-0000-0000-000049150000}"/>
    <cellStyle name="Normal 6 10 2 3 2 3 2" xfId="3634" xr:uid="{00000000-0005-0000-0000-00004A150000}"/>
    <cellStyle name="Normal 6 10 2 3 2 3 2 2" xfId="3635" xr:uid="{00000000-0005-0000-0000-00004B150000}"/>
    <cellStyle name="Normal 6 10 2 3 2 3 2 2 2" xfId="37801" xr:uid="{00000000-0005-0000-0000-00004C150000}"/>
    <cellStyle name="Normal 6 10 2 3 2 3 2 3" xfId="27783" xr:uid="{00000000-0005-0000-0000-00004D150000}"/>
    <cellStyle name="Normal 6 10 2 3 2 3 3" xfId="3636" xr:uid="{00000000-0005-0000-0000-00004E150000}"/>
    <cellStyle name="Normal 6 10 2 3 2 3 3 2" xfId="3637" xr:uid="{00000000-0005-0000-0000-00004F150000}"/>
    <cellStyle name="Normal 6 10 2 3 2 3 3 2 2" xfId="37802" xr:uid="{00000000-0005-0000-0000-000050150000}"/>
    <cellStyle name="Normal 6 10 2 3 2 3 3 3" xfId="27784" xr:uid="{00000000-0005-0000-0000-000051150000}"/>
    <cellStyle name="Normal 6 10 2 3 2 3 4" xfId="3638" xr:uid="{00000000-0005-0000-0000-000052150000}"/>
    <cellStyle name="Normal 6 10 2 3 2 3 4 2" xfId="34323" xr:uid="{00000000-0005-0000-0000-000053150000}"/>
    <cellStyle name="Normal 6 10 2 3 2 3 5" xfId="23726" xr:uid="{00000000-0005-0000-0000-000054150000}"/>
    <cellStyle name="Normal 6 10 2 3 2 4" xfId="3639" xr:uid="{00000000-0005-0000-0000-000055150000}"/>
    <cellStyle name="Normal 6 10 2 3 2 4 2" xfId="3640" xr:uid="{00000000-0005-0000-0000-000056150000}"/>
    <cellStyle name="Normal 6 10 2 3 2 4 2 2" xfId="37803" xr:uid="{00000000-0005-0000-0000-000057150000}"/>
    <cellStyle name="Normal 6 10 2 3 2 4 3" xfId="27785" xr:uid="{00000000-0005-0000-0000-000058150000}"/>
    <cellStyle name="Normal 6 10 2 3 2 5" xfId="3641" xr:uid="{00000000-0005-0000-0000-000059150000}"/>
    <cellStyle name="Normal 6 10 2 3 2 5 2" xfId="3642" xr:uid="{00000000-0005-0000-0000-00005A150000}"/>
    <cellStyle name="Normal 6 10 2 3 2 5 2 2" xfId="37804" xr:uid="{00000000-0005-0000-0000-00005B150000}"/>
    <cellStyle name="Normal 6 10 2 3 2 5 3" xfId="27786" xr:uid="{00000000-0005-0000-0000-00005C150000}"/>
    <cellStyle name="Normal 6 10 2 3 2 6" xfId="3643" xr:uid="{00000000-0005-0000-0000-00005D150000}"/>
    <cellStyle name="Normal 6 10 2 3 2 6 2" xfId="34321" xr:uid="{00000000-0005-0000-0000-00005E150000}"/>
    <cellStyle name="Normal 6 10 2 3 2 7" xfId="23724" xr:uid="{00000000-0005-0000-0000-00005F150000}"/>
    <cellStyle name="Normal 6 10 2 3 3" xfId="3644" xr:uid="{00000000-0005-0000-0000-000060150000}"/>
    <cellStyle name="Normal 6 10 2 3 3 2" xfId="3645" xr:uid="{00000000-0005-0000-0000-000061150000}"/>
    <cellStyle name="Normal 6 10 2 3 3 2 2" xfId="3646" xr:uid="{00000000-0005-0000-0000-000062150000}"/>
    <cellStyle name="Normal 6 10 2 3 3 2 2 2" xfId="37805" xr:uid="{00000000-0005-0000-0000-000063150000}"/>
    <cellStyle name="Normal 6 10 2 3 3 2 3" xfId="27787" xr:uid="{00000000-0005-0000-0000-000064150000}"/>
    <cellStyle name="Normal 6 10 2 3 3 3" xfId="3647" xr:uid="{00000000-0005-0000-0000-000065150000}"/>
    <cellStyle name="Normal 6 10 2 3 3 3 2" xfId="3648" xr:uid="{00000000-0005-0000-0000-000066150000}"/>
    <cellStyle name="Normal 6 10 2 3 3 3 2 2" xfId="37806" xr:uid="{00000000-0005-0000-0000-000067150000}"/>
    <cellStyle name="Normal 6 10 2 3 3 3 3" xfId="27788" xr:uid="{00000000-0005-0000-0000-000068150000}"/>
    <cellStyle name="Normal 6 10 2 3 3 4" xfId="3649" xr:uid="{00000000-0005-0000-0000-000069150000}"/>
    <cellStyle name="Normal 6 10 2 3 3 4 2" xfId="34324" xr:uid="{00000000-0005-0000-0000-00006A150000}"/>
    <cellStyle name="Normal 6 10 2 3 3 5" xfId="23727" xr:uid="{00000000-0005-0000-0000-00006B150000}"/>
    <cellStyle name="Normal 6 10 2 3 4" xfId="3650" xr:uid="{00000000-0005-0000-0000-00006C150000}"/>
    <cellStyle name="Normal 6 10 2 3 4 2" xfId="3651" xr:uid="{00000000-0005-0000-0000-00006D150000}"/>
    <cellStyle name="Normal 6 10 2 3 4 2 2" xfId="3652" xr:uid="{00000000-0005-0000-0000-00006E150000}"/>
    <cellStyle name="Normal 6 10 2 3 4 2 2 2" xfId="37807" xr:uid="{00000000-0005-0000-0000-00006F150000}"/>
    <cellStyle name="Normal 6 10 2 3 4 2 3" xfId="27789" xr:uid="{00000000-0005-0000-0000-000070150000}"/>
    <cellStyle name="Normal 6 10 2 3 4 3" xfId="3653" xr:uid="{00000000-0005-0000-0000-000071150000}"/>
    <cellStyle name="Normal 6 10 2 3 4 3 2" xfId="3654" xr:uid="{00000000-0005-0000-0000-000072150000}"/>
    <cellStyle name="Normal 6 10 2 3 4 3 2 2" xfId="37808" xr:uid="{00000000-0005-0000-0000-000073150000}"/>
    <cellStyle name="Normal 6 10 2 3 4 3 3" xfId="27790" xr:uid="{00000000-0005-0000-0000-000074150000}"/>
    <cellStyle name="Normal 6 10 2 3 4 4" xfId="3655" xr:uid="{00000000-0005-0000-0000-000075150000}"/>
    <cellStyle name="Normal 6 10 2 3 4 4 2" xfId="34325" xr:uid="{00000000-0005-0000-0000-000076150000}"/>
    <cellStyle name="Normal 6 10 2 3 4 5" xfId="23728" xr:uid="{00000000-0005-0000-0000-000077150000}"/>
    <cellStyle name="Normal 6 10 2 3 5" xfId="3656" xr:uid="{00000000-0005-0000-0000-000078150000}"/>
    <cellStyle name="Normal 6 10 2 3 5 2" xfId="3657" xr:uid="{00000000-0005-0000-0000-000079150000}"/>
    <cellStyle name="Normal 6 10 2 3 5 2 2" xfId="37809" xr:uid="{00000000-0005-0000-0000-00007A150000}"/>
    <cellStyle name="Normal 6 10 2 3 5 3" xfId="27791" xr:uid="{00000000-0005-0000-0000-00007B150000}"/>
    <cellStyle name="Normal 6 10 2 3 6" xfId="3658" xr:uid="{00000000-0005-0000-0000-00007C150000}"/>
    <cellStyle name="Normal 6 10 2 3 6 2" xfId="3659" xr:uid="{00000000-0005-0000-0000-00007D150000}"/>
    <cellStyle name="Normal 6 10 2 3 6 2 2" xfId="37810" xr:uid="{00000000-0005-0000-0000-00007E150000}"/>
    <cellStyle name="Normal 6 10 2 3 6 3" xfId="27792" xr:uid="{00000000-0005-0000-0000-00007F150000}"/>
    <cellStyle name="Normal 6 10 2 3 7" xfId="3660" xr:uid="{00000000-0005-0000-0000-000080150000}"/>
    <cellStyle name="Normal 6 10 2 3 7 2" xfId="34320" xr:uid="{00000000-0005-0000-0000-000081150000}"/>
    <cellStyle name="Normal 6 10 2 3 8" xfId="23723" xr:uid="{00000000-0005-0000-0000-000082150000}"/>
    <cellStyle name="Normal 6 10 2 4" xfId="3661" xr:uid="{00000000-0005-0000-0000-000083150000}"/>
    <cellStyle name="Normal 6 10 2 4 2" xfId="3662" xr:uid="{00000000-0005-0000-0000-000084150000}"/>
    <cellStyle name="Normal 6 10 2 4 2 2" xfId="3663" xr:uid="{00000000-0005-0000-0000-000085150000}"/>
    <cellStyle name="Normal 6 10 2 4 2 2 2" xfId="3664" xr:uid="{00000000-0005-0000-0000-000086150000}"/>
    <cellStyle name="Normal 6 10 2 4 2 2 2 2" xfId="37811" xr:uid="{00000000-0005-0000-0000-000087150000}"/>
    <cellStyle name="Normal 6 10 2 4 2 2 3" xfId="27793" xr:uid="{00000000-0005-0000-0000-000088150000}"/>
    <cellStyle name="Normal 6 10 2 4 2 3" xfId="3665" xr:uid="{00000000-0005-0000-0000-000089150000}"/>
    <cellStyle name="Normal 6 10 2 4 2 3 2" xfId="3666" xr:uid="{00000000-0005-0000-0000-00008A150000}"/>
    <cellStyle name="Normal 6 10 2 4 2 3 2 2" xfId="37812" xr:uid="{00000000-0005-0000-0000-00008B150000}"/>
    <cellStyle name="Normal 6 10 2 4 2 3 3" xfId="27794" xr:uid="{00000000-0005-0000-0000-00008C150000}"/>
    <cellStyle name="Normal 6 10 2 4 2 4" xfId="3667" xr:uid="{00000000-0005-0000-0000-00008D150000}"/>
    <cellStyle name="Normal 6 10 2 4 2 4 2" xfId="34327" xr:uid="{00000000-0005-0000-0000-00008E150000}"/>
    <cellStyle name="Normal 6 10 2 4 2 5" xfId="23730" xr:uid="{00000000-0005-0000-0000-00008F150000}"/>
    <cellStyle name="Normal 6 10 2 4 3" xfId="3668" xr:uid="{00000000-0005-0000-0000-000090150000}"/>
    <cellStyle name="Normal 6 10 2 4 3 2" xfId="3669" xr:uid="{00000000-0005-0000-0000-000091150000}"/>
    <cellStyle name="Normal 6 10 2 4 3 2 2" xfId="3670" xr:uid="{00000000-0005-0000-0000-000092150000}"/>
    <cellStyle name="Normal 6 10 2 4 3 2 2 2" xfId="37813" xr:uid="{00000000-0005-0000-0000-000093150000}"/>
    <cellStyle name="Normal 6 10 2 4 3 2 3" xfId="27795" xr:uid="{00000000-0005-0000-0000-000094150000}"/>
    <cellStyle name="Normal 6 10 2 4 3 3" xfId="3671" xr:uid="{00000000-0005-0000-0000-000095150000}"/>
    <cellStyle name="Normal 6 10 2 4 3 3 2" xfId="3672" xr:uid="{00000000-0005-0000-0000-000096150000}"/>
    <cellStyle name="Normal 6 10 2 4 3 3 2 2" xfId="37814" xr:uid="{00000000-0005-0000-0000-000097150000}"/>
    <cellStyle name="Normal 6 10 2 4 3 3 3" xfId="27796" xr:uid="{00000000-0005-0000-0000-000098150000}"/>
    <cellStyle name="Normal 6 10 2 4 3 4" xfId="3673" xr:uid="{00000000-0005-0000-0000-000099150000}"/>
    <cellStyle name="Normal 6 10 2 4 3 4 2" xfId="34328" xr:uid="{00000000-0005-0000-0000-00009A150000}"/>
    <cellStyle name="Normal 6 10 2 4 3 5" xfId="23731" xr:uid="{00000000-0005-0000-0000-00009B150000}"/>
    <cellStyle name="Normal 6 10 2 4 4" xfId="3674" xr:uid="{00000000-0005-0000-0000-00009C150000}"/>
    <cellStyle name="Normal 6 10 2 4 4 2" xfId="3675" xr:uid="{00000000-0005-0000-0000-00009D150000}"/>
    <cellStyle name="Normal 6 10 2 4 4 2 2" xfId="37815" xr:uid="{00000000-0005-0000-0000-00009E150000}"/>
    <cellStyle name="Normal 6 10 2 4 4 3" xfId="27797" xr:uid="{00000000-0005-0000-0000-00009F150000}"/>
    <cellStyle name="Normal 6 10 2 4 5" xfId="3676" xr:uid="{00000000-0005-0000-0000-0000A0150000}"/>
    <cellStyle name="Normal 6 10 2 4 5 2" xfId="3677" xr:uid="{00000000-0005-0000-0000-0000A1150000}"/>
    <cellStyle name="Normal 6 10 2 4 5 2 2" xfId="37816" xr:uid="{00000000-0005-0000-0000-0000A2150000}"/>
    <cellStyle name="Normal 6 10 2 4 5 3" xfId="27798" xr:uid="{00000000-0005-0000-0000-0000A3150000}"/>
    <cellStyle name="Normal 6 10 2 4 6" xfId="3678" xr:uid="{00000000-0005-0000-0000-0000A4150000}"/>
    <cellStyle name="Normal 6 10 2 4 6 2" xfId="34326" xr:uid="{00000000-0005-0000-0000-0000A5150000}"/>
    <cellStyle name="Normal 6 10 2 4 7" xfId="23729" xr:uid="{00000000-0005-0000-0000-0000A6150000}"/>
    <cellStyle name="Normal 6 10 2 5" xfId="3679" xr:uid="{00000000-0005-0000-0000-0000A7150000}"/>
    <cellStyle name="Normal 6 10 2 5 2" xfId="3680" xr:uid="{00000000-0005-0000-0000-0000A8150000}"/>
    <cellStyle name="Normal 6 10 2 5 2 2" xfId="3681" xr:uid="{00000000-0005-0000-0000-0000A9150000}"/>
    <cellStyle name="Normal 6 10 2 5 2 2 2" xfId="37817" xr:uid="{00000000-0005-0000-0000-0000AA150000}"/>
    <cellStyle name="Normal 6 10 2 5 2 3" xfId="27799" xr:uid="{00000000-0005-0000-0000-0000AB150000}"/>
    <cellStyle name="Normal 6 10 2 5 3" xfId="3682" xr:uid="{00000000-0005-0000-0000-0000AC150000}"/>
    <cellStyle name="Normal 6 10 2 5 3 2" xfId="3683" xr:uid="{00000000-0005-0000-0000-0000AD150000}"/>
    <cellStyle name="Normal 6 10 2 5 3 2 2" xfId="37818" xr:uid="{00000000-0005-0000-0000-0000AE150000}"/>
    <cellStyle name="Normal 6 10 2 5 3 3" xfId="27800" xr:uid="{00000000-0005-0000-0000-0000AF150000}"/>
    <cellStyle name="Normal 6 10 2 5 4" xfId="3684" xr:uid="{00000000-0005-0000-0000-0000B0150000}"/>
    <cellStyle name="Normal 6 10 2 5 4 2" xfId="34329" xr:uid="{00000000-0005-0000-0000-0000B1150000}"/>
    <cellStyle name="Normal 6 10 2 5 5" xfId="23732" xr:uid="{00000000-0005-0000-0000-0000B2150000}"/>
    <cellStyle name="Normal 6 10 2 6" xfId="3685" xr:uid="{00000000-0005-0000-0000-0000B3150000}"/>
    <cellStyle name="Normal 6 10 2 6 2" xfId="3686" xr:uid="{00000000-0005-0000-0000-0000B4150000}"/>
    <cellStyle name="Normal 6 10 2 6 2 2" xfId="3687" xr:uid="{00000000-0005-0000-0000-0000B5150000}"/>
    <cellStyle name="Normal 6 10 2 6 2 2 2" xfId="37819" xr:uid="{00000000-0005-0000-0000-0000B6150000}"/>
    <cellStyle name="Normal 6 10 2 6 2 3" xfId="27801" xr:uid="{00000000-0005-0000-0000-0000B7150000}"/>
    <cellStyle name="Normal 6 10 2 6 3" xfId="3688" xr:uid="{00000000-0005-0000-0000-0000B8150000}"/>
    <cellStyle name="Normal 6 10 2 6 3 2" xfId="3689" xr:uid="{00000000-0005-0000-0000-0000B9150000}"/>
    <cellStyle name="Normal 6 10 2 6 3 2 2" xfId="37820" xr:uid="{00000000-0005-0000-0000-0000BA150000}"/>
    <cellStyle name="Normal 6 10 2 6 3 3" xfId="27802" xr:uid="{00000000-0005-0000-0000-0000BB150000}"/>
    <cellStyle name="Normal 6 10 2 6 4" xfId="3690" xr:uid="{00000000-0005-0000-0000-0000BC150000}"/>
    <cellStyle name="Normal 6 10 2 6 4 2" xfId="34330" xr:uid="{00000000-0005-0000-0000-0000BD150000}"/>
    <cellStyle name="Normal 6 10 2 6 5" xfId="23733" xr:uid="{00000000-0005-0000-0000-0000BE150000}"/>
    <cellStyle name="Normal 6 10 2 7" xfId="3691" xr:uid="{00000000-0005-0000-0000-0000BF150000}"/>
    <cellStyle name="Normal 6 10 2 7 2" xfId="3692" xr:uid="{00000000-0005-0000-0000-0000C0150000}"/>
    <cellStyle name="Normal 6 10 2 7 2 2" xfId="37821" xr:uid="{00000000-0005-0000-0000-0000C1150000}"/>
    <cellStyle name="Normal 6 10 2 7 3" xfId="27803" xr:uid="{00000000-0005-0000-0000-0000C2150000}"/>
    <cellStyle name="Normal 6 10 2 8" xfId="3693" xr:uid="{00000000-0005-0000-0000-0000C3150000}"/>
    <cellStyle name="Normal 6 10 2 8 2" xfId="3694" xr:uid="{00000000-0005-0000-0000-0000C4150000}"/>
    <cellStyle name="Normal 6 10 2 8 2 2" xfId="37822" xr:uid="{00000000-0005-0000-0000-0000C5150000}"/>
    <cellStyle name="Normal 6 10 2 8 3" xfId="27804" xr:uid="{00000000-0005-0000-0000-0000C6150000}"/>
    <cellStyle name="Normal 6 10 2 9" xfId="3695" xr:uid="{00000000-0005-0000-0000-0000C7150000}"/>
    <cellStyle name="Normal 6 10 2 9 2" xfId="34313" xr:uid="{00000000-0005-0000-0000-0000C8150000}"/>
    <cellStyle name="Normal 6 10 3" xfId="3696" xr:uid="{00000000-0005-0000-0000-0000C9150000}"/>
    <cellStyle name="Normal 6 10 3 2" xfId="3697" xr:uid="{00000000-0005-0000-0000-0000CA150000}"/>
    <cellStyle name="Normal 6 10 3 2 2" xfId="3698" xr:uid="{00000000-0005-0000-0000-0000CB150000}"/>
    <cellStyle name="Normal 6 10 3 2 2 2" xfId="3699" xr:uid="{00000000-0005-0000-0000-0000CC150000}"/>
    <cellStyle name="Normal 6 10 3 2 2 2 2" xfId="3700" xr:uid="{00000000-0005-0000-0000-0000CD150000}"/>
    <cellStyle name="Normal 6 10 3 2 2 2 2 2" xfId="37823" xr:uid="{00000000-0005-0000-0000-0000CE150000}"/>
    <cellStyle name="Normal 6 10 3 2 2 2 3" xfId="27805" xr:uid="{00000000-0005-0000-0000-0000CF150000}"/>
    <cellStyle name="Normal 6 10 3 2 2 3" xfId="3701" xr:uid="{00000000-0005-0000-0000-0000D0150000}"/>
    <cellStyle name="Normal 6 10 3 2 2 3 2" xfId="3702" xr:uid="{00000000-0005-0000-0000-0000D1150000}"/>
    <cellStyle name="Normal 6 10 3 2 2 3 2 2" xfId="37824" xr:uid="{00000000-0005-0000-0000-0000D2150000}"/>
    <cellStyle name="Normal 6 10 3 2 2 3 3" xfId="27806" xr:uid="{00000000-0005-0000-0000-0000D3150000}"/>
    <cellStyle name="Normal 6 10 3 2 2 4" xfId="3703" xr:uid="{00000000-0005-0000-0000-0000D4150000}"/>
    <cellStyle name="Normal 6 10 3 2 2 4 2" xfId="34333" xr:uid="{00000000-0005-0000-0000-0000D5150000}"/>
    <cellStyle name="Normal 6 10 3 2 2 5" xfId="23736" xr:uid="{00000000-0005-0000-0000-0000D6150000}"/>
    <cellStyle name="Normal 6 10 3 2 3" xfId="3704" xr:uid="{00000000-0005-0000-0000-0000D7150000}"/>
    <cellStyle name="Normal 6 10 3 2 3 2" xfId="3705" xr:uid="{00000000-0005-0000-0000-0000D8150000}"/>
    <cellStyle name="Normal 6 10 3 2 3 2 2" xfId="3706" xr:uid="{00000000-0005-0000-0000-0000D9150000}"/>
    <cellStyle name="Normal 6 10 3 2 3 2 2 2" xfId="37825" xr:uid="{00000000-0005-0000-0000-0000DA150000}"/>
    <cellStyle name="Normal 6 10 3 2 3 2 3" xfId="27807" xr:uid="{00000000-0005-0000-0000-0000DB150000}"/>
    <cellStyle name="Normal 6 10 3 2 3 3" xfId="3707" xr:uid="{00000000-0005-0000-0000-0000DC150000}"/>
    <cellStyle name="Normal 6 10 3 2 3 3 2" xfId="3708" xr:uid="{00000000-0005-0000-0000-0000DD150000}"/>
    <cellStyle name="Normal 6 10 3 2 3 3 2 2" xfId="37826" xr:uid="{00000000-0005-0000-0000-0000DE150000}"/>
    <cellStyle name="Normal 6 10 3 2 3 3 3" xfId="27808" xr:uid="{00000000-0005-0000-0000-0000DF150000}"/>
    <cellStyle name="Normal 6 10 3 2 3 4" xfId="3709" xr:uid="{00000000-0005-0000-0000-0000E0150000}"/>
    <cellStyle name="Normal 6 10 3 2 3 4 2" xfId="34334" xr:uid="{00000000-0005-0000-0000-0000E1150000}"/>
    <cellStyle name="Normal 6 10 3 2 3 5" xfId="23737" xr:uid="{00000000-0005-0000-0000-0000E2150000}"/>
    <cellStyle name="Normal 6 10 3 2 4" xfId="3710" xr:uid="{00000000-0005-0000-0000-0000E3150000}"/>
    <cellStyle name="Normal 6 10 3 2 4 2" xfId="3711" xr:uid="{00000000-0005-0000-0000-0000E4150000}"/>
    <cellStyle name="Normal 6 10 3 2 4 2 2" xfId="37827" xr:uid="{00000000-0005-0000-0000-0000E5150000}"/>
    <cellStyle name="Normal 6 10 3 2 4 3" xfId="27809" xr:uid="{00000000-0005-0000-0000-0000E6150000}"/>
    <cellStyle name="Normal 6 10 3 2 5" xfId="3712" xr:uid="{00000000-0005-0000-0000-0000E7150000}"/>
    <cellStyle name="Normal 6 10 3 2 5 2" xfId="3713" xr:uid="{00000000-0005-0000-0000-0000E8150000}"/>
    <cellStyle name="Normal 6 10 3 2 5 2 2" xfId="37828" xr:uid="{00000000-0005-0000-0000-0000E9150000}"/>
    <cellStyle name="Normal 6 10 3 2 5 3" xfId="27810" xr:uid="{00000000-0005-0000-0000-0000EA150000}"/>
    <cellStyle name="Normal 6 10 3 2 6" xfId="3714" xr:uid="{00000000-0005-0000-0000-0000EB150000}"/>
    <cellStyle name="Normal 6 10 3 2 6 2" xfId="34332" xr:uid="{00000000-0005-0000-0000-0000EC150000}"/>
    <cellStyle name="Normal 6 10 3 2 7" xfId="23735" xr:uid="{00000000-0005-0000-0000-0000ED150000}"/>
    <cellStyle name="Normal 6 10 3 3" xfId="3715" xr:uid="{00000000-0005-0000-0000-0000EE150000}"/>
    <cellStyle name="Normal 6 10 3 3 2" xfId="3716" xr:uid="{00000000-0005-0000-0000-0000EF150000}"/>
    <cellStyle name="Normal 6 10 3 3 2 2" xfId="3717" xr:uid="{00000000-0005-0000-0000-0000F0150000}"/>
    <cellStyle name="Normal 6 10 3 3 2 2 2" xfId="37829" xr:uid="{00000000-0005-0000-0000-0000F1150000}"/>
    <cellStyle name="Normal 6 10 3 3 2 3" xfId="27811" xr:uid="{00000000-0005-0000-0000-0000F2150000}"/>
    <cellStyle name="Normal 6 10 3 3 3" xfId="3718" xr:uid="{00000000-0005-0000-0000-0000F3150000}"/>
    <cellStyle name="Normal 6 10 3 3 3 2" xfId="3719" xr:uid="{00000000-0005-0000-0000-0000F4150000}"/>
    <cellStyle name="Normal 6 10 3 3 3 2 2" xfId="37830" xr:uid="{00000000-0005-0000-0000-0000F5150000}"/>
    <cellStyle name="Normal 6 10 3 3 3 3" xfId="27812" xr:uid="{00000000-0005-0000-0000-0000F6150000}"/>
    <cellStyle name="Normal 6 10 3 3 4" xfId="3720" xr:uid="{00000000-0005-0000-0000-0000F7150000}"/>
    <cellStyle name="Normal 6 10 3 3 4 2" xfId="34335" xr:uid="{00000000-0005-0000-0000-0000F8150000}"/>
    <cellStyle name="Normal 6 10 3 3 5" xfId="23738" xr:uid="{00000000-0005-0000-0000-0000F9150000}"/>
    <cellStyle name="Normal 6 10 3 4" xfId="3721" xr:uid="{00000000-0005-0000-0000-0000FA150000}"/>
    <cellStyle name="Normal 6 10 3 4 2" xfId="3722" xr:uid="{00000000-0005-0000-0000-0000FB150000}"/>
    <cellStyle name="Normal 6 10 3 4 2 2" xfId="3723" xr:uid="{00000000-0005-0000-0000-0000FC150000}"/>
    <cellStyle name="Normal 6 10 3 4 2 2 2" xfId="37831" xr:uid="{00000000-0005-0000-0000-0000FD150000}"/>
    <cellStyle name="Normal 6 10 3 4 2 3" xfId="27813" xr:uid="{00000000-0005-0000-0000-0000FE150000}"/>
    <cellStyle name="Normal 6 10 3 4 3" xfId="3724" xr:uid="{00000000-0005-0000-0000-0000FF150000}"/>
    <cellStyle name="Normal 6 10 3 4 3 2" xfId="3725" xr:uid="{00000000-0005-0000-0000-000000160000}"/>
    <cellStyle name="Normal 6 10 3 4 3 2 2" xfId="37832" xr:uid="{00000000-0005-0000-0000-000001160000}"/>
    <cellStyle name="Normal 6 10 3 4 3 3" xfId="27814" xr:uid="{00000000-0005-0000-0000-000002160000}"/>
    <cellStyle name="Normal 6 10 3 4 4" xfId="3726" xr:uid="{00000000-0005-0000-0000-000003160000}"/>
    <cellStyle name="Normal 6 10 3 4 4 2" xfId="34336" xr:uid="{00000000-0005-0000-0000-000004160000}"/>
    <cellStyle name="Normal 6 10 3 4 5" xfId="23739" xr:uid="{00000000-0005-0000-0000-000005160000}"/>
    <cellStyle name="Normal 6 10 3 5" xfId="3727" xr:uid="{00000000-0005-0000-0000-000006160000}"/>
    <cellStyle name="Normal 6 10 3 5 2" xfId="3728" xr:uid="{00000000-0005-0000-0000-000007160000}"/>
    <cellStyle name="Normal 6 10 3 5 2 2" xfId="37833" xr:uid="{00000000-0005-0000-0000-000008160000}"/>
    <cellStyle name="Normal 6 10 3 5 3" xfId="27815" xr:uid="{00000000-0005-0000-0000-000009160000}"/>
    <cellStyle name="Normal 6 10 3 6" xfId="3729" xr:uid="{00000000-0005-0000-0000-00000A160000}"/>
    <cellStyle name="Normal 6 10 3 6 2" xfId="3730" xr:uid="{00000000-0005-0000-0000-00000B160000}"/>
    <cellStyle name="Normal 6 10 3 6 2 2" xfId="37834" xr:uid="{00000000-0005-0000-0000-00000C160000}"/>
    <cellStyle name="Normal 6 10 3 6 3" xfId="27816" xr:uid="{00000000-0005-0000-0000-00000D160000}"/>
    <cellStyle name="Normal 6 10 3 7" xfId="3731" xr:uid="{00000000-0005-0000-0000-00000E160000}"/>
    <cellStyle name="Normal 6 10 3 7 2" xfId="34331" xr:uid="{00000000-0005-0000-0000-00000F160000}"/>
    <cellStyle name="Normal 6 10 3 8" xfId="23734" xr:uid="{00000000-0005-0000-0000-000010160000}"/>
    <cellStyle name="Normal 6 10 4" xfId="3732" xr:uid="{00000000-0005-0000-0000-000011160000}"/>
    <cellStyle name="Normal 6 10 4 2" xfId="3733" xr:uid="{00000000-0005-0000-0000-000012160000}"/>
    <cellStyle name="Normal 6 10 4 2 2" xfId="3734" xr:uid="{00000000-0005-0000-0000-000013160000}"/>
    <cellStyle name="Normal 6 10 4 2 2 2" xfId="3735" xr:uid="{00000000-0005-0000-0000-000014160000}"/>
    <cellStyle name="Normal 6 10 4 2 2 2 2" xfId="3736" xr:uid="{00000000-0005-0000-0000-000015160000}"/>
    <cellStyle name="Normal 6 10 4 2 2 2 2 2" xfId="37835" xr:uid="{00000000-0005-0000-0000-000016160000}"/>
    <cellStyle name="Normal 6 10 4 2 2 2 3" xfId="27817" xr:uid="{00000000-0005-0000-0000-000017160000}"/>
    <cellStyle name="Normal 6 10 4 2 2 3" xfId="3737" xr:uid="{00000000-0005-0000-0000-000018160000}"/>
    <cellStyle name="Normal 6 10 4 2 2 3 2" xfId="3738" xr:uid="{00000000-0005-0000-0000-000019160000}"/>
    <cellStyle name="Normal 6 10 4 2 2 3 2 2" xfId="37836" xr:uid="{00000000-0005-0000-0000-00001A160000}"/>
    <cellStyle name="Normal 6 10 4 2 2 3 3" xfId="27818" xr:uid="{00000000-0005-0000-0000-00001B160000}"/>
    <cellStyle name="Normal 6 10 4 2 2 4" xfId="3739" xr:uid="{00000000-0005-0000-0000-00001C160000}"/>
    <cellStyle name="Normal 6 10 4 2 2 4 2" xfId="34339" xr:uid="{00000000-0005-0000-0000-00001D160000}"/>
    <cellStyle name="Normal 6 10 4 2 2 5" xfId="23742" xr:uid="{00000000-0005-0000-0000-00001E160000}"/>
    <cellStyle name="Normal 6 10 4 2 3" xfId="3740" xr:uid="{00000000-0005-0000-0000-00001F160000}"/>
    <cellStyle name="Normal 6 10 4 2 3 2" xfId="3741" xr:uid="{00000000-0005-0000-0000-000020160000}"/>
    <cellStyle name="Normal 6 10 4 2 3 2 2" xfId="3742" xr:uid="{00000000-0005-0000-0000-000021160000}"/>
    <cellStyle name="Normal 6 10 4 2 3 2 2 2" xfId="37837" xr:uid="{00000000-0005-0000-0000-000022160000}"/>
    <cellStyle name="Normal 6 10 4 2 3 2 3" xfId="27819" xr:uid="{00000000-0005-0000-0000-000023160000}"/>
    <cellStyle name="Normal 6 10 4 2 3 3" xfId="3743" xr:uid="{00000000-0005-0000-0000-000024160000}"/>
    <cellStyle name="Normal 6 10 4 2 3 3 2" xfId="3744" xr:uid="{00000000-0005-0000-0000-000025160000}"/>
    <cellStyle name="Normal 6 10 4 2 3 3 2 2" xfId="37838" xr:uid="{00000000-0005-0000-0000-000026160000}"/>
    <cellStyle name="Normal 6 10 4 2 3 3 3" xfId="27820" xr:uid="{00000000-0005-0000-0000-000027160000}"/>
    <cellStyle name="Normal 6 10 4 2 3 4" xfId="3745" xr:uid="{00000000-0005-0000-0000-000028160000}"/>
    <cellStyle name="Normal 6 10 4 2 3 4 2" xfId="34340" xr:uid="{00000000-0005-0000-0000-000029160000}"/>
    <cellStyle name="Normal 6 10 4 2 3 5" xfId="23743" xr:uid="{00000000-0005-0000-0000-00002A160000}"/>
    <cellStyle name="Normal 6 10 4 2 4" xfId="3746" xr:uid="{00000000-0005-0000-0000-00002B160000}"/>
    <cellStyle name="Normal 6 10 4 2 4 2" xfId="3747" xr:uid="{00000000-0005-0000-0000-00002C160000}"/>
    <cellStyle name="Normal 6 10 4 2 4 2 2" xfId="37839" xr:uid="{00000000-0005-0000-0000-00002D160000}"/>
    <cellStyle name="Normal 6 10 4 2 4 3" xfId="27821" xr:uid="{00000000-0005-0000-0000-00002E160000}"/>
    <cellStyle name="Normal 6 10 4 2 5" xfId="3748" xr:uid="{00000000-0005-0000-0000-00002F160000}"/>
    <cellStyle name="Normal 6 10 4 2 5 2" xfId="3749" xr:uid="{00000000-0005-0000-0000-000030160000}"/>
    <cellStyle name="Normal 6 10 4 2 5 2 2" xfId="37840" xr:uid="{00000000-0005-0000-0000-000031160000}"/>
    <cellStyle name="Normal 6 10 4 2 5 3" xfId="27822" xr:uid="{00000000-0005-0000-0000-000032160000}"/>
    <cellStyle name="Normal 6 10 4 2 6" xfId="3750" xr:uid="{00000000-0005-0000-0000-000033160000}"/>
    <cellStyle name="Normal 6 10 4 2 6 2" xfId="34338" xr:uid="{00000000-0005-0000-0000-000034160000}"/>
    <cellStyle name="Normal 6 10 4 2 7" xfId="23741" xr:uid="{00000000-0005-0000-0000-000035160000}"/>
    <cellStyle name="Normal 6 10 4 3" xfId="3751" xr:uid="{00000000-0005-0000-0000-000036160000}"/>
    <cellStyle name="Normal 6 10 4 3 2" xfId="3752" xr:uid="{00000000-0005-0000-0000-000037160000}"/>
    <cellStyle name="Normal 6 10 4 3 2 2" xfId="3753" xr:uid="{00000000-0005-0000-0000-000038160000}"/>
    <cellStyle name="Normal 6 10 4 3 2 2 2" xfId="37841" xr:uid="{00000000-0005-0000-0000-000039160000}"/>
    <cellStyle name="Normal 6 10 4 3 2 3" xfId="27823" xr:uid="{00000000-0005-0000-0000-00003A160000}"/>
    <cellStyle name="Normal 6 10 4 3 3" xfId="3754" xr:uid="{00000000-0005-0000-0000-00003B160000}"/>
    <cellStyle name="Normal 6 10 4 3 3 2" xfId="3755" xr:uid="{00000000-0005-0000-0000-00003C160000}"/>
    <cellStyle name="Normal 6 10 4 3 3 2 2" xfId="37842" xr:uid="{00000000-0005-0000-0000-00003D160000}"/>
    <cellStyle name="Normal 6 10 4 3 3 3" xfId="27824" xr:uid="{00000000-0005-0000-0000-00003E160000}"/>
    <cellStyle name="Normal 6 10 4 3 4" xfId="3756" xr:uid="{00000000-0005-0000-0000-00003F160000}"/>
    <cellStyle name="Normal 6 10 4 3 4 2" xfId="34341" xr:uid="{00000000-0005-0000-0000-000040160000}"/>
    <cellStyle name="Normal 6 10 4 3 5" xfId="23744" xr:uid="{00000000-0005-0000-0000-000041160000}"/>
    <cellStyle name="Normal 6 10 4 4" xfId="3757" xr:uid="{00000000-0005-0000-0000-000042160000}"/>
    <cellStyle name="Normal 6 10 4 4 2" xfId="3758" xr:uid="{00000000-0005-0000-0000-000043160000}"/>
    <cellStyle name="Normal 6 10 4 4 2 2" xfId="3759" xr:uid="{00000000-0005-0000-0000-000044160000}"/>
    <cellStyle name="Normal 6 10 4 4 2 2 2" xfId="37843" xr:uid="{00000000-0005-0000-0000-000045160000}"/>
    <cellStyle name="Normal 6 10 4 4 2 3" xfId="27825" xr:uid="{00000000-0005-0000-0000-000046160000}"/>
    <cellStyle name="Normal 6 10 4 4 3" xfId="3760" xr:uid="{00000000-0005-0000-0000-000047160000}"/>
    <cellStyle name="Normal 6 10 4 4 3 2" xfId="3761" xr:uid="{00000000-0005-0000-0000-000048160000}"/>
    <cellStyle name="Normal 6 10 4 4 3 2 2" xfId="37844" xr:uid="{00000000-0005-0000-0000-000049160000}"/>
    <cellStyle name="Normal 6 10 4 4 3 3" xfId="27826" xr:uid="{00000000-0005-0000-0000-00004A160000}"/>
    <cellStyle name="Normal 6 10 4 4 4" xfId="3762" xr:uid="{00000000-0005-0000-0000-00004B160000}"/>
    <cellStyle name="Normal 6 10 4 4 4 2" xfId="34342" xr:uid="{00000000-0005-0000-0000-00004C160000}"/>
    <cellStyle name="Normal 6 10 4 4 5" xfId="23745" xr:uid="{00000000-0005-0000-0000-00004D160000}"/>
    <cellStyle name="Normal 6 10 4 5" xfId="3763" xr:uid="{00000000-0005-0000-0000-00004E160000}"/>
    <cellStyle name="Normal 6 10 4 5 2" xfId="3764" xr:uid="{00000000-0005-0000-0000-00004F160000}"/>
    <cellStyle name="Normal 6 10 4 5 2 2" xfId="37845" xr:uid="{00000000-0005-0000-0000-000050160000}"/>
    <cellStyle name="Normal 6 10 4 5 3" xfId="27827" xr:uid="{00000000-0005-0000-0000-000051160000}"/>
    <cellStyle name="Normal 6 10 4 6" xfId="3765" xr:uid="{00000000-0005-0000-0000-000052160000}"/>
    <cellStyle name="Normal 6 10 4 6 2" xfId="3766" xr:uid="{00000000-0005-0000-0000-000053160000}"/>
    <cellStyle name="Normal 6 10 4 6 2 2" xfId="37846" xr:uid="{00000000-0005-0000-0000-000054160000}"/>
    <cellStyle name="Normal 6 10 4 6 3" xfId="27828" xr:uid="{00000000-0005-0000-0000-000055160000}"/>
    <cellStyle name="Normal 6 10 4 7" xfId="3767" xr:uid="{00000000-0005-0000-0000-000056160000}"/>
    <cellStyle name="Normal 6 10 4 7 2" xfId="34337" xr:uid="{00000000-0005-0000-0000-000057160000}"/>
    <cellStyle name="Normal 6 10 4 8" xfId="23740" xr:uid="{00000000-0005-0000-0000-000058160000}"/>
    <cellStyle name="Normal 6 10 5" xfId="3768" xr:uid="{00000000-0005-0000-0000-000059160000}"/>
    <cellStyle name="Normal 6 10 5 2" xfId="3769" xr:uid="{00000000-0005-0000-0000-00005A160000}"/>
    <cellStyle name="Normal 6 10 5 2 2" xfId="3770" xr:uid="{00000000-0005-0000-0000-00005B160000}"/>
    <cellStyle name="Normal 6 10 5 2 2 2" xfId="3771" xr:uid="{00000000-0005-0000-0000-00005C160000}"/>
    <cellStyle name="Normal 6 10 5 2 2 2 2" xfId="37847" xr:uid="{00000000-0005-0000-0000-00005D160000}"/>
    <cellStyle name="Normal 6 10 5 2 2 3" xfId="27829" xr:uid="{00000000-0005-0000-0000-00005E160000}"/>
    <cellStyle name="Normal 6 10 5 2 3" xfId="3772" xr:uid="{00000000-0005-0000-0000-00005F160000}"/>
    <cellStyle name="Normal 6 10 5 2 3 2" xfId="3773" xr:uid="{00000000-0005-0000-0000-000060160000}"/>
    <cellStyle name="Normal 6 10 5 2 3 2 2" xfId="37848" xr:uid="{00000000-0005-0000-0000-000061160000}"/>
    <cellStyle name="Normal 6 10 5 2 3 3" xfId="27830" xr:uid="{00000000-0005-0000-0000-000062160000}"/>
    <cellStyle name="Normal 6 10 5 2 4" xfId="3774" xr:uid="{00000000-0005-0000-0000-000063160000}"/>
    <cellStyle name="Normal 6 10 5 2 4 2" xfId="34344" xr:uid="{00000000-0005-0000-0000-000064160000}"/>
    <cellStyle name="Normal 6 10 5 2 5" xfId="23747" xr:uid="{00000000-0005-0000-0000-000065160000}"/>
    <cellStyle name="Normal 6 10 5 3" xfId="3775" xr:uid="{00000000-0005-0000-0000-000066160000}"/>
    <cellStyle name="Normal 6 10 5 3 2" xfId="3776" xr:uid="{00000000-0005-0000-0000-000067160000}"/>
    <cellStyle name="Normal 6 10 5 3 2 2" xfId="3777" xr:uid="{00000000-0005-0000-0000-000068160000}"/>
    <cellStyle name="Normal 6 10 5 3 2 2 2" xfId="37849" xr:uid="{00000000-0005-0000-0000-000069160000}"/>
    <cellStyle name="Normal 6 10 5 3 2 3" xfId="27831" xr:uid="{00000000-0005-0000-0000-00006A160000}"/>
    <cellStyle name="Normal 6 10 5 3 3" xfId="3778" xr:uid="{00000000-0005-0000-0000-00006B160000}"/>
    <cellStyle name="Normal 6 10 5 3 3 2" xfId="3779" xr:uid="{00000000-0005-0000-0000-00006C160000}"/>
    <cellStyle name="Normal 6 10 5 3 3 2 2" xfId="37850" xr:uid="{00000000-0005-0000-0000-00006D160000}"/>
    <cellStyle name="Normal 6 10 5 3 3 3" xfId="27832" xr:uid="{00000000-0005-0000-0000-00006E160000}"/>
    <cellStyle name="Normal 6 10 5 3 4" xfId="3780" xr:uid="{00000000-0005-0000-0000-00006F160000}"/>
    <cellStyle name="Normal 6 10 5 3 4 2" xfId="34345" xr:uid="{00000000-0005-0000-0000-000070160000}"/>
    <cellStyle name="Normal 6 10 5 3 5" xfId="23748" xr:uid="{00000000-0005-0000-0000-000071160000}"/>
    <cellStyle name="Normal 6 10 5 4" xfId="3781" xr:uid="{00000000-0005-0000-0000-000072160000}"/>
    <cellStyle name="Normal 6 10 5 4 2" xfId="3782" xr:uid="{00000000-0005-0000-0000-000073160000}"/>
    <cellStyle name="Normal 6 10 5 4 2 2" xfId="37851" xr:uid="{00000000-0005-0000-0000-000074160000}"/>
    <cellStyle name="Normal 6 10 5 4 3" xfId="27833" xr:uid="{00000000-0005-0000-0000-000075160000}"/>
    <cellStyle name="Normal 6 10 5 5" xfId="3783" xr:uid="{00000000-0005-0000-0000-000076160000}"/>
    <cellStyle name="Normal 6 10 5 5 2" xfId="3784" xr:uid="{00000000-0005-0000-0000-000077160000}"/>
    <cellStyle name="Normal 6 10 5 5 2 2" xfId="37852" xr:uid="{00000000-0005-0000-0000-000078160000}"/>
    <cellStyle name="Normal 6 10 5 5 3" xfId="27834" xr:uid="{00000000-0005-0000-0000-000079160000}"/>
    <cellStyle name="Normal 6 10 5 6" xfId="3785" xr:uid="{00000000-0005-0000-0000-00007A160000}"/>
    <cellStyle name="Normal 6 10 5 6 2" xfId="34343" xr:uid="{00000000-0005-0000-0000-00007B160000}"/>
    <cellStyle name="Normal 6 10 5 7" xfId="23746" xr:uid="{00000000-0005-0000-0000-00007C160000}"/>
    <cellStyle name="Normal 6 10 6" xfId="3786" xr:uid="{00000000-0005-0000-0000-00007D160000}"/>
    <cellStyle name="Normal 6 10 6 2" xfId="3787" xr:uid="{00000000-0005-0000-0000-00007E160000}"/>
    <cellStyle name="Normal 6 10 6 2 2" xfId="3788" xr:uid="{00000000-0005-0000-0000-00007F160000}"/>
    <cellStyle name="Normal 6 10 6 2 2 2" xfId="37853" xr:uid="{00000000-0005-0000-0000-000080160000}"/>
    <cellStyle name="Normal 6 10 6 2 3" xfId="27835" xr:uid="{00000000-0005-0000-0000-000081160000}"/>
    <cellStyle name="Normal 6 10 6 3" xfId="3789" xr:uid="{00000000-0005-0000-0000-000082160000}"/>
    <cellStyle name="Normal 6 10 6 3 2" xfId="3790" xr:uid="{00000000-0005-0000-0000-000083160000}"/>
    <cellStyle name="Normal 6 10 6 3 2 2" xfId="37854" xr:uid="{00000000-0005-0000-0000-000084160000}"/>
    <cellStyle name="Normal 6 10 6 3 3" xfId="27836" xr:uid="{00000000-0005-0000-0000-000085160000}"/>
    <cellStyle name="Normal 6 10 6 4" xfId="3791" xr:uid="{00000000-0005-0000-0000-000086160000}"/>
    <cellStyle name="Normal 6 10 6 4 2" xfId="34346" xr:uid="{00000000-0005-0000-0000-000087160000}"/>
    <cellStyle name="Normal 6 10 6 5" xfId="23749" xr:uid="{00000000-0005-0000-0000-000088160000}"/>
    <cellStyle name="Normal 6 10 7" xfId="3792" xr:uid="{00000000-0005-0000-0000-000089160000}"/>
    <cellStyle name="Normal 6 10 7 2" xfId="3793" xr:uid="{00000000-0005-0000-0000-00008A160000}"/>
    <cellStyle name="Normal 6 10 7 2 2" xfId="3794" xr:uid="{00000000-0005-0000-0000-00008B160000}"/>
    <cellStyle name="Normal 6 10 7 2 2 2" xfId="37855" xr:uid="{00000000-0005-0000-0000-00008C160000}"/>
    <cellStyle name="Normal 6 10 7 2 3" xfId="27837" xr:uid="{00000000-0005-0000-0000-00008D160000}"/>
    <cellStyle name="Normal 6 10 7 3" xfId="3795" xr:uid="{00000000-0005-0000-0000-00008E160000}"/>
    <cellStyle name="Normal 6 10 7 3 2" xfId="3796" xr:uid="{00000000-0005-0000-0000-00008F160000}"/>
    <cellStyle name="Normal 6 10 7 3 2 2" xfId="37856" xr:uid="{00000000-0005-0000-0000-000090160000}"/>
    <cellStyle name="Normal 6 10 7 3 3" xfId="27838" xr:uid="{00000000-0005-0000-0000-000091160000}"/>
    <cellStyle name="Normal 6 10 7 4" xfId="3797" xr:uid="{00000000-0005-0000-0000-000092160000}"/>
    <cellStyle name="Normal 6 10 7 4 2" xfId="34347" xr:uid="{00000000-0005-0000-0000-000093160000}"/>
    <cellStyle name="Normal 6 10 7 5" xfId="23750" xr:uid="{00000000-0005-0000-0000-000094160000}"/>
    <cellStyle name="Normal 6 10 8" xfId="3798" xr:uid="{00000000-0005-0000-0000-000095160000}"/>
    <cellStyle name="Normal 6 10 8 2" xfId="3799" xr:uid="{00000000-0005-0000-0000-000096160000}"/>
    <cellStyle name="Normal 6 10 8 2 2" xfId="37857" xr:uid="{00000000-0005-0000-0000-000097160000}"/>
    <cellStyle name="Normal 6 10 8 3" xfId="27839" xr:uid="{00000000-0005-0000-0000-000098160000}"/>
    <cellStyle name="Normal 6 10 9" xfId="3800" xr:uid="{00000000-0005-0000-0000-000099160000}"/>
    <cellStyle name="Normal 6 10 9 2" xfId="3801" xr:uid="{00000000-0005-0000-0000-00009A160000}"/>
    <cellStyle name="Normal 6 10 9 2 2" xfId="37858" xr:uid="{00000000-0005-0000-0000-00009B160000}"/>
    <cellStyle name="Normal 6 10 9 3" xfId="27840" xr:uid="{00000000-0005-0000-0000-00009C160000}"/>
    <cellStyle name="Normal 6 11" xfId="3802" xr:uid="{00000000-0005-0000-0000-00009D160000}"/>
    <cellStyle name="Normal 6 11 10" xfId="23751" xr:uid="{00000000-0005-0000-0000-00009E160000}"/>
    <cellStyle name="Normal 6 11 2" xfId="3803" xr:uid="{00000000-0005-0000-0000-00009F160000}"/>
    <cellStyle name="Normal 6 11 2 2" xfId="3804" xr:uid="{00000000-0005-0000-0000-0000A0160000}"/>
    <cellStyle name="Normal 6 11 2 2 2" xfId="3805" xr:uid="{00000000-0005-0000-0000-0000A1160000}"/>
    <cellStyle name="Normal 6 11 2 2 2 2" xfId="3806" xr:uid="{00000000-0005-0000-0000-0000A2160000}"/>
    <cellStyle name="Normal 6 11 2 2 2 2 2" xfId="3807" xr:uid="{00000000-0005-0000-0000-0000A3160000}"/>
    <cellStyle name="Normal 6 11 2 2 2 2 2 2" xfId="37859" xr:uid="{00000000-0005-0000-0000-0000A4160000}"/>
    <cellStyle name="Normal 6 11 2 2 2 2 3" xfId="27841" xr:uid="{00000000-0005-0000-0000-0000A5160000}"/>
    <cellStyle name="Normal 6 11 2 2 2 3" xfId="3808" xr:uid="{00000000-0005-0000-0000-0000A6160000}"/>
    <cellStyle name="Normal 6 11 2 2 2 3 2" xfId="3809" xr:uid="{00000000-0005-0000-0000-0000A7160000}"/>
    <cellStyle name="Normal 6 11 2 2 2 3 2 2" xfId="37860" xr:uid="{00000000-0005-0000-0000-0000A8160000}"/>
    <cellStyle name="Normal 6 11 2 2 2 3 3" xfId="27842" xr:uid="{00000000-0005-0000-0000-0000A9160000}"/>
    <cellStyle name="Normal 6 11 2 2 2 4" xfId="3810" xr:uid="{00000000-0005-0000-0000-0000AA160000}"/>
    <cellStyle name="Normal 6 11 2 2 2 4 2" xfId="34351" xr:uid="{00000000-0005-0000-0000-0000AB160000}"/>
    <cellStyle name="Normal 6 11 2 2 2 5" xfId="23754" xr:uid="{00000000-0005-0000-0000-0000AC160000}"/>
    <cellStyle name="Normal 6 11 2 2 3" xfId="3811" xr:uid="{00000000-0005-0000-0000-0000AD160000}"/>
    <cellStyle name="Normal 6 11 2 2 3 2" xfId="3812" xr:uid="{00000000-0005-0000-0000-0000AE160000}"/>
    <cellStyle name="Normal 6 11 2 2 3 2 2" xfId="3813" xr:uid="{00000000-0005-0000-0000-0000AF160000}"/>
    <cellStyle name="Normal 6 11 2 2 3 2 2 2" xfId="37861" xr:uid="{00000000-0005-0000-0000-0000B0160000}"/>
    <cellStyle name="Normal 6 11 2 2 3 2 3" xfId="27843" xr:uid="{00000000-0005-0000-0000-0000B1160000}"/>
    <cellStyle name="Normal 6 11 2 2 3 3" xfId="3814" xr:uid="{00000000-0005-0000-0000-0000B2160000}"/>
    <cellStyle name="Normal 6 11 2 2 3 3 2" xfId="3815" xr:uid="{00000000-0005-0000-0000-0000B3160000}"/>
    <cellStyle name="Normal 6 11 2 2 3 3 2 2" xfId="37862" xr:uid="{00000000-0005-0000-0000-0000B4160000}"/>
    <cellStyle name="Normal 6 11 2 2 3 3 3" xfId="27844" xr:uid="{00000000-0005-0000-0000-0000B5160000}"/>
    <cellStyle name="Normal 6 11 2 2 3 4" xfId="3816" xr:uid="{00000000-0005-0000-0000-0000B6160000}"/>
    <cellStyle name="Normal 6 11 2 2 3 4 2" xfId="34352" xr:uid="{00000000-0005-0000-0000-0000B7160000}"/>
    <cellStyle name="Normal 6 11 2 2 3 5" xfId="23755" xr:uid="{00000000-0005-0000-0000-0000B8160000}"/>
    <cellStyle name="Normal 6 11 2 2 4" xfId="3817" xr:uid="{00000000-0005-0000-0000-0000B9160000}"/>
    <cellStyle name="Normal 6 11 2 2 4 2" xfId="3818" xr:uid="{00000000-0005-0000-0000-0000BA160000}"/>
    <cellStyle name="Normal 6 11 2 2 4 2 2" xfId="37863" xr:uid="{00000000-0005-0000-0000-0000BB160000}"/>
    <cellStyle name="Normal 6 11 2 2 4 3" xfId="27845" xr:uid="{00000000-0005-0000-0000-0000BC160000}"/>
    <cellStyle name="Normal 6 11 2 2 5" xfId="3819" xr:uid="{00000000-0005-0000-0000-0000BD160000}"/>
    <cellStyle name="Normal 6 11 2 2 5 2" xfId="3820" xr:uid="{00000000-0005-0000-0000-0000BE160000}"/>
    <cellStyle name="Normal 6 11 2 2 5 2 2" xfId="37864" xr:uid="{00000000-0005-0000-0000-0000BF160000}"/>
    <cellStyle name="Normal 6 11 2 2 5 3" xfId="27846" xr:uid="{00000000-0005-0000-0000-0000C0160000}"/>
    <cellStyle name="Normal 6 11 2 2 6" xfId="3821" xr:uid="{00000000-0005-0000-0000-0000C1160000}"/>
    <cellStyle name="Normal 6 11 2 2 6 2" xfId="34350" xr:uid="{00000000-0005-0000-0000-0000C2160000}"/>
    <cellStyle name="Normal 6 11 2 2 7" xfId="23753" xr:uid="{00000000-0005-0000-0000-0000C3160000}"/>
    <cellStyle name="Normal 6 11 2 3" xfId="3822" xr:uid="{00000000-0005-0000-0000-0000C4160000}"/>
    <cellStyle name="Normal 6 11 2 3 2" xfId="3823" xr:uid="{00000000-0005-0000-0000-0000C5160000}"/>
    <cellStyle name="Normal 6 11 2 3 2 2" xfId="3824" xr:uid="{00000000-0005-0000-0000-0000C6160000}"/>
    <cellStyle name="Normal 6 11 2 3 2 2 2" xfId="37865" xr:uid="{00000000-0005-0000-0000-0000C7160000}"/>
    <cellStyle name="Normal 6 11 2 3 2 3" xfId="27847" xr:uid="{00000000-0005-0000-0000-0000C8160000}"/>
    <cellStyle name="Normal 6 11 2 3 3" xfId="3825" xr:uid="{00000000-0005-0000-0000-0000C9160000}"/>
    <cellStyle name="Normal 6 11 2 3 3 2" xfId="3826" xr:uid="{00000000-0005-0000-0000-0000CA160000}"/>
    <cellStyle name="Normal 6 11 2 3 3 2 2" xfId="37866" xr:uid="{00000000-0005-0000-0000-0000CB160000}"/>
    <cellStyle name="Normal 6 11 2 3 3 3" xfId="27848" xr:uid="{00000000-0005-0000-0000-0000CC160000}"/>
    <cellStyle name="Normal 6 11 2 3 4" xfId="3827" xr:uid="{00000000-0005-0000-0000-0000CD160000}"/>
    <cellStyle name="Normal 6 11 2 3 4 2" xfId="34353" xr:uid="{00000000-0005-0000-0000-0000CE160000}"/>
    <cellStyle name="Normal 6 11 2 3 5" xfId="23756" xr:uid="{00000000-0005-0000-0000-0000CF160000}"/>
    <cellStyle name="Normal 6 11 2 4" xfId="3828" xr:uid="{00000000-0005-0000-0000-0000D0160000}"/>
    <cellStyle name="Normal 6 11 2 4 2" xfId="3829" xr:uid="{00000000-0005-0000-0000-0000D1160000}"/>
    <cellStyle name="Normal 6 11 2 4 2 2" xfId="3830" xr:uid="{00000000-0005-0000-0000-0000D2160000}"/>
    <cellStyle name="Normal 6 11 2 4 2 2 2" xfId="37867" xr:uid="{00000000-0005-0000-0000-0000D3160000}"/>
    <cellStyle name="Normal 6 11 2 4 2 3" xfId="27849" xr:uid="{00000000-0005-0000-0000-0000D4160000}"/>
    <cellStyle name="Normal 6 11 2 4 3" xfId="3831" xr:uid="{00000000-0005-0000-0000-0000D5160000}"/>
    <cellStyle name="Normal 6 11 2 4 3 2" xfId="3832" xr:uid="{00000000-0005-0000-0000-0000D6160000}"/>
    <cellStyle name="Normal 6 11 2 4 3 2 2" xfId="37868" xr:uid="{00000000-0005-0000-0000-0000D7160000}"/>
    <cellStyle name="Normal 6 11 2 4 3 3" xfId="27850" xr:uid="{00000000-0005-0000-0000-0000D8160000}"/>
    <cellStyle name="Normal 6 11 2 4 4" xfId="3833" xr:uid="{00000000-0005-0000-0000-0000D9160000}"/>
    <cellStyle name="Normal 6 11 2 4 4 2" xfId="34354" xr:uid="{00000000-0005-0000-0000-0000DA160000}"/>
    <cellStyle name="Normal 6 11 2 4 5" xfId="23757" xr:uid="{00000000-0005-0000-0000-0000DB160000}"/>
    <cellStyle name="Normal 6 11 2 5" xfId="3834" xr:uid="{00000000-0005-0000-0000-0000DC160000}"/>
    <cellStyle name="Normal 6 11 2 5 2" xfId="3835" xr:uid="{00000000-0005-0000-0000-0000DD160000}"/>
    <cellStyle name="Normal 6 11 2 5 2 2" xfId="37869" xr:uid="{00000000-0005-0000-0000-0000DE160000}"/>
    <cellStyle name="Normal 6 11 2 5 3" xfId="27851" xr:uid="{00000000-0005-0000-0000-0000DF160000}"/>
    <cellStyle name="Normal 6 11 2 6" xfId="3836" xr:uid="{00000000-0005-0000-0000-0000E0160000}"/>
    <cellStyle name="Normal 6 11 2 6 2" xfId="3837" xr:uid="{00000000-0005-0000-0000-0000E1160000}"/>
    <cellStyle name="Normal 6 11 2 6 2 2" xfId="37870" xr:uid="{00000000-0005-0000-0000-0000E2160000}"/>
    <cellStyle name="Normal 6 11 2 6 3" xfId="27852" xr:uid="{00000000-0005-0000-0000-0000E3160000}"/>
    <cellStyle name="Normal 6 11 2 7" xfId="3838" xr:uid="{00000000-0005-0000-0000-0000E4160000}"/>
    <cellStyle name="Normal 6 11 2 7 2" xfId="34349" xr:uid="{00000000-0005-0000-0000-0000E5160000}"/>
    <cellStyle name="Normal 6 11 2 8" xfId="23752" xr:uid="{00000000-0005-0000-0000-0000E6160000}"/>
    <cellStyle name="Normal 6 11 3" xfId="3839" xr:uid="{00000000-0005-0000-0000-0000E7160000}"/>
    <cellStyle name="Normal 6 11 3 2" xfId="3840" xr:uid="{00000000-0005-0000-0000-0000E8160000}"/>
    <cellStyle name="Normal 6 11 3 2 2" xfId="3841" xr:uid="{00000000-0005-0000-0000-0000E9160000}"/>
    <cellStyle name="Normal 6 11 3 2 2 2" xfId="3842" xr:uid="{00000000-0005-0000-0000-0000EA160000}"/>
    <cellStyle name="Normal 6 11 3 2 2 2 2" xfId="3843" xr:uid="{00000000-0005-0000-0000-0000EB160000}"/>
    <cellStyle name="Normal 6 11 3 2 2 2 2 2" xfId="37871" xr:uid="{00000000-0005-0000-0000-0000EC160000}"/>
    <cellStyle name="Normal 6 11 3 2 2 2 3" xfId="27853" xr:uid="{00000000-0005-0000-0000-0000ED160000}"/>
    <cellStyle name="Normal 6 11 3 2 2 3" xfId="3844" xr:uid="{00000000-0005-0000-0000-0000EE160000}"/>
    <cellStyle name="Normal 6 11 3 2 2 3 2" xfId="3845" xr:uid="{00000000-0005-0000-0000-0000EF160000}"/>
    <cellStyle name="Normal 6 11 3 2 2 3 2 2" xfId="37872" xr:uid="{00000000-0005-0000-0000-0000F0160000}"/>
    <cellStyle name="Normal 6 11 3 2 2 3 3" xfId="27854" xr:uid="{00000000-0005-0000-0000-0000F1160000}"/>
    <cellStyle name="Normal 6 11 3 2 2 4" xfId="3846" xr:uid="{00000000-0005-0000-0000-0000F2160000}"/>
    <cellStyle name="Normal 6 11 3 2 2 4 2" xfId="34357" xr:uid="{00000000-0005-0000-0000-0000F3160000}"/>
    <cellStyle name="Normal 6 11 3 2 2 5" xfId="23760" xr:uid="{00000000-0005-0000-0000-0000F4160000}"/>
    <cellStyle name="Normal 6 11 3 2 3" xfId="3847" xr:uid="{00000000-0005-0000-0000-0000F5160000}"/>
    <cellStyle name="Normal 6 11 3 2 3 2" xfId="3848" xr:uid="{00000000-0005-0000-0000-0000F6160000}"/>
    <cellStyle name="Normal 6 11 3 2 3 2 2" xfId="3849" xr:uid="{00000000-0005-0000-0000-0000F7160000}"/>
    <cellStyle name="Normal 6 11 3 2 3 2 2 2" xfId="37873" xr:uid="{00000000-0005-0000-0000-0000F8160000}"/>
    <cellStyle name="Normal 6 11 3 2 3 2 3" xfId="27855" xr:uid="{00000000-0005-0000-0000-0000F9160000}"/>
    <cellStyle name="Normal 6 11 3 2 3 3" xfId="3850" xr:uid="{00000000-0005-0000-0000-0000FA160000}"/>
    <cellStyle name="Normal 6 11 3 2 3 3 2" xfId="3851" xr:uid="{00000000-0005-0000-0000-0000FB160000}"/>
    <cellStyle name="Normal 6 11 3 2 3 3 2 2" xfId="37874" xr:uid="{00000000-0005-0000-0000-0000FC160000}"/>
    <cellStyle name="Normal 6 11 3 2 3 3 3" xfId="27856" xr:uid="{00000000-0005-0000-0000-0000FD160000}"/>
    <cellStyle name="Normal 6 11 3 2 3 4" xfId="3852" xr:uid="{00000000-0005-0000-0000-0000FE160000}"/>
    <cellStyle name="Normal 6 11 3 2 3 4 2" xfId="34358" xr:uid="{00000000-0005-0000-0000-0000FF160000}"/>
    <cellStyle name="Normal 6 11 3 2 3 5" xfId="23761" xr:uid="{00000000-0005-0000-0000-000000170000}"/>
    <cellStyle name="Normal 6 11 3 2 4" xfId="3853" xr:uid="{00000000-0005-0000-0000-000001170000}"/>
    <cellStyle name="Normal 6 11 3 2 4 2" xfId="3854" xr:uid="{00000000-0005-0000-0000-000002170000}"/>
    <cellStyle name="Normal 6 11 3 2 4 2 2" xfId="37875" xr:uid="{00000000-0005-0000-0000-000003170000}"/>
    <cellStyle name="Normal 6 11 3 2 4 3" xfId="27857" xr:uid="{00000000-0005-0000-0000-000004170000}"/>
    <cellStyle name="Normal 6 11 3 2 5" xfId="3855" xr:uid="{00000000-0005-0000-0000-000005170000}"/>
    <cellStyle name="Normal 6 11 3 2 5 2" xfId="3856" xr:uid="{00000000-0005-0000-0000-000006170000}"/>
    <cellStyle name="Normal 6 11 3 2 5 2 2" xfId="37876" xr:uid="{00000000-0005-0000-0000-000007170000}"/>
    <cellStyle name="Normal 6 11 3 2 5 3" xfId="27858" xr:uid="{00000000-0005-0000-0000-000008170000}"/>
    <cellStyle name="Normal 6 11 3 2 6" xfId="3857" xr:uid="{00000000-0005-0000-0000-000009170000}"/>
    <cellStyle name="Normal 6 11 3 2 6 2" xfId="34356" xr:uid="{00000000-0005-0000-0000-00000A170000}"/>
    <cellStyle name="Normal 6 11 3 2 7" xfId="23759" xr:uid="{00000000-0005-0000-0000-00000B170000}"/>
    <cellStyle name="Normal 6 11 3 3" xfId="3858" xr:uid="{00000000-0005-0000-0000-00000C170000}"/>
    <cellStyle name="Normal 6 11 3 3 2" xfId="3859" xr:uid="{00000000-0005-0000-0000-00000D170000}"/>
    <cellStyle name="Normal 6 11 3 3 2 2" xfId="3860" xr:uid="{00000000-0005-0000-0000-00000E170000}"/>
    <cellStyle name="Normal 6 11 3 3 2 2 2" xfId="37877" xr:uid="{00000000-0005-0000-0000-00000F170000}"/>
    <cellStyle name="Normal 6 11 3 3 2 3" xfId="27859" xr:uid="{00000000-0005-0000-0000-000010170000}"/>
    <cellStyle name="Normal 6 11 3 3 3" xfId="3861" xr:uid="{00000000-0005-0000-0000-000011170000}"/>
    <cellStyle name="Normal 6 11 3 3 3 2" xfId="3862" xr:uid="{00000000-0005-0000-0000-000012170000}"/>
    <cellStyle name="Normal 6 11 3 3 3 2 2" xfId="37878" xr:uid="{00000000-0005-0000-0000-000013170000}"/>
    <cellStyle name="Normal 6 11 3 3 3 3" xfId="27860" xr:uid="{00000000-0005-0000-0000-000014170000}"/>
    <cellStyle name="Normal 6 11 3 3 4" xfId="3863" xr:uid="{00000000-0005-0000-0000-000015170000}"/>
    <cellStyle name="Normal 6 11 3 3 4 2" xfId="34359" xr:uid="{00000000-0005-0000-0000-000016170000}"/>
    <cellStyle name="Normal 6 11 3 3 5" xfId="23762" xr:uid="{00000000-0005-0000-0000-000017170000}"/>
    <cellStyle name="Normal 6 11 3 4" xfId="3864" xr:uid="{00000000-0005-0000-0000-000018170000}"/>
    <cellStyle name="Normal 6 11 3 4 2" xfId="3865" xr:uid="{00000000-0005-0000-0000-000019170000}"/>
    <cellStyle name="Normal 6 11 3 4 2 2" xfId="3866" xr:uid="{00000000-0005-0000-0000-00001A170000}"/>
    <cellStyle name="Normal 6 11 3 4 2 2 2" xfId="37879" xr:uid="{00000000-0005-0000-0000-00001B170000}"/>
    <cellStyle name="Normal 6 11 3 4 2 3" xfId="27861" xr:uid="{00000000-0005-0000-0000-00001C170000}"/>
    <cellStyle name="Normal 6 11 3 4 3" xfId="3867" xr:uid="{00000000-0005-0000-0000-00001D170000}"/>
    <cellStyle name="Normal 6 11 3 4 3 2" xfId="3868" xr:uid="{00000000-0005-0000-0000-00001E170000}"/>
    <cellStyle name="Normal 6 11 3 4 3 2 2" xfId="37880" xr:uid="{00000000-0005-0000-0000-00001F170000}"/>
    <cellStyle name="Normal 6 11 3 4 3 3" xfId="27862" xr:uid="{00000000-0005-0000-0000-000020170000}"/>
    <cellStyle name="Normal 6 11 3 4 4" xfId="3869" xr:uid="{00000000-0005-0000-0000-000021170000}"/>
    <cellStyle name="Normal 6 11 3 4 4 2" xfId="34360" xr:uid="{00000000-0005-0000-0000-000022170000}"/>
    <cellStyle name="Normal 6 11 3 4 5" xfId="23763" xr:uid="{00000000-0005-0000-0000-000023170000}"/>
    <cellStyle name="Normal 6 11 3 5" xfId="3870" xr:uid="{00000000-0005-0000-0000-000024170000}"/>
    <cellStyle name="Normal 6 11 3 5 2" xfId="3871" xr:uid="{00000000-0005-0000-0000-000025170000}"/>
    <cellStyle name="Normal 6 11 3 5 2 2" xfId="37881" xr:uid="{00000000-0005-0000-0000-000026170000}"/>
    <cellStyle name="Normal 6 11 3 5 3" xfId="27863" xr:uid="{00000000-0005-0000-0000-000027170000}"/>
    <cellStyle name="Normal 6 11 3 6" xfId="3872" xr:uid="{00000000-0005-0000-0000-000028170000}"/>
    <cellStyle name="Normal 6 11 3 6 2" xfId="3873" xr:uid="{00000000-0005-0000-0000-000029170000}"/>
    <cellStyle name="Normal 6 11 3 6 2 2" xfId="37882" xr:uid="{00000000-0005-0000-0000-00002A170000}"/>
    <cellStyle name="Normal 6 11 3 6 3" xfId="27864" xr:uid="{00000000-0005-0000-0000-00002B170000}"/>
    <cellStyle name="Normal 6 11 3 7" xfId="3874" xr:uid="{00000000-0005-0000-0000-00002C170000}"/>
    <cellStyle name="Normal 6 11 3 7 2" xfId="34355" xr:uid="{00000000-0005-0000-0000-00002D170000}"/>
    <cellStyle name="Normal 6 11 3 8" xfId="23758" xr:uid="{00000000-0005-0000-0000-00002E170000}"/>
    <cellStyle name="Normal 6 11 4" xfId="3875" xr:uid="{00000000-0005-0000-0000-00002F170000}"/>
    <cellStyle name="Normal 6 11 4 2" xfId="3876" xr:uid="{00000000-0005-0000-0000-000030170000}"/>
    <cellStyle name="Normal 6 11 4 2 2" xfId="3877" xr:uid="{00000000-0005-0000-0000-000031170000}"/>
    <cellStyle name="Normal 6 11 4 2 2 2" xfId="3878" xr:uid="{00000000-0005-0000-0000-000032170000}"/>
    <cellStyle name="Normal 6 11 4 2 2 2 2" xfId="37883" xr:uid="{00000000-0005-0000-0000-000033170000}"/>
    <cellStyle name="Normal 6 11 4 2 2 3" xfId="27865" xr:uid="{00000000-0005-0000-0000-000034170000}"/>
    <cellStyle name="Normal 6 11 4 2 3" xfId="3879" xr:uid="{00000000-0005-0000-0000-000035170000}"/>
    <cellStyle name="Normal 6 11 4 2 3 2" xfId="3880" xr:uid="{00000000-0005-0000-0000-000036170000}"/>
    <cellStyle name="Normal 6 11 4 2 3 2 2" xfId="37884" xr:uid="{00000000-0005-0000-0000-000037170000}"/>
    <cellStyle name="Normal 6 11 4 2 3 3" xfId="27866" xr:uid="{00000000-0005-0000-0000-000038170000}"/>
    <cellStyle name="Normal 6 11 4 2 4" xfId="3881" xr:uid="{00000000-0005-0000-0000-000039170000}"/>
    <cellStyle name="Normal 6 11 4 2 4 2" xfId="34362" xr:uid="{00000000-0005-0000-0000-00003A170000}"/>
    <cellStyle name="Normal 6 11 4 2 5" xfId="23765" xr:uid="{00000000-0005-0000-0000-00003B170000}"/>
    <cellStyle name="Normal 6 11 4 3" xfId="3882" xr:uid="{00000000-0005-0000-0000-00003C170000}"/>
    <cellStyle name="Normal 6 11 4 3 2" xfId="3883" xr:uid="{00000000-0005-0000-0000-00003D170000}"/>
    <cellStyle name="Normal 6 11 4 3 2 2" xfId="3884" xr:uid="{00000000-0005-0000-0000-00003E170000}"/>
    <cellStyle name="Normal 6 11 4 3 2 2 2" xfId="37885" xr:uid="{00000000-0005-0000-0000-00003F170000}"/>
    <cellStyle name="Normal 6 11 4 3 2 3" xfId="27867" xr:uid="{00000000-0005-0000-0000-000040170000}"/>
    <cellStyle name="Normal 6 11 4 3 3" xfId="3885" xr:uid="{00000000-0005-0000-0000-000041170000}"/>
    <cellStyle name="Normal 6 11 4 3 3 2" xfId="3886" xr:uid="{00000000-0005-0000-0000-000042170000}"/>
    <cellStyle name="Normal 6 11 4 3 3 2 2" xfId="37886" xr:uid="{00000000-0005-0000-0000-000043170000}"/>
    <cellStyle name="Normal 6 11 4 3 3 3" xfId="27868" xr:uid="{00000000-0005-0000-0000-000044170000}"/>
    <cellStyle name="Normal 6 11 4 3 4" xfId="3887" xr:uid="{00000000-0005-0000-0000-000045170000}"/>
    <cellStyle name="Normal 6 11 4 3 4 2" xfId="34363" xr:uid="{00000000-0005-0000-0000-000046170000}"/>
    <cellStyle name="Normal 6 11 4 3 5" xfId="23766" xr:uid="{00000000-0005-0000-0000-000047170000}"/>
    <cellStyle name="Normal 6 11 4 4" xfId="3888" xr:uid="{00000000-0005-0000-0000-000048170000}"/>
    <cellStyle name="Normal 6 11 4 4 2" xfId="3889" xr:uid="{00000000-0005-0000-0000-000049170000}"/>
    <cellStyle name="Normal 6 11 4 4 2 2" xfId="37887" xr:uid="{00000000-0005-0000-0000-00004A170000}"/>
    <cellStyle name="Normal 6 11 4 4 3" xfId="27869" xr:uid="{00000000-0005-0000-0000-00004B170000}"/>
    <cellStyle name="Normal 6 11 4 5" xfId="3890" xr:uid="{00000000-0005-0000-0000-00004C170000}"/>
    <cellStyle name="Normal 6 11 4 5 2" xfId="3891" xr:uid="{00000000-0005-0000-0000-00004D170000}"/>
    <cellStyle name="Normal 6 11 4 5 2 2" xfId="37888" xr:uid="{00000000-0005-0000-0000-00004E170000}"/>
    <cellStyle name="Normal 6 11 4 5 3" xfId="27870" xr:uid="{00000000-0005-0000-0000-00004F170000}"/>
    <cellStyle name="Normal 6 11 4 6" xfId="3892" xr:uid="{00000000-0005-0000-0000-000050170000}"/>
    <cellStyle name="Normal 6 11 4 6 2" xfId="34361" xr:uid="{00000000-0005-0000-0000-000051170000}"/>
    <cellStyle name="Normal 6 11 4 7" xfId="23764" xr:uid="{00000000-0005-0000-0000-000052170000}"/>
    <cellStyle name="Normal 6 11 5" xfId="3893" xr:uid="{00000000-0005-0000-0000-000053170000}"/>
    <cellStyle name="Normal 6 11 5 2" xfId="3894" xr:uid="{00000000-0005-0000-0000-000054170000}"/>
    <cellStyle name="Normal 6 11 5 2 2" xfId="3895" xr:uid="{00000000-0005-0000-0000-000055170000}"/>
    <cellStyle name="Normal 6 11 5 2 2 2" xfId="37889" xr:uid="{00000000-0005-0000-0000-000056170000}"/>
    <cellStyle name="Normal 6 11 5 2 3" xfId="27871" xr:uid="{00000000-0005-0000-0000-000057170000}"/>
    <cellStyle name="Normal 6 11 5 3" xfId="3896" xr:uid="{00000000-0005-0000-0000-000058170000}"/>
    <cellStyle name="Normal 6 11 5 3 2" xfId="3897" xr:uid="{00000000-0005-0000-0000-000059170000}"/>
    <cellStyle name="Normal 6 11 5 3 2 2" xfId="37890" xr:uid="{00000000-0005-0000-0000-00005A170000}"/>
    <cellStyle name="Normal 6 11 5 3 3" xfId="27872" xr:uid="{00000000-0005-0000-0000-00005B170000}"/>
    <cellStyle name="Normal 6 11 5 4" xfId="3898" xr:uid="{00000000-0005-0000-0000-00005C170000}"/>
    <cellStyle name="Normal 6 11 5 4 2" xfId="34364" xr:uid="{00000000-0005-0000-0000-00005D170000}"/>
    <cellStyle name="Normal 6 11 5 5" xfId="23767" xr:uid="{00000000-0005-0000-0000-00005E170000}"/>
    <cellStyle name="Normal 6 11 6" xfId="3899" xr:uid="{00000000-0005-0000-0000-00005F170000}"/>
    <cellStyle name="Normal 6 11 6 2" xfId="3900" xr:uid="{00000000-0005-0000-0000-000060170000}"/>
    <cellStyle name="Normal 6 11 6 2 2" xfId="3901" xr:uid="{00000000-0005-0000-0000-000061170000}"/>
    <cellStyle name="Normal 6 11 6 2 2 2" xfId="37891" xr:uid="{00000000-0005-0000-0000-000062170000}"/>
    <cellStyle name="Normal 6 11 6 2 3" xfId="27873" xr:uid="{00000000-0005-0000-0000-000063170000}"/>
    <cellStyle name="Normal 6 11 6 3" xfId="3902" xr:uid="{00000000-0005-0000-0000-000064170000}"/>
    <cellStyle name="Normal 6 11 6 3 2" xfId="3903" xr:uid="{00000000-0005-0000-0000-000065170000}"/>
    <cellStyle name="Normal 6 11 6 3 2 2" xfId="37892" xr:uid="{00000000-0005-0000-0000-000066170000}"/>
    <cellStyle name="Normal 6 11 6 3 3" xfId="27874" xr:uid="{00000000-0005-0000-0000-000067170000}"/>
    <cellStyle name="Normal 6 11 6 4" xfId="3904" xr:uid="{00000000-0005-0000-0000-000068170000}"/>
    <cellStyle name="Normal 6 11 6 4 2" xfId="34365" xr:uid="{00000000-0005-0000-0000-000069170000}"/>
    <cellStyle name="Normal 6 11 6 5" xfId="23768" xr:uid="{00000000-0005-0000-0000-00006A170000}"/>
    <cellStyle name="Normal 6 11 7" xfId="3905" xr:uid="{00000000-0005-0000-0000-00006B170000}"/>
    <cellStyle name="Normal 6 11 7 2" xfId="3906" xr:uid="{00000000-0005-0000-0000-00006C170000}"/>
    <cellStyle name="Normal 6 11 7 2 2" xfId="37893" xr:uid="{00000000-0005-0000-0000-00006D170000}"/>
    <cellStyle name="Normal 6 11 7 3" xfId="27875" xr:uid="{00000000-0005-0000-0000-00006E170000}"/>
    <cellStyle name="Normal 6 11 8" xfId="3907" xr:uid="{00000000-0005-0000-0000-00006F170000}"/>
    <cellStyle name="Normal 6 11 8 2" xfId="3908" xr:uid="{00000000-0005-0000-0000-000070170000}"/>
    <cellStyle name="Normal 6 11 8 2 2" xfId="37894" xr:uid="{00000000-0005-0000-0000-000071170000}"/>
    <cellStyle name="Normal 6 11 8 3" xfId="27876" xr:uid="{00000000-0005-0000-0000-000072170000}"/>
    <cellStyle name="Normal 6 11 9" xfId="3909" xr:uid="{00000000-0005-0000-0000-000073170000}"/>
    <cellStyle name="Normal 6 11 9 2" xfId="34348" xr:uid="{00000000-0005-0000-0000-000074170000}"/>
    <cellStyle name="Normal 6 12" xfId="3910" xr:uid="{00000000-0005-0000-0000-000075170000}"/>
    <cellStyle name="Normal 6 12 10" xfId="23769" xr:uid="{00000000-0005-0000-0000-000076170000}"/>
    <cellStyle name="Normal 6 12 2" xfId="3911" xr:uid="{00000000-0005-0000-0000-000077170000}"/>
    <cellStyle name="Normal 6 12 2 2" xfId="3912" xr:uid="{00000000-0005-0000-0000-000078170000}"/>
    <cellStyle name="Normal 6 12 2 2 2" xfId="3913" xr:uid="{00000000-0005-0000-0000-000079170000}"/>
    <cellStyle name="Normal 6 12 2 2 2 2" xfId="3914" xr:uid="{00000000-0005-0000-0000-00007A170000}"/>
    <cellStyle name="Normal 6 12 2 2 2 2 2" xfId="3915" xr:uid="{00000000-0005-0000-0000-00007B170000}"/>
    <cellStyle name="Normal 6 12 2 2 2 2 2 2" xfId="37895" xr:uid="{00000000-0005-0000-0000-00007C170000}"/>
    <cellStyle name="Normal 6 12 2 2 2 2 3" xfId="27877" xr:uid="{00000000-0005-0000-0000-00007D170000}"/>
    <cellStyle name="Normal 6 12 2 2 2 3" xfId="3916" xr:uid="{00000000-0005-0000-0000-00007E170000}"/>
    <cellStyle name="Normal 6 12 2 2 2 3 2" xfId="3917" xr:uid="{00000000-0005-0000-0000-00007F170000}"/>
    <cellStyle name="Normal 6 12 2 2 2 3 2 2" xfId="37896" xr:uid="{00000000-0005-0000-0000-000080170000}"/>
    <cellStyle name="Normal 6 12 2 2 2 3 3" xfId="27878" xr:uid="{00000000-0005-0000-0000-000081170000}"/>
    <cellStyle name="Normal 6 12 2 2 2 4" xfId="3918" xr:uid="{00000000-0005-0000-0000-000082170000}"/>
    <cellStyle name="Normal 6 12 2 2 2 4 2" xfId="34369" xr:uid="{00000000-0005-0000-0000-000083170000}"/>
    <cellStyle name="Normal 6 12 2 2 2 5" xfId="23772" xr:uid="{00000000-0005-0000-0000-000084170000}"/>
    <cellStyle name="Normal 6 12 2 2 3" xfId="3919" xr:uid="{00000000-0005-0000-0000-000085170000}"/>
    <cellStyle name="Normal 6 12 2 2 3 2" xfId="3920" xr:uid="{00000000-0005-0000-0000-000086170000}"/>
    <cellStyle name="Normal 6 12 2 2 3 2 2" xfId="3921" xr:uid="{00000000-0005-0000-0000-000087170000}"/>
    <cellStyle name="Normal 6 12 2 2 3 2 2 2" xfId="37897" xr:uid="{00000000-0005-0000-0000-000088170000}"/>
    <cellStyle name="Normal 6 12 2 2 3 2 3" xfId="27879" xr:uid="{00000000-0005-0000-0000-000089170000}"/>
    <cellStyle name="Normal 6 12 2 2 3 3" xfId="3922" xr:uid="{00000000-0005-0000-0000-00008A170000}"/>
    <cellStyle name="Normal 6 12 2 2 3 3 2" xfId="3923" xr:uid="{00000000-0005-0000-0000-00008B170000}"/>
    <cellStyle name="Normal 6 12 2 2 3 3 2 2" xfId="37898" xr:uid="{00000000-0005-0000-0000-00008C170000}"/>
    <cellStyle name="Normal 6 12 2 2 3 3 3" xfId="27880" xr:uid="{00000000-0005-0000-0000-00008D170000}"/>
    <cellStyle name="Normal 6 12 2 2 3 4" xfId="3924" xr:uid="{00000000-0005-0000-0000-00008E170000}"/>
    <cellStyle name="Normal 6 12 2 2 3 4 2" xfId="34370" xr:uid="{00000000-0005-0000-0000-00008F170000}"/>
    <cellStyle name="Normal 6 12 2 2 3 5" xfId="23773" xr:uid="{00000000-0005-0000-0000-000090170000}"/>
    <cellStyle name="Normal 6 12 2 2 4" xfId="3925" xr:uid="{00000000-0005-0000-0000-000091170000}"/>
    <cellStyle name="Normal 6 12 2 2 4 2" xfId="3926" xr:uid="{00000000-0005-0000-0000-000092170000}"/>
    <cellStyle name="Normal 6 12 2 2 4 2 2" xfId="37899" xr:uid="{00000000-0005-0000-0000-000093170000}"/>
    <cellStyle name="Normal 6 12 2 2 4 3" xfId="27881" xr:uid="{00000000-0005-0000-0000-000094170000}"/>
    <cellStyle name="Normal 6 12 2 2 5" xfId="3927" xr:uid="{00000000-0005-0000-0000-000095170000}"/>
    <cellStyle name="Normal 6 12 2 2 5 2" xfId="3928" xr:uid="{00000000-0005-0000-0000-000096170000}"/>
    <cellStyle name="Normal 6 12 2 2 5 2 2" xfId="37900" xr:uid="{00000000-0005-0000-0000-000097170000}"/>
    <cellStyle name="Normal 6 12 2 2 5 3" xfId="27882" xr:uid="{00000000-0005-0000-0000-000098170000}"/>
    <cellStyle name="Normal 6 12 2 2 6" xfId="3929" xr:uid="{00000000-0005-0000-0000-000099170000}"/>
    <cellStyle name="Normal 6 12 2 2 6 2" xfId="34368" xr:uid="{00000000-0005-0000-0000-00009A170000}"/>
    <cellStyle name="Normal 6 12 2 2 7" xfId="23771" xr:uid="{00000000-0005-0000-0000-00009B170000}"/>
    <cellStyle name="Normal 6 12 2 3" xfId="3930" xr:uid="{00000000-0005-0000-0000-00009C170000}"/>
    <cellStyle name="Normal 6 12 2 3 2" xfId="3931" xr:uid="{00000000-0005-0000-0000-00009D170000}"/>
    <cellStyle name="Normal 6 12 2 3 2 2" xfId="3932" xr:uid="{00000000-0005-0000-0000-00009E170000}"/>
    <cellStyle name="Normal 6 12 2 3 2 2 2" xfId="37901" xr:uid="{00000000-0005-0000-0000-00009F170000}"/>
    <cellStyle name="Normal 6 12 2 3 2 3" xfId="27883" xr:uid="{00000000-0005-0000-0000-0000A0170000}"/>
    <cellStyle name="Normal 6 12 2 3 3" xfId="3933" xr:uid="{00000000-0005-0000-0000-0000A1170000}"/>
    <cellStyle name="Normal 6 12 2 3 3 2" xfId="3934" xr:uid="{00000000-0005-0000-0000-0000A2170000}"/>
    <cellStyle name="Normal 6 12 2 3 3 2 2" xfId="37902" xr:uid="{00000000-0005-0000-0000-0000A3170000}"/>
    <cellStyle name="Normal 6 12 2 3 3 3" xfId="27884" xr:uid="{00000000-0005-0000-0000-0000A4170000}"/>
    <cellStyle name="Normal 6 12 2 3 4" xfId="3935" xr:uid="{00000000-0005-0000-0000-0000A5170000}"/>
    <cellStyle name="Normal 6 12 2 3 4 2" xfId="34371" xr:uid="{00000000-0005-0000-0000-0000A6170000}"/>
    <cellStyle name="Normal 6 12 2 3 5" xfId="23774" xr:uid="{00000000-0005-0000-0000-0000A7170000}"/>
    <cellStyle name="Normal 6 12 2 4" xfId="3936" xr:uid="{00000000-0005-0000-0000-0000A8170000}"/>
    <cellStyle name="Normal 6 12 2 4 2" xfId="3937" xr:uid="{00000000-0005-0000-0000-0000A9170000}"/>
    <cellStyle name="Normal 6 12 2 4 2 2" xfId="3938" xr:uid="{00000000-0005-0000-0000-0000AA170000}"/>
    <cellStyle name="Normal 6 12 2 4 2 2 2" xfId="37903" xr:uid="{00000000-0005-0000-0000-0000AB170000}"/>
    <cellStyle name="Normal 6 12 2 4 2 3" xfId="27885" xr:uid="{00000000-0005-0000-0000-0000AC170000}"/>
    <cellStyle name="Normal 6 12 2 4 3" xfId="3939" xr:uid="{00000000-0005-0000-0000-0000AD170000}"/>
    <cellStyle name="Normal 6 12 2 4 3 2" xfId="3940" xr:uid="{00000000-0005-0000-0000-0000AE170000}"/>
    <cellStyle name="Normal 6 12 2 4 3 2 2" xfId="37904" xr:uid="{00000000-0005-0000-0000-0000AF170000}"/>
    <cellStyle name="Normal 6 12 2 4 3 3" xfId="27886" xr:uid="{00000000-0005-0000-0000-0000B0170000}"/>
    <cellStyle name="Normal 6 12 2 4 4" xfId="3941" xr:uid="{00000000-0005-0000-0000-0000B1170000}"/>
    <cellStyle name="Normal 6 12 2 4 4 2" xfId="34372" xr:uid="{00000000-0005-0000-0000-0000B2170000}"/>
    <cellStyle name="Normal 6 12 2 4 5" xfId="23775" xr:uid="{00000000-0005-0000-0000-0000B3170000}"/>
    <cellStyle name="Normal 6 12 2 5" xfId="3942" xr:uid="{00000000-0005-0000-0000-0000B4170000}"/>
    <cellStyle name="Normal 6 12 2 5 2" xfId="3943" xr:uid="{00000000-0005-0000-0000-0000B5170000}"/>
    <cellStyle name="Normal 6 12 2 5 2 2" xfId="37905" xr:uid="{00000000-0005-0000-0000-0000B6170000}"/>
    <cellStyle name="Normal 6 12 2 5 3" xfId="27887" xr:uid="{00000000-0005-0000-0000-0000B7170000}"/>
    <cellStyle name="Normal 6 12 2 6" xfId="3944" xr:uid="{00000000-0005-0000-0000-0000B8170000}"/>
    <cellStyle name="Normal 6 12 2 6 2" xfId="3945" xr:uid="{00000000-0005-0000-0000-0000B9170000}"/>
    <cellStyle name="Normal 6 12 2 6 2 2" xfId="37906" xr:uid="{00000000-0005-0000-0000-0000BA170000}"/>
    <cellStyle name="Normal 6 12 2 6 3" xfId="27888" xr:uid="{00000000-0005-0000-0000-0000BB170000}"/>
    <cellStyle name="Normal 6 12 2 7" xfId="3946" xr:uid="{00000000-0005-0000-0000-0000BC170000}"/>
    <cellStyle name="Normal 6 12 2 7 2" xfId="34367" xr:uid="{00000000-0005-0000-0000-0000BD170000}"/>
    <cellStyle name="Normal 6 12 2 8" xfId="23770" xr:uid="{00000000-0005-0000-0000-0000BE170000}"/>
    <cellStyle name="Normal 6 12 3" xfId="3947" xr:uid="{00000000-0005-0000-0000-0000BF170000}"/>
    <cellStyle name="Normal 6 12 3 2" xfId="3948" xr:uid="{00000000-0005-0000-0000-0000C0170000}"/>
    <cellStyle name="Normal 6 12 3 2 2" xfId="3949" xr:uid="{00000000-0005-0000-0000-0000C1170000}"/>
    <cellStyle name="Normal 6 12 3 2 2 2" xfId="3950" xr:uid="{00000000-0005-0000-0000-0000C2170000}"/>
    <cellStyle name="Normal 6 12 3 2 2 2 2" xfId="3951" xr:uid="{00000000-0005-0000-0000-0000C3170000}"/>
    <cellStyle name="Normal 6 12 3 2 2 2 2 2" xfId="37907" xr:uid="{00000000-0005-0000-0000-0000C4170000}"/>
    <cellStyle name="Normal 6 12 3 2 2 2 3" xfId="27889" xr:uid="{00000000-0005-0000-0000-0000C5170000}"/>
    <cellStyle name="Normal 6 12 3 2 2 3" xfId="3952" xr:uid="{00000000-0005-0000-0000-0000C6170000}"/>
    <cellStyle name="Normal 6 12 3 2 2 3 2" xfId="3953" xr:uid="{00000000-0005-0000-0000-0000C7170000}"/>
    <cellStyle name="Normal 6 12 3 2 2 3 2 2" xfId="37908" xr:uid="{00000000-0005-0000-0000-0000C8170000}"/>
    <cellStyle name="Normal 6 12 3 2 2 3 3" xfId="27890" xr:uid="{00000000-0005-0000-0000-0000C9170000}"/>
    <cellStyle name="Normal 6 12 3 2 2 4" xfId="3954" xr:uid="{00000000-0005-0000-0000-0000CA170000}"/>
    <cellStyle name="Normal 6 12 3 2 2 4 2" xfId="34375" xr:uid="{00000000-0005-0000-0000-0000CB170000}"/>
    <cellStyle name="Normal 6 12 3 2 2 5" xfId="23778" xr:uid="{00000000-0005-0000-0000-0000CC170000}"/>
    <cellStyle name="Normal 6 12 3 2 3" xfId="3955" xr:uid="{00000000-0005-0000-0000-0000CD170000}"/>
    <cellStyle name="Normal 6 12 3 2 3 2" xfId="3956" xr:uid="{00000000-0005-0000-0000-0000CE170000}"/>
    <cellStyle name="Normal 6 12 3 2 3 2 2" xfId="3957" xr:uid="{00000000-0005-0000-0000-0000CF170000}"/>
    <cellStyle name="Normal 6 12 3 2 3 2 2 2" xfId="37909" xr:uid="{00000000-0005-0000-0000-0000D0170000}"/>
    <cellStyle name="Normal 6 12 3 2 3 2 3" xfId="27891" xr:uid="{00000000-0005-0000-0000-0000D1170000}"/>
    <cellStyle name="Normal 6 12 3 2 3 3" xfId="3958" xr:uid="{00000000-0005-0000-0000-0000D2170000}"/>
    <cellStyle name="Normal 6 12 3 2 3 3 2" xfId="3959" xr:uid="{00000000-0005-0000-0000-0000D3170000}"/>
    <cellStyle name="Normal 6 12 3 2 3 3 2 2" xfId="37910" xr:uid="{00000000-0005-0000-0000-0000D4170000}"/>
    <cellStyle name="Normal 6 12 3 2 3 3 3" xfId="27892" xr:uid="{00000000-0005-0000-0000-0000D5170000}"/>
    <cellStyle name="Normal 6 12 3 2 3 4" xfId="3960" xr:uid="{00000000-0005-0000-0000-0000D6170000}"/>
    <cellStyle name="Normal 6 12 3 2 3 4 2" xfId="34376" xr:uid="{00000000-0005-0000-0000-0000D7170000}"/>
    <cellStyle name="Normal 6 12 3 2 3 5" xfId="23779" xr:uid="{00000000-0005-0000-0000-0000D8170000}"/>
    <cellStyle name="Normal 6 12 3 2 4" xfId="3961" xr:uid="{00000000-0005-0000-0000-0000D9170000}"/>
    <cellStyle name="Normal 6 12 3 2 4 2" xfId="3962" xr:uid="{00000000-0005-0000-0000-0000DA170000}"/>
    <cellStyle name="Normal 6 12 3 2 4 2 2" xfId="37911" xr:uid="{00000000-0005-0000-0000-0000DB170000}"/>
    <cellStyle name="Normal 6 12 3 2 4 3" xfId="27893" xr:uid="{00000000-0005-0000-0000-0000DC170000}"/>
    <cellStyle name="Normal 6 12 3 2 5" xfId="3963" xr:uid="{00000000-0005-0000-0000-0000DD170000}"/>
    <cellStyle name="Normal 6 12 3 2 5 2" xfId="3964" xr:uid="{00000000-0005-0000-0000-0000DE170000}"/>
    <cellStyle name="Normal 6 12 3 2 5 2 2" xfId="37912" xr:uid="{00000000-0005-0000-0000-0000DF170000}"/>
    <cellStyle name="Normal 6 12 3 2 5 3" xfId="27894" xr:uid="{00000000-0005-0000-0000-0000E0170000}"/>
    <cellStyle name="Normal 6 12 3 2 6" xfId="3965" xr:uid="{00000000-0005-0000-0000-0000E1170000}"/>
    <cellStyle name="Normal 6 12 3 2 6 2" xfId="34374" xr:uid="{00000000-0005-0000-0000-0000E2170000}"/>
    <cellStyle name="Normal 6 12 3 2 7" xfId="23777" xr:uid="{00000000-0005-0000-0000-0000E3170000}"/>
    <cellStyle name="Normal 6 12 3 3" xfId="3966" xr:uid="{00000000-0005-0000-0000-0000E4170000}"/>
    <cellStyle name="Normal 6 12 3 3 2" xfId="3967" xr:uid="{00000000-0005-0000-0000-0000E5170000}"/>
    <cellStyle name="Normal 6 12 3 3 2 2" xfId="3968" xr:uid="{00000000-0005-0000-0000-0000E6170000}"/>
    <cellStyle name="Normal 6 12 3 3 2 2 2" xfId="37913" xr:uid="{00000000-0005-0000-0000-0000E7170000}"/>
    <cellStyle name="Normal 6 12 3 3 2 3" xfId="27895" xr:uid="{00000000-0005-0000-0000-0000E8170000}"/>
    <cellStyle name="Normal 6 12 3 3 3" xfId="3969" xr:uid="{00000000-0005-0000-0000-0000E9170000}"/>
    <cellStyle name="Normal 6 12 3 3 3 2" xfId="3970" xr:uid="{00000000-0005-0000-0000-0000EA170000}"/>
    <cellStyle name="Normal 6 12 3 3 3 2 2" xfId="37914" xr:uid="{00000000-0005-0000-0000-0000EB170000}"/>
    <cellStyle name="Normal 6 12 3 3 3 3" xfId="27896" xr:uid="{00000000-0005-0000-0000-0000EC170000}"/>
    <cellStyle name="Normal 6 12 3 3 4" xfId="3971" xr:uid="{00000000-0005-0000-0000-0000ED170000}"/>
    <cellStyle name="Normal 6 12 3 3 4 2" xfId="34377" xr:uid="{00000000-0005-0000-0000-0000EE170000}"/>
    <cellStyle name="Normal 6 12 3 3 5" xfId="23780" xr:uid="{00000000-0005-0000-0000-0000EF170000}"/>
    <cellStyle name="Normal 6 12 3 4" xfId="3972" xr:uid="{00000000-0005-0000-0000-0000F0170000}"/>
    <cellStyle name="Normal 6 12 3 4 2" xfId="3973" xr:uid="{00000000-0005-0000-0000-0000F1170000}"/>
    <cellStyle name="Normal 6 12 3 4 2 2" xfId="3974" xr:uid="{00000000-0005-0000-0000-0000F2170000}"/>
    <cellStyle name="Normal 6 12 3 4 2 2 2" xfId="37915" xr:uid="{00000000-0005-0000-0000-0000F3170000}"/>
    <cellStyle name="Normal 6 12 3 4 2 3" xfId="27897" xr:uid="{00000000-0005-0000-0000-0000F4170000}"/>
    <cellStyle name="Normal 6 12 3 4 3" xfId="3975" xr:uid="{00000000-0005-0000-0000-0000F5170000}"/>
    <cellStyle name="Normal 6 12 3 4 3 2" xfId="3976" xr:uid="{00000000-0005-0000-0000-0000F6170000}"/>
    <cellStyle name="Normal 6 12 3 4 3 2 2" xfId="37916" xr:uid="{00000000-0005-0000-0000-0000F7170000}"/>
    <cellStyle name="Normal 6 12 3 4 3 3" xfId="27898" xr:uid="{00000000-0005-0000-0000-0000F8170000}"/>
    <cellStyle name="Normal 6 12 3 4 4" xfId="3977" xr:uid="{00000000-0005-0000-0000-0000F9170000}"/>
    <cellStyle name="Normal 6 12 3 4 4 2" xfId="34378" xr:uid="{00000000-0005-0000-0000-0000FA170000}"/>
    <cellStyle name="Normal 6 12 3 4 5" xfId="23781" xr:uid="{00000000-0005-0000-0000-0000FB170000}"/>
    <cellStyle name="Normal 6 12 3 5" xfId="3978" xr:uid="{00000000-0005-0000-0000-0000FC170000}"/>
    <cellStyle name="Normal 6 12 3 5 2" xfId="3979" xr:uid="{00000000-0005-0000-0000-0000FD170000}"/>
    <cellStyle name="Normal 6 12 3 5 2 2" xfId="37917" xr:uid="{00000000-0005-0000-0000-0000FE170000}"/>
    <cellStyle name="Normal 6 12 3 5 3" xfId="27899" xr:uid="{00000000-0005-0000-0000-0000FF170000}"/>
    <cellStyle name="Normal 6 12 3 6" xfId="3980" xr:uid="{00000000-0005-0000-0000-000000180000}"/>
    <cellStyle name="Normal 6 12 3 6 2" xfId="3981" xr:uid="{00000000-0005-0000-0000-000001180000}"/>
    <cellStyle name="Normal 6 12 3 6 2 2" xfId="37918" xr:uid="{00000000-0005-0000-0000-000002180000}"/>
    <cellStyle name="Normal 6 12 3 6 3" xfId="27900" xr:uid="{00000000-0005-0000-0000-000003180000}"/>
    <cellStyle name="Normal 6 12 3 7" xfId="3982" xr:uid="{00000000-0005-0000-0000-000004180000}"/>
    <cellStyle name="Normal 6 12 3 7 2" xfId="34373" xr:uid="{00000000-0005-0000-0000-000005180000}"/>
    <cellStyle name="Normal 6 12 3 8" xfId="23776" xr:uid="{00000000-0005-0000-0000-000006180000}"/>
    <cellStyle name="Normal 6 12 4" xfId="3983" xr:uid="{00000000-0005-0000-0000-000007180000}"/>
    <cellStyle name="Normal 6 12 4 2" xfId="3984" xr:uid="{00000000-0005-0000-0000-000008180000}"/>
    <cellStyle name="Normal 6 12 4 2 2" xfId="3985" xr:uid="{00000000-0005-0000-0000-000009180000}"/>
    <cellStyle name="Normal 6 12 4 2 2 2" xfId="3986" xr:uid="{00000000-0005-0000-0000-00000A180000}"/>
    <cellStyle name="Normal 6 12 4 2 2 2 2" xfId="37919" xr:uid="{00000000-0005-0000-0000-00000B180000}"/>
    <cellStyle name="Normal 6 12 4 2 2 3" xfId="27901" xr:uid="{00000000-0005-0000-0000-00000C180000}"/>
    <cellStyle name="Normal 6 12 4 2 3" xfId="3987" xr:uid="{00000000-0005-0000-0000-00000D180000}"/>
    <cellStyle name="Normal 6 12 4 2 3 2" xfId="3988" xr:uid="{00000000-0005-0000-0000-00000E180000}"/>
    <cellStyle name="Normal 6 12 4 2 3 2 2" xfId="37920" xr:uid="{00000000-0005-0000-0000-00000F180000}"/>
    <cellStyle name="Normal 6 12 4 2 3 3" xfId="27902" xr:uid="{00000000-0005-0000-0000-000010180000}"/>
    <cellStyle name="Normal 6 12 4 2 4" xfId="3989" xr:uid="{00000000-0005-0000-0000-000011180000}"/>
    <cellStyle name="Normal 6 12 4 2 4 2" xfId="34380" xr:uid="{00000000-0005-0000-0000-000012180000}"/>
    <cellStyle name="Normal 6 12 4 2 5" xfId="23783" xr:uid="{00000000-0005-0000-0000-000013180000}"/>
    <cellStyle name="Normal 6 12 4 3" xfId="3990" xr:uid="{00000000-0005-0000-0000-000014180000}"/>
    <cellStyle name="Normal 6 12 4 3 2" xfId="3991" xr:uid="{00000000-0005-0000-0000-000015180000}"/>
    <cellStyle name="Normal 6 12 4 3 2 2" xfId="3992" xr:uid="{00000000-0005-0000-0000-000016180000}"/>
    <cellStyle name="Normal 6 12 4 3 2 2 2" xfId="37921" xr:uid="{00000000-0005-0000-0000-000017180000}"/>
    <cellStyle name="Normal 6 12 4 3 2 3" xfId="27903" xr:uid="{00000000-0005-0000-0000-000018180000}"/>
    <cellStyle name="Normal 6 12 4 3 3" xfId="3993" xr:uid="{00000000-0005-0000-0000-000019180000}"/>
    <cellStyle name="Normal 6 12 4 3 3 2" xfId="3994" xr:uid="{00000000-0005-0000-0000-00001A180000}"/>
    <cellStyle name="Normal 6 12 4 3 3 2 2" xfId="37922" xr:uid="{00000000-0005-0000-0000-00001B180000}"/>
    <cellStyle name="Normal 6 12 4 3 3 3" xfId="27904" xr:uid="{00000000-0005-0000-0000-00001C180000}"/>
    <cellStyle name="Normal 6 12 4 3 4" xfId="3995" xr:uid="{00000000-0005-0000-0000-00001D180000}"/>
    <cellStyle name="Normal 6 12 4 3 4 2" xfId="34381" xr:uid="{00000000-0005-0000-0000-00001E180000}"/>
    <cellStyle name="Normal 6 12 4 3 5" xfId="23784" xr:uid="{00000000-0005-0000-0000-00001F180000}"/>
    <cellStyle name="Normal 6 12 4 4" xfId="3996" xr:uid="{00000000-0005-0000-0000-000020180000}"/>
    <cellStyle name="Normal 6 12 4 4 2" xfId="3997" xr:uid="{00000000-0005-0000-0000-000021180000}"/>
    <cellStyle name="Normal 6 12 4 4 2 2" xfId="37923" xr:uid="{00000000-0005-0000-0000-000022180000}"/>
    <cellStyle name="Normal 6 12 4 4 3" xfId="27905" xr:uid="{00000000-0005-0000-0000-000023180000}"/>
    <cellStyle name="Normal 6 12 4 5" xfId="3998" xr:uid="{00000000-0005-0000-0000-000024180000}"/>
    <cellStyle name="Normal 6 12 4 5 2" xfId="3999" xr:uid="{00000000-0005-0000-0000-000025180000}"/>
    <cellStyle name="Normal 6 12 4 5 2 2" xfId="37924" xr:uid="{00000000-0005-0000-0000-000026180000}"/>
    <cellStyle name="Normal 6 12 4 5 3" xfId="27906" xr:uid="{00000000-0005-0000-0000-000027180000}"/>
    <cellStyle name="Normal 6 12 4 6" xfId="4000" xr:uid="{00000000-0005-0000-0000-000028180000}"/>
    <cellStyle name="Normal 6 12 4 6 2" xfId="34379" xr:uid="{00000000-0005-0000-0000-000029180000}"/>
    <cellStyle name="Normal 6 12 4 7" xfId="23782" xr:uid="{00000000-0005-0000-0000-00002A180000}"/>
    <cellStyle name="Normal 6 12 5" xfId="4001" xr:uid="{00000000-0005-0000-0000-00002B180000}"/>
    <cellStyle name="Normal 6 12 5 2" xfId="4002" xr:uid="{00000000-0005-0000-0000-00002C180000}"/>
    <cellStyle name="Normal 6 12 5 2 2" xfId="4003" xr:uid="{00000000-0005-0000-0000-00002D180000}"/>
    <cellStyle name="Normal 6 12 5 2 2 2" xfId="37925" xr:uid="{00000000-0005-0000-0000-00002E180000}"/>
    <cellStyle name="Normal 6 12 5 2 3" xfId="27907" xr:uid="{00000000-0005-0000-0000-00002F180000}"/>
    <cellStyle name="Normal 6 12 5 3" xfId="4004" xr:uid="{00000000-0005-0000-0000-000030180000}"/>
    <cellStyle name="Normal 6 12 5 3 2" xfId="4005" xr:uid="{00000000-0005-0000-0000-000031180000}"/>
    <cellStyle name="Normal 6 12 5 3 2 2" xfId="37926" xr:uid="{00000000-0005-0000-0000-000032180000}"/>
    <cellStyle name="Normal 6 12 5 3 3" xfId="27908" xr:uid="{00000000-0005-0000-0000-000033180000}"/>
    <cellStyle name="Normal 6 12 5 4" xfId="4006" xr:uid="{00000000-0005-0000-0000-000034180000}"/>
    <cellStyle name="Normal 6 12 5 4 2" xfId="34382" xr:uid="{00000000-0005-0000-0000-000035180000}"/>
    <cellStyle name="Normal 6 12 5 5" xfId="23785" xr:uid="{00000000-0005-0000-0000-000036180000}"/>
    <cellStyle name="Normal 6 12 6" xfId="4007" xr:uid="{00000000-0005-0000-0000-000037180000}"/>
    <cellStyle name="Normal 6 12 6 2" xfId="4008" xr:uid="{00000000-0005-0000-0000-000038180000}"/>
    <cellStyle name="Normal 6 12 6 2 2" xfId="4009" xr:uid="{00000000-0005-0000-0000-000039180000}"/>
    <cellStyle name="Normal 6 12 6 2 2 2" xfId="37927" xr:uid="{00000000-0005-0000-0000-00003A180000}"/>
    <cellStyle name="Normal 6 12 6 2 3" xfId="27909" xr:uid="{00000000-0005-0000-0000-00003B180000}"/>
    <cellStyle name="Normal 6 12 6 3" xfId="4010" xr:uid="{00000000-0005-0000-0000-00003C180000}"/>
    <cellStyle name="Normal 6 12 6 3 2" xfId="4011" xr:uid="{00000000-0005-0000-0000-00003D180000}"/>
    <cellStyle name="Normal 6 12 6 3 2 2" xfId="37928" xr:uid="{00000000-0005-0000-0000-00003E180000}"/>
    <cellStyle name="Normal 6 12 6 3 3" xfId="27910" xr:uid="{00000000-0005-0000-0000-00003F180000}"/>
    <cellStyle name="Normal 6 12 6 4" xfId="4012" xr:uid="{00000000-0005-0000-0000-000040180000}"/>
    <cellStyle name="Normal 6 12 6 4 2" xfId="34383" xr:uid="{00000000-0005-0000-0000-000041180000}"/>
    <cellStyle name="Normal 6 12 6 5" xfId="23786" xr:uid="{00000000-0005-0000-0000-000042180000}"/>
    <cellStyle name="Normal 6 12 7" xfId="4013" xr:uid="{00000000-0005-0000-0000-000043180000}"/>
    <cellStyle name="Normal 6 12 7 2" xfId="4014" xr:uid="{00000000-0005-0000-0000-000044180000}"/>
    <cellStyle name="Normal 6 12 7 2 2" xfId="37929" xr:uid="{00000000-0005-0000-0000-000045180000}"/>
    <cellStyle name="Normal 6 12 7 3" xfId="27911" xr:uid="{00000000-0005-0000-0000-000046180000}"/>
    <cellStyle name="Normal 6 12 8" xfId="4015" xr:uid="{00000000-0005-0000-0000-000047180000}"/>
    <cellStyle name="Normal 6 12 8 2" xfId="4016" xr:uid="{00000000-0005-0000-0000-000048180000}"/>
    <cellStyle name="Normal 6 12 8 2 2" xfId="37930" xr:uid="{00000000-0005-0000-0000-000049180000}"/>
    <cellStyle name="Normal 6 12 8 3" xfId="27912" xr:uid="{00000000-0005-0000-0000-00004A180000}"/>
    <cellStyle name="Normal 6 12 9" xfId="4017" xr:uid="{00000000-0005-0000-0000-00004B180000}"/>
    <cellStyle name="Normal 6 12 9 2" xfId="34366" xr:uid="{00000000-0005-0000-0000-00004C180000}"/>
    <cellStyle name="Normal 6 13" xfId="4018" xr:uid="{00000000-0005-0000-0000-00004D180000}"/>
    <cellStyle name="Normal 6 13 2" xfId="4019" xr:uid="{00000000-0005-0000-0000-00004E180000}"/>
    <cellStyle name="Normal 6 13 2 2" xfId="4020" xr:uid="{00000000-0005-0000-0000-00004F180000}"/>
    <cellStyle name="Normal 6 13 2 2 2" xfId="4021" xr:uid="{00000000-0005-0000-0000-000050180000}"/>
    <cellStyle name="Normal 6 13 2 2 2 2" xfId="4022" xr:uid="{00000000-0005-0000-0000-000051180000}"/>
    <cellStyle name="Normal 6 13 2 2 2 2 2" xfId="37931" xr:uid="{00000000-0005-0000-0000-000052180000}"/>
    <cellStyle name="Normal 6 13 2 2 2 3" xfId="27913" xr:uid="{00000000-0005-0000-0000-000053180000}"/>
    <cellStyle name="Normal 6 13 2 2 3" xfId="4023" xr:uid="{00000000-0005-0000-0000-000054180000}"/>
    <cellStyle name="Normal 6 13 2 2 3 2" xfId="4024" xr:uid="{00000000-0005-0000-0000-000055180000}"/>
    <cellStyle name="Normal 6 13 2 2 3 2 2" xfId="37932" xr:uid="{00000000-0005-0000-0000-000056180000}"/>
    <cellStyle name="Normal 6 13 2 2 3 3" xfId="27914" xr:uid="{00000000-0005-0000-0000-000057180000}"/>
    <cellStyle name="Normal 6 13 2 2 4" xfId="4025" xr:uid="{00000000-0005-0000-0000-000058180000}"/>
    <cellStyle name="Normal 6 13 2 2 4 2" xfId="34386" xr:uid="{00000000-0005-0000-0000-000059180000}"/>
    <cellStyle name="Normal 6 13 2 2 5" xfId="23789" xr:uid="{00000000-0005-0000-0000-00005A180000}"/>
    <cellStyle name="Normal 6 13 2 3" xfId="4026" xr:uid="{00000000-0005-0000-0000-00005B180000}"/>
    <cellStyle name="Normal 6 13 2 3 2" xfId="4027" xr:uid="{00000000-0005-0000-0000-00005C180000}"/>
    <cellStyle name="Normal 6 13 2 3 2 2" xfId="4028" xr:uid="{00000000-0005-0000-0000-00005D180000}"/>
    <cellStyle name="Normal 6 13 2 3 2 2 2" xfId="37933" xr:uid="{00000000-0005-0000-0000-00005E180000}"/>
    <cellStyle name="Normal 6 13 2 3 2 3" xfId="27915" xr:uid="{00000000-0005-0000-0000-00005F180000}"/>
    <cellStyle name="Normal 6 13 2 3 3" xfId="4029" xr:uid="{00000000-0005-0000-0000-000060180000}"/>
    <cellStyle name="Normal 6 13 2 3 3 2" xfId="4030" xr:uid="{00000000-0005-0000-0000-000061180000}"/>
    <cellStyle name="Normal 6 13 2 3 3 2 2" xfId="37934" xr:uid="{00000000-0005-0000-0000-000062180000}"/>
    <cellStyle name="Normal 6 13 2 3 3 3" xfId="27916" xr:uid="{00000000-0005-0000-0000-000063180000}"/>
    <cellStyle name="Normal 6 13 2 3 4" xfId="4031" xr:uid="{00000000-0005-0000-0000-000064180000}"/>
    <cellStyle name="Normal 6 13 2 3 4 2" xfId="34387" xr:uid="{00000000-0005-0000-0000-000065180000}"/>
    <cellStyle name="Normal 6 13 2 3 5" xfId="23790" xr:uid="{00000000-0005-0000-0000-000066180000}"/>
    <cellStyle name="Normal 6 13 2 4" xfId="4032" xr:uid="{00000000-0005-0000-0000-000067180000}"/>
    <cellStyle name="Normal 6 13 2 4 2" xfId="4033" xr:uid="{00000000-0005-0000-0000-000068180000}"/>
    <cellStyle name="Normal 6 13 2 4 2 2" xfId="37935" xr:uid="{00000000-0005-0000-0000-000069180000}"/>
    <cellStyle name="Normal 6 13 2 4 3" xfId="27917" xr:uid="{00000000-0005-0000-0000-00006A180000}"/>
    <cellStyle name="Normal 6 13 2 5" xfId="4034" xr:uid="{00000000-0005-0000-0000-00006B180000}"/>
    <cellStyle name="Normal 6 13 2 5 2" xfId="4035" xr:uid="{00000000-0005-0000-0000-00006C180000}"/>
    <cellStyle name="Normal 6 13 2 5 2 2" xfId="37936" xr:uid="{00000000-0005-0000-0000-00006D180000}"/>
    <cellStyle name="Normal 6 13 2 5 3" xfId="27918" xr:uid="{00000000-0005-0000-0000-00006E180000}"/>
    <cellStyle name="Normal 6 13 2 6" xfId="4036" xr:uid="{00000000-0005-0000-0000-00006F180000}"/>
    <cellStyle name="Normal 6 13 2 6 2" xfId="34385" xr:uid="{00000000-0005-0000-0000-000070180000}"/>
    <cellStyle name="Normal 6 13 2 7" xfId="23788" xr:uid="{00000000-0005-0000-0000-000071180000}"/>
    <cellStyle name="Normal 6 13 3" xfId="4037" xr:uid="{00000000-0005-0000-0000-000072180000}"/>
    <cellStyle name="Normal 6 13 3 2" xfId="4038" xr:uid="{00000000-0005-0000-0000-000073180000}"/>
    <cellStyle name="Normal 6 13 3 2 2" xfId="4039" xr:uid="{00000000-0005-0000-0000-000074180000}"/>
    <cellStyle name="Normal 6 13 3 2 2 2" xfId="37937" xr:uid="{00000000-0005-0000-0000-000075180000}"/>
    <cellStyle name="Normal 6 13 3 2 3" xfId="27919" xr:uid="{00000000-0005-0000-0000-000076180000}"/>
    <cellStyle name="Normal 6 13 3 3" xfId="4040" xr:uid="{00000000-0005-0000-0000-000077180000}"/>
    <cellStyle name="Normal 6 13 3 3 2" xfId="4041" xr:uid="{00000000-0005-0000-0000-000078180000}"/>
    <cellStyle name="Normal 6 13 3 3 2 2" xfId="37938" xr:uid="{00000000-0005-0000-0000-000079180000}"/>
    <cellStyle name="Normal 6 13 3 3 3" xfId="27920" xr:uid="{00000000-0005-0000-0000-00007A180000}"/>
    <cellStyle name="Normal 6 13 3 4" xfId="4042" xr:uid="{00000000-0005-0000-0000-00007B180000}"/>
    <cellStyle name="Normal 6 13 3 4 2" xfId="34388" xr:uid="{00000000-0005-0000-0000-00007C180000}"/>
    <cellStyle name="Normal 6 13 3 5" xfId="23791" xr:uid="{00000000-0005-0000-0000-00007D180000}"/>
    <cellStyle name="Normal 6 13 4" xfId="4043" xr:uid="{00000000-0005-0000-0000-00007E180000}"/>
    <cellStyle name="Normal 6 13 4 2" xfId="4044" xr:uid="{00000000-0005-0000-0000-00007F180000}"/>
    <cellStyle name="Normal 6 13 4 2 2" xfId="4045" xr:uid="{00000000-0005-0000-0000-000080180000}"/>
    <cellStyle name="Normal 6 13 4 2 2 2" xfId="37939" xr:uid="{00000000-0005-0000-0000-000081180000}"/>
    <cellStyle name="Normal 6 13 4 2 3" xfId="27921" xr:uid="{00000000-0005-0000-0000-000082180000}"/>
    <cellStyle name="Normal 6 13 4 3" xfId="4046" xr:uid="{00000000-0005-0000-0000-000083180000}"/>
    <cellStyle name="Normal 6 13 4 3 2" xfId="4047" xr:uid="{00000000-0005-0000-0000-000084180000}"/>
    <cellStyle name="Normal 6 13 4 3 2 2" xfId="37940" xr:uid="{00000000-0005-0000-0000-000085180000}"/>
    <cellStyle name="Normal 6 13 4 3 3" xfId="27922" xr:uid="{00000000-0005-0000-0000-000086180000}"/>
    <cellStyle name="Normal 6 13 4 4" xfId="4048" xr:uid="{00000000-0005-0000-0000-000087180000}"/>
    <cellStyle name="Normal 6 13 4 4 2" xfId="34389" xr:uid="{00000000-0005-0000-0000-000088180000}"/>
    <cellStyle name="Normal 6 13 4 5" xfId="23792" xr:uid="{00000000-0005-0000-0000-000089180000}"/>
    <cellStyle name="Normal 6 13 5" xfId="4049" xr:uid="{00000000-0005-0000-0000-00008A180000}"/>
    <cellStyle name="Normal 6 13 5 2" xfId="4050" xr:uid="{00000000-0005-0000-0000-00008B180000}"/>
    <cellStyle name="Normal 6 13 5 2 2" xfId="37941" xr:uid="{00000000-0005-0000-0000-00008C180000}"/>
    <cellStyle name="Normal 6 13 5 3" xfId="27923" xr:uid="{00000000-0005-0000-0000-00008D180000}"/>
    <cellStyle name="Normal 6 13 6" xfId="4051" xr:uid="{00000000-0005-0000-0000-00008E180000}"/>
    <cellStyle name="Normal 6 13 6 2" xfId="4052" xr:uid="{00000000-0005-0000-0000-00008F180000}"/>
    <cellStyle name="Normal 6 13 6 2 2" xfId="37942" xr:uid="{00000000-0005-0000-0000-000090180000}"/>
    <cellStyle name="Normal 6 13 6 3" xfId="27924" xr:uid="{00000000-0005-0000-0000-000091180000}"/>
    <cellStyle name="Normal 6 13 7" xfId="4053" xr:uid="{00000000-0005-0000-0000-000092180000}"/>
    <cellStyle name="Normal 6 13 7 2" xfId="34384" xr:uid="{00000000-0005-0000-0000-000093180000}"/>
    <cellStyle name="Normal 6 13 8" xfId="23787" xr:uid="{00000000-0005-0000-0000-000094180000}"/>
    <cellStyle name="Normal 6 14" xfId="4054" xr:uid="{00000000-0005-0000-0000-000095180000}"/>
    <cellStyle name="Normal 6 14 2" xfId="4055" xr:uid="{00000000-0005-0000-0000-000096180000}"/>
    <cellStyle name="Normal 6 14 2 2" xfId="4056" xr:uid="{00000000-0005-0000-0000-000097180000}"/>
    <cellStyle name="Normal 6 14 2 2 2" xfId="4057" xr:uid="{00000000-0005-0000-0000-000098180000}"/>
    <cellStyle name="Normal 6 14 2 2 2 2" xfId="4058" xr:uid="{00000000-0005-0000-0000-000099180000}"/>
    <cellStyle name="Normal 6 14 2 2 2 2 2" xfId="37943" xr:uid="{00000000-0005-0000-0000-00009A180000}"/>
    <cellStyle name="Normal 6 14 2 2 2 3" xfId="27925" xr:uid="{00000000-0005-0000-0000-00009B180000}"/>
    <cellStyle name="Normal 6 14 2 2 3" xfId="4059" xr:uid="{00000000-0005-0000-0000-00009C180000}"/>
    <cellStyle name="Normal 6 14 2 2 3 2" xfId="4060" xr:uid="{00000000-0005-0000-0000-00009D180000}"/>
    <cellStyle name="Normal 6 14 2 2 3 2 2" xfId="37944" xr:uid="{00000000-0005-0000-0000-00009E180000}"/>
    <cellStyle name="Normal 6 14 2 2 3 3" xfId="27926" xr:uid="{00000000-0005-0000-0000-00009F180000}"/>
    <cellStyle name="Normal 6 14 2 2 4" xfId="4061" xr:uid="{00000000-0005-0000-0000-0000A0180000}"/>
    <cellStyle name="Normal 6 14 2 2 4 2" xfId="34392" xr:uid="{00000000-0005-0000-0000-0000A1180000}"/>
    <cellStyle name="Normal 6 14 2 2 5" xfId="23795" xr:uid="{00000000-0005-0000-0000-0000A2180000}"/>
    <cellStyle name="Normal 6 14 2 3" xfId="4062" xr:uid="{00000000-0005-0000-0000-0000A3180000}"/>
    <cellStyle name="Normal 6 14 2 3 2" xfId="4063" xr:uid="{00000000-0005-0000-0000-0000A4180000}"/>
    <cellStyle name="Normal 6 14 2 3 2 2" xfId="4064" xr:uid="{00000000-0005-0000-0000-0000A5180000}"/>
    <cellStyle name="Normal 6 14 2 3 2 2 2" xfId="37945" xr:uid="{00000000-0005-0000-0000-0000A6180000}"/>
    <cellStyle name="Normal 6 14 2 3 2 3" xfId="27927" xr:uid="{00000000-0005-0000-0000-0000A7180000}"/>
    <cellStyle name="Normal 6 14 2 3 3" xfId="4065" xr:uid="{00000000-0005-0000-0000-0000A8180000}"/>
    <cellStyle name="Normal 6 14 2 3 3 2" xfId="4066" xr:uid="{00000000-0005-0000-0000-0000A9180000}"/>
    <cellStyle name="Normal 6 14 2 3 3 2 2" xfId="37946" xr:uid="{00000000-0005-0000-0000-0000AA180000}"/>
    <cellStyle name="Normal 6 14 2 3 3 3" xfId="27928" xr:uid="{00000000-0005-0000-0000-0000AB180000}"/>
    <cellStyle name="Normal 6 14 2 3 4" xfId="4067" xr:uid="{00000000-0005-0000-0000-0000AC180000}"/>
    <cellStyle name="Normal 6 14 2 3 4 2" xfId="34393" xr:uid="{00000000-0005-0000-0000-0000AD180000}"/>
    <cellStyle name="Normal 6 14 2 3 5" xfId="23796" xr:uid="{00000000-0005-0000-0000-0000AE180000}"/>
    <cellStyle name="Normal 6 14 2 4" xfId="4068" xr:uid="{00000000-0005-0000-0000-0000AF180000}"/>
    <cellStyle name="Normal 6 14 2 4 2" xfId="4069" xr:uid="{00000000-0005-0000-0000-0000B0180000}"/>
    <cellStyle name="Normal 6 14 2 4 2 2" xfId="37947" xr:uid="{00000000-0005-0000-0000-0000B1180000}"/>
    <cellStyle name="Normal 6 14 2 4 3" xfId="27929" xr:uid="{00000000-0005-0000-0000-0000B2180000}"/>
    <cellStyle name="Normal 6 14 2 5" xfId="4070" xr:uid="{00000000-0005-0000-0000-0000B3180000}"/>
    <cellStyle name="Normal 6 14 2 5 2" xfId="4071" xr:uid="{00000000-0005-0000-0000-0000B4180000}"/>
    <cellStyle name="Normal 6 14 2 5 2 2" xfId="37948" xr:uid="{00000000-0005-0000-0000-0000B5180000}"/>
    <cellStyle name="Normal 6 14 2 5 3" xfId="27930" xr:uid="{00000000-0005-0000-0000-0000B6180000}"/>
    <cellStyle name="Normal 6 14 2 6" xfId="4072" xr:uid="{00000000-0005-0000-0000-0000B7180000}"/>
    <cellStyle name="Normal 6 14 2 6 2" xfId="34391" xr:uid="{00000000-0005-0000-0000-0000B8180000}"/>
    <cellStyle name="Normal 6 14 2 7" xfId="23794" xr:uid="{00000000-0005-0000-0000-0000B9180000}"/>
    <cellStyle name="Normal 6 14 3" xfId="4073" xr:uid="{00000000-0005-0000-0000-0000BA180000}"/>
    <cellStyle name="Normal 6 14 3 2" xfId="4074" xr:uid="{00000000-0005-0000-0000-0000BB180000}"/>
    <cellStyle name="Normal 6 14 3 2 2" xfId="4075" xr:uid="{00000000-0005-0000-0000-0000BC180000}"/>
    <cellStyle name="Normal 6 14 3 2 2 2" xfId="37949" xr:uid="{00000000-0005-0000-0000-0000BD180000}"/>
    <cellStyle name="Normal 6 14 3 2 3" xfId="27931" xr:uid="{00000000-0005-0000-0000-0000BE180000}"/>
    <cellStyle name="Normal 6 14 3 3" xfId="4076" xr:uid="{00000000-0005-0000-0000-0000BF180000}"/>
    <cellStyle name="Normal 6 14 3 3 2" xfId="4077" xr:uid="{00000000-0005-0000-0000-0000C0180000}"/>
    <cellStyle name="Normal 6 14 3 3 2 2" xfId="37950" xr:uid="{00000000-0005-0000-0000-0000C1180000}"/>
    <cellStyle name="Normal 6 14 3 3 3" xfId="27932" xr:uid="{00000000-0005-0000-0000-0000C2180000}"/>
    <cellStyle name="Normal 6 14 3 4" xfId="4078" xr:uid="{00000000-0005-0000-0000-0000C3180000}"/>
    <cellStyle name="Normal 6 14 3 4 2" xfId="34394" xr:uid="{00000000-0005-0000-0000-0000C4180000}"/>
    <cellStyle name="Normal 6 14 3 5" xfId="23797" xr:uid="{00000000-0005-0000-0000-0000C5180000}"/>
    <cellStyle name="Normal 6 14 4" xfId="4079" xr:uid="{00000000-0005-0000-0000-0000C6180000}"/>
    <cellStyle name="Normal 6 14 4 2" xfId="4080" xr:uid="{00000000-0005-0000-0000-0000C7180000}"/>
    <cellStyle name="Normal 6 14 4 2 2" xfId="4081" xr:uid="{00000000-0005-0000-0000-0000C8180000}"/>
    <cellStyle name="Normal 6 14 4 2 2 2" xfId="37951" xr:uid="{00000000-0005-0000-0000-0000C9180000}"/>
    <cellStyle name="Normal 6 14 4 2 3" xfId="27933" xr:uid="{00000000-0005-0000-0000-0000CA180000}"/>
    <cellStyle name="Normal 6 14 4 3" xfId="4082" xr:uid="{00000000-0005-0000-0000-0000CB180000}"/>
    <cellStyle name="Normal 6 14 4 3 2" xfId="4083" xr:uid="{00000000-0005-0000-0000-0000CC180000}"/>
    <cellStyle name="Normal 6 14 4 3 2 2" xfId="37952" xr:uid="{00000000-0005-0000-0000-0000CD180000}"/>
    <cellStyle name="Normal 6 14 4 3 3" xfId="27934" xr:uid="{00000000-0005-0000-0000-0000CE180000}"/>
    <cellStyle name="Normal 6 14 4 4" xfId="4084" xr:uid="{00000000-0005-0000-0000-0000CF180000}"/>
    <cellStyle name="Normal 6 14 4 4 2" xfId="34395" xr:uid="{00000000-0005-0000-0000-0000D0180000}"/>
    <cellStyle name="Normal 6 14 4 5" xfId="23798" xr:uid="{00000000-0005-0000-0000-0000D1180000}"/>
    <cellStyle name="Normal 6 14 5" xfId="4085" xr:uid="{00000000-0005-0000-0000-0000D2180000}"/>
    <cellStyle name="Normal 6 14 5 2" xfId="4086" xr:uid="{00000000-0005-0000-0000-0000D3180000}"/>
    <cellStyle name="Normal 6 14 5 2 2" xfId="37953" xr:uid="{00000000-0005-0000-0000-0000D4180000}"/>
    <cellStyle name="Normal 6 14 5 3" xfId="27935" xr:uid="{00000000-0005-0000-0000-0000D5180000}"/>
    <cellStyle name="Normal 6 14 6" xfId="4087" xr:uid="{00000000-0005-0000-0000-0000D6180000}"/>
    <cellStyle name="Normal 6 14 6 2" xfId="4088" xr:uid="{00000000-0005-0000-0000-0000D7180000}"/>
    <cellStyle name="Normal 6 14 6 2 2" xfId="37954" xr:uid="{00000000-0005-0000-0000-0000D8180000}"/>
    <cellStyle name="Normal 6 14 6 3" xfId="27936" xr:uid="{00000000-0005-0000-0000-0000D9180000}"/>
    <cellStyle name="Normal 6 14 7" xfId="4089" xr:uid="{00000000-0005-0000-0000-0000DA180000}"/>
    <cellStyle name="Normal 6 14 7 2" xfId="34390" xr:uid="{00000000-0005-0000-0000-0000DB180000}"/>
    <cellStyle name="Normal 6 14 8" xfId="23793" xr:uid="{00000000-0005-0000-0000-0000DC180000}"/>
    <cellStyle name="Normal 6 15" xfId="4090" xr:uid="{00000000-0005-0000-0000-0000DD180000}"/>
    <cellStyle name="Normal 6 15 2" xfId="4091" xr:uid="{00000000-0005-0000-0000-0000DE180000}"/>
    <cellStyle name="Normal 6 15 2 2" xfId="4092" xr:uid="{00000000-0005-0000-0000-0000DF180000}"/>
    <cellStyle name="Normal 6 15 2 2 2" xfId="4093" xr:uid="{00000000-0005-0000-0000-0000E0180000}"/>
    <cellStyle name="Normal 6 15 2 2 2 2" xfId="37955" xr:uid="{00000000-0005-0000-0000-0000E1180000}"/>
    <cellStyle name="Normal 6 15 2 2 3" xfId="27937" xr:uid="{00000000-0005-0000-0000-0000E2180000}"/>
    <cellStyle name="Normal 6 15 2 3" xfId="4094" xr:uid="{00000000-0005-0000-0000-0000E3180000}"/>
    <cellStyle name="Normal 6 15 2 3 2" xfId="4095" xr:uid="{00000000-0005-0000-0000-0000E4180000}"/>
    <cellStyle name="Normal 6 15 2 3 2 2" xfId="37956" xr:uid="{00000000-0005-0000-0000-0000E5180000}"/>
    <cellStyle name="Normal 6 15 2 3 3" xfId="27938" xr:uid="{00000000-0005-0000-0000-0000E6180000}"/>
    <cellStyle name="Normal 6 15 2 4" xfId="4096" xr:uid="{00000000-0005-0000-0000-0000E7180000}"/>
    <cellStyle name="Normal 6 15 2 4 2" xfId="34397" xr:uid="{00000000-0005-0000-0000-0000E8180000}"/>
    <cellStyle name="Normal 6 15 2 5" xfId="23800" xr:uid="{00000000-0005-0000-0000-0000E9180000}"/>
    <cellStyle name="Normal 6 15 3" xfId="4097" xr:uid="{00000000-0005-0000-0000-0000EA180000}"/>
    <cellStyle name="Normal 6 15 3 2" xfId="4098" xr:uid="{00000000-0005-0000-0000-0000EB180000}"/>
    <cellStyle name="Normal 6 15 3 2 2" xfId="4099" xr:uid="{00000000-0005-0000-0000-0000EC180000}"/>
    <cellStyle name="Normal 6 15 3 2 2 2" xfId="37957" xr:uid="{00000000-0005-0000-0000-0000ED180000}"/>
    <cellStyle name="Normal 6 15 3 2 3" xfId="27939" xr:uid="{00000000-0005-0000-0000-0000EE180000}"/>
    <cellStyle name="Normal 6 15 3 3" xfId="4100" xr:uid="{00000000-0005-0000-0000-0000EF180000}"/>
    <cellStyle name="Normal 6 15 3 3 2" xfId="4101" xr:uid="{00000000-0005-0000-0000-0000F0180000}"/>
    <cellStyle name="Normal 6 15 3 3 2 2" xfId="37958" xr:uid="{00000000-0005-0000-0000-0000F1180000}"/>
    <cellStyle name="Normal 6 15 3 3 3" xfId="27940" xr:uid="{00000000-0005-0000-0000-0000F2180000}"/>
    <cellStyle name="Normal 6 15 3 4" xfId="4102" xr:uid="{00000000-0005-0000-0000-0000F3180000}"/>
    <cellStyle name="Normal 6 15 3 4 2" xfId="34398" xr:uid="{00000000-0005-0000-0000-0000F4180000}"/>
    <cellStyle name="Normal 6 15 3 5" xfId="23801" xr:uid="{00000000-0005-0000-0000-0000F5180000}"/>
    <cellStyle name="Normal 6 15 4" xfId="4103" xr:uid="{00000000-0005-0000-0000-0000F6180000}"/>
    <cellStyle name="Normal 6 15 4 2" xfId="4104" xr:uid="{00000000-0005-0000-0000-0000F7180000}"/>
    <cellStyle name="Normal 6 15 4 2 2" xfId="37959" xr:uid="{00000000-0005-0000-0000-0000F8180000}"/>
    <cellStyle name="Normal 6 15 4 3" xfId="27941" xr:uid="{00000000-0005-0000-0000-0000F9180000}"/>
    <cellStyle name="Normal 6 15 5" xfId="4105" xr:uid="{00000000-0005-0000-0000-0000FA180000}"/>
    <cellStyle name="Normal 6 15 5 2" xfId="4106" xr:uid="{00000000-0005-0000-0000-0000FB180000}"/>
    <cellStyle name="Normal 6 15 5 2 2" xfId="37960" xr:uid="{00000000-0005-0000-0000-0000FC180000}"/>
    <cellStyle name="Normal 6 15 5 3" xfId="27942" xr:uid="{00000000-0005-0000-0000-0000FD180000}"/>
    <cellStyle name="Normal 6 15 6" xfId="4107" xr:uid="{00000000-0005-0000-0000-0000FE180000}"/>
    <cellStyle name="Normal 6 15 6 2" xfId="34396" xr:uid="{00000000-0005-0000-0000-0000FF180000}"/>
    <cellStyle name="Normal 6 15 7" xfId="23799" xr:uid="{00000000-0005-0000-0000-000000190000}"/>
    <cellStyle name="Normal 6 16" xfId="4108" xr:uid="{00000000-0005-0000-0000-000001190000}"/>
    <cellStyle name="Normal 6 16 2" xfId="4109" xr:uid="{00000000-0005-0000-0000-000002190000}"/>
    <cellStyle name="Normal 6 16 2 2" xfId="4110" xr:uid="{00000000-0005-0000-0000-000003190000}"/>
    <cellStyle name="Normal 6 16 2 2 2" xfId="4111" xr:uid="{00000000-0005-0000-0000-000004190000}"/>
    <cellStyle name="Normal 6 16 2 2 2 2" xfId="37961" xr:uid="{00000000-0005-0000-0000-000005190000}"/>
    <cellStyle name="Normal 6 16 2 2 3" xfId="27943" xr:uid="{00000000-0005-0000-0000-000006190000}"/>
    <cellStyle name="Normal 6 16 2 3" xfId="4112" xr:uid="{00000000-0005-0000-0000-000007190000}"/>
    <cellStyle name="Normal 6 16 2 3 2" xfId="4113" xr:uid="{00000000-0005-0000-0000-000008190000}"/>
    <cellStyle name="Normal 6 16 2 3 2 2" xfId="37962" xr:uid="{00000000-0005-0000-0000-000009190000}"/>
    <cellStyle name="Normal 6 16 2 3 3" xfId="27944" xr:uid="{00000000-0005-0000-0000-00000A190000}"/>
    <cellStyle name="Normal 6 16 2 4" xfId="4114" xr:uid="{00000000-0005-0000-0000-00000B190000}"/>
    <cellStyle name="Normal 6 16 2 4 2" xfId="34400" xr:uid="{00000000-0005-0000-0000-00000C190000}"/>
    <cellStyle name="Normal 6 16 2 5" xfId="23803" xr:uid="{00000000-0005-0000-0000-00000D190000}"/>
    <cellStyle name="Normal 6 16 3" xfId="4115" xr:uid="{00000000-0005-0000-0000-00000E190000}"/>
    <cellStyle name="Normal 6 16 3 2" xfId="4116" xr:uid="{00000000-0005-0000-0000-00000F190000}"/>
    <cellStyle name="Normal 6 16 3 2 2" xfId="4117" xr:uid="{00000000-0005-0000-0000-000010190000}"/>
    <cellStyle name="Normal 6 16 3 2 2 2" xfId="37963" xr:uid="{00000000-0005-0000-0000-000011190000}"/>
    <cellStyle name="Normal 6 16 3 2 3" xfId="27945" xr:uid="{00000000-0005-0000-0000-000012190000}"/>
    <cellStyle name="Normal 6 16 3 3" xfId="4118" xr:uid="{00000000-0005-0000-0000-000013190000}"/>
    <cellStyle name="Normal 6 16 3 3 2" xfId="4119" xr:uid="{00000000-0005-0000-0000-000014190000}"/>
    <cellStyle name="Normal 6 16 3 3 2 2" xfId="37964" xr:uid="{00000000-0005-0000-0000-000015190000}"/>
    <cellStyle name="Normal 6 16 3 3 3" xfId="27946" xr:uid="{00000000-0005-0000-0000-000016190000}"/>
    <cellStyle name="Normal 6 16 3 4" xfId="4120" xr:uid="{00000000-0005-0000-0000-000017190000}"/>
    <cellStyle name="Normal 6 16 3 4 2" xfId="34401" xr:uid="{00000000-0005-0000-0000-000018190000}"/>
    <cellStyle name="Normal 6 16 3 5" xfId="23804" xr:uid="{00000000-0005-0000-0000-000019190000}"/>
    <cellStyle name="Normal 6 16 4" xfId="4121" xr:uid="{00000000-0005-0000-0000-00001A190000}"/>
    <cellStyle name="Normal 6 16 4 2" xfId="4122" xr:uid="{00000000-0005-0000-0000-00001B190000}"/>
    <cellStyle name="Normal 6 16 4 2 2" xfId="37965" xr:uid="{00000000-0005-0000-0000-00001C190000}"/>
    <cellStyle name="Normal 6 16 4 3" xfId="27947" xr:uid="{00000000-0005-0000-0000-00001D190000}"/>
    <cellStyle name="Normal 6 16 5" xfId="4123" xr:uid="{00000000-0005-0000-0000-00001E190000}"/>
    <cellStyle name="Normal 6 16 5 2" xfId="4124" xr:uid="{00000000-0005-0000-0000-00001F190000}"/>
    <cellStyle name="Normal 6 16 5 2 2" xfId="37966" xr:uid="{00000000-0005-0000-0000-000020190000}"/>
    <cellStyle name="Normal 6 16 5 3" xfId="27948" xr:uid="{00000000-0005-0000-0000-000021190000}"/>
    <cellStyle name="Normal 6 16 6" xfId="4125" xr:uid="{00000000-0005-0000-0000-000022190000}"/>
    <cellStyle name="Normal 6 16 6 2" xfId="34399" xr:uid="{00000000-0005-0000-0000-000023190000}"/>
    <cellStyle name="Normal 6 16 7" xfId="23802" xr:uid="{00000000-0005-0000-0000-000024190000}"/>
    <cellStyle name="Normal 6 17" xfId="4126" xr:uid="{00000000-0005-0000-0000-000025190000}"/>
    <cellStyle name="Normal 6 17 2" xfId="23805" xr:uid="{00000000-0005-0000-0000-000026190000}"/>
    <cellStyle name="Normal 6 18" xfId="4127" xr:uid="{00000000-0005-0000-0000-000027190000}"/>
    <cellStyle name="Normal 6 18 2" xfId="4128" xr:uid="{00000000-0005-0000-0000-000028190000}"/>
    <cellStyle name="Normal 6 18 2 2" xfId="34311" xr:uid="{00000000-0005-0000-0000-000029190000}"/>
    <cellStyle name="Normal 6 18 3" xfId="23714" xr:uid="{00000000-0005-0000-0000-00002A190000}"/>
    <cellStyle name="Normal 6 19" xfId="4129" xr:uid="{00000000-0005-0000-0000-00002B190000}"/>
    <cellStyle name="Normal 6 19 2" xfId="4130" xr:uid="{00000000-0005-0000-0000-00002C190000}"/>
    <cellStyle name="Normal 6 19 2 2" xfId="37967" xr:uid="{00000000-0005-0000-0000-00002D190000}"/>
    <cellStyle name="Normal 6 19 3" xfId="27949" xr:uid="{00000000-0005-0000-0000-00002E190000}"/>
    <cellStyle name="Normal 6 2" xfId="4131" xr:uid="{00000000-0005-0000-0000-00002F190000}"/>
    <cellStyle name="Normal 6 2 10" xfId="4132" xr:uid="{00000000-0005-0000-0000-000030190000}"/>
    <cellStyle name="Normal 6 2 10 2" xfId="4133" xr:uid="{00000000-0005-0000-0000-000031190000}"/>
    <cellStyle name="Normal 6 2 10 2 2" xfId="4134" xr:uid="{00000000-0005-0000-0000-000032190000}"/>
    <cellStyle name="Normal 6 2 10 2 2 2" xfId="4135" xr:uid="{00000000-0005-0000-0000-000033190000}"/>
    <cellStyle name="Normal 6 2 10 2 2 2 2" xfId="4136" xr:uid="{00000000-0005-0000-0000-000034190000}"/>
    <cellStyle name="Normal 6 2 10 2 2 2 2 2" xfId="37968" xr:uid="{00000000-0005-0000-0000-000035190000}"/>
    <cellStyle name="Normal 6 2 10 2 2 2 3" xfId="27950" xr:uid="{00000000-0005-0000-0000-000036190000}"/>
    <cellStyle name="Normal 6 2 10 2 2 3" xfId="4137" xr:uid="{00000000-0005-0000-0000-000037190000}"/>
    <cellStyle name="Normal 6 2 10 2 2 3 2" xfId="4138" xr:uid="{00000000-0005-0000-0000-000038190000}"/>
    <cellStyle name="Normal 6 2 10 2 2 3 2 2" xfId="37969" xr:uid="{00000000-0005-0000-0000-000039190000}"/>
    <cellStyle name="Normal 6 2 10 2 2 3 3" xfId="27951" xr:uid="{00000000-0005-0000-0000-00003A190000}"/>
    <cellStyle name="Normal 6 2 10 2 2 4" xfId="4139" xr:uid="{00000000-0005-0000-0000-00003B190000}"/>
    <cellStyle name="Normal 6 2 10 2 2 4 2" xfId="34405" xr:uid="{00000000-0005-0000-0000-00003C190000}"/>
    <cellStyle name="Normal 6 2 10 2 2 5" xfId="23809" xr:uid="{00000000-0005-0000-0000-00003D190000}"/>
    <cellStyle name="Normal 6 2 10 2 3" xfId="4140" xr:uid="{00000000-0005-0000-0000-00003E190000}"/>
    <cellStyle name="Normal 6 2 10 2 3 2" xfId="4141" xr:uid="{00000000-0005-0000-0000-00003F190000}"/>
    <cellStyle name="Normal 6 2 10 2 3 2 2" xfId="4142" xr:uid="{00000000-0005-0000-0000-000040190000}"/>
    <cellStyle name="Normal 6 2 10 2 3 2 2 2" xfId="37970" xr:uid="{00000000-0005-0000-0000-000041190000}"/>
    <cellStyle name="Normal 6 2 10 2 3 2 3" xfId="27952" xr:uid="{00000000-0005-0000-0000-000042190000}"/>
    <cellStyle name="Normal 6 2 10 2 3 3" xfId="4143" xr:uid="{00000000-0005-0000-0000-000043190000}"/>
    <cellStyle name="Normal 6 2 10 2 3 3 2" xfId="4144" xr:uid="{00000000-0005-0000-0000-000044190000}"/>
    <cellStyle name="Normal 6 2 10 2 3 3 2 2" xfId="37971" xr:uid="{00000000-0005-0000-0000-000045190000}"/>
    <cellStyle name="Normal 6 2 10 2 3 3 3" xfId="27953" xr:uid="{00000000-0005-0000-0000-000046190000}"/>
    <cellStyle name="Normal 6 2 10 2 3 4" xfId="4145" xr:uid="{00000000-0005-0000-0000-000047190000}"/>
    <cellStyle name="Normal 6 2 10 2 3 4 2" xfId="34406" xr:uid="{00000000-0005-0000-0000-000048190000}"/>
    <cellStyle name="Normal 6 2 10 2 3 5" xfId="23810" xr:uid="{00000000-0005-0000-0000-000049190000}"/>
    <cellStyle name="Normal 6 2 10 2 4" xfId="4146" xr:uid="{00000000-0005-0000-0000-00004A190000}"/>
    <cellStyle name="Normal 6 2 10 2 4 2" xfId="4147" xr:uid="{00000000-0005-0000-0000-00004B190000}"/>
    <cellStyle name="Normal 6 2 10 2 4 2 2" xfId="37972" xr:uid="{00000000-0005-0000-0000-00004C190000}"/>
    <cellStyle name="Normal 6 2 10 2 4 3" xfId="27954" xr:uid="{00000000-0005-0000-0000-00004D190000}"/>
    <cellStyle name="Normal 6 2 10 2 5" xfId="4148" xr:uid="{00000000-0005-0000-0000-00004E190000}"/>
    <cellStyle name="Normal 6 2 10 2 5 2" xfId="4149" xr:uid="{00000000-0005-0000-0000-00004F190000}"/>
    <cellStyle name="Normal 6 2 10 2 5 2 2" xfId="37973" xr:uid="{00000000-0005-0000-0000-000050190000}"/>
    <cellStyle name="Normal 6 2 10 2 5 3" xfId="27955" xr:uid="{00000000-0005-0000-0000-000051190000}"/>
    <cellStyle name="Normal 6 2 10 2 6" xfId="4150" xr:uid="{00000000-0005-0000-0000-000052190000}"/>
    <cellStyle name="Normal 6 2 10 2 6 2" xfId="34404" xr:uid="{00000000-0005-0000-0000-000053190000}"/>
    <cellStyle name="Normal 6 2 10 2 7" xfId="23808" xr:uid="{00000000-0005-0000-0000-000054190000}"/>
    <cellStyle name="Normal 6 2 10 3" xfId="4151" xr:uid="{00000000-0005-0000-0000-000055190000}"/>
    <cellStyle name="Normal 6 2 10 3 2" xfId="4152" xr:uid="{00000000-0005-0000-0000-000056190000}"/>
    <cellStyle name="Normal 6 2 10 3 2 2" xfId="4153" xr:uid="{00000000-0005-0000-0000-000057190000}"/>
    <cellStyle name="Normal 6 2 10 3 2 2 2" xfId="37974" xr:uid="{00000000-0005-0000-0000-000058190000}"/>
    <cellStyle name="Normal 6 2 10 3 2 3" xfId="27956" xr:uid="{00000000-0005-0000-0000-000059190000}"/>
    <cellStyle name="Normal 6 2 10 3 3" xfId="4154" xr:uid="{00000000-0005-0000-0000-00005A190000}"/>
    <cellStyle name="Normal 6 2 10 3 3 2" xfId="4155" xr:uid="{00000000-0005-0000-0000-00005B190000}"/>
    <cellStyle name="Normal 6 2 10 3 3 2 2" xfId="37975" xr:uid="{00000000-0005-0000-0000-00005C190000}"/>
    <cellStyle name="Normal 6 2 10 3 3 3" xfId="27957" xr:uid="{00000000-0005-0000-0000-00005D190000}"/>
    <cellStyle name="Normal 6 2 10 3 4" xfId="4156" xr:uid="{00000000-0005-0000-0000-00005E190000}"/>
    <cellStyle name="Normal 6 2 10 3 4 2" xfId="34407" xr:uid="{00000000-0005-0000-0000-00005F190000}"/>
    <cellStyle name="Normal 6 2 10 3 5" xfId="23811" xr:uid="{00000000-0005-0000-0000-000060190000}"/>
    <cellStyle name="Normal 6 2 10 4" xfId="4157" xr:uid="{00000000-0005-0000-0000-000061190000}"/>
    <cellStyle name="Normal 6 2 10 4 2" xfId="4158" xr:uid="{00000000-0005-0000-0000-000062190000}"/>
    <cellStyle name="Normal 6 2 10 4 2 2" xfId="4159" xr:uid="{00000000-0005-0000-0000-000063190000}"/>
    <cellStyle name="Normal 6 2 10 4 2 2 2" xfId="37976" xr:uid="{00000000-0005-0000-0000-000064190000}"/>
    <cellStyle name="Normal 6 2 10 4 2 3" xfId="27958" xr:uid="{00000000-0005-0000-0000-000065190000}"/>
    <cellStyle name="Normal 6 2 10 4 3" xfId="4160" xr:uid="{00000000-0005-0000-0000-000066190000}"/>
    <cellStyle name="Normal 6 2 10 4 3 2" xfId="4161" xr:uid="{00000000-0005-0000-0000-000067190000}"/>
    <cellStyle name="Normal 6 2 10 4 3 2 2" xfId="37977" xr:uid="{00000000-0005-0000-0000-000068190000}"/>
    <cellStyle name="Normal 6 2 10 4 3 3" xfId="27959" xr:uid="{00000000-0005-0000-0000-000069190000}"/>
    <cellStyle name="Normal 6 2 10 4 4" xfId="4162" xr:uid="{00000000-0005-0000-0000-00006A190000}"/>
    <cellStyle name="Normal 6 2 10 4 4 2" xfId="34408" xr:uid="{00000000-0005-0000-0000-00006B190000}"/>
    <cellStyle name="Normal 6 2 10 4 5" xfId="23812" xr:uid="{00000000-0005-0000-0000-00006C190000}"/>
    <cellStyle name="Normal 6 2 10 5" xfId="4163" xr:uid="{00000000-0005-0000-0000-00006D190000}"/>
    <cellStyle name="Normal 6 2 10 5 2" xfId="4164" xr:uid="{00000000-0005-0000-0000-00006E190000}"/>
    <cellStyle name="Normal 6 2 10 5 2 2" xfId="37978" xr:uid="{00000000-0005-0000-0000-00006F190000}"/>
    <cellStyle name="Normal 6 2 10 5 3" xfId="27960" xr:uid="{00000000-0005-0000-0000-000070190000}"/>
    <cellStyle name="Normal 6 2 10 6" xfId="4165" xr:uid="{00000000-0005-0000-0000-000071190000}"/>
    <cellStyle name="Normal 6 2 10 6 2" xfId="4166" xr:uid="{00000000-0005-0000-0000-000072190000}"/>
    <cellStyle name="Normal 6 2 10 6 2 2" xfId="37979" xr:uid="{00000000-0005-0000-0000-000073190000}"/>
    <cellStyle name="Normal 6 2 10 6 3" xfId="27961" xr:uid="{00000000-0005-0000-0000-000074190000}"/>
    <cellStyle name="Normal 6 2 10 7" xfId="4167" xr:uid="{00000000-0005-0000-0000-000075190000}"/>
    <cellStyle name="Normal 6 2 10 7 2" xfId="34403" xr:uid="{00000000-0005-0000-0000-000076190000}"/>
    <cellStyle name="Normal 6 2 10 8" xfId="23807" xr:uid="{00000000-0005-0000-0000-000077190000}"/>
    <cellStyle name="Normal 6 2 11" xfId="4168" xr:uid="{00000000-0005-0000-0000-000078190000}"/>
    <cellStyle name="Normal 6 2 11 2" xfId="4169" xr:uid="{00000000-0005-0000-0000-000079190000}"/>
    <cellStyle name="Normal 6 2 11 2 2" xfId="4170" xr:uid="{00000000-0005-0000-0000-00007A190000}"/>
    <cellStyle name="Normal 6 2 11 2 2 2" xfId="4171" xr:uid="{00000000-0005-0000-0000-00007B190000}"/>
    <cellStyle name="Normal 6 2 11 2 2 2 2" xfId="4172" xr:uid="{00000000-0005-0000-0000-00007C190000}"/>
    <cellStyle name="Normal 6 2 11 2 2 2 2 2" xfId="37980" xr:uid="{00000000-0005-0000-0000-00007D190000}"/>
    <cellStyle name="Normal 6 2 11 2 2 2 3" xfId="27962" xr:uid="{00000000-0005-0000-0000-00007E190000}"/>
    <cellStyle name="Normal 6 2 11 2 2 3" xfId="4173" xr:uid="{00000000-0005-0000-0000-00007F190000}"/>
    <cellStyle name="Normal 6 2 11 2 2 3 2" xfId="4174" xr:uid="{00000000-0005-0000-0000-000080190000}"/>
    <cellStyle name="Normal 6 2 11 2 2 3 2 2" xfId="37981" xr:uid="{00000000-0005-0000-0000-000081190000}"/>
    <cellStyle name="Normal 6 2 11 2 2 3 3" xfId="27963" xr:uid="{00000000-0005-0000-0000-000082190000}"/>
    <cellStyle name="Normal 6 2 11 2 2 4" xfId="4175" xr:uid="{00000000-0005-0000-0000-000083190000}"/>
    <cellStyle name="Normal 6 2 11 2 2 4 2" xfId="34411" xr:uid="{00000000-0005-0000-0000-000084190000}"/>
    <cellStyle name="Normal 6 2 11 2 2 5" xfId="23815" xr:uid="{00000000-0005-0000-0000-000085190000}"/>
    <cellStyle name="Normal 6 2 11 2 3" xfId="4176" xr:uid="{00000000-0005-0000-0000-000086190000}"/>
    <cellStyle name="Normal 6 2 11 2 3 2" xfId="4177" xr:uid="{00000000-0005-0000-0000-000087190000}"/>
    <cellStyle name="Normal 6 2 11 2 3 2 2" xfId="4178" xr:uid="{00000000-0005-0000-0000-000088190000}"/>
    <cellStyle name="Normal 6 2 11 2 3 2 2 2" xfId="37982" xr:uid="{00000000-0005-0000-0000-000089190000}"/>
    <cellStyle name="Normal 6 2 11 2 3 2 3" xfId="27964" xr:uid="{00000000-0005-0000-0000-00008A190000}"/>
    <cellStyle name="Normal 6 2 11 2 3 3" xfId="4179" xr:uid="{00000000-0005-0000-0000-00008B190000}"/>
    <cellStyle name="Normal 6 2 11 2 3 3 2" xfId="4180" xr:uid="{00000000-0005-0000-0000-00008C190000}"/>
    <cellStyle name="Normal 6 2 11 2 3 3 2 2" xfId="37983" xr:uid="{00000000-0005-0000-0000-00008D190000}"/>
    <cellStyle name="Normal 6 2 11 2 3 3 3" xfId="27965" xr:uid="{00000000-0005-0000-0000-00008E190000}"/>
    <cellStyle name="Normal 6 2 11 2 3 4" xfId="4181" xr:uid="{00000000-0005-0000-0000-00008F190000}"/>
    <cellStyle name="Normal 6 2 11 2 3 4 2" xfId="34412" xr:uid="{00000000-0005-0000-0000-000090190000}"/>
    <cellStyle name="Normal 6 2 11 2 3 5" xfId="23816" xr:uid="{00000000-0005-0000-0000-000091190000}"/>
    <cellStyle name="Normal 6 2 11 2 4" xfId="4182" xr:uid="{00000000-0005-0000-0000-000092190000}"/>
    <cellStyle name="Normal 6 2 11 2 4 2" xfId="4183" xr:uid="{00000000-0005-0000-0000-000093190000}"/>
    <cellStyle name="Normal 6 2 11 2 4 2 2" xfId="37984" xr:uid="{00000000-0005-0000-0000-000094190000}"/>
    <cellStyle name="Normal 6 2 11 2 4 3" xfId="27966" xr:uid="{00000000-0005-0000-0000-000095190000}"/>
    <cellStyle name="Normal 6 2 11 2 5" xfId="4184" xr:uid="{00000000-0005-0000-0000-000096190000}"/>
    <cellStyle name="Normal 6 2 11 2 5 2" xfId="4185" xr:uid="{00000000-0005-0000-0000-000097190000}"/>
    <cellStyle name="Normal 6 2 11 2 5 2 2" xfId="37985" xr:uid="{00000000-0005-0000-0000-000098190000}"/>
    <cellStyle name="Normal 6 2 11 2 5 3" xfId="27967" xr:uid="{00000000-0005-0000-0000-000099190000}"/>
    <cellStyle name="Normal 6 2 11 2 6" xfId="4186" xr:uid="{00000000-0005-0000-0000-00009A190000}"/>
    <cellStyle name="Normal 6 2 11 2 6 2" xfId="34410" xr:uid="{00000000-0005-0000-0000-00009B190000}"/>
    <cellStyle name="Normal 6 2 11 2 7" xfId="23814" xr:uid="{00000000-0005-0000-0000-00009C190000}"/>
    <cellStyle name="Normal 6 2 11 3" xfId="4187" xr:uid="{00000000-0005-0000-0000-00009D190000}"/>
    <cellStyle name="Normal 6 2 11 3 2" xfId="4188" xr:uid="{00000000-0005-0000-0000-00009E190000}"/>
    <cellStyle name="Normal 6 2 11 3 2 2" xfId="4189" xr:uid="{00000000-0005-0000-0000-00009F190000}"/>
    <cellStyle name="Normal 6 2 11 3 2 2 2" xfId="37986" xr:uid="{00000000-0005-0000-0000-0000A0190000}"/>
    <cellStyle name="Normal 6 2 11 3 2 3" xfId="27968" xr:uid="{00000000-0005-0000-0000-0000A1190000}"/>
    <cellStyle name="Normal 6 2 11 3 3" xfId="4190" xr:uid="{00000000-0005-0000-0000-0000A2190000}"/>
    <cellStyle name="Normal 6 2 11 3 3 2" xfId="4191" xr:uid="{00000000-0005-0000-0000-0000A3190000}"/>
    <cellStyle name="Normal 6 2 11 3 3 2 2" xfId="37987" xr:uid="{00000000-0005-0000-0000-0000A4190000}"/>
    <cellStyle name="Normal 6 2 11 3 3 3" xfId="27969" xr:uid="{00000000-0005-0000-0000-0000A5190000}"/>
    <cellStyle name="Normal 6 2 11 3 4" xfId="4192" xr:uid="{00000000-0005-0000-0000-0000A6190000}"/>
    <cellStyle name="Normal 6 2 11 3 4 2" xfId="34413" xr:uid="{00000000-0005-0000-0000-0000A7190000}"/>
    <cellStyle name="Normal 6 2 11 3 5" xfId="23817" xr:uid="{00000000-0005-0000-0000-0000A8190000}"/>
    <cellStyle name="Normal 6 2 11 4" xfId="4193" xr:uid="{00000000-0005-0000-0000-0000A9190000}"/>
    <cellStyle name="Normal 6 2 11 4 2" xfId="4194" xr:uid="{00000000-0005-0000-0000-0000AA190000}"/>
    <cellStyle name="Normal 6 2 11 4 2 2" xfId="4195" xr:uid="{00000000-0005-0000-0000-0000AB190000}"/>
    <cellStyle name="Normal 6 2 11 4 2 2 2" xfId="37988" xr:uid="{00000000-0005-0000-0000-0000AC190000}"/>
    <cellStyle name="Normal 6 2 11 4 2 3" xfId="27970" xr:uid="{00000000-0005-0000-0000-0000AD190000}"/>
    <cellStyle name="Normal 6 2 11 4 3" xfId="4196" xr:uid="{00000000-0005-0000-0000-0000AE190000}"/>
    <cellStyle name="Normal 6 2 11 4 3 2" xfId="4197" xr:uid="{00000000-0005-0000-0000-0000AF190000}"/>
    <cellStyle name="Normal 6 2 11 4 3 2 2" xfId="37989" xr:uid="{00000000-0005-0000-0000-0000B0190000}"/>
    <cellStyle name="Normal 6 2 11 4 3 3" xfId="27971" xr:uid="{00000000-0005-0000-0000-0000B1190000}"/>
    <cellStyle name="Normal 6 2 11 4 4" xfId="4198" xr:uid="{00000000-0005-0000-0000-0000B2190000}"/>
    <cellStyle name="Normal 6 2 11 4 4 2" xfId="34414" xr:uid="{00000000-0005-0000-0000-0000B3190000}"/>
    <cellStyle name="Normal 6 2 11 4 5" xfId="23818" xr:uid="{00000000-0005-0000-0000-0000B4190000}"/>
    <cellStyle name="Normal 6 2 11 5" xfId="4199" xr:uid="{00000000-0005-0000-0000-0000B5190000}"/>
    <cellStyle name="Normal 6 2 11 5 2" xfId="4200" xr:uid="{00000000-0005-0000-0000-0000B6190000}"/>
    <cellStyle name="Normal 6 2 11 5 2 2" xfId="37990" xr:uid="{00000000-0005-0000-0000-0000B7190000}"/>
    <cellStyle name="Normal 6 2 11 5 3" xfId="27972" xr:uid="{00000000-0005-0000-0000-0000B8190000}"/>
    <cellStyle name="Normal 6 2 11 6" xfId="4201" xr:uid="{00000000-0005-0000-0000-0000B9190000}"/>
    <cellStyle name="Normal 6 2 11 6 2" xfId="4202" xr:uid="{00000000-0005-0000-0000-0000BA190000}"/>
    <cellStyle name="Normal 6 2 11 6 2 2" xfId="37991" xr:uid="{00000000-0005-0000-0000-0000BB190000}"/>
    <cellStyle name="Normal 6 2 11 6 3" xfId="27973" xr:uid="{00000000-0005-0000-0000-0000BC190000}"/>
    <cellStyle name="Normal 6 2 11 7" xfId="4203" xr:uid="{00000000-0005-0000-0000-0000BD190000}"/>
    <cellStyle name="Normal 6 2 11 7 2" xfId="34409" xr:uid="{00000000-0005-0000-0000-0000BE190000}"/>
    <cellStyle name="Normal 6 2 11 8" xfId="23813" xr:uid="{00000000-0005-0000-0000-0000BF190000}"/>
    <cellStyle name="Normal 6 2 12" xfId="4204" xr:uid="{00000000-0005-0000-0000-0000C0190000}"/>
    <cellStyle name="Normal 6 2 12 2" xfId="4205" xr:uid="{00000000-0005-0000-0000-0000C1190000}"/>
    <cellStyle name="Normal 6 2 12 2 2" xfId="4206" xr:uid="{00000000-0005-0000-0000-0000C2190000}"/>
    <cellStyle name="Normal 6 2 12 2 2 2" xfId="4207" xr:uid="{00000000-0005-0000-0000-0000C3190000}"/>
    <cellStyle name="Normal 6 2 12 2 2 2 2" xfId="37992" xr:uid="{00000000-0005-0000-0000-0000C4190000}"/>
    <cellStyle name="Normal 6 2 12 2 2 3" xfId="27974" xr:uid="{00000000-0005-0000-0000-0000C5190000}"/>
    <cellStyle name="Normal 6 2 12 2 3" xfId="4208" xr:uid="{00000000-0005-0000-0000-0000C6190000}"/>
    <cellStyle name="Normal 6 2 12 2 3 2" xfId="4209" xr:uid="{00000000-0005-0000-0000-0000C7190000}"/>
    <cellStyle name="Normal 6 2 12 2 3 2 2" xfId="37993" xr:uid="{00000000-0005-0000-0000-0000C8190000}"/>
    <cellStyle name="Normal 6 2 12 2 3 3" xfId="27975" xr:uid="{00000000-0005-0000-0000-0000C9190000}"/>
    <cellStyle name="Normal 6 2 12 2 4" xfId="4210" xr:uid="{00000000-0005-0000-0000-0000CA190000}"/>
    <cellStyle name="Normal 6 2 12 2 4 2" xfId="34416" xr:uid="{00000000-0005-0000-0000-0000CB190000}"/>
    <cellStyle name="Normal 6 2 12 2 5" xfId="23820" xr:uid="{00000000-0005-0000-0000-0000CC190000}"/>
    <cellStyle name="Normal 6 2 12 3" xfId="4211" xr:uid="{00000000-0005-0000-0000-0000CD190000}"/>
    <cellStyle name="Normal 6 2 12 3 2" xfId="4212" xr:uid="{00000000-0005-0000-0000-0000CE190000}"/>
    <cellStyle name="Normal 6 2 12 3 2 2" xfId="4213" xr:uid="{00000000-0005-0000-0000-0000CF190000}"/>
    <cellStyle name="Normal 6 2 12 3 2 2 2" xfId="37994" xr:uid="{00000000-0005-0000-0000-0000D0190000}"/>
    <cellStyle name="Normal 6 2 12 3 2 3" xfId="27976" xr:uid="{00000000-0005-0000-0000-0000D1190000}"/>
    <cellStyle name="Normal 6 2 12 3 3" xfId="4214" xr:uid="{00000000-0005-0000-0000-0000D2190000}"/>
    <cellStyle name="Normal 6 2 12 3 3 2" xfId="4215" xr:uid="{00000000-0005-0000-0000-0000D3190000}"/>
    <cellStyle name="Normal 6 2 12 3 3 2 2" xfId="37995" xr:uid="{00000000-0005-0000-0000-0000D4190000}"/>
    <cellStyle name="Normal 6 2 12 3 3 3" xfId="27977" xr:uid="{00000000-0005-0000-0000-0000D5190000}"/>
    <cellStyle name="Normal 6 2 12 3 4" xfId="4216" xr:uid="{00000000-0005-0000-0000-0000D6190000}"/>
    <cellStyle name="Normal 6 2 12 3 4 2" xfId="34417" xr:uid="{00000000-0005-0000-0000-0000D7190000}"/>
    <cellStyle name="Normal 6 2 12 3 5" xfId="23821" xr:uid="{00000000-0005-0000-0000-0000D8190000}"/>
    <cellStyle name="Normal 6 2 12 4" xfId="4217" xr:uid="{00000000-0005-0000-0000-0000D9190000}"/>
    <cellStyle name="Normal 6 2 12 4 2" xfId="4218" xr:uid="{00000000-0005-0000-0000-0000DA190000}"/>
    <cellStyle name="Normal 6 2 12 4 2 2" xfId="37996" xr:uid="{00000000-0005-0000-0000-0000DB190000}"/>
    <cellStyle name="Normal 6 2 12 4 3" xfId="27978" xr:uid="{00000000-0005-0000-0000-0000DC190000}"/>
    <cellStyle name="Normal 6 2 12 5" xfId="4219" xr:uid="{00000000-0005-0000-0000-0000DD190000}"/>
    <cellStyle name="Normal 6 2 12 5 2" xfId="4220" xr:uid="{00000000-0005-0000-0000-0000DE190000}"/>
    <cellStyle name="Normal 6 2 12 5 2 2" xfId="37997" xr:uid="{00000000-0005-0000-0000-0000DF190000}"/>
    <cellStyle name="Normal 6 2 12 5 3" xfId="27979" xr:uid="{00000000-0005-0000-0000-0000E0190000}"/>
    <cellStyle name="Normal 6 2 12 6" xfId="4221" xr:uid="{00000000-0005-0000-0000-0000E1190000}"/>
    <cellStyle name="Normal 6 2 12 6 2" xfId="34415" xr:uid="{00000000-0005-0000-0000-0000E2190000}"/>
    <cellStyle name="Normal 6 2 12 7" xfId="23819" xr:uid="{00000000-0005-0000-0000-0000E3190000}"/>
    <cellStyle name="Normal 6 2 13" xfId="4222" xr:uid="{00000000-0005-0000-0000-0000E4190000}"/>
    <cellStyle name="Normal 6 2 13 2" xfId="4223" xr:uid="{00000000-0005-0000-0000-0000E5190000}"/>
    <cellStyle name="Normal 6 2 13 2 2" xfId="4224" xr:uid="{00000000-0005-0000-0000-0000E6190000}"/>
    <cellStyle name="Normal 6 2 13 2 2 2" xfId="4225" xr:uid="{00000000-0005-0000-0000-0000E7190000}"/>
    <cellStyle name="Normal 6 2 13 2 2 2 2" xfId="37998" xr:uid="{00000000-0005-0000-0000-0000E8190000}"/>
    <cellStyle name="Normal 6 2 13 2 2 3" xfId="27980" xr:uid="{00000000-0005-0000-0000-0000E9190000}"/>
    <cellStyle name="Normal 6 2 13 2 3" xfId="4226" xr:uid="{00000000-0005-0000-0000-0000EA190000}"/>
    <cellStyle name="Normal 6 2 13 2 3 2" xfId="4227" xr:uid="{00000000-0005-0000-0000-0000EB190000}"/>
    <cellStyle name="Normal 6 2 13 2 3 2 2" xfId="37999" xr:uid="{00000000-0005-0000-0000-0000EC190000}"/>
    <cellStyle name="Normal 6 2 13 2 3 3" xfId="27981" xr:uid="{00000000-0005-0000-0000-0000ED190000}"/>
    <cellStyle name="Normal 6 2 13 2 4" xfId="4228" xr:uid="{00000000-0005-0000-0000-0000EE190000}"/>
    <cellStyle name="Normal 6 2 13 2 4 2" xfId="34419" xr:uid="{00000000-0005-0000-0000-0000EF190000}"/>
    <cellStyle name="Normal 6 2 13 2 5" xfId="23823" xr:uid="{00000000-0005-0000-0000-0000F0190000}"/>
    <cellStyle name="Normal 6 2 13 3" xfId="4229" xr:uid="{00000000-0005-0000-0000-0000F1190000}"/>
    <cellStyle name="Normal 6 2 13 3 2" xfId="4230" xr:uid="{00000000-0005-0000-0000-0000F2190000}"/>
    <cellStyle name="Normal 6 2 13 3 2 2" xfId="4231" xr:uid="{00000000-0005-0000-0000-0000F3190000}"/>
    <cellStyle name="Normal 6 2 13 3 2 2 2" xfId="38000" xr:uid="{00000000-0005-0000-0000-0000F4190000}"/>
    <cellStyle name="Normal 6 2 13 3 2 3" xfId="27982" xr:uid="{00000000-0005-0000-0000-0000F5190000}"/>
    <cellStyle name="Normal 6 2 13 3 3" xfId="4232" xr:uid="{00000000-0005-0000-0000-0000F6190000}"/>
    <cellStyle name="Normal 6 2 13 3 3 2" xfId="4233" xr:uid="{00000000-0005-0000-0000-0000F7190000}"/>
    <cellStyle name="Normal 6 2 13 3 3 2 2" xfId="38001" xr:uid="{00000000-0005-0000-0000-0000F8190000}"/>
    <cellStyle name="Normal 6 2 13 3 3 3" xfId="27983" xr:uid="{00000000-0005-0000-0000-0000F9190000}"/>
    <cellStyle name="Normal 6 2 13 3 4" xfId="4234" xr:uid="{00000000-0005-0000-0000-0000FA190000}"/>
    <cellStyle name="Normal 6 2 13 3 4 2" xfId="34420" xr:uid="{00000000-0005-0000-0000-0000FB190000}"/>
    <cellStyle name="Normal 6 2 13 3 5" xfId="23824" xr:uid="{00000000-0005-0000-0000-0000FC190000}"/>
    <cellStyle name="Normal 6 2 13 4" xfId="4235" xr:uid="{00000000-0005-0000-0000-0000FD190000}"/>
    <cellStyle name="Normal 6 2 13 4 2" xfId="4236" xr:uid="{00000000-0005-0000-0000-0000FE190000}"/>
    <cellStyle name="Normal 6 2 13 4 2 2" xfId="38002" xr:uid="{00000000-0005-0000-0000-0000FF190000}"/>
    <cellStyle name="Normal 6 2 13 4 3" xfId="27984" xr:uid="{00000000-0005-0000-0000-0000001A0000}"/>
    <cellStyle name="Normal 6 2 13 5" xfId="4237" xr:uid="{00000000-0005-0000-0000-0000011A0000}"/>
    <cellStyle name="Normal 6 2 13 5 2" xfId="4238" xr:uid="{00000000-0005-0000-0000-0000021A0000}"/>
    <cellStyle name="Normal 6 2 13 5 2 2" xfId="38003" xr:uid="{00000000-0005-0000-0000-0000031A0000}"/>
    <cellStyle name="Normal 6 2 13 5 3" xfId="27985" xr:uid="{00000000-0005-0000-0000-0000041A0000}"/>
    <cellStyle name="Normal 6 2 13 6" xfId="4239" xr:uid="{00000000-0005-0000-0000-0000051A0000}"/>
    <cellStyle name="Normal 6 2 13 6 2" xfId="34418" xr:uid="{00000000-0005-0000-0000-0000061A0000}"/>
    <cellStyle name="Normal 6 2 13 7" xfId="23822" xr:uid="{00000000-0005-0000-0000-0000071A0000}"/>
    <cellStyle name="Normal 6 2 14" xfId="4240" xr:uid="{00000000-0005-0000-0000-0000081A0000}"/>
    <cellStyle name="Normal 6 2 14 2" xfId="4241" xr:uid="{00000000-0005-0000-0000-0000091A0000}"/>
    <cellStyle name="Normal 6 2 14 2 2" xfId="4242" xr:uid="{00000000-0005-0000-0000-00000A1A0000}"/>
    <cellStyle name="Normal 6 2 14 2 2 2" xfId="38004" xr:uid="{00000000-0005-0000-0000-00000B1A0000}"/>
    <cellStyle name="Normal 6 2 14 2 3" xfId="27986" xr:uid="{00000000-0005-0000-0000-00000C1A0000}"/>
    <cellStyle name="Normal 6 2 14 3" xfId="4243" xr:uid="{00000000-0005-0000-0000-00000D1A0000}"/>
    <cellStyle name="Normal 6 2 14 3 2" xfId="4244" xr:uid="{00000000-0005-0000-0000-00000E1A0000}"/>
    <cellStyle name="Normal 6 2 14 3 2 2" xfId="38005" xr:uid="{00000000-0005-0000-0000-00000F1A0000}"/>
    <cellStyle name="Normal 6 2 14 3 3" xfId="27987" xr:uid="{00000000-0005-0000-0000-0000101A0000}"/>
    <cellStyle name="Normal 6 2 14 4" xfId="4245" xr:uid="{00000000-0005-0000-0000-0000111A0000}"/>
    <cellStyle name="Normal 6 2 14 4 2" xfId="34421" xr:uid="{00000000-0005-0000-0000-0000121A0000}"/>
    <cellStyle name="Normal 6 2 14 5" xfId="23825" xr:uid="{00000000-0005-0000-0000-0000131A0000}"/>
    <cellStyle name="Normal 6 2 15" xfId="4246" xr:uid="{00000000-0005-0000-0000-0000141A0000}"/>
    <cellStyle name="Normal 6 2 15 2" xfId="4247" xr:uid="{00000000-0005-0000-0000-0000151A0000}"/>
    <cellStyle name="Normal 6 2 15 2 2" xfId="4248" xr:uid="{00000000-0005-0000-0000-0000161A0000}"/>
    <cellStyle name="Normal 6 2 15 2 2 2" xfId="38006" xr:uid="{00000000-0005-0000-0000-0000171A0000}"/>
    <cellStyle name="Normal 6 2 15 2 3" xfId="27988" xr:uid="{00000000-0005-0000-0000-0000181A0000}"/>
    <cellStyle name="Normal 6 2 15 3" xfId="4249" xr:uid="{00000000-0005-0000-0000-0000191A0000}"/>
    <cellStyle name="Normal 6 2 15 3 2" xfId="4250" xr:uid="{00000000-0005-0000-0000-00001A1A0000}"/>
    <cellStyle name="Normal 6 2 15 3 2 2" xfId="38007" xr:uid="{00000000-0005-0000-0000-00001B1A0000}"/>
    <cellStyle name="Normal 6 2 15 3 3" xfId="27989" xr:uid="{00000000-0005-0000-0000-00001C1A0000}"/>
    <cellStyle name="Normal 6 2 15 4" xfId="4251" xr:uid="{00000000-0005-0000-0000-00001D1A0000}"/>
    <cellStyle name="Normal 6 2 15 4 2" xfId="34422" xr:uid="{00000000-0005-0000-0000-00001E1A0000}"/>
    <cellStyle name="Normal 6 2 15 5" xfId="23826" xr:uid="{00000000-0005-0000-0000-00001F1A0000}"/>
    <cellStyle name="Normal 6 2 16" xfId="4252" xr:uid="{00000000-0005-0000-0000-0000201A0000}"/>
    <cellStyle name="Normal 6 2 16 2" xfId="4253" xr:uid="{00000000-0005-0000-0000-0000211A0000}"/>
    <cellStyle name="Normal 6 2 16 2 2" xfId="34402" xr:uid="{00000000-0005-0000-0000-0000221A0000}"/>
    <cellStyle name="Normal 6 2 16 3" xfId="23806" xr:uid="{00000000-0005-0000-0000-0000231A0000}"/>
    <cellStyle name="Normal 6 2 17" xfId="4254" xr:uid="{00000000-0005-0000-0000-0000241A0000}"/>
    <cellStyle name="Normal 6 2 17 2" xfId="4255" xr:uid="{00000000-0005-0000-0000-0000251A0000}"/>
    <cellStyle name="Normal 6 2 17 2 2" xfId="38008" xr:uid="{00000000-0005-0000-0000-0000261A0000}"/>
    <cellStyle name="Normal 6 2 17 3" xfId="27990" xr:uid="{00000000-0005-0000-0000-0000271A0000}"/>
    <cellStyle name="Normal 6 2 18" xfId="4256" xr:uid="{00000000-0005-0000-0000-0000281A0000}"/>
    <cellStyle name="Normal 6 2 18 2" xfId="4257" xr:uid="{00000000-0005-0000-0000-0000291A0000}"/>
    <cellStyle name="Normal 6 2 18 2 2" xfId="38009" xr:uid="{00000000-0005-0000-0000-00002A1A0000}"/>
    <cellStyle name="Normal 6 2 18 3" xfId="27991" xr:uid="{00000000-0005-0000-0000-00002B1A0000}"/>
    <cellStyle name="Normal 6 2 19" xfId="4258" xr:uid="{00000000-0005-0000-0000-00002C1A0000}"/>
    <cellStyle name="Normal 6 2 19 2" xfId="4259" xr:uid="{00000000-0005-0000-0000-00002D1A0000}"/>
    <cellStyle name="Normal 6 2 19 2 2" xfId="43819" xr:uid="{00000000-0005-0000-0000-00002E1A0000}"/>
    <cellStyle name="Normal 6 2 19 3" xfId="33803" xr:uid="{00000000-0005-0000-0000-00002F1A0000}"/>
    <cellStyle name="Normal 6 2 2" xfId="4260" xr:uid="{00000000-0005-0000-0000-0000301A0000}"/>
    <cellStyle name="Normal 6 2 2 10" xfId="4261" xr:uid="{00000000-0005-0000-0000-0000311A0000}"/>
    <cellStyle name="Normal 6 2 2 10 2" xfId="4262" xr:uid="{00000000-0005-0000-0000-0000321A0000}"/>
    <cellStyle name="Normal 6 2 2 10 2 2" xfId="4263" xr:uid="{00000000-0005-0000-0000-0000331A0000}"/>
    <cellStyle name="Normal 6 2 2 10 2 2 2" xfId="4264" xr:uid="{00000000-0005-0000-0000-0000341A0000}"/>
    <cellStyle name="Normal 6 2 2 10 2 2 2 2" xfId="4265" xr:uid="{00000000-0005-0000-0000-0000351A0000}"/>
    <cellStyle name="Normal 6 2 2 10 2 2 2 2 2" xfId="38010" xr:uid="{00000000-0005-0000-0000-0000361A0000}"/>
    <cellStyle name="Normal 6 2 2 10 2 2 2 3" xfId="27992" xr:uid="{00000000-0005-0000-0000-0000371A0000}"/>
    <cellStyle name="Normal 6 2 2 10 2 2 3" xfId="4266" xr:uid="{00000000-0005-0000-0000-0000381A0000}"/>
    <cellStyle name="Normal 6 2 2 10 2 2 3 2" xfId="4267" xr:uid="{00000000-0005-0000-0000-0000391A0000}"/>
    <cellStyle name="Normal 6 2 2 10 2 2 3 2 2" xfId="38011" xr:uid="{00000000-0005-0000-0000-00003A1A0000}"/>
    <cellStyle name="Normal 6 2 2 10 2 2 3 3" xfId="27993" xr:uid="{00000000-0005-0000-0000-00003B1A0000}"/>
    <cellStyle name="Normal 6 2 2 10 2 2 4" xfId="4268" xr:uid="{00000000-0005-0000-0000-00003C1A0000}"/>
    <cellStyle name="Normal 6 2 2 10 2 2 4 2" xfId="34426" xr:uid="{00000000-0005-0000-0000-00003D1A0000}"/>
    <cellStyle name="Normal 6 2 2 10 2 2 5" xfId="23830" xr:uid="{00000000-0005-0000-0000-00003E1A0000}"/>
    <cellStyle name="Normal 6 2 2 10 2 3" xfId="4269" xr:uid="{00000000-0005-0000-0000-00003F1A0000}"/>
    <cellStyle name="Normal 6 2 2 10 2 3 2" xfId="4270" xr:uid="{00000000-0005-0000-0000-0000401A0000}"/>
    <cellStyle name="Normal 6 2 2 10 2 3 2 2" xfId="4271" xr:uid="{00000000-0005-0000-0000-0000411A0000}"/>
    <cellStyle name="Normal 6 2 2 10 2 3 2 2 2" xfId="38012" xr:uid="{00000000-0005-0000-0000-0000421A0000}"/>
    <cellStyle name="Normal 6 2 2 10 2 3 2 3" xfId="27994" xr:uid="{00000000-0005-0000-0000-0000431A0000}"/>
    <cellStyle name="Normal 6 2 2 10 2 3 3" xfId="4272" xr:uid="{00000000-0005-0000-0000-0000441A0000}"/>
    <cellStyle name="Normal 6 2 2 10 2 3 3 2" xfId="4273" xr:uid="{00000000-0005-0000-0000-0000451A0000}"/>
    <cellStyle name="Normal 6 2 2 10 2 3 3 2 2" xfId="38013" xr:uid="{00000000-0005-0000-0000-0000461A0000}"/>
    <cellStyle name="Normal 6 2 2 10 2 3 3 3" xfId="27995" xr:uid="{00000000-0005-0000-0000-0000471A0000}"/>
    <cellStyle name="Normal 6 2 2 10 2 3 4" xfId="4274" xr:uid="{00000000-0005-0000-0000-0000481A0000}"/>
    <cellStyle name="Normal 6 2 2 10 2 3 4 2" xfId="34427" xr:uid="{00000000-0005-0000-0000-0000491A0000}"/>
    <cellStyle name="Normal 6 2 2 10 2 3 5" xfId="23831" xr:uid="{00000000-0005-0000-0000-00004A1A0000}"/>
    <cellStyle name="Normal 6 2 2 10 2 4" xfId="4275" xr:uid="{00000000-0005-0000-0000-00004B1A0000}"/>
    <cellStyle name="Normal 6 2 2 10 2 4 2" xfId="4276" xr:uid="{00000000-0005-0000-0000-00004C1A0000}"/>
    <cellStyle name="Normal 6 2 2 10 2 4 2 2" xfId="38014" xr:uid="{00000000-0005-0000-0000-00004D1A0000}"/>
    <cellStyle name="Normal 6 2 2 10 2 4 3" xfId="27996" xr:uid="{00000000-0005-0000-0000-00004E1A0000}"/>
    <cellStyle name="Normal 6 2 2 10 2 5" xfId="4277" xr:uid="{00000000-0005-0000-0000-00004F1A0000}"/>
    <cellStyle name="Normal 6 2 2 10 2 5 2" xfId="4278" xr:uid="{00000000-0005-0000-0000-0000501A0000}"/>
    <cellStyle name="Normal 6 2 2 10 2 5 2 2" xfId="38015" xr:uid="{00000000-0005-0000-0000-0000511A0000}"/>
    <cellStyle name="Normal 6 2 2 10 2 5 3" xfId="27997" xr:uid="{00000000-0005-0000-0000-0000521A0000}"/>
    <cellStyle name="Normal 6 2 2 10 2 6" xfId="4279" xr:uid="{00000000-0005-0000-0000-0000531A0000}"/>
    <cellStyle name="Normal 6 2 2 10 2 6 2" xfId="34425" xr:uid="{00000000-0005-0000-0000-0000541A0000}"/>
    <cellStyle name="Normal 6 2 2 10 2 7" xfId="23829" xr:uid="{00000000-0005-0000-0000-0000551A0000}"/>
    <cellStyle name="Normal 6 2 2 10 3" xfId="4280" xr:uid="{00000000-0005-0000-0000-0000561A0000}"/>
    <cellStyle name="Normal 6 2 2 10 3 2" xfId="4281" xr:uid="{00000000-0005-0000-0000-0000571A0000}"/>
    <cellStyle name="Normal 6 2 2 10 3 2 2" xfId="4282" xr:uid="{00000000-0005-0000-0000-0000581A0000}"/>
    <cellStyle name="Normal 6 2 2 10 3 2 2 2" xfId="38016" xr:uid="{00000000-0005-0000-0000-0000591A0000}"/>
    <cellStyle name="Normal 6 2 2 10 3 2 3" xfId="27998" xr:uid="{00000000-0005-0000-0000-00005A1A0000}"/>
    <cellStyle name="Normal 6 2 2 10 3 3" xfId="4283" xr:uid="{00000000-0005-0000-0000-00005B1A0000}"/>
    <cellStyle name="Normal 6 2 2 10 3 3 2" xfId="4284" xr:uid="{00000000-0005-0000-0000-00005C1A0000}"/>
    <cellStyle name="Normal 6 2 2 10 3 3 2 2" xfId="38017" xr:uid="{00000000-0005-0000-0000-00005D1A0000}"/>
    <cellStyle name="Normal 6 2 2 10 3 3 3" xfId="27999" xr:uid="{00000000-0005-0000-0000-00005E1A0000}"/>
    <cellStyle name="Normal 6 2 2 10 3 4" xfId="4285" xr:uid="{00000000-0005-0000-0000-00005F1A0000}"/>
    <cellStyle name="Normal 6 2 2 10 3 4 2" xfId="34428" xr:uid="{00000000-0005-0000-0000-0000601A0000}"/>
    <cellStyle name="Normal 6 2 2 10 3 5" xfId="23832" xr:uid="{00000000-0005-0000-0000-0000611A0000}"/>
    <cellStyle name="Normal 6 2 2 10 4" xfId="4286" xr:uid="{00000000-0005-0000-0000-0000621A0000}"/>
    <cellStyle name="Normal 6 2 2 10 4 2" xfId="4287" xr:uid="{00000000-0005-0000-0000-0000631A0000}"/>
    <cellStyle name="Normal 6 2 2 10 4 2 2" xfId="4288" xr:uid="{00000000-0005-0000-0000-0000641A0000}"/>
    <cellStyle name="Normal 6 2 2 10 4 2 2 2" xfId="38018" xr:uid="{00000000-0005-0000-0000-0000651A0000}"/>
    <cellStyle name="Normal 6 2 2 10 4 2 3" xfId="28000" xr:uid="{00000000-0005-0000-0000-0000661A0000}"/>
    <cellStyle name="Normal 6 2 2 10 4 3" xfId="4289" xr:uid="{00000000-0005-0000-0000-0000671A0000}"/>
    <cellStyle name="Normal 6 2 2 10 4 3 2" xfId="4290" xr:uid="{00000000-0005-0000-0000-0000681A0000}"/>
    <cellStyle name="Normal 6 2 2 10 4 3 2 2" xfId="38019" xr:uid="{00000000-0005-0000-0000-0000691A0000}"/>
    <cellStyle name="Normal 6 2 2 10 4 3 3" xfId="28001" xr:uid="{00000000-0005-0000-0000-00006A1A0000}"/>
    <cellStyle name="Normal 6 2 2 10 4 4" xfId="4291" xr:uid="{00000000-0005-0000-0000-00006B1A0000}"/>
    <cellStyle name="Normal 6 2 2 10 4 4 2" xfId="34429" xr:uid="{00000000-0005-0000-0000-00006C1A0000}"/>
    <cellStyle name="Normal 6 2 2 10 4 5" xfId="23833" xr:uid="{00000000-0005-0000-0000-00006D1A0000}"/>
    <cellStyle name="Normal 6 2 2 10 5" xfId="4292" xr:uid="{00000000-0005-0000-0000-00006E1A0000}"/>
    <cellStyle name="Normal 6 2 2 10 5 2" xfId="4293" xr:uid="{00000000-0005-0000-0000-00006F1A0000}"/>
    <cellStyle name="Normal 6 2 2 10 5 2 2" xfId="38020" xr:uid="{00000000-0005-0000-0000-0000701A0000}"/>
    <cellStyle name="Normal 6 2 2 10 5 3" xfId="28002" xr:uid="{00000000-0005-0000-0000-0000711A0000}"/>
    <cellStyle name="Normal 6 2 2 10 6" xfId="4294" xr:uid="{00000000-0005-0000-0000-0000721A0000}"/>
    <cellStyle name="Normal 6 2 2 10 6 2" xfId="4295" xr:uid="{00000000-0005-0000-0000-0000731A0000}"/>
    <cellStyle name="Normal 6 2 2 10 6 2 2" xfId="38021" xr:uid="{00000000-0005-0000-0000-0000741A0000}"/>
    <cellStyle name="Normal 6 2 2 10 6 3" xfId="28003" xr:uid="{00000000-0005-0000-0000-0000751A0000}"/>
    <cellStyle name="Normal 6 2 2 10 7" xfId="4296" xr:uid="{00000000-0005-0000-0000-0000761A0000}"/>
    <cellStyle name="Normal 6 2 2 10 7 2" xfId="34424" xr:uid="{00000000-0005-0000-0000-0000771A0000}"/>
    <cellStyle name="Normal 6 2 2 10 8" xfId="23828" xr:uid="{00000000-0005-0000-0000-0000781A0000}"/>
    <cellStyle name="Normal 6 2 2 11" xfId="4297" xr:uid="{00000000-0005-0000-0000-0000791A0000}"/>
    <cellStyle name="Normal 6 2 2 11 2" xfId="4298" xr:uid="{00000000-0005-0000-0000-00007A1A0000}"/>
    <cellStyle name="Normal 6 2 2 11 2 2" xfId="4299" xr:uid="{00000000-0005-0000-0000-00007B1A0000}"/>
    <cellStyle name="Normal 6 2 2 11 2 2 2" xfId="4300" xr:uid="{00000000-0005-0000-0000-00007C1A0000}"/>
    <cellStyle name="Normal 6 2 2 11 2 2 2 2" xfId="38022" xr:uid="{00000000-0005-0000-0000-00007D1A0000}"/>
    <cellStyle name="Normal 6 2 2 11 2 2 3" xfId="28004" xr:uid="{00000000-0005-0000-0000-00007E1A0000}"/>
    <cellStyle name="Normal 6 2 2 11 2 3" xfId="4301" xr:uid="{00000000-0005-0000-0000-00007F1A0000}"/>
    <cellStyle name="Normal 6 2 2 11 2 3 2" xfId="4302" xr:uid="{00000000-0005-0000-0000-0000801A0000}"/>
    <cellStyle name="Normal 6 2 2 11 2 3 2 2" xfId="38023" xr:uid="{00000000-0005-0000-0000-0000811A0000}"/>
    <cellStyle name="Normal 6 2 2 11 2 3 3" xfId="28005" xr:uid="{00000000-0005-0000-0000-0000821A0000}"/>
    <cellStyle name="Normal 6 2 2 11 2 4" xfId="4303" xr:uid="{00000000-0005-0000-0000-0000831A0000}"/>
    <cellStyle name="Normal 6 2 2 11 2 4 2" xfId="34431" xr:uid="{00000000-0005-0000-0000-0000841A0000}"/>
    <cellStyle name="Normal 6 2 2 11 2 5" xfId="23835" xr:uid="{00000000-0005-0000-0000-0000851A0000}"/>
    <cellStyle name="Normal 6 2 2 11 3" xfId="4304" xr:uid="{00000000-0005-0000-0000-0000861A0000}"/>
    <cellStyle name="Normal 6 2 2 11 3 2" xfId="4305" xr:uid="{00000000-0005-0000-0000-0000871A0000}"/>
    <cellStyle name="Normal 6 2 2 11 3 2 2" xfId="4306" xr:uid="{00000000-0005-0000-0000-0000881A0000}"/>
    <cellStyle name="Normal 6 2 2 11 3 2 2 2" xfId="38024" xr:uid="{00000000-0005-0000-0000-0000891A0000}"/>
    <cellStyle name="Normal 6 2 2 11 3 2 3" xfId="28006" xr:uid="{00000000-0005-0000-0000-00008A1A0000}"/>
    <cellStyle name="Normal 6 2 2 11 3 3" xfId="4307" xr:uid="{00000000-0005-0000-0000-00008B1A0000}"/>
    <cellStyle name="Normal 6 2 2 11 3 3 2" xfId="4308" xr:uid="{00000000-0005-0000-0000-00008C1A0000}"/>
    <cellStyle name="Normal 6 2 2 11 3 3 2 2" xfId="38025" xr:uid="{00000000-0005-0000-0000-00008D1A0000}"/>
    <cellStyle name="Normal 6 2 2 11 3 3 3" xfId="28007" xr:uid="{00000000-0005-0000-0000-00008E1A0000}"/>
    <cellStyle name="Normal 6 2 2 11 3 4" xfId="4309" xr:uid="{00000000-0005-0000-0000-00008F1A0000}"/>
    <cellStyle name="Normal 6 2 2 11 3 4 2" xfId="34432" xr:uid="{00000000-0005-0000-0000-0000901A0000}"/>
    <cellStyle name="Normal 6 2 2 11 3 5" xfId="23836" xr:uid="{00000000-0005-0000-0000-0000911A0000}"/>
    <cellStyle name="Normal 6 2 2 11 4" xfId="4310" xr:uid="{00000000-0005-0000-0000-0000921A0000}"/>
    <cellStyle name="Normal 6 2 2 11 4 2" xfId="4311" xr:uid="{00000000-0005-0000-0000-0000931A0000}"/>
    <cellStyle name="Normal 6 2 2 11 4 2 2" xfId="38026" xr:uid="{00000000-0005-0000-0000-0000941A0000}"/>
    <cellStyle name="Normal 6 2 2 11 4 3" xfId="28008" xr:uid="{00000000-0005-0000-0000-0000951A0000}"/>
    <cellStyle name="Normal 6 2 2 11 5" xfId="4312" xr:uid="{00000000-0005-0000-0000-0000961A0000}"/>
    <cellStyle name="Normal 6 2 2 11 5 2" xfId="4313" xr:uid="{00000000-0005-0000-0000-0000971A0000}"/>
    <cellStyle name="Normal 6 2 2 11 5 2 2" xfId="38027" xr:uid="{00000000-0005-0000-0000-0000981A0000}"/>
    <cellStyle name="Normal 6 2 2 11 5 3" xfId="28009" xr:uid="{00000000-0005-0000-0000-0000991A0000}"/>
    <cellStyle name="Normal 6 2 2 11 6" xfId="4314" xr:uid="{00000000-0005-0000-0000-00009A1A0000}"/>
    <cellStyle name="Normal 6 2 2 11 6 2" xfId="34430" xr:uid="{00000000-0005-0000-0000-00009B1A0000}"/>
    <cellStyle name="Normal 6 2 2 11 7" xfId="23834" xr:uid="{00000000-0005-0000-0000-00009C1A0000}"/>
    <cellStyle name="Normal 6 2 2 12" xfId="4315" xr:uid="{00000000-0005-0000-0000-00009D1A0000}"/>
    <cellStyle name="Normal 6 2 2 12 2" xfId="4316" xr:uid="{00000000-0005-0000-0000-00009E1A0000}"/>
    <cellStyle name="Normal 6 2 2 12 2 2" xfId="4317" xr:uid="{00000000-0005-0000-0000-00009F1A0000}"/>
    <cellStyle name="Normal 6 2 2 12 2 2 2" xfId="4318" xr:uid="{00000000-0005-0000-0000-0000A01A0000}"/>
    <cellStyle name="Normal 6 2 2 12 2 2 2 2" xfId="38028" xr:uid="{00000000-0005-0000-0000-0000A11A0000}"/>
    <cellStyle name="Normal 6 2 2 12 2 2 3" xfId="28010" xr:uid="{00000000-0005-0000-0000-0000A21A0000}"/>
    <cellStyle name="Normal 6 2 2 12 2 3" xfId="4319" xr:uid="{00000000-0005-0000-0000-0000A31A0000}"/>
    <cellStyle name="Normal 6 2 2 12 2 3 2" xfId="4320" xr:uid="{00000000-0005-0000-0000-0000A41A0000}"/>
    <cellStyle name="Normal 6 2 2 12 2 3 2 2" xfId="38029" xr:uid="{00000000-0005-0000-0000-0000A51A0000}"/>
    <cellStyle name="Normal 6 2 2 12 2 3 3" xfId="28011" xr:uid="{00000000-0005-0000-0000-0000A61A0000}"/>
    <cellStyle name="Normal 6 2 2 12 2 4" xfId="4321" xr:uid="{00000000-0005-0000-0000-0000A71A0000}"/>
    <cellStyle name="Normal 6 2 2 12 2 4 2" xfId="34434" xr:uid="{00000000-0005-0000-0000-0000A81A0000}"/>
    <cellStyle name="Normal 6 2 2 12 2 5" xfId="23838" xr:uid="{00000000-0005-0000-0000-0000A91A0000}"/>
    <cellStyle name="Normal 6 2 2 12 3" xfId="4322" xr:uid="{00000000-0005-0000-0000-0000AA1A0000}"/>
    <cellStyle name="Normal 6 2 2 12 3 2" xfId="4323" xr:uid="{00000000-0005-0000-0000-0000AB1A0000}"/>
    <cellStyle name="Normal 6 2 2 12 3 2 2" xfId="4324" xr:uid="{00000000-0005-0000-0000-0000AC1A0000}"/>
    <cellStyle name="Normal 6 2 2 12 3 2 2 2" xfId="38030" xr:uid="{00000000-0005-0000-0000-0000AD1A0000}"/>
    <cellStyle name="Normal 6 2 2 12 3 2 3" xfId="28012" xr:uid="{00000000-0005-0000-0000-0000AE1A0000}"/>
    <cellStyle name="Normal 6 2 2 12 3 3" xfId="4325" xr:uid="{00000000-0005-0000-0000-0000AF1A0000}"/>
    <cellStyle name="Normal 6 2 2 12 3 3 2" xfId="4326" xr:uid="{00000000-0005-0000-0000-0000B01A0000}"/>
    <cellStyle name="Normal 6 2 2 12 3 3 2 2" xfId="38031" xr:uid="{00000000-0005-0000-0000-0000B11A0000}"/>
    <cellStyle name="Normal 6 2 2 12 3 3 3" xfId="28013" xr:uid="{00000000-0005-0000-0000-0000B21A0000}"/>
    <cellStyle name="Normal 6 2 2 12 3 4" xfId="4327" xr:uid="{00000000-0005-0000-0000-0000B31A0000}"/>
    <cellStyle name="Normal 6 2 2 12 3 4 2" xfId="34435" xr:uid="{00000000-0005-0000-0000-0000B41A0000}"/>
    <cellStyle name="Normal 6 2 2 12 3 5" xfId="23839" xr:uid="{00000000-0005-0000-0000-0000B51A0000}"/>
    <cellStyle name="Normal 6 2 2 12 4" xfId="4328" xr:uid="{00000000-0005-0000-0000-0000B61A0000}"/>
    <cellStyle name="Normal 6 2 2 12 4 2" xfId="4329" xr:uid="{00000000-0005-0000-0000-0000B71A0000}"/>
    <cellStyle name="Normal 6 2 2 12 4 2 2" xfId="38032" xr:uid="{00000000-0005-0000-0000-0000B81A0000}"/>
    <cellStyle name="Normal 6 2 2 12 4 3" xfId="28014" xr:uid="{00000000-0005-0000-0000-0000B91A0000}"/>
    <cellStyle name="Normal 6 2 2 12 5" xfId="4330" xr:uid="{00000000-0005-0000-0000-0000BA1A0000}"/>
    <cellStyle name="Normal 6 2 2 12 5 2" xfId="4331" xr:uid="{00000000-0005-0000-0000-0000BB1A0000}"/>
    <cellStyle name="Normal 6 2 2 12 5 2 2" xfId="38033" xr:uid="{00000000-0005-0000-0000-0000BC1A0000}"/>
    <cellStyle name="Normal 6 2 2 12 5 3" xfId="28015" xr:uid="{00000000-0005-0000-0000-0000BD1A0000}"/>
    <cellStyle name="Normal 6 2 2 12 6" xfId="4332" xr:uid="{00000000-0005-0000-0000-0000BE1A0000}"/>
    <cellStyle name="Normal 6 2 2 12 6 2" xfId="34433" xr:uid="{00000000-0005-0000-0000-0000BF1A0000}"/>
    <cellStyle name="Normal 6 2 2 12 7" xfId="23837" xr:uid="{00000000-0005-0000-0000-0000C01A0000}"/>
    <cellStyle name="Normal 6 2 2 13" xfId="4333" xr:uid="{00000000-0005-0000-0000-0000C11A0000}"/>
    <cellStyle name="Normal 6 2 2 13 2" xfId="4334" xr:uid="{00000000-0005-0000-0000-0000C21A0000}"/>
    <cellStyle name="Normal 6 2 2 13 2 2" xfId="4335" xr:uid="{00000000-0005-0000-0000-0000C31A0000}"/>
    <cellStyle name="Normal 6 2 2 13 2 2 2" xfId="38034" xr:uid="{00000000-0005-0000-0000-0000C41A0000}"/>
    <cellStyle name="Normal 6 2 2 13 2 3" xfId="28016" xr:uid="{00000000-0005-0000-0000-0000C51A0000}"/>
    <cellStyle name="Normal 6 2 2 13 3" xfId="4336" xr:uid="{00000000-0005-0000-0000-0000C61A0000}"/>
    <cellStyle name="Normal 6 2 2 13 3 2" xfId="4337" xr:uid="{00000000-0005-0000-0000-0000C71A0000}"/>
    <cellStyle name="Normal 6 2 2 13 3 2 2" xfId="38035" xr:uid="{00000000-0005-0000-0000-0000C81A0000}"/>
    <cellStyle name="Normal 6 2 2 13 3 3" xfId="28017" xr:uid="{00000000-0005-0000-0000-0000C91A0000}"/>
    <cellStyle name="Normal 6 2 2 13 4" xfId="4338" xr:uid="{00000000-0005-0000-0000-0000CA1A0000}"/>
    <cellStyle name="Normal 6 2 2 13 4 2" xfId="34436" xr:uid="{00000000-0005-0000-0000-0000CB1A0000}"/>
    <cellStyle name="Normal 6 2 2 13 5" xfId="23840" xr:uid="{00000000-0005-0000-0000-0000CC1A0000}"/>
    <cellStyle name="Normal 6 2 2 14" xfId="4339" xr:uid="{00000000-0005-0000-0000-0000CD1A0000}"/>
    <cellStyle name="Normal 6 2 2 14 2" xfId="4340" xr:uid="{00000000-0005-0000-0000-0000CE1A0000}"/>
    <cellStyle name="Normal 6 2 2 14 2 2" xfId="4341" xr:uid="{00000000-0005-0000-0000-0000CF1A0000}"/>
    <cellStyle name="Normal 6 2 2 14 2 2 2" xfId="38036" xr:uid="{00000000-0005-0000-0000-0000D01A0000}"/>
    <cellStyle name="Normal 6 2 2 14 2 3" xfId="28018" xr:uid="{00000000-0005-0000-0000-0000D11A0000}"/>
    <cellStyle name="Normal 6 2 2 14 3" xfId="4342" xr:uid="{00000000-0005-0000-0000-0000D21A0000}"/>
    <cellStyle name="Normal 6 2 2 14 3 2" xfId="4343" xr:uid="{00000000-0005-0000-0000-0000D31A0000}"/>
    <cellStyle name="Normal 6 2 2 14 3 2 2" xfId="38037" xr:uid="{00000000-0005-0000-0000-0000D41A0000}"/>
    <cellStyle name="Normal 6 2 2 14 3 3" xfId="28019" xr:uid="{00000000-0005-0000-0000-0000D51A0000}"/>
    <cellStyle name="Normal 6 2 2 14 4" xfId="4344" xr:uid="{00000000-0005-0000-0000-0000D61A0000}"/>
    <cellStyle name="Normal 6 2 2 14 4 2" xfId="34437" xr:uid="{00000000-0005-0000-0000-0000D71A0000}"/>
    <cellStyle name="Normal 6 2 2 14 5" xfId="23841" xr:uid="{00000000-0005-0000-0000-0000D81A0000}"/>
    <cellStyle name="Normal 6 2 2 15" xfId="4345" xr:uid="{00000000-0005-0000-0000-0000D91A0000}"/>
    <cellStyle name="Normal 6 2 2 15 2" xfId="4346" xr:uid="{00000000-0005-0000-0000-0000DA1A0000}"/>
    <cellStyle name="Normal 6 2 2 15 2 2" xfId="34423" xr:uid="{00000000-0005-0000-0000-0000DB1A0000}"/>
    <cellStyle name="Normal 6 2 2 15 3" xfId="23827" xr:uid="{00000000-0005-0000-0000-0000DC1A0000}"/>
    <cellStyle name="Normal 6 2 2 16" xfId="4347" xr:uid="{00000000-0005-0000-0000-0000DD1A0000}"/>
    <cellStyle name="Normal 6 2 2 16 2" xfId="4348" xr:uid="{00000000-0005-0000-0000-0000DE1A0000}"/>
    <cellStyle name="Normal 6 2 2 16 2 2" xfId="38038" xr:uid="{00000000-0005-0000-0000-0000DF1A0000}"/>
    <cellStyle name="Normal 6 2 2 16 3" xfId="28020" xr:uid="{00000000-0005-0000-0000-0000E01A0000}"/>
    <cellStyle name="Normal 6 2 2 17" xfId="4349" xr:uid="{00000000-0005-0000-0000-0000E11A0000}"/>
    <cellStyle name="Normal 6 2 2 17 2" xfId="4350" xr:uid="{00000000-0005-0000-0000-0000E21A0000}"/>
    <cellStyle name="Normal 6 2 2 17 2 2" xfId="38039" xr:uid="{00000000-0005-0000-0000-0000E31A0000}"/>
    <cellStyle name="Normal 6 2 2 17 3" xfId="28021" xr:uid="{00000000-0005-0000-0000-0000E41A0000}"/>
    <cellStyle name="Normal 6 2 2 18" xfId="4351" xr:uid="{00000000-0005-0000-0000-0000E51A0000}"/>
    <cellStyle name="Normal 6 2 2 18 2" xfId="4352" xr:uid="{00000000-0005-0000-0000-0000E61A0000}"/>
    <cellStyle name="Normal 6 2 2 18 2 2" xfId="43831" xr:uid="{00000000-0005-0000-0000-0000E71A0000}"/>
    <cellStyle name="Normal 6 2 2 18 3" xfId="33815" xr:uid="{00000000-0005-0000-0000-0000E81A0000}"/>
    <cellStyle name="Normal 6 2 2 19" xfId="23337" xr:uid="{00000000-0005-0000-0000-0000E91A0000}"/>
    <cellStyle name="Normal 6 2 2 2" xfId="4353" xr:uid="{00000000-0005-0000-0000-0000EA1A0000}"/>
    <cellStyle name="Normal 6 2 2 2 10" xfId="4354" xr:uid="{00000000-0005-0000-0000-0000EB1A0000}"/>
    <cellStyle name="Normal 6 2 2 2 10 2" xfId="4355" xr:uid="{00000000-0005-0000-0000-0000EC1A0000}"/>
    <cellStyle name="Normal 6 2 2 2 10 2 2" xfId="38040" xr:uid="{00000000-0005-0000-0000-0000ED1A0000}"/>
    <cellStyle name="Normal 6 2 2 2 10 3" xfId="28022" xr:uid="{00000000-0005-0000-0000-0000EE1A0000}"/>
    <cellStyle name="Normal 6 2 2 2 11" xfId="4356" xr:uid="{00000000-0005-0000-0000-0000EF1A0000}"/>
    <cellStyle name="Normal 6 2 2 2 11 2" xfId="4357" xr:uid="{00000000-0005-0000-0000-0000F01A0000}"/>
    <cellStyle name="Normal 6 2 2 2 11 2 2" xfId="38041" xr:uid="{00000000-0005-0000-0000-0000F11A0000}"/>
    <cellStyle name="Normal 6 2 2 2 11 3" xfId="28023" xr:uid="{00000000-0005-0000-0000-0000F21A0000}"/>
    <cellStyle name="Normal 6 2 2 2 12" xfId="4358" xr:uid="{00000000-0005-0000-0000-0000F31A0000}"/>
    <cellStyle name="Normal 6 2 2 2 12 2" xfId="33865" xr:uid="{00000000-0005-0000-0000-0000F41A0000}"/>
    <cellStyle name="Normal 6 2 2 2 13" xfId="4359" xr:uid="{00000000-0005-0000-0000-0000F51A0000}"/>
    <cellStyle name="Normal 6 2 2 2 13 2" xfId="34438" xr:uid="{00000000-0005-0000-0000-0000F61A0000}"/>
    <cellStyle name="Normal 6 2 2 2 14" xfId="23842" xr:uid="{00000000-0005-0000-0000-0000F71A0000}"/>
    <cellStyle name="Normal 6 2 2 2 2" xfId="4360" xr:uid="{00000000-0005-0000-0000-0000F81A0000}"/>
    <cellStyle name="Normal 6 2 2 2 2 10" xfId="4361" xr:uid="{00000000-0005-0000-0000-0000F91A0000}"/>
    <cellStyle name="Normal 6 2 2 2 2 10 2" xfId="4362" xr:uid="{00000000-0005-0000-0000-0000FA1A0000}"/>
    <cellStyle name="Normal 6 2 2 2 2 10 2 2" xfId="38042" xr:uid="{00000000-0005-0000-0000-0000FB1A0000}"/>
    <cellStyle name="Normal 6 2 2 2 2 10 3" xfId="28024" xr:uid="{00000000-0005-0000-0000-0000FC1A0000}"/>
    <cellStyle name="Normal 6 2 2 2 2 11" xfId="4363" xr:uid="{00000000-0005-0000-0000-0000FD1A0000}"/>
    <cellStyle name="Normal 6 2 2 2 2 11 2" xfId="34439" xr:uid="{00000000-0005-0000-0000-0000FE1A0000}"/>
    <cellStyle name="Normal 6 2 2 2 2 12" xfId="23843" xr:uid="{00000000-0005-0000-0000-0000FF1A0000}"/>
    <cellStyle name="Normal 6 2 2 2 2 2" xfId="4364" xr:uid="{00000000-0005-0000-0000-0000001B0000}"/>
    <cellStyle name="Normal 6 2 2 2 2 2 10" xfId="23844" xr:uid="{00000000-0005-0000-0000-0000011B0000}"/>
    <cellStyle name="Normal 6 2 2 2 2 2 2" xfId="4365" xr:uid="{00000000-0005-0000-0000-0000021B0000}"/>
    <cellStyle name="Normal 6 2 2 2 2 2 2 2" xfId="4366" xr:uid="{00000000-0005-0000-0000-0000031B0000}"/>
    <cellStyle name="Normal 6 2 2 2 2 2 2 2 2" xfId="4367" xr:uid="{00000000-0005-0000-0000-0000041B0000}"/>
    <cellStyle name="Normal 6 2 2 2 2 2 2 2 2 2" xfId="4368" xr:uid="{00000000-0005-0000-0000-0000051B0000}"/>
    <cellStyle name="Normal 6 2 2 2 2 2 2 2 2 2 2" xfId="4369" xr:uid="{00000000-0005-0000-0000-0000061B0000}"/>
    <cellStyle name="Normal 6 2 2 2 2 2 2 2 2 2 2 2" xfId="38043" xr:uid="{00000000-0005-0000-0000-0000071B0000}"/>
    <cellStyle name="Normal 6 2 2 2 2 2 2 2 2 2 3" xfId="28025" xr:uid="{00000000-0005-0000-0000-0000081B0000}"/>
    <cellStyle name="Normal 6 2 2 2 2 2 2 2 2 3" xfId="4370" xr:uid="{00000000-0005-0000-0000-0000091B0000}"/>
    <cellStyle name="Normal 6 2 2 2 2 2 2 2 2 3 2" xfId="4371" xr:uid="{00000000-0005-0000-0000-00000A1B0000}"/>
    <cellStyle name="Normal 6 2 2 2 2 2 2 2 2 3 2 2" xfId="38044" xr:uid="{00000000-0005-0000-0000-00000B1B0000}"/>
    <cellStyle name="Normal 6 2 2 2 2 2 2 2 2 3 3" xfId="28026" xr:uid="{00000000-0005-0000-0000-00000C1B0000}"/>
    <cellStyle name="Normal 6 2 2 2 2 2 2 2 2 4" xfId="4372" xr:uid="{00000000-0005-0000-0000-00000D1B0000}"/>
    <cellStyle name="Normal 6 2 2 2 2 2 2 2 2 4 2" xfId="34443" xr:uid="{00000000-0005-0000-0000-00000E1B0000}"/>
    <cellStyle name="Normal 6 2 2 2 2 2 2 2 2 5" xfId="23847" xr:uid="{00000000-0005-0000-0000-00000F1B0000}"/>
    <cellStyle name="Normal 6 2 2 2 2 2 2 2 3" xfId="4373" xr:uid="{00000000-0005-0000-0000-0000101B0000}"/>
    <cellStyle name="Normal 6 2 2 2 2 2 2 2 3 2" xfId="4374" xr:uid="{00000000-0005-0000-0000-0000111B0000}"/>
    <cellStyle name="Normal 6 2 2 2 2 2 2 2 3 2 2" xfId="4375" xr:uid="{00000000-0005-0000-0000-0000121B0000}"/>
    <cellStyle name="Normal 6 2 2 2 2 2 2 2 3 2 2 2" xfId="38045" xr:uid="{00000000-0005-0000-0000-0000131B0000}"/>
    <cellStyle name="Normal 6 2 2 2 2 2 2 2 3 2 3" xfId="28027" xr:uid="{00000000-0005-0000-0000-0000141B0000}"/>
    <cellStyle name="Normal 6 2 2 2 2 2 2 2 3 3" xfId="4376" xr:uid="{00000000-0005-0000-0000-0000151B0000}"/>
    <cellStyle name="Normal 6 2 2 2 2 2 2 2 3 3 2" xfId="4377" xr:uid="{00000000-0005-0000-0000-0000161B0000}"/>
    <cellStyle name="Normal 6 2 2 2 2 2 2 2 3 3 2 2" xfId="38046" xr:uid="{00000000-0005-0000-0000-0000171B0000}"/>
    <cellStyle name="Normal 6 2 2 2 2 2 2 2 3 3 3" xfId="28028" xr:uid="{00000000-0005-0000-0000-0000181B0000}"/>
    <cellStyle name="Normal 6 2 2 2 2 2 2 2 3 4" xfId="4378" xr:uid="{00000000-0005-0000-0000-0000191B0000}"/>
    <cellStyle name="Normal 6 2 2 2 2 2 2 2 3 4 2" xfId="34444" xr:uid="{00000000-0005-0000-0000-00001A1B0000}"/>
    <cellStyle name="Normal 6 2 2 2 2 2 2 2 3 5" xfId="23848" xr:uid="{00000000-0005-0000-0000-00001B1B0000}"/>
    <cellStyle name="Normal 6 2 2 2 2 2 2 2 4" xfId="4379" xr:uid="{00000000-0005-0000-0000-00001C1B0000}"/>
    <cellStyle name="Normal 6 2 2 2 2 2 2 2 4 2" xfId="4380" xr:uid="{00000000-0005-0000-0000-00001D1B0000}"/>
    <cellStyle name="Normal 6 2 2 2 2 2 2 2 4 2 2" xfId="38047" xr:uid="{00000000-0005-0000-0000-00001E1B0000}"/>
    <cellStyle name="Normal 6 2 2 2 2 2 2 2 4 3" xfId="28029" xr:uid="{00000000-0005-0000-0000-00001F1B0000}"/>
    <cellStyle name="Normal 6 2 2 2 2 2 2 2 5" xfId="4381" xr:uid="{00000000-0005-0000-0000-0000201B0000}"/>
    <cellStyle name="Normal 6 2 2 2 2 2 2 2 5 2" xfId="4382" xr:uid="{00000000-0005-0000-0000-0000211B0000}"/>
    <cellStyle name="Normal 6 2 2 2 2 2 2 2 5 2 2" xfId="38048" xr:uid="{00000000-0005-0000-0000-0000221B0000}"/>
    <cellStyle name="Normal 6 2 2 2 2 2 2 2 5 3" xfId="28030" xr:uid="{00000000-0005-0000-0000-0000231B0000}"/>
    <cellStyle name="Normal 6 2 2 2 2 2 2 2 6" xfId="4383" xr:uid="{00000000-0005-0000-0000-0000241B0000}"/>
    <cellStyle name="Normal 6 2 2 2 2 2 2 2 6 2" xfId="34442" xr:uid="{00000000-0005-0000-0000-0000251B0000}"/>
    <cellStyle name="Normal 6 2 2 2 2 2 2 2 7" xfId="23846" xr:uid="{00000000-0005-0000-0000-0000261B0000}"/>
    <cellStyle name="Normal 6 2 2 2 2 2 2 3" xfId="4384" xr:uid="{00000000-0005-0000-0000-0000271B0000}"/>
    <cellStyle name="Normal 6 2 2 2 2 2 2 3 2" xfId="4385" xr:uid="{00000000-0005-0000-0000-0000281B0000}"/>
    <cellStyle name="Normal 6 2 2 2 2 2 2 3 2 2" xfId="4386" xr:uid="{00000000-0005-0000-0000-0000291B0000}"/>
    <cellStyle name="Normal 6 2 2 2 2 2 2 3 2 2 2" xfId="38049" xr:uid="{00000000-0005-0000-0000-00002A1B0000}"/>
    <cellStyle name="Normal 6 2 2 2 2 2 2 3 2 3" xfId="28031" xr:uid="{00000000-0005-0000-0000-00002B1B0000}"/>
    <cellStyle name="Normal 6 2 2 2 2 2 2 3 3" xfId="4387" xr:uid="{00000000-0005-0000-0000-00002C1B0000}"/>
    <cellStyle name="Normal 6 2 2 2 2 2 2 3 3 2" xfId="4388" xr:uid="{00000000-0005-0000-0000-00002D1B0000}"/>
    <cellStyle name="Normal 6 2 2 2 2 2 2 3 3 2 2" xfId="38050" xr:uid="{00000000-0005-0000-0000-00002E1B0000}"/>
    <cellStyle name="Normal 6 2 2 2 2 2 2 3 3 3" xfId="28032" xr:uid="{00000000-0005-0000-0000-00002F1B0000}"/>
    <cellStyle name="Normal 6 2 2 2 2 2 2 3 4" xfId="4389" xr:uid="{00000000-0005-0000-0000-0000301B0000}"/>
    <cellStyle name="Normal 6 2 2 2 2 2 2 3 4 2" xfId="34445" xr:uid="{00000000-0005-0000-0000-0000311B0000}"/>
    <cellStyle name="Normal 6 2 2 2 2 2 2 3 5" xfId="23849" xr:uid="{00000000-0005-0000-0000-0000321B0000}"/>
    <cellStyle name="Normal 6 2 2 2 2 2 2 4" xfId="4390" xr:uid="{00000000-0005-0000-0000-0000331B0000}"/>
    <cellStyle name="Normal 6 2 2 2 2 2 2 4 2" xfId="4391" xr:uid="{00000000-0005-0000-0000-0000341B0000}"/>
    <cellStyle name="Normal 6 2 2 2 2 2 2 4 2 2" xfId="4392" xr:uid="{00000000-0005-0000-0000-0000351B0000}"/>
    <cellStyle name="Normal 6 2 2 2 2 2 2 4 2 2 2" xfId="38051" xr:uid="{00000000-0005-0000-0000-0000361B0000}"/>
    <cellStyle name="Normal 6 2 2 2 2 2 2 4 2 3" xfId="28033" xr:uid="{00000000-0005-0000-0000-0000371B0000}"/>
    <cellStyle name="Normal 6 2 2 2 2 2 2 4 3" xfId="4393" xr:uid="{00000000-0005-0000-0000-0000381B0000}"/>
    <cellStyle name="Normal 6 2 2 2 2 2 2 4 3 2" xfId="4394" xr:uid="{00000000-0005-0000-0000-0000391B0000}"/>
    <cellStyle name="Normal 6 2 2 2 2 2 2 4 3 2 2" xfId="38052" xr:uid="{00000000-0005-0000-0000-00003A1B0000}"/>
    <cellStyle name="Normal 6 2 2 2 2 2 2 4 3 3" xfId="28034" xr:uid="{00000000-0005-0000-0000-00003B1B0000}"/>
    <cellStyle name="Normal 6 2 2 2 2 2 2 4 4" xfId="4395" xr:uid="{00000000-0005-0000-0000-00003C1B0000}"/>
    <cellStyle name="Normal 6 2 2 2 2 2 2 4 4 2" xfId="34446" xr:uid="{00000000-0005-0000-0000-00003D1B0000}"/>
    <cellStyle name="Normal 6 2 2 2 2 2 2 4 5" xfId="23850" xr:uid="{00000000-0005-0000-0000-00003E1B0000}"/>
    <cellStyle name="Normal 6 2 2 2 2 2 2 5" xfId="4396" xr:uid="{00000000-0005-0000-0000-00003F1B0000}"/>
    <cellStyle name="Normal 6 2 2 2 2 2 2 5 2" xfId="4397" xr:uid="{00000000-0005-0000-0000-0000401B0000}"/>
    <cellStyle name="Normal 6 2 2 2 2 2 2 5 2 2" xfId="38053" xr:uid="{00000000-0005-0000-0000-0000411B0000}"/>
    <cellStyle name="Normal 6 2 2 2 2 2 2 5 3" xfId="28035" xr:uid="{00000000-0005-0000-0000-0000421B0000}"/>
    <cellStyle name="Normal 6 2 2 2 2 2 2 6" xfId="4398" xr:uid="{00000000-0005-0000-0000-0000431B0000}"/>
    <cellStyle name="Normal 6 2 2 2 2 2 2 6 2" xfId="4399" xr:uid="{00000000-0005-0000-0000-0000441B0000}"/>
    <cellStyle name="Normal 6 2 2 2 2 2 2 6 2 2" xfId="38054" xr:uid="{00000000-0005-0000-0000-0000451B0000}"/>
    <cellStyle name="Normal 6 2 2 2 2 2 2 6 3" xfId="28036" xr:uid="{00000000-0005-0000-0000-0000461B0000}"/>
    <cellStyle name="Normal 6 2 2 2 2 2 2 7" xfId="4400" xr:uid="{00000000-0005-0000-0000-0000471B0000}"/>
    <cellStyle name="Normal 6 2 2 2 2 2 2 7 2" xfId="34441" xr:uid="{00000000-0005-0000-0000-0000481B0000}"/>
    <cellStyle name="Normal 6 2 2 2 2 2 2 8" xfId="23845" xr:uid="{00000000-0005-0000-0000-0000491B0000}"/>
    <cellStyle name="Normal 6 2 2 2 2 2 3" xfId="4401" xr:uid="{00000000-0005-0000-0000-00004A1B0000}"/>
    <cellStyle name="Normal 6 2 2 2 2 2 3 2" xfId="4402" xr:uid="{00000000-0005-0000-0000-00004B1B0000}"/>
    <cellStyle name="Normal 6 2 2 2 2 2 3 2 2" xfId="4403" xr:uid="{00000000-0005-0000-0000-00004C1B0000}"/>
    <cellStyle name="Normal 6 2 2 2 2 2 3 2 2 2" xfId="4404" xr:uid="{00000000-0005-0000-0000-00004D1B0000}"/>
    <cellStyle name="Normal 6 2 2 2 2 2 3 2 2 2 2" xfId="4405" xr:uid="{00000000-0005-0000-0000-00004E1B0000}"/>
    <cellStyle name="Normal 6 2 2 2 2 2 3 2 2 2 2 2" xfId="38055" xr:uid="{00000000-0005-0000-0000-00004F1B0000}"/>
    <cellStyle name="Normal 6 2 2 2 2 2 3 2 2 2 3" xfId="28037" xr:uid="{00000000-0005-0000-0000-0000501B0000}"/>
    <cellStyle name="Normal 6 2 2 2 2 2 3 2 2 3" xfId="4406" xr:uid="{00000000-0005-0000-0000-0000511B0000}"/>
    <cellStyle name="Normal 6 2 2 2 2 2 3 2 2 3 2" xfId="4407" xr:uid="{00000000-0005-0000-0000-0000521B0000}"/>
    <cellStyle name="Normal 6 2 2 2 2 2 3 2 2 3 2 2" xfId="38056" xr:uid="{00000000-0005-0000-0000-0000531B0000}"/>
    <cellStyle name="Normal 6 2 2 2 2 2 3 2 2 3 3" xfId="28038" xr:uid="{00000000-0005-0000-0000-0000541B0000}"/>
    <cellStyle name="Normal 6 2 2 2 2 2 3 2 2 4" xfId="4408" xr:uid="{00000000-0005-0000-0000-0000551B0000}"/>
    <cellStyle name="Normal 6 2 2 2 2 2 3 2 2 4 2" xfId="34449" xr:uid="{00000000-0005-0000-0000-0000561B0000}"/>
    <cellStyle name="Normal 6 2 2 2 2 2 3 2 2 5" xfId="23853" xr:uid="{00000000-0005-0000-0000-0000571B0000}"/>
    <cellStyle name="Normal 6 2 2 2 2 2 3 2 3" xfId="4409" xr:uid="{00000000-0005-0000-0000-0000581B0000}"/>
    <cellStyle name="Normal 6 2 2 2 2 2 3 2 3 2" xfId="4410" xr:uid="{00000000-0005-0000-0000-0000591B0000}"/>
    <cellStyle name="Normal 6 2 2 2 2 2 3 2 3 2 2" xfId="4411" xr:uid="{00000000-0005-0000-0000-00005A1B0000}"/>
    <cellStyle name="Normal 6 2 2 2 2 2 3 2 3 2 2 2" xfId="38057" xr:uid="{00000000-0005-0000-0000-00005B1B0000}"/>
    <cellStyle name="Normal 6 2 2 2 2 2 3 2 3 2 3" xfId="28039" xr:uid="{00000000-0005-0000-0000-00005C1B0000}"/>
    <cellStyle name="Normal 6 2 2 2 2 2 3 2 3 3" xfId="4412" xr:uid="{00000000-0005-0000-0000-00005D1B0000}"/>
    <cellStyle name="Normal 6 2 2 2 2 2 3 2 3 3 2" xfId="4413" xr:uid="{00000000-0005-0000-0000-00005E1B0000}"/>
    <cellStyle name="Normal 6 2 2 2 2 2 3 2 3 3 2 2" xfId="38058" xr:uid="{00000000-0005-0000-0000-00005F1B0000}"/>
    <cellStyle name="Normal 6 2 2 2 2 2 3 2 3 3 3" xfId="28040" xr:uid="{00000000-0005-0000-0000-0000601B0000}"/>
    <cellStyle name="Normal 6 2 2 2 2 2 3 2 3 4" xfId="4414" xr:uid="{00000000-0005-0000-0000-0000611B0000}"/>
    <cellStyle name="Normal 6 2 2 2 2 2 3 2 3 4 2" xfId="34450" xr:uid="{00000000-0005-0000-0000-0000621B0000}"/>
    <cellStyle name="Normal 6 2 2 2 2 2 3 2 3 5" xfId="23854" xr:uid="{00000000-0005-0000-0000-0000631B0000}"/>
    <cellStyle name="Normal 6 2 2 2 2 2 3 2 4" xfId="4415" xr:uid="{00000000-0005-0000-0000-0000641B0000}"/>
    <cellStyle name="Normal 6 2 2 2 2 2 3 2 4 2" xfId="4416" xr:uid="{00000000-0005-0000-0000-0000651B0000}"/>
    <cellStyle name="Normal 6 2 2 2 2 2 3 2 4 2 2" xfId="38059" xr:uid="{00000000-0005-0000-0000-0000661B0000}"/>
    <cellStyle name="Normal 6 2 2 2 2 2 3 2 4 3" xfId="28041" xr:uid="{00000000-0005-0000-0000-0000671B0000}"/>
    <cellStyle name="Normal 6 2 2 2 2 2 3 2 5" xfId="4417" xr:uid="{00000000-0005-0000-0000-0000681B0000}"/>
    <cellStyle name="Normal 6 2 2 2 2 2 3 2 5 2" xfId="4418" xr:uid="{00000000-0005-0000-0000-0000691B0000}"/>
    <cellStyle name="Normal 6 2 2 2 2 2 3 2 5 2 2" xfId="38060" xr:uid="{00000000-0005-0000-0000-00006A1B0000}"/>
    <cellStyle name="Normal 6 2 2 2 2 2 3 2 5 3" xfId="28042" xr:uid="{00000000-0005-0000-0000-00006B1B0000}"/>
    <cellStyle name="Normal 6 2 2 2 2 2 3 2 6" xfId="4419" xr:uid="{00000000-0005-0000-0000-00006C1B0000}"/>
    <cellStyle name="Normal 6 2 2 2 2 2 3 2 6 2" xfId="34448" xr:uid="{00000000-0005-0000-0000-00006D1B0000}"/>
    <cellStyle name="Normal 6 2 2 2 2 2 3 2 7" xfId="23852" xr:uid="{00000000-0005-0000-0000-00006E1B0000}"/>
    <cellStyle name="Normal 6 2 2 2 2 2 3 3" xfId="4420" xr:uid="{00000000-0005-0000-0000-00006F1B0000}"/>
    <cellStyle name="Normal 6 2 2 2 2 2 3 3 2" xfId="4421" xr:uid="{00000000-0005-0000-0000-0000701B0000}"/>
    <cellStyle name="Normal 6 2 2 2 2 2 3 3 2 2" xfId="4422" xr:uid="{00000000-0005-0000-0000-0000711B0000}"/>
    <cellStyle name="Normal 6 2 2 2 2 2 3 3 2 2 2" xfId="38061" xr:uid="{00000000-0005-0000-0000-0000721B0000}"/>
    <cellStyle name="Normal 6 2 2 2 2 2 3 3 2 3" xfId="28043" xr:uid="{00000000-0005-0000-0000-0000731B0000}"/>
    <cellStyle name="Normal 6 2 2 2 2 2 3 3 3" xfId="4423" xr:uid="{00000000-0005-0000-0000-0000741B0000}"/>
    <cellStyle name="Normal 6 2 2 2 2 2 3 3 3 2" xfId="4424" xr:uid="{00000000-0005-0000-0000-0000751B0000}"/>
    <cellStyle name="Normal 6 2 2 2 2 2 3 3 3 2 2" xfId="38062" xr:uid="{00000000-0005-0000-0000-0000761B0000}"/>
    <cellStyle name="Normal 6 2 2 2 2 2 3 3 3 3" xfId="28044" xr:uid="{00000000-0005-0000-0000-0000771B0000}"/>
    <cellStyle name="Normal 6 2 2 2 2 2 3 3 4" xfId="4425" xr:uid="{00000000-0005-0000-0000-0000781B0000}"/>
    <cellStyle name="Normal 6 2 2 2 2 2 3 3 4 2" xfId="34451" xr:uid="{00000000-0005-0000-0000-0000791B0000}"/>
    <cellStyle name="Normal 6 2 2 2 2 2 3 3 5" xfId="23855" xr:uid="{00000000-0005-0000-0000-00007A1B0000}"/>
    <cellStyle name="Normal 6 2 2 2 2 2 3 4" xfId="4426" xr:uid="{00000000-0005-0000-0000-00007B1B0000}"/>
    <cellStyle name="Normal 6 2 2 2 2 2 3 4 2" xfId="4427" xr:uid="{00000000-0005-0000-0000-00007C1B0000}"/>
    <cellStyle name="Normal 6 2 2 2 2 2 3 4 2 2" xfId="4428" xr:uid="{00000000-0005-0000-0000-00007D1B0000}"/>
    <cellStyle name="Normal 6 2 2 2 2 2 3 4 2 2 2" xfId="38063" xr:uid="{00000000-0005-0000-0000-00007E1B0000}"/>
    <cellStyle name="Normal 6 2 2 2 2 2 3 4 2 3" xfId="28045" xr:uid="{00000000-0005-0000-0000-00007F1B0000}"/>
    <cellStyle name="Normal 6 2 2 2 2 2 3 4 3" xfId="4429" xr:uid="{00000000-0005-0000-0000-0000801B0000}"/>
    <cellStyle name="Normal 6 2 2 2 2 2 3 4 3 2" xfId="4430" xr:uid="{00000000-0005-0000-0000-0000811B0000}"/>
    <cellStyle name="Normal 6 2 2 2 2 2 3 4 3 2 2" xfId="38064" xr:uid="{00000000-0005-0000-0000-0000821B0000}"/>
    <cellStyle name="Normal 6 2 2 2 2 2 3 4 3 3" xfId="28046" xr:uid="{00000000-0005-0000-0000-0000831B0000}"/>
    <cellStyle name="Normal 6 2 2 2 2 2 3 4 4" xfId="4431" xr:uid="{00000000-0005-0000-0000-0000841B0000}"/>
    <cellStyle name="Normal 6 2 2 2 2 2 3 4 4 2" xfId="34452" xr:uid="{00000000-0005-0000-0000-0000851B0000}"/>
    <cellStyle name="Normal 6 2 2 2 2 2 3 4 5" xfId="23856" xr:uid="{00000000-0005-0000-0000-0000861B0000}"/>
    <cellStyle name="Normal 6 2 2 2 2 2 3 5" xfId="4432" xr:uid="{00000000-0005-0000-0000-0000871B0000}"/>
    <cellStyle name="Normal 6 2 2 2 2 2 3 5 2" xfId="4433" xr:uid="{00000000-0005-0000-0000-0000881B0000}"/>
    <cellStyle name="Normal 6 2 2 2 2 2 3 5 2 2" xfId="38065" xr:uid="{00000000-0005-0000-0000-0000891B0000}"/>
    <cellStyle name="Normal 6 2 2 2 2 2 3 5 3" xfId="28047" xr:uid="{00000000-0005-0000-0000-00008A1B0000}"/>
    <cellStyle name="Normal 6 2 2 2 2 2 3 6" xfId="4434" xr:uid="{00000000-0005-0000-0000-00008B1B0000}"/>
    <cellStyle name="Normal 6 2 2 2 2 2 3 6 2" xfId="4435" xr:uid="{00000000-0005-0000-0000-00008C1B0000}"/>
    <cellStyle name="Normal 6 2 2 2 2 2 3 6 2 2" xfId="38066" xr:uid="{00000000-0005-0000-0000-00008D1B0000}"/>
    <cellStyle name="Normal 6 2 2 2 2 2 3 6 3" xfId="28048" xr:uid="{00000000-0005-0000-0000-00008E1B0000}"/>
    <cellStyle name="Normal 6 2 2 2 2 2 3 7" xfId="4436" xr:uid="{00000000-0005-0000-0000-00008F1B0000}"/>
    <cellStyle name="Normal 6 2 2 2 2 2 3 7 2" xfId="34447" xr:uid="{00000000-0005-0000-0000-0000901B0000}"/>
    <cellStyle name="Normal 6 2 2 2 2 2 3 8" xfId="23851" xr:uid="{00000000-0005-0000-0000-0000911B0000}"/>
    <cellStyle name="Normal 6 2 2 2 2 2 4" xfId="4437" xr:uid="{00000000-0005-0000-0000-0000921B0000}"/>
    <cellStyle name="Normal 6 2 2 2 2 2 4 2" xfId="4438" xr:uid="{00000000-0005-0000-0000-0000931B0000}"/>
    <cellStyle name="Normal 6 2 2 2 2 2 4 2 2" xfId="4439" xr:uid="{00000000-0005-0000-0000-0000941B0000}"/>
    <cellStyle name="Normal 6 2 2 2 2 2 4 2 2 2" xfId="4440" xr:uid="{00000000-0005-0000-0000-0000951B0000}"/>
    <cellStyle name="Normal 6 2 2 2 2 2 4 2 2 2 2" xfId="38067" xr:uid="{00000000-0005-0000-0000-0000961B0000}"/>
    <cellStyle name="Normal 6 2 2 2 2 2 4 2 2 3" xfId="28049" xr:uid="{00000000-0005-0000-0000-0000971B0000}"/>
    <cellStyle name="Normal 6 2 2 2 2 2 4 2 3" xfId="4441" xr:uid="{00000000-0005-0000-0000-0000981B0000}"/>
    <cellStyle name="Normal 6 2 2 2 2 2 4 2 3 2" xfId="4442" xr:uid="{00000000-0005-0000-0000-0000991B0000}"/>
    <cellStyle name="Normal 6 2 2 2 2 2 4 2 3 2 2" xfId="38068" xr:uid="{00000000-0005-0000-0000-00009A1B0000}"/>
    <cellStyle name="Normal 6 2 2 2 2 2 4 2 3 3" xfId="28050" xr:uid="{00000000-0005-0000-0000-00009B1B0000}"/>
    <cellStyle name="Normal 6 2 2 2 2 2 4 2 4" xfId="4443" xr:uid="{00000000-0005-0000-0000-00009C1B0000}"/>
    <cellStyle name="Normal 6 2 2 2 2 2 4 2 4 2" xfId="34454" xr:uid="{00000000-0005-0000-0000-00009D1B0000}"/>
    <cellStyle name="Normal 6 2 2 2 2 2 4 2 5" xfId="23858" xr:uid="{00000000-0005-0000-0000-00009E1B0000}"/>
    <cellStyle name="Normal 6 2 2 2 2 2 4 3" xfId="4444" xr:uid="{00000000-0005-0000-0000-00009F1B0000}"/>
    <cellStyle name="Normal 6 2 2 2 2 2 4 3 2" xfId="4445" xr:uid="{00000000-0005-0000-0000-0000A01B0000}"/>
    <cellStyle name="Normal 6 2 2 2 2 2 4 3 2 2" xfId="4446" xr:uid="{00000000-0005-0000-0000-0000A11B0000}"/>
    <cellStyle name="Normal 6 2 2 2 2 2 4 3 2 2 2" xfId="38069" xr:uid="{00000000-0005-0000-0000-0000A21B0000}"/>
    <cellStyle name="Normal 6 2 2 2 2 2 4 3 2 3" xfId="28051" xr:uid="{00000000-0005-0000-0000-0000A31B0000}"/>
    <cellStyle name="Normal 6 2 2 2 2 2 4 3 3" xfId="4447" xr:uid="{00000000-0005-0000-0000-0000A41B0000}"/>
    <cellStyle name="Normal 6 2 2 2 2 2 4 3 3 2" xfId="4448" xr:uid="{00000000-0005-0000-0000-0000A51B0000}"/>
    <cellStyle name="Normal 6 2 2 2 2 2 4 3 3 2 2" xfId="38070" xr:uid="{00000000-0005-0000-0000-0000A61B0000}"/>
    <cellStyle name="Normal 6 2 2 2 2 2 4 3 3 3" xfId="28052" xr:uid="{00000000-0005-0000-0000-0000A71B0000}"/>
    <cellStyle name="Normal 6 2 2 2 2 2 4 3 4" xfId="4449" xr:uid="{00000000-0005-0000-0000-0000A81B0000}"/>
    <cellStyle name="Normal 6 2 2 2 2 2 4 3 4 2" xfId="34455" xr:uid="{00000000-0005-0000-0000-0000A91B0000}"/>
    <cellStyle name="Normal 6 2 2 2 2 2 4 3 5" xfId="23859" xr:uid="{00000000-0005-0000-0000-0000AA1B0000}"/>
    <cellStyle name="Normal 6 2 2 2 2 2 4 4" xfId="4450" xr:uid="{00000000-0005-0000-0000-0000AB1B0000}"/>
    <cellStyle name="Normal 6 2 2 2 2 2 4 4 2" xfId="4451" xr:uid="{00000000-0005-0000-0000-0000AC1B0000}"/>
    <cellStyle name="Normal 6 2 2 2 2 2 4 4 2 2" xfId="38071" xr:uid="{00000000-0005-0000-0000-0000AD1B0000}"/>
    <cellStyle name="Normal 6 2 2 2 2 2 4 4 3" xfId="28053" xr:uid="{00000000-0005-0000-0000-0000AE1B0000}"/>
    <cellStyle name="Normal 6 2 2 2 2 2 4 5" xfId="4452" xr:uid="{00000000-0005-0000-0000-0000AF1B0000}"/>
    <cellStyle name="Normal 6 2 2 2 2 2 4 5 2" xfId="4453" xr:uid="{00000000-0005-0000-0000-0000B01B0000}"/>
    <cellStyle name="Normal 6 2 2 2 2 2 4 5 2 2" xfId="38072" xr:uid="{00000000-0005-0000-0000-0000B11B0000}"/>
    <cellStyle name="Normal 6 2 2 2 2 2 4 5 3" xfId="28054" xr:uid="{00000000-0005-0000-0000-0000B21B0000}"/>
    <cellStyle name="Normal 6 2 2 2 2 2 4 6" xfId="4454" xr:uid="{00000000-0005-0000-0000-0000B31B0000}"/>
    <cellStyle name="Normal 6 2 2 2 2 2 4 6 2" xfId="34453" xr:uid="{00000000-0005-0000-0000-0000B41B0000}"/>
    <cellStyle name="Normal 6 2 2 2 2 2 4 7" xfId="23857" xr:uid="{00000000-0005-0000-0000-0000B51B0000}"/>
    <cellStyle name="Normal 6 2 2 2 2 2 5" xfId="4455" xr:uid="{00000000-0005-0000-0000-0000B61B0000}"/>
    <cellStyle name="Normal 6 2 2 2 2 2 5 2" xfId="4456" xr:uid="{00000000-0005-0000-0000-0000B71B0000}"/>
    <cellStyle name="Normal 6 2 2 2 2 2 5 2 2" xfId="4457" xr:uid="{00000000-0005-0000-0000-0000B81B0000}"/>
    <cellStyle name="Normal 6 2 2 2 2 2 5 2 2 2" xfId="38073" xr:uid="{00000000-0005-0000-0000-0000B91B0000}"/>
    <cellStyle name="Normal 6 2 2 2 2 2 5 2 3" xfId="28055" xr:uid="{00000000-0005-0000-0000-0000BA1B0000}"/>
    <cellStyle name="Normal 6 2 2 2 2 2 5 3" xfId="4458" xr:uid="{00000000-0005-0000-0000-0000BB1B0000}"/>
    <cellStyle name="Normal 6 2 2 2 2 2 5 3 2" xfId="4459" xr:uid="{00000000-0005-0000-0000-0000BC1B0000}"/>
    <cellStyle name="Normal 6 2 2 2 2 2 5 3 2 2" xfId="38074" xr:uid="{00000000-0005-0000-0000-0000BD1B0000}"/>
    <cellStyle name="Normal 6 2 2 2 2 2 5 3 3" xfId="28056" xr:uid="{00000000-0005-0000-0000-0000BE1B0000}"/>
    <cellStyle name="Normal 6 2 2 2 2 2 5 4" xfId="4460" xr:uid="{00000000-0005-0000-0000-0000BF1B0000}"/>
    <cellStyle name="Normal 6 2 2 2 2 2 5 4 2" xfId="34456" xr:uid="{00000000-0005-0000-0000-0000C01B0000}"/>
    <cellStyle name="Normal 6 2 2 2 2 2 5 5" xfId="23860" xr:uid="{00000000-0005-0000-0000-0000C11B0000}"/>
    <cellStyle name="Normal 6 2 2 2 2 2 6" xfId="4461" xr:uid="{00000000-0005-0000-0000-0000C21B0000}"/>
    <cellStyle name="Normal 6 2 2 2 2 2 6 2" xfId="4462" xr:uid="{00000000-0005-0000-0000-0000C31B0000}"/>
    <cellStyle name="Normal 6 2 2 2 2 2 6 2 2" xfId="4463" xr:uid="{00000000-0005-0000-0000-0000C41B0000}"/>
    <cellStyle name="Normal 6 2 2 2 2 2 6 2 2 2" xfId="38075" xr:uid="{00000000-0005-0000-0000-0000C51B0000}"/>
    <cellStyle name="Normal 6 2 2 2 2 2 6 2 3" xfId="28057" xr:uid="{00000000-0005-0000-0000-0000C61B0000}"/>
    <cellStyle name="Normal 6 2 2 2 2 2 6 3" xfId="4464" xr:uid="{00000000-0005-0000-0000-0000C71B0000}"/>
    <cellStyle name="Normal 6 2 2 2 2 2 6 3 2" xfId="4465" xr:uid="{00000000-0005-0000-0000-0000C81B0000}"/>
    <cellStyle name="Normal 6 2 2 2 2 2 6 3 2 2" xfId="38076" xr:uid="{00000000-0005-0000-0000-0000C91B0000}"/>
    <cellStyle name="Normal 6 2 2 2 2 2 6 3 3" xfId="28058" xr:uid="{00000000-0005-0000-0000-0000CA1B0000}"/>
    <cellStyle name="Normal 6 2 2 2 2 2 6 4" xfId="4466" xr:uid="{00000000-0005-0000-0000-0000CB1B0000}"/>
    <cellStyle name="Normal 6 2 2 2 2 2 6 4 2" xfId="34457" xr:uid="{00000000-0005-0000-0000-0000CC1B0000}"/>
    <cellStyle name="Normal 6 2 2 2 2 2 6 5" xfId="23861" xr:uid="{00000000-0005-0000-0000-0000CD1B0000}"/>
    <cellStyle name="Normal 6 2 2 2 2 2 7" xfId="4467" xr:uid="{00000000-0005-0000-0000-0000CE1B0000}"/>
    <cellStyle name="Normal 6 2 2 2 2 2 7 2" xfId="4468" xr:uid="{00000000-0005-0000-0000-0000CF1B0000}"/>
    <cellStyle name="Normal 6 2 2 2 2 2 7 2 2" xfId="38077" xr:uid="{00000000-0005-0000-0000-0000D01B0000}"/>
    <cellStyle name="Normal 6 2 2 2 2 2 7 3" xfId="28059" xr:uid="{00000000-0005-0000-0000-0000D11B0000}"/>
    <cellStyle name="Normal 6 2 2 2 2 2 8" xfId="4469" xr:uid="{00000000-0005-0000-0000-0000D21B0000}"/>
    <cellStyle name="Normal 6 2 2 2 2 2 8 2" xfId="4470" xr:uid="{00000000-0005-0000-0000-0000D31B0000}"/>
    <cellStyle name="Normal 6 2 2 2 2 2 8 2 2" xfId="38078" xr:uid="{00000000-0005-0000-0000-0000D41B0000}"/>
    <cellStyle name="Normal 6 2 2 2 2 2 8 3" xfId="28060" xr:uid="{00000000-0005-0000-0000-0000D51B0000}"/>
    <cellStyle name="Normal 6 2 2 2 2 2 9" xfId="4471" xr:uid="{00000000-0005-0000-0000-0000D61B0000}"/>
    <cellStyle name="Normal 6 2 2 2 2 2 9 2" xfId="34440" xr:uid="{00000000-0005-0000-0000-0000D71B0000}"/>
    <cellStyle name="Normal 6 2 2 2 2 3" xfId="4472" xr:uid="{00000000-0005-0000-0000-0000D81B0000}"/>
    <cellStyle name="Normal 6 2 2 2 2 3 2" xfId="4473" xr:uid="{00000000-0005-0000-0000-0000D91B0000}"/>
    <cellStyle name="Normal 6 2 2 2 2 3 2 2" xfId="4474" xr:uid="{00000000-0005-0000-0000-0000DA1B0000}"/>
    <cellStyle name="Normal 6 2 2 2 2 3 2 2 2" xfId="4475" xr:uid="{00000000-0005-0000-0000-0000DB1B0000}"/>
    <cellStyle name="Normal 6 2 2 2 2 3 2 2 2 2" xfId="4476" xr:uid="{00000000-0005-0000-0000-0000DC1B0000}"/>
    <cellStyle name="Normal 6 2 2 2 2 3 2 2 2 2 2" xfId="38079" xr:uid="{00000000-0005-0000-0000-0000DD1B0000}"/>
    <cellStyle name="Normal 6 2 2 2 2 3 2 2 2 3" xfId="28061" xr:uid="{00000000-0005-0000-0000-0000DE1B0000}"/>
    <cellStyle name="Normal 6 2 2 2 2 3 2 2 3" xfId="4477" xr:uid="{00000000-0005-0000-0000-0000DF1B0000}"/>
    <cellStyle name="Normal 6 2 2 2 2 3 2 2 3 2" xfId="4478" xr:uid="{00000000-0005-0000-0000-0000E01B0000}"/>
    <cellStyle name="Normal 6 2 2 2 2 3 2 2 3 2 2" xfId="38080" xr:uid="{00000000-0005-0000-0000-0000E11B0000}"/>
    <cellStyle name="Normal 6 2 2 2 2 3 2 2 3 3" xfId="28062" xr:uid="{00000000-0005-0000-0000-0000E21B0000}"/>
    <cellStyle name="Normal 6 2 2 2 2 3 2 2 4" xfId="4479" xr:uid="{00000000-0005-0000-0000-0000E31B0000}"/>
    <cellStyle name="Normal 6 2 2 2 2 3 2 2 4 2" xfId="34460" xr:uid="{00000000-0005-0000-0000-0000E41B0000}"/>
    <cellStyle name="Normal 6 2 2 2 2 3 2 2 5" xfId="23864" xr:uid="{00000000-0005-0000-0000-0000E51B0000}"/>
    <cellStyle name="Normal 6 2 2 2 2 3 2 3" xfId="4480" xr:uid="{00000000-0005-0000-0000-0000E61B0000}"/>
    <cellStyle name="Normal 6 2 2 2 2 3 2 3 2" xfId="4481" xr:uid="{00000000-0005-0000-0000-0000E71B0000}"/>
    <cellStyle name="Normal 6 2 2 2 2 3 2 3 2 2" xfId="4482" xr:uid="{00000000-0005-0000-0000-0000E81B0000}"/>
    <cellStyle name="Normal 6 2 2 2 2 3 2 3 2 2 2" xfId="38081" xr:uid="{00000000-0005-0000-0000-0000E91B0000}"/>
    <cellStyle name="Normal 6 2 2 2 2 3 2 3 2 3" xfId="28063" xr:uid="{00000000-0005-0000-0000-0000EA1B0000}"/>
    <cellStyle name="Normal 6 2 2 2 2 3 2 3 3" xfId="4483" xr:uid="{00000000-0005-0000-0000-0000EB1B0000}"/>
    <cellStyle name="Normal 6 2 2 2 2 3 2 3 3 2" xfId="4484" xr:uid="{00000000-0005-0000-0000-0000EC1B0000}"/>
    <cellStyle name="Normal 6 2 2 2 2 3 2 3 3 2 2" xfId="38082" xr:uid="{00000000-0005-0000-0000-0000ED1B0000}"/>
    <cellStyle name="Normal 6 2 2 2 2 3 2 3 3 3" xfId="28064" xr:uid="{00000000-0005-0000-0000-0000EE1B0000}"/>
    <cellStyle name="Normal 6 2 2 2 2 3 2 3 4" xfId="4485" xr:uid="{00000000-0005-0000-0000-0000EF1B0000}"/>
    <cellStyle name="Normal 6 2 2 2 2 3 2 3 4 2" xfId="34461" xr:uid="{00000000-0005-0000-0000-0000F01B0000}"/>
    <cellStyle name="Normal 6 2 2 2 2 3 2 3 5" xfId="23865" xr:uid="{00000000-0005-0000-0000-0000F11B0000}"/>
    <cellStyle name="Normal 6 2 2 2 2 3 2 4" xfId="4486" xr:uid="{00000000-0005-0000-0000-0000F21B0000}"/>
    <cellStyle name="Normal 6 2 2 2 2 3 2 4 2" xfId="4487" xr:uid="{00000000-0005-0000-0000-0000F31B0000}"/>
    <cellStyle name="Normal 6 2 2 2 2 3 2 4 2 2" xfId="38083" xr:uid="{00000000-0005-0000-0000-0000F41B0000}"/>
    <cellStyle name="Normal 6 2 2 2 2 3 2 4 3" xfId="28065" xr:uid="{00000000-0005-0000-0000-0000F51B0000}"/>
    <cellStyle name="Normal 6 2 2 2 2 3 2 5" xfId="4488" xr:uid="{00000000-0005-0000-0000-0000F61B0000}"/>
    <cellStyle name="Normal 6 2 2 2 2 3 2 5 2" xfId="4489" xr:uid="{00000000-0005-0000-0000-0000F71B0000}"/>
    <cellStyle name="Normal 6 2 2 2 2 3 2 5 2 2" xfId="38084" xr:uid="{00000000-0005-0000-0000-0000F81B0000}"/>
    <cellStyle name="Normal 6 2 2 2 2 3 2 5 3" xfId="28066" xr:uid="{00000000-0005-0000-0000-0000F91B0000}"/>
    <cellStyle name="Normal 6 2 2 2 2 3 2 6" xfId="4490" xr:uid="{00000000-0005-0000-0000-0000FA1B0000}"/>
    <cellStyle name="Normal 6 2 2 2 2 3 2 6 2" xfId="34459" xr:uid="{00000000-0005-0000-0000-0000FB1B0000}"/>
    <cellStyle name="Normal 6 2 2 2 2 3 2 7" xfId="23863" xr:uid="{00000000-0005-0000-0000-0000FC1B0000}"/>
    <cellStyle name="Normal 6 2 2 2 2 3 3" xfId="4491" xr:uid="{00000000-0005-0000-0000-0000FD1B0000}"/>
    <cellStyle name="Normal 6 2 2 2 2 3 3 2" xfId="4492" xr:uid="{00000000-0005-0000-0000-0000FE1B0000}"/>
    <cellStyle name="Normal 6 2 2 2 2 3 3 2 2" xfId="4493" xr:uid="{00000000-0005-0000-0000-0000FF1B0000}"/>
    <cellStyle name="Normal 6 2 2 2 2 3 3 2 2 2" xfId="38085" xr:uid="{00000000-0005-0000-0000-0000001C0000}"/>
    <cellStyle name="Normal 6 2 2 2 2 3 3 2 3" xfId="28067" xr:uid="{00000000-0005-0000-0000-0000011C0000}"/>
    <cellStyle name="Normal 6 2 2 2 2 3 3 3" xfId="4494" xr:uid="{00000000-0005-0000-0000-0000021C0000}"/>
    <cellStyle name="Normal 6 2 2 2 2 3 3 3 2" xfId="4495" xr:uid="{00000000-0005-0000-0000-0000031C0000}"/>
    <cellStyle name="Normal 6 2 2 2 2 3 3 3 2 2" xfId="38086" xr:uid="{00000000-0005-0000-0000-0000041C0000}"/>
    <cellStyle name="Normal 6 2 2 2 2 3 3 3 3" xfId="28068" xr:uid="{00000000-0005-0000-0000-0000051C0000}"/>
    <cellStyle name="Normal 6 2 2 2 2 3 3 4" xfId="4496" xr:uid="{00000000-0005-0000-0000-0000061C0000}"/>
    <cellStyle name="Normal 6 2 2 2 2 3 3 4 2" xfId="34462" xr:uid="{00000000-0005-0000-0000-0000071C0000}"/>
    <cellStyle name="Normal 6 2 2 2 2 3 3 5" xfId="23866" xr:uid="{00000000-0005-0000-0000-0000081C0000}"/>
    <cellStyle name="Normal 6 2 2 2 2 3 4" xfId="4497" xr:uid="{00000000-0005-0000-0000-0000091C0000}"/>
    <cellStyle name="Normal 6 2 2 2 2 3 4 2" xfId="4498" xr:uid="{00000000-0005-0000-0000-00000A1C0000}"/>
    <cellStyle name="Normal 6 2 2 2 2 3 4 2 2" xfId="4499" xr:uid="{00000000-0005-0000-0000-00000B1C0000}"/>
    <cellStyle name="Normal 6 2 2 2 2 3 4 2 2 2" xfId="38087" xr:uid="{00000000-0005-0000-0000-00000C1C0000}"/>
    <cellStyle name="Normal 6 2 2 2 2 3 4 2 3" xfId="28069" xr:uid="{00000000-0005-0000-0000-00000D1C0000}"/>
    <cellStyle name="Normal 6 2 2 2 2 3 4 3" xfId="4500" xr:uid="{00000000-0005-0000-0000-00000E1C0000}"/>
    <cellStyle name="Normal 6 2 2 2 2 3 4 3 2" xfId="4501" xr:uid="{00000000-0005-0000-0000-00000F1C0000}"/>
    <cellStyle name="Normal 6 2 2 2 2 3 4 3 2 2" xfId="38088" xr:uid="{00000000-0005-0000-0000-0000101C0000}"/>
    <cellStyle name="Normal 6 2 2 2 2 3 4 3 3" xfId="28070" xr:uid="{00000000-0005-0000-0000-0000111C0000}"/>
    <cellStyle name="Normal 6 2 2 2 2 3 4 4" xfId="4502" xr:uid="{00000000-0005-0000-0000-0000121C0000}"/>
    <cellStyle name="Normal 6 2 2 2 2 3 4 4 2" xfId="34463" xr:uid="{00000000-0005-0000-0000-0000131C0000}"/>
    <cellStyle name="Normal 6 2 2 2 2 3 4 5" xfId="23867" xr:uid="{00000000-0005-0000-0000-0000141C0000}"/>
    <cellStyle name="Normal 6 2 2 2 2 3 5" xfId="4503" xr:uid="{00000000-0005-0000-0000-0000151C0000}"/>
    <cellStyle name="Normal 6 2 2 2 2 3 5 2" xfId="4504" xr:uid="{00000000-0005-0000-0000-0000161C0000}"/>
    <cellStyle name="Normal 6 2 2 2 2 3 5 2 2" xfId="38089" xr:uid="{00000000-0005-0000-0000-0000171C0000}"/>
    <cellStyle name="Normal 6 2 2 2 2 3 5 3" xfId="28071" xr:uid="{00000000-0005-0000-0000-0000181C0000}"/>
    <cellStyle name="Normal 6 2 2 2 2 3 6" xfId="4505" xr:uid="{00000000-0005-0000-0000-0000191C0000}"/>
    <cellStyle name="Normal 6 2 2 2 2 3 6 2" xfId="4506" xr:uid="{00000000-0005-0000-0000-00001A1C0000}"/>
    <cellStyle name="Normal 6 2 2 2 2 3 6 2 2" xfId="38090" xr:uid="{00000000-0005-0000-0000-00001B1C0000}"/>
    <cellStyle name="Normal 6 2 2 2 2 3 6 3" xfId="28072" xr:uid="{00000000-0005-0000-0000-00001C1C0000}"/>
    <cellStyle name="Normal 6 2 2 2 2 3 7" xfId="4507" xr:uid="{00000000-0005-0000-0000-00001D1C0000}"/>
    <cellStyle name="Normal 6 2 2 2 2 3 7 2" xfId="34458" xr:uid="{00000000-0005-0000-0000-00001E1C0000}"/>
    <cellStyle name="Normal 6 2 2 2 2 3 8" xfId="23862" xr:uid="{00000000-0005-0000-0000-00001F1C0000}"/>
    <cellStyle name="Normal 6 2 2 2 2 4" xfId="4508" xr:uid="{00000000-0005-0000-0000-0000201C0000}"/>
    <cellStyle name="Normal 6 2 2 2 2 4 2" xfId="4509" xr:uid="{00000000-0005-0000-0000-0000211C0000}"/>
    <cellStyle name="Normal 6 2 2 2 2 4 2 2" xfId="4510" xr:uid="{00000000-0005-0000-0000-0000221C0000}"/>
    <cellStyle name="Normal 6 2 2 2 2 4 2 2 2" xfId="4511" xr:uid="{00000000-0005-0000-0000-0000231C0000}"/>
    <cellStyle name="Normal 6 2 2 2 2 4 2 2 2 2" xfId="4512" xr:uid="{00000000-0005-0000-0000-0000241C0000}"/>
    <cellStyle name="Normal 6 2 2 2 2 4 2 2 2 2 2" xfId="38091" xr:uid="{00000000-0005-0000-0000-0000251C0000}"/>
    <cellStyle name="Normal 6 2 2 2 2 4 2 2 2 3" xfId="28073" xr:uid="{00000000-0005-0000-0000-0000261C0000}"/>
    <cellStyle name="Normal 6 2 2 2 2 4 2 2 3" xfId="4513" xr:uid="{00000000-0005-0000-0000-0000271C0000}"/>
    <cellStyle name="Normal 6 2 2 2 2 4 2 2 3 2" xfId="4514" xr:uid="{00000000-0005-0000-0000-0000281C0000}"/>
    <cellStyle name="Normal 6 2 2 2 2 4 2 2 3 2 2" xfId="38092" xr:uid="{00000000-0005-0000-0000-0000291C0000}"/>
    <cellStyle name="Normal 6 2 2 2 2 4 2 2 3 3" xfId="28074" xr:uid="{00000000-0005-0000-0000-00002A1C0000}"/>
    <cellStyle name="Normal 6 2 2 2 2 4 2 2 4" xfId="4515" xr:uid="{00000000-0005-0000-0000-00002B1C0000}"/>
    <cellStyle name="Normal 6 2 2 2 2 4 2 2 4 2" xfId="34466" xr:uid="{00000000-0005-0000-0000-00002C1C0000}"/>
    <cellStyle name="Normal 6 2 2 2 2 4 2 2 5" xfId="23870" xr:uid="{00000000-0005-0000-0000-00002D1C0000}"/>
    <cellStyle name="Normal 6 2 2 2 2 4 2 3" xfId="4516" xr:uid="{00000000-0005-0000-0000-00002E1C0000}"/>
    <cellStyle name="Normal 6 2 2 2 2 4 2 3 2" xfId="4517" xr:uid="{00000000-0005-0000-0000-00002F1C0000}"/>
    <cellStyle name="Normal 6 2 2 2 2 4 2 3 2 2" xfId="4518" xr:uid="{00000000-0005-0000-0000-0000301C0000}"/>
    <cellStyle name="Normal 6 2 2 2 2 4 2 3 2 2 2" xfId="38093" xr:uid="{00000000-0005-0000-0000-0000311C0000}"/>
    <cellStyle name="Normal 6 2 2 2 2 4 2 3 2 3" xfId="28075" xr:uid="{00000000-0005-0000-0000-0000321C0000}"/>
    <cellStyle name="Normal 6 2 2 2 2 4 2 3 3" xfId="4519" xr:uid="{00000000-0005-0000-0000-0000331C0000}"/>
    <cellStyle name="Normal 6 2 2 2 2 4 2 3 3 2" xfId="4520" xr:uid="{00000000-0005-0000-0000-0000341C0000}"/>
    <cellStyle name="Normal 6 2 2 2 2 4 2 3 3 2 2" xfId="38094" xr:uid="{00000000-0005-0000-0000-0000351C0000}"/>
    <cellStyle name="Normal 6 2 2 2 2 4 2 3 3 3" xfId="28076" xr:uid="{00000000-0005-0000-0000-0000361C0000}"/>
    <cellStyle name="Normal 6 2 2 2 2 4 2 3 4" xfId="4521" xr:uid="{00000000-0005-0000-0000-0000371C0000}"/>
    <cellStyle name="Normal 6 2 2 2 2 4 2 3 4 2" xfId="34467" xr:uid="{00000000-0005-0000-0000-0000381C0000}"/>
    <cellStyle name="Normal 6 2 2 2 2 4 2 3 5" xfId="23871" xr:uid="{00000000-0005-0000-0000-0000391C0000}"/>
    <cellStyle name="Normal 6 2 2 2 2 4 2 4" xfId="4522" xr:uid="{00000000-0005-0000-0000-00003A1C0000}"/>
    <cellStyle name="Normal 6 2 2 2 2 4 2 4 2" xfId="4523" xr:uid="{00000000-0005-0000-0000-00003B1C0000}"/>
    <cellStyle name="Normal 6 2 2 2 2 4 2 4 2 2" xfId="38095" xr:uid="{00000000-0005-0000-0000-00003C1C0000}"/>
    <cellStyle name="Normal 6 2 2 2 2 4 2 4 3" xfId="28077" xr:uid="{00000000-0005-0000-0000-00003D1C0000}"/>
    <cellStyle name="Normal 6 2 2 2 2 4 2 5" xfId="4524" xr:uid="{00000000-0005-0000-0000-00003E1C0000}"/>
    <cellStyle name="Normal 6 2 2 2 2 4 2 5 2" xfId="4525" xr:uid="{00000000-0005-0000-0000-00003F1C0000}"/>
    <cellStyle name="Normal 6 2 2 2 2 4 2 5 2 2" xfId="38096" xr:uid="{00000000-0005-0000-0000-0000401C0000}"/>
    <cellStyle name="Normal 6 2 2 2 2 4 2 5 3" xfId="28078" xr:uid="{00000000-0005-0000-0000-0000411C0000}"/>
    <cellStyle name="Normal 6 2 2 2 2 4 2 6" xfId="4526" xr:uid="{00000000-0005-0000-0000-0000421C0000}"/>
    <cellStyle name="Normal 6 2 2 2 2 4 2 6 2" xfId="34465" xr:uid="{00000000-0005-0000-0000-0000431C0000}"/>
    <cellStyle name="Normal 6 2 2 2 2 4 2 7" xfId="23869" xr:uid="{00000000-0005-0000-0000-0000441C0000}"/>
    <cellStyle name="Normal 6 2 2 2 2 4 3" xfId="4527" xr:uid="{00000000-0005-0000-0000-0000451C0000}"/>
    <cellStyle name="Normal 6 2 2 2 2 4 3 2" xfId="4528" xr:uid="{00000000-0005-0000-0000-0000461C0000}"/>
    <cellStyle name="Normal 6 2 2 2 2 4 3 2 2" xfId="4529" xr:uid="{00000000-0005-0000-0000-0000471C0000}"/>
    <cellStyle name="Normal 6 2 2 2 2 4 3 2 2 2" xfId="38097" xr:uid="{00000000-0005-0000-0000-0000481C0000}"/>
    <cellStyle name="Normal 6 2 2 2 2 4 3 2 3" xfId="28079" xr:uid="{00000000-0005-0000-0000-0000491C0000}"/>
    <cellStyle name="Normal 6 2 2 2 2 4 3 3" xfId="4530" xr:uid="{00000000-0005-0000-0000-00004A1C0000}"/>
    <cellStyle name="Normal 6 2 2 2 2 4 3 3 2" xfId="4531" xr:uid="{00000000-0005-0000-0000-00004B1C0000}"/>
    <cellStyle name="Normal 6 2 2 2 2 4 3 3 2 2" xfId="38098" xr:uid="{00000000-0005-0000-0000-00004C1C0000}"/>
    <cellStyle name="Normal 6 2 2 2 2 4 3 3 3" xfId="28080" xr:uid="{00000000-0005-0000-0000-00004D1C0000}"/>
    <cellStyle name="Normal 6 2 2 2 2 4 3 4" xfId="4532" xr:uid="{00000000-0005-0000-0000-00004E1C0000}"/>
    <cellStyle name="Normal 6 2 2 2 2 4 3 4 2" xfId="34468" xr:uid="{00000000-0005-0000-0000-00004F1C0000}"/>
    <cellStyle name="Normal 6 2 2 2 2 4 3 5" xfId="23872" xr:uid="{00000000-0005-0000-0000-0000501C0000}"/>
    <cellStyle name="Normal 6 2 2 2 2 4 4" xfId="4533" xr:uid="{00000000-0005-0000-0000-0000511C0000}"/>
    <cellStyle name="Normal 6 2 2 2 2 4 4 2" xfId="4534" xr:uid="{00000000-0005-0000-0000-0000521C0000}"/>
    <cellStyle name="Normal 6 2 2 2 2 4 4 2 2" xfId="4535" xr:uid="{00000000-0005-0000-0000-0000531C0000}"/>
    <cellStyle name="Normal 6 2 2 2 2 4 4 2 2 2" xfId="38099" xr:uid="{00000000-0005-0000-0000-0000541C0000}"/>
    <cellStyle name="Normal 6 2 2 2 2 4 4 2 3" xfId="28081" xr:uid="{00000000-0005-0000-0000-0000551C0000}"/>
    <cellStyle name="Normal 6 2 2 2 2 4 4 3" xfId="4536" xr:uid="{00000000-0005-0000-0000-0000561C0000}"/>
    <cellStyle name="Normal 6 2 2 2 2 4 4 3 2" xfId="4537" xr:uid="{00000000-0005-0000-0000-0000571C0000}"/>
    <cellStyle name="Normal 6 2 2 2 2 4 4 3 2 2" xfId="38100" xr:uid="{00000000-0005-0000-0000-0000581C0000}"/>
    <cellStyle name="Normal 6 2 2 2 2 4 4 3 3" xfId="28082" xr:uid="{00000000-0005-0000-0000-0000591C0000}"/>
    <cellStyle name="Normal 6 2 2 2 2 4 4 4" xfId="4538" xr:uid="{00000000-0005-0000-0000-00005A1C0000}"/>
    <cellStyle name="Normal 6 2 2 2 2 4 4 4 2" xfId="34469" xr:uid="{00000000-0005-0000-0000-00005B1C0000}"/>
    <cellStyle name="Normal 6 2 2 2 2 4 4 5" xfId="23873" xr:uid="{00000000-0005-0000-0000-00005C1C0000}"/>
    <cellStyle name="Normal 6 2 2 2 2 4 5" xfId="4539" xr:uid="{00000000-0005-0000-0000-00005D1C0000}"/>
    <cellStyle name="Normal 6 2 2 2 2 4 5 2" xfId="4540" xr:uid="{00000000-0005-0000-0000-00005E1C0000}"/>
    <cellStyle name="Normal 6 2 2 2 2 4 5 2 2" xfId="38101" xr:uid="{00000000-0005-0000-0000-00005F1C0000}"/>
    <cellStyle name="Normal 6 2 2 2 2 4 5 3" xfId="28083" xr:uid="{00000000-0005-0000-0000-0000601C0000}"/>
    <cellStyle name="Normal 6 2 2 2 2 4 6" xfId="4541" xr:uid="{00000000-0005-0000-0000-0000611C0000}"/>
    <cellStyle name="Normal 6 2 2 2 2 4 6 2" xfId="4542" xr:uid="{00000000-0005-0000-0000-0000621C0000}"/>
    <cellStyle name="Normal 6 2 2 2 2 4 6 2 2" xfId="38102" xr:uid="{00000000-0005-0000-0000-0000631C0000}"/>
    <cellStyle name="Normal 6 2 2 2 2 4 6 3" xfId="28084" xr:uid="{00000000-0005-0000-0000-0000641C0000}"/>
    <cellStyle name="Normal 6 2 2 2 2 4 7" xfId="4543" xr:uid="{00000000-0005-0000-0000-0000651C0000}"/>
    <cellStyle name="Normal 6 2 2 2 2 4 7 2" xfId="34464" xr:uid="{00000000-0005-0000-0000-0000661C0000}"/>
    <cellStyle name="Normal 6 2 2 2 2 4 8" xfId="23868" xr:uid="{00000000-0005-0000-0000-0000671C0000}"/>
    <cellStyle name="Normal 6 2 2 2 2 5" xfId="4544" xr:uid="{00000000-0005-0000-0000-0000681C0000}"/>
    <cellStyle name="Normal 6 2 2 2 2 5 2" xfId="4545" xr:uid="{00000000-0005-0000-0000-0000691C0000}"/>
    <cellStyle name="Normal 6 2 2 2 2 5 2 2" xfId="4546" xr:uid="{00000000-0005-0000-0000-00006A1C0000}"/>
    <cellStyle name="Normal 6 2 2 2 2 5 2 2 2" xfId="4547" xr:uid="{00000000-0005-0000-0000-00006B1C0000}"/>
    <cellStyle name="Normal 6 2 2 2 2 5 2 2 2 2" xfId="4548" xr:uid="{00000000-0005-0000-0000-00006C1C0000}"/>
    <cellStyle name="Normal 6 2 2 2 2 5 2 2 2 2 2" xfId="38103" xr:uid="{00000000-0005-0000-0000-00006D1C0000}"/>
    <cellStyle name="Normal 6 2 2 2 2 5 2 2 2 3" xfId="28085" xr:uid="{00000000-0005-0000-0000-00006E1C0000}"/>
    <cellStyle name="Normal 6 2 2 2 2 5 2 2 3" xfId="4549" xr:uid="{00000000-0005-0000-0000-00006F1C0000}"/>
    <cellStyle name="Normal 6 2 2 2 2 5 2 2 3 2" xfId="4550" xr:uid="{00000000-0005-0000-0000-0000701C0000}"/>
    <cellStyle name="Normal 6 2 2 2 2 5 2 2 3 2 2" xfId="38104" xr:uid="{00000000-0005-0000-0000-0000711C0000}"/>
    <cellStyle name="Normal 6 2 2 2 2 5 2 2 3 3" xfId="28086" xr:uid="{00000000-0005-0000-0000-0000721C0000}"/>
    <cellStyle name="Normal 6 2 2 2 2 5 2 2 4" xfId="4551" xr:uid="{00000000-0005-0000-0000-0000731C0000}"/>
    <cellStyle name="Normal 6 2 2 2 2 5 2 2 4 2" xfId="34472" xr:uid="{00000000-0005-0000-0000-0000741C0000}"/>
    <cellStyle name="Normal 6 2 2 2 2 5 2 2 5" xfId="23876" xr:uid="{00000000-0005-0000-0000-0000751C0000}"/>
    <cellStyle name="Normal 6 2 2 2 2 5 2 3" xfId="4552" xr:uid="{00000000-0005-0000-0000-0000761C0000}"/>
    <cellStyle name="Normal 6 2 2 2 2 5 2 3 2" xfId="4553" xr:uid="{00000000-0005-0000-0000-0000771C0000}"/>
    <cellStyle name="Normal 6 2 2 2 2 5 2 3 2 2" xfId="4554" xr:uid="{00000000-0005-0000-0000-0000781C0000}"/>
    <cellStyle name="Normal 6 2 2 2 2 5 2 3 2 2 2" xfId="38105" xr:uid="{00000000-0005-0000-0000-0000791C0000}"/>
    <cellStyle name="Normal 6 2 2 2 2 5 2 3 2 3" xfId="28087" xr:uid="{00000000-0005-0000-0000-00007A1C0000}"/>
    <cellStyle name="Normal 6 2 2 2 2 5 2 3 3" xfId="4555" xr:uid="{00000000-0005-0000-0000-00007B1C0000}"/>
    <cellStyle name="Normal 6 2 2 2 2 5 2 3 3 2" xfId="4556" xr:uid="{00000000-0005-0000-0000-00007C1C0000}"/>
    <cellStyle name="Normal 6 2 2 2 2 5 2 3 3 2 2" xfId="38106" xr:uid="{00000000-0005-0000-0000-00007D1C0000}"/>
    <cellStyle name="Normal 6 2 2 2 2 5 2 3 3 3" xfId="28088" xr:uid="{00000000-0005-0000-0000-00007E1C0000}"/>
    <cellStyle name="Normal 6 2 2 2 2 5 2 3 4" xfId="4557" xr:uid="{00000000-0005-0000-0000-00007F1C0000}"/>
    <cellStyle name="Normal 6 2 2 2 2 5 2 3 4 2" xfId="34473" xr:uid="{00000000-0005-0000-0000-0000801C0000}"/>
    <cellStyle name="Normal 6 2 2 2 2 5 2 3 5" xfId="23877" xr:uid="{00000000-0005-0000-0000-0000811C0000}"/>
    <cellStyle name="Normal 6 2 2 2 2 5 2 4" xfId="4558" xr:uid="{00000000-0005-0000-0000-0000821C0000}"/>
    <cellStyle name="Normal 6 2 2 2 2 5 2 4 2" xfId="4559" xr:uid="{00000000-0005-0000-0000-0000831C0000}"/>
    <cellStyle name="Normal 6 2 2 2 2 5 2 4 2 2" xfId="38107" xr:uid="{00000000-0005-0000-0000-0000841C0000}"/>
    <cellStyle name="Normal 6 2 2 2 2 5 2 4 3" xfId="28089" xr:uid="{00000000-0005-0000-0000-0000851C0000}"/>
    <cellStyle name="Normal 6 2 2 2 2 5 2 5" xfId="4560" xr:uid="{00000000-0005-0000-0000-0000861C0000}"/>
    <cellStyle name="Normal 6 2 2 2 2 5 2 5 2" xfId="4561" xr:uid="{00000000-0005-0000-0000-0000871C0000}"/>
    <cellStyle name="Normal 6 2 2 2 2 5 2 5 2 2" xfId="38108" xr:uid="{00000000-0005-0000-0000-0000881C0000}"/>
    <cellStyle name="Normal 6 2 2 2 2 5 2 5 3" xfId="28090" xr:uid="{00000000-0005-0000-0000-0000891C0000}"/>
    <cellStyle name="Normal 6 2 2 2 2 5 2 6" xfId="4562" xr:uid="{00000000-0005-0000-0000-00008A1C0000}"/>
    <cellStyle name="Normal 6 2 2 2 2 5 2 6 2" xfId="34471" xr:uid="{00000000-0005-0000-0000-00008B1C0000}"/>
    <cellStyle name="Normal 6 2 2 2 2 5 2 7" xfId="23875" xr:uid="{00000000-0005-0000-0000-00008C1C0000}"/>
    <cellStyle name="Normal 6 2 2 2 2 5 3" xfId="4563" xr:uid="{00000000-0005-0000-0000-00008D1C0000}"/>
    <cellStyle name="Normal 6 2 2 2 2 5 3 2" xfId="4564" xr:uid="{00000000-0005-0000-0000-00008E1C0000}"/>
    <cellStyle name="Normal 6 2 2 2 2 5 3 2 2" xfId="4565" xr:uid="{00000000-0005-0000-0000-00008F1C0000}"/>
    <cellStyle name="Normal 6 2 2 2 2 5 3 2 2 2" xfId="38109" xr:uid="{00000000-0005-0000-0000-0000901C0000}"/>
    <cellStyle name="Normal 6 2 2 2 2 5 3 2 3" xfId="28091" xr:uid="{00000000-0005-0000-0000-0000911C0000}"/>
    <cellStyle name="Normal 6 2 2 2 2 5 3 3" xfId="4566" xr:uid="{00000000-0005-0000-0000-0000921C0000}"/>
    <cellStyle name="Normal 6 2 2 2 2 5 3 3 2" xfId="4567" xr:uid="{00000000-0005-0000-0000-0000931C0000}"/>
    <cellStyle name="Normal 6 2 2 2 2 5 3 3 2 2" xfId="38110" xr:uid="{00000000-0005-0000-0000-0000941C0000}"/>
    <cellStyle name="Normal 6 2 2 2 2 5 3 3 3" xfId="28092" xr:uid="{00000000-0005-0000-0000-0000951C0000}"/>
    <cellStyle name="Normal 6 2 2 2 2 5 3 4" xfId="4568" xr:uid="{00000000-0005-0000-0000-0000961C0000}"/>
    <cellStyle name="Normal 6 2 2 2 2 5 3 4 2" xfId="34474" xr:uid="{00000000-0005-0000-0000-0000971C0000}"/>
    <cellStyle name="Normal 6 2 2 2 2 5 3 5" xfId="23878" xr:uid="{00000000-0005-0000-0000-0000981C0000}"/>
    <cellStyle name="Normal 6 2 2 2 2 5 4" xfId="4569" xr:uid="{00000000-0005-0000-0000-0000991C0000}"/>
    <cellStyle name="Normal 6 2 2 2 2 5 4 2" xfId="4570" xr:uid="{00000000-0005-0000-0000-00009A1C0000}"/>
    <cellStyle name="Normal 6 2 2 2 2 5 4 2 2" xfId="4571" xr:uid="{00000000-0005-0000-0000-00009B1C0000}"/>
    <cellStyle name="Normal 6 2 2 2 2 5 4 2 2 2" xfId="38111" xr:uid="{00000000-0005-0000-0000-00009C1C0000}"/>
    <cellStyle name="Normal 6 2 2 2 2 5 4 2 3" xfId="28093" xr:uid="{00000000-0005-0000-0000-00009D1C0000}"/>
    <cellStyle name="Normal 6 2 2 2 2 5 4 3" xfId="4572" xr:uid="{00000000-0005-0000-0000-00009E1C0000}"/>
    <cellStyle name="Normal 6 2 2 2 2 5 4 3 2" xfId="4573" xr:uid="{00000000-0005-0000-0000-00009F1C0000}"/>
    <cellStyle name="Normal 6 2 2 2 2 5 4 3 2 2" xfId="38112" xr:uid="{00000000-0005-0000-0000-0000A01C0000}"/>
    <cellStyle name="Normal 6 2 2 2 2 5 4 3 3" xfId="28094" xr:uid="{00000000-0005-0000-0000-0000A11C0000}"/>
    <cellStyle name="Normal 6 2 2 2 2 5 4 4" xfId="4574" xr:uid="{00000000-0005-0000-0000-0000A21C0000}"/>
    <cellStyle name="Normal 6 2 2 2 2 5 4 4 2" xfId="34475" xr:uid="{00000000-0005-0000-0000-0000A31C0000}"/>
    <cellStyle name="Normal 6 2 2 2 2 5 4 5" xfId="23879" xr:uid="{00000000-0005-0000-0000-0000A41C0000}"/>
    <cellStyle name="Normal 6 2 2 2 2 5 5" xfId="4575" xr:uid="{00000000-0005-0000-0000-0000A51C0000}"/>
    <cellStyle name="Normal 6 2 2 2 2 5 5 2" xfId="4576" xr:uid="{00000000-0005-0000-0000-0000A61C0000}"/>
    <cellStyle name="Normal 6 2 2 2 2 5 5 2 2" xfId="38113" xr:uid="{00000000-0005-0000-0000-0000A71C0000}"/>
    <cellStyle name="Normal 6 2 2 2 2 5 5 3" xfId="28095" xr:uid="{00000000-0005-0000-0000-0000A81C0000}"/>
    <cellStyle name="Normal 6 2 2 2 2 5 6" xfId="4577" xr:uid="{00000000-0005-0000-0000-0000A91C0000}"/>
    <cellStyle name="Normal 6 2 2 2 2 5 6 2" xfId="4578" xr:uid="{00000000-0005-0000-0000-0000AA1C0000}"/>
    <cellStyle name="Normal 6 2 2 2 2 5 6 2 2" xfId="38114" xr:uid="{00000000-0005-0000-0000-0000AB1C0000}"/>
    <cellStyle name="Normal 6 2 2 2 2 5 6 3" xfId="28096" xr:uid="{00000000-0005-0000-0000-0000AC1C0000}"/>
    <cellStyle name="Normal 6 2 2 2 2 5 7" xfId="4579" xr:uid="{00000000-0005-0000-0000-0000AD1C0000}"/>
    <cellStyle name="Normal 6 2 2 2 2 5 7 2" xfId="34470" xr:uid="{00000000-0005-0000-0000-0000AE1C0000}"/>
    <cellStyle name="Normal 6 2 2 2 2 5 8" xfId="23874" xr:uid="{00000000-0005-0000-0000-0000AF1C0000}"/>
    <cellStyle name="Normal 6 2 2 2 2 6" xfId="4580" xr:uid="{00000000-0005-0000-0000-0000B01C0000}"/>
    <cellStyle name="Normal 6 2 2 2 2 6 2" xfId="4581" xr:uid="{00000000-0005-0000-0000-0000B11C0000}"/>
    <cellStyle name="Normal 6 2 2 2 2 6 2 2" xfId="4582" xr:uid="{00000000-0005-0000-0000-0000B21C0000}"/>
    <cellStyle name="Normal 6 2 2 2 2 6 2 2 2" xfId="4583" xr:uid="{00000000-0005-0000-0000-0000B31C0000}"/>
    <cellStyle name="Normal 6 2 2 2 2 6 2 2 2 2" xfId="38115" xr:uid="{00000000-0005-0000-0000-0000B41C0000}"/>
    <cellStyle name="Normal 6 2 2 2 2 6 2 2 3" xfId="28097" xr:uid="{00000000-0005-0000-0000-0000B51C0000}"/>
    <cellStyle name="Normal 6 2 2 2 2 6 2 3" xfId="4584" xr:uid="{00000000-0005-0000-0000-0000B61C0000}"/>
    <cellStyle name="Normal 6 2 2 2 2 6 2 3 2" xfId="4585" xr:uid="{00000000-0005-0000-0000-0000B71C0000}"/>
    <cellStyle name="Normal 6 2 2 2 2 6 2 3 2 2" xfId="38116" xr:uid="{00000000-0005-0000-0000-0000B81C0000}"/>
    <cellStyle name="Normal 6 2 2 2 2 6 2 3 3" xfId="28098" xr:uid="{00000000-0005-0000-0000-0000B91C0000}"/>
    <cellStyle name="Normal 6 2 2 2 2 6 2 4" xfId="4586" xr:uid="{00000000-0005-0000-0000-0000BA1C0000}"/>
    <cellStyle name="Normal 6 2 2 2 2 6 2 4 2" xfId="34477" xr:uid="{00000000-0005-0000-0000-0000BB1C0000}"/>
    <cellStyle name="Normal 6 2 2 2 2 6 2 5" xfId="23881" xr:uid="{00000000-0005-0000-0000-0000BC1C0000}"/>
    <cellStyle name="Normal 6 2 2 2 2 6 3" xfId="4587" xr:uid="{00000000-0005-0000-0000-0000BD1C0000}"/>
    <cellStyle name="Normal 6 2 2 2 2 6 3 2" xfId="4588" xr:uid="{00000000-0005-0000-0000-0000BE1C0000}"/>
    <cellStyle name="Normal 6 2 2 2 2 6 3 2 2" xfId="4589" xr:uid="{00000000-0005-0000-0000-0000BF1C0000}"/>
    <cellStyle name="Normal 6 2 2 2 2 6 3 2 2 2" xfId="38117" xr:uid="{00000000-0005-0000-0000-0000C01C0000}"/>
    <cellStyle name="Normal 6 2 2 2 2 6 3 2 3" xfId="28099" xr:uid="{00000000-0005-0000-0000-0000C11C0000}"/>
    <cellStyle name="Normal 6 2 2 2 2 6 3 3" xfId="4590" xr:uid="{00000000-0005-0000-0000-0000C21C0000}"/>
    <cellStyle name="Normal 6 2 2 2 2 6 3 3 2" xfId="4591" xr:uid="{00000000-0005-0000-0000-0000C31C0000}"/>
    <cellStyle name="Normal 6 2 2 2 2 6 3 3 2 2" xfId="38118" xr:uid="{00000000-0005-0000-0000-0000C41C0000}"/>
    <cellStyle name="Normal 6 2 2 2 2 6 3 3 3" xfId="28100" xr:uid="{00000000-0005-0000-0000-0000C51C0000}"/>
    <cellStyle name="Normal 6 2 2 2 2 6 3 4" xfId="4592" xr:uid="{00000000-0005-0000-0000-0000C61C0000}"/>
    <cellStyle name="Normal 6 2 2 2 2 6 3 4 2" xfId="34478" xr:uid="{00000000-0005-0000-0000-0000C71C0000}"/>
    <cellStyle name="Normal 6 2 2 2 2 6 3 5" xfId="23882" xr:uid="{00000000-0005-0000-0000-0000C81C0000}"/>
    <cellStyle name="Normal 6 2 2 2 2 6 4" xfId="4593" xr:uid="{00000000-0005-0000-0000-0000C91C0000}"/>
    <cellStyle name="Normal 6 2 2 2 2 6 4 2" xfId="4594" xr:uid="{00000000-0005-0000-0000-0000CA1C0000}"/>
    <cellStyle name="Normal 6 2 2 2 2 6 4 2 2" xfId="38119" xr:uid="{00000000-0005-0000-0000-0000CB1C0000}"/>
    <cellStyle name="Normal 6 2 2 2 2 6 4 3" xfId="28101" xr:uid="{00000000-0005-0000-0000-0000CC1C0000}"/>
    <cellStyle name="Normal 6 2 2 2 2 6 5" xfId="4595" xr:uid="{00000000-0005-0000-0000-0000CD1C0000}"/>
    <cellStyle name="Normal 6 2 2 2 2 6 5 2" xfId="4596" xr:uid="{00000000-0005-0000-0000-0000CE1C0000}"/>
    <cellStyle name="Normal 6 2 2 2 2 6 5 2 2" xfId="38120" xr:uid="{00000000-0005-0000-0000-0000CF1C0000}"/>
    <cellStyle name="Normal 6 2 2 2 2 6 5 3" xfId="28102" xr:uid="{00000000-0005-0000-0000-0000D01C0000}"/>
    <cellStyle name="Normal 6 2 2 2 2 6 6" xfId="4597" xr:uid="{00000000-0005-0000-0000-0000D11C0000}"/>
    <cellStyle name="Normal 6 2 2 2 2 6 6 2" xfId="34476" xr:uid="{00000000-0005-0000-0000-0000D21C0000}"/>
    <cellStyle name="Normal 6 2 2 2 2 6 7" xfId="23880" xr:uid="{00000000-0005-0000-0000-0000D31C0000}"/>
    <cellStyle name="Normal 6 2 2 2 2 7" xfId="4598" xr:uid="{00000000-0005-0000-0000-0000D41C0000}"/>
    <cellStyle name="Normal 6 2 2 2 2 7 2" xfId="4599" xr:uid="{00000000-0005-0000-0000-0000D51C0000}"/>
    <cellStyle name="Normal 6 2 2 2 2 7 2 2" xfId="4600" xr:uid="{00000000-0005-0000-0000-0000D61C0000}"/>
    <cellStyle name="Normal 6 2 2 2 2 7 2 2 2" xfId="38121" xr:uid="{00000000-0005-0000-0000-0000D71C0000}"/>
    <cellStyle name="Normal 6 2 2 2 2 7 2 3" xfId="28103" xr:uid="{00000000-0005-0000-0000-0000D81C0000}"/>
    <cellStyle name="Normal 6 2 2 2 2 7 3" xfId="4601" xr:uid="{00000000-0005-0000-0000-0000D91C0000}"/>
    <cellStyle name="Normal 6 2 2 2 2 7 3 2" xfId="4602" xr:uid="{00000000-0005-0000-0000-0000DA1C0000}"/>
    <cellStyle name="Normal 6 2 2 2 2 7 3 2 2" xfId="38122" xr:uid="{00000000-0005-0000-0000-0000DB1C0000}"/>
    <cellStyle name="Normal 6 2 2 2 2 7 3 3" xfId="28104" xr:uid="{00000000-0005-0000-0000-0000DC1C0000}"/>
    <cellStyle name="Normal 6 2 2 2 2 7 4" xfId="4603" xr:uid="{00000000-0005-0000-0000-0000DD1C0000}"/>
    <cellStyle name="Normal 6 2 2 2 2 7 4 2" xfId="34479" xr:uid="{00000000-0005-0000-0000-0000DE1C0000}"/>
    <cellStyle name="Normal 6 2 2 2 2 7 5" xfId="23883" xr:uid="{00000000-0005-0000-0000-0000DF1C0000}"/>
    <cellStyle name="Normal 6 2 2 2 2 8" xfId="4604" xr:uid="{00000000-0005-0000-0000-0000E01C0000}"/>
    <cellStyle name="Normal 6 2 2 2 2 8 2" xfId="4605" xr:uid="{00000000-0005-0000-0000-0000E11C0000}"/>
    <cellStyle name="Normal 6 2 2 2 2 8 2 2" xfId="4606" xr:uid="{00000000-0005-0000-0000-0000E21C0000}"/>
    <cellStyle name="Normal 6 2 2 2 2 8 2 2 2" xfId="38123" xr:uid="{00000000-0005-0000-0000-0000E31C0000}"/>
    <cellStyle name="Normal 6 2 2 2 2 8 2 3" xfId="28105" xr:uid="{00000000-0005-0000-0000-0000E41C0000}"/>
    <cellStyle name="Normal 6 2 2 2 2 8 3" xfId="4607" xr:uid="{00000000-0005-0000-0000-0000E51C0000}"/>
    <cellStyle name="Normal 6 2 2 2 2 8 3 2" xfId="4608" xr:uid="{00000000-0005-0000-0000-0000E61C0000}"/>
    <cellStyle name="Normal 6 2 2 2 2 8 3 2 2" xfId="38124" xr:uid="{00000000-0005-0000-0000-0000E71C0000}"/>
    <cellStyle name="Normal 6 2 2 2 2 8 3 3" xfId="28106" xr:uid="{00000000-0005-0000-0000-0000E81C0000}"/>
    <cellStyle name="Normal 6 2 2 2 2 8 4" xfId="4609" xr:uid="{00000000-0005-0000-0000-0000E91C0000}"/>
    <cellStyle name="Normal 6 2 2 2 2 8 4 2" xfId="34480" xr:uid="{00000000-0005-0000-0000-0000EA1C0000}"/>
    <cellStyle name="Normal 6 2 2 2 2 8 5" xfId="23884" xr:uid="{00000000-0005-0000-0000-0000EB1C0000}"/>
    <cellStyle name="Normal 6 2 2 2 2 9" xfId="4610" xr:uid="{00000000-0005-0000-0000-0000EC1C0000}"/>
    <cellStyle name="Normal 6 2 2 2 2 9 2" xfId="4611" xr:uid="{00000000-0005-0000-0000-0000ED1C0000}"/>
    <cellStyle name="Normal 6 2 2 2 2 9 2 2" xfId="38125" xr:uid="{00000000-0005-0000-0000-0000EE1C0000}"/>
    <cellStyle name="Normal 6 2 2 2 2 9 3" xfId="28107" xr:uid="{00000000-0005-0000-0000-0000EF1C0000}"/>
    <cellStyle name="Normal 6 2 2 2 3" xfId="4612" xr:uid="{00000000-0005-0000-0000-0000F01C0000}"/>
    <cellStyle name="Normal 6 2 2 2 3 10" xfId="23885" xr:uid="{00000000-0005-0000-0000-0000F11C0000}"/>
    <cellStyle name="Normal 6 2 2 2 3 2" xfId="4613" xr:uid="{00000000-0005-0000-0000-0000F21C0000}"/>
    <cellStyle name="Normal 6 2 2 2 3 2 2" xfId="4614" xr:uid="{00000000-0005-0000-0000-0000F31C0000}"/>
    <cellStyle name="Normal 6 2 2 2 3 2 2 2" xfId="4615" xr:uid="{00000000-0005-0000-0000-0000F41C0000}"/>
    <cellStyle name="Normal 6 2 2 2 3 2 2 2 2" xfId="4616" xr:uid="{00000000-0005-0000-0000-0000F51C0000}"/>
    <cellStyle name="Normal 6 2 2 2 3 2 2 2 2 2" xfId="4617" xr:uid="{00000000-0005-0000-0000-0000F61C0000}"/>
    <cellStyle name="Normal 6 2 2 2 3 2 2 2 2 2 2" xfId="38126" xr:uid="{00000000-0005-0000-0000-0000F71C0000}"/>
    <cellStyle name="Normal 6 2 2 2 3 2 2 2 2 3" xfId="28108" xr:uid="{00000000-0005-0000-0000-0000F81C0000}"/>
    <cellStyle name="Normal 6 2 2 2 3 2 2 2 3" xfId="4618" xr:uid="{00000000-0005-0000-0000-0000F91C0000}"/>
    <cellStyle name="Normal 6 2 2 2 3 2 2 2 3 2" xfId="4619" xr:uid="{00000000-0005-0000-0000-0000FA1C0000}"/>
    <cellStyle name="Normal 6 2 2 2 3 2 2 2 3 2 2" xfId="38127" xr:uid="{00000000-0005-0000-0000-0000FB1C0000}"/>
    <cellStyle name="Normal 6 2 2 2 3 2 2 2 3 3" xfId="28109" xr:uid="{00000000-0005-0000-0000-0000FC1C0000}"/>
    <cellStyle name="Normal 6 2 2 2 3 2 2 2 4" xfId="4620" xr:uid="{00000000-0005-0000-0000-0000FD1C0000}"/>
    <cellStyle name="Normal 6 2 2 2 3 2 2 2 4 2" xfId="34484" xr:uid="{00000000-0005-0000-0000-0000FE1C0000}"/>
    <cellStyle name="Normal 6 2 2 2 3 2 2 2 5" xfId="23888" xr:uid="{00000000-0005-0000-0000-0000FF1C0000}"/>
    <cellStyle name="Normal 6 2 2 2 3 2 2 3" xfId="4621" xr:uid="{00000000-0005-0000-0000-0000001D0000}"/>
    <cellStyle name="Normal 6 2 2 2 3 2 2 3 2" xfId="4622" xr:uid="{00000000-0005-0000-0000-0000011D0000}"/>
    <cellStyle name="Normal 6 2 2 2 3 2 2 3 2 2" xfId="4623" xr:uid="{00000000-0005-0000-0000-0000021D0000}"/>
    <cellStyle name="Normal 6 2 2 2 3 2 2 3 2 2 2" xfId="38128" xr:uid="{00000000-0005-0000-0000-0000031D0000}"/>
    <cellStyle name="Normal 6 2 2 2 3 2 2 3 2 3" xfId="28110" xr:uid="{00000000-0005-0000-0000-0000041D0000}"/>
    <cellStyle name="Normal 6 2 2 2 3 2 2 3 3" xfId="4624" xr:uid="{00000000-0005-0000-0000-0000051D0000}"/>
    <cellStyle name="Normal 6 2 2 2 3 2 2 3 3 2" xfId="4625" xr:uid="{00000000-0005-0000-0000-0000061D0000}"/>
    <cellStyle name="Normal 6 2 2 2 3 2 2 3 3 2 2" xfId="38129" xr:uid="{00000000-0005-0000-0000-0000071D0000}"/>
    <cellStyle name="Normal 6 2 2 2 3 2 2 3 3 3" xfId="28111" xr:uid="{00000000-0005-0000-0000-0000081D0000}"/>
    <cellStyle name="Normal 6 2 2 2 3 2 2 3 4" xfId="4626" xr:uid="{00000000-0005-0000-0000-0000091D0000}"/>
    <cellStyle name="Normal 6 2 2 2 3 2 2 3 4 2" xfId="34485" xr:uid="{00000000-0005-0000-0000-00000A1D0000}"/>
    <cellStyle name="Normal 6 2 2 2 3 2 2 3 5" xfId="23889" xr:uid="{00000000-0005-0000-0000-00000B1D0000}"/>
    <cellStyle name="Normal 6 2 2 2 3 2 2 4" xfId="4627" xr:uid="{00000000-0005-0000-0000-00000C1D0000}"/>
    <cellStyle name="Normal 6 2 2 2 3 2 2 4 2" xfId="4628" xr:uid="{00000000-0005-0000-0000-00000D1D0000}"/>
    <cellStyle name="Normal 6 2 2 2 3 2 2 4 2 2" xfId="38130" xr:uid="{00000000-0005-0000-0000-00000E1D0000}"/>
    <cellStyle name="Normal 6 2 2 2 3 2 2 4 3" xfId="28112" xr:uid="{00000000-0005-0000-0000-00000F1D0000}"/>
    <cellStyle name="Normal 6 2 2 2 3 2 2 5" xfId="4629" xr:uid="{00000000-0005-0000-0000-0000101D0000}"/>
    <cellStyle name="Normal 6 2 2 2 3 2 2 5 2" xfId="4630" xr:uid="{00000000-0005-0000-0000-0000111D0000}"/>
    <cellStyle name="Normal 6 2 2 2 3 2 2 5 2 2" xfId="38131" xr:uid="{00000000-0005-0000-0000-0000121D0000}"/>
    <cellStyle name="Normal 6 2 2 2 3 2 2 5 3" xfId="28113" xr:uid="{00000000-0005-0000-0000-0000131D0000}"/>
    <cellStyle name="Normal 6 2 2 2 3 2 2 6" xfId="4631" xr:uid="{00000000-0005-0000-0000-0000141D0000}"/>
    <cellStyle name="Normal 6 2 2 2 3 2 2 6 2" xfId="34483" xr:uid="{00000000-0005-0000-0000-0000151D0000}"/>
    <cellStyle name="Normal 6 2 2 2 3 2 2 7" xfId="23887" xr:uid="{00000000-0005-0000-0000-0000161D0000}"/>
    <cellStyle name="Normal 6 2 2 2 3 2 3" xfId="4632" xr:uid="{00000000-0005-0000-0000-0000171D0000}"/>
    <cellStyle name="Normal 6 2 2 2 3 2 3 2" xfId="4633" xr:uid="{00000000-0005-0000-0000-0000181D0000}"/>
    <cellStyle name="Normal 6 2 2 2 3 2 3 2 2" xfId="4634" xr:uid="{00000000-0005-0000-0000-0000191D0000}"/>
    <cellStyle name="Normal 6 2 2 2 3 2 3 2 2 2" xfId="38132" xr:uid="{00000000-0005-0000-0000-00001A1D0000}"/>
    <cellStyle name="Normal 6 2 2 2 3 2 3 2 3" xfId="28114" xr:uid="{00000000-0005-0000-0000-00001B1D0000}"/>
    <cellStyle name="Normal 6 2 2 2 3 2 3 3" xfId="4635" xr:uid="{00000000-0005-0000-0000-00001C1D0000}"/>
    <cellStyle name="Normal 6 2 2 2 3 2 3 3 2" xfId="4636" xr:uid="{00000000-0005-0000-0000-00001D1D0000}"/>
    <cellStyle name="Normal 6 2 2 2 3 2 3 3 2 2" xfId="38133" xr:uid="{00000000-0005-0000-0000-00001E1D0000}"/>
    <cellStyle name="Normal 6 2 2 2 3 2 3 3 3" xfId="28115" xr:uid="{00000000-0005-0000-0000-00001F1D0000}"/>
    <cellStyle name="Normal 6 2 2 2 3 2 3 4" xfId="4637" xr:uid="{00000000-0005-0000-0000-0000201D0000}"/>
    <cellStyle name="Normal 6 2 2 2 3 2 3 4 2" xfId="34486" xr:uid="{00000000-0005-0000-0000-0000211D0000}"/>
    <cellStyle name="Normal 6 2 2 2 3 2 3 5" xfId="23890" xr:uid="{00000000-0005-0000-0000-0000221D0000}"/>
    <cellStyle name="Normal 6 2 2 2 3 2 4" xfId="4638" xr:uid="{00000000-0005-0000-0000-0000231D0000}"/>
    <cellStyle name="Normal 6 2 2 2 3 2 4 2" xfId="4639" xr:uid="{00000000-0005-0000-0000-0000241D0000}"/>
    <cellStyle name="Normal 6 2 2 2 3 2 4 2 2" xfId="4640" xr:uid="{00000000-0005-0000-0000-0000251D0000}"/>
    <cellStyle name="Normal 6 2 2 2 3 2 4 2 2 2" xfId="38134" xr:uid="{00000000-0005-0000-0000-0000261D0000}"/>
    <cellStyle name="Normal 6 2 2 2 3 2 4 2 3" xfId="28116" xr:uid="{00000000-0005-0000-0000-0000271D0000}"/>
    <cellStyle name="Normal 6 2 2 2 3 2 4 3" xfId="4641" xr:uid="{00000000-0005-0000-0000-0000281D0000}"/>
    <cellStyle name="Normal 6 2 2 2 3 2 4 3 2" xfId="4642" xr:uid="{00000000-0005-0000-0000-0000291D0000}"/>
    <cellStyle name="Normal 6 2 2 2 3 2 4 3 2 2" xfId="38135" xr:uid="{00000000-0005-0000-0000-00002A1D0000}"/>
    <cellStyle name="Normal 6 2 2 2 3 2 4 3 3" xfId="28117" xr:uid="{00000000-0005-0000-0000-00002B1D0000}"/>
    <cellStyle name="Normal 6 2 2 2 3 2 4 4" xfId="4643" xr:uid="{00000000-0005-0000-0000-00002C1D0000}"/>
    <cellStyle name="Normal 6 2 2 2 3 2 4 4 2" xfId="34487" xr:uid="{00000000-0005-0000-0000-00002D1D0000}"/>
    <cellStyle name="Normal 6 2 2 2 3 2 4 5" xfId="23891" xr:uid="{00000000-0005-0000-0000-00002E1D0000}"/>
    <cellStyle name="Normal 6 2 2 2 3 2 5" xfId="4644" xr:uid="{00000000-0005-0000-0000-00002F1D0000}"/>
    <cellStyle name="Normal 6 2 2 2 3 2 5 2" xfId="4645" xr:uid="{00000000-0005-0000-0000-0000301D0000}"/>
    <cellStyle name="Normal 6 2 2 2 3 2 5 2 2" xfId="38136" xr:uid="{00000000-0005-0000-0000-0000311D0000}"/>
    <cellStyle name="Normal 6 2 2 2 3 2 5 3" xfId="28118" xr:uid="{00000000-0005-0000-0000-0000321D0000}"/>
    <cellStyle name="Normal 6 2 2 2 3 2 6" xfId="4646" xr:uid="{00000000-0005-0000-0000-0000331D0000}"/>
    <cellStyle name="Normal 6 2 2 2 3 2 6 2" xfId="4647" xr:uid="{00000000-0005-0000-0000-0000341D0000}"/>
    <cellStyle name="Normal 6 2 2 2 3 2 6 2 2" xfId="38137" xr:uid="{00000000-0005-0000-0000-0000351D0000}"/>
    <cellStyle name="Normal 6 2 2 2 3 2 6 3" xfId="28119" xr:uid="{00000000-0005-0000-0000-0000361D0000}"/>
    <cellStyle name="Normal 6 2 2 2 3 2 7" xfId="4648" xr:uid="{00000000-0005-0000-0000-0000371D0000}"/>
    <cellStyle name="Normal 6 2 2 2 3 2 7 2" xfId="34482" xr:uid="{00000000-0005-0000-0000-0000381D0000}"/>
    <cellStyle name="Normal 6 2 2 2 3 2 8" xfId="23886" xr:uid="{00000000-0005-0000-0000-0000391D0000}"/>
    <cellStyle name="Normal 6 2 2 2 3 3" xfId="4649" xr:uid="{00000000-0005-0000-0000-00003A1D0000}"/>
    <cellStyle name="Normal 6 2 2 2 3 3 2" xfId="4650" xr:uid="{00000000-0005-0000-0000-00003B1D0000}"/>
    <cellStyle name="Normal 6 2 2 2 3 3 2 2" xfId="4651" xr:uid="{00000000-0005-0000-0000-00003C1D0000}"/>
    <cellStyle name="Normal 6 2 2 2 3 3 2 2 2" xfId="4652" xr:uid="{00000000-0005-0000-0000-00003D1D0000}"/>
    <cellStyle name="Normal 6 2 2 2 3 3 2 2 2 2" xfId="4653" xr:uid="{00000000-0005-0000-0000-00003E1D0000}"/>
    <cellStyle name="Normal 6 2 2 2 3 3 2 2 2 2 2" xfId="38138" xr:uid="{00000000-0005-0000-0000-00003F1D0000}"/>
    <cellStyle name="Normal 6 2 2 2 3 3 2 2 2 3" xfId="28120" xr:uid="{00000000-0005-0000-0000-0000401D0000}"/>
    <cellStyle name="Normal 6 2 2 2 3 3 2 2 3" xfId="4654" xr:uid="{00000000-0005-0000-0000-0000411D0000}"/>
    <cellStyle name="Normal 6 2 2 2 3 3 2 2 3 2" xfId="4655" xr:uid="{00000000-0005-0000-0000-0000421D0000}"/>
    <cellStyle name="Normal 6 2 2 2 3 3 2 2 3 2 2" xfId="38139" xr:uid="{00000000-0005-0000-0000-0000431D0000}"/>
    <cellStyle name="Normal 6 2 2 2 3 3 2 2 3 3" xfId="28121" xr:uid="{00000000-0005-0000-0000-0000441D0000}"/>
    <cellStyle name="Normal 6 2 2 2 3 3 2 2 4" xfId="4656" xr:uid="{00000000-0005-0000-0000-0000451D0000}"/>
    <cellStyle name="Normal 6 2 2 2 3 3 2 2 4 2" xfId="34490" xr:uid="{00000000-0005-0000-0000-0000461D0000}"/>
    <cellStyle name="Normal 6 2 2 2 3 3 2 2 5" xfId="23894" xr:uid="{00000000-0005-0000-0000-0000471D0000}"/>
    <cellStyle name="Normal 6 2 2 2 3 3 2 3" xfId="4657" xr:uid="{00000000-0005-0000-0000-0000481D0000}"/>
    <cellStyle name="Normal 6 2 2 2 3 3 2 3 2" xfId="4658" xr:uid="{00000000-0005-0000-0000-0000491D0000}"/>
    <cellStyle name="Normal 6 2 2 2 3 3 2 3 2 2" xfId="4659" xr:uid="{00000000-0005-0000-0000-00004A1D0000}"/>
    <cellStyle name="Normal 6 2 2 2 3 3 2 3 2 2 2" xfId="38140" xr:uid="{00000000-0005-0000-0000-00004B1D0000}"/>
    <cellStyle name="Normal 6 2 2 2 3 3 2 3 2 3" xfId="28122" xr:uid="{00000000-0005-0000-0000-00004C1D0000}"/>
    <cellStyle name="Normal 6 2 2 2 3 3 2 3 3" xfId="4660" xr:uid="{00000000-0005-0000-0000-00004D1D0000}"/>
    <cellStyle name="Normal 6 2 2 2 3 3 2 3 3 2" xfId="4661" xr:uid="{00000000-0005-0000-0000-00004E1D0000}"/>
    <cellStyle name="Normal 6 2 2 2 3 3 2 3 3 2 2" xfId="38141" xr:uid="{00000000-0005-0000-0000-00004F1D0000}"/>
    <cellStyle name="Normal 6 2 2 2 3 3 2 3 3 3" xfId="28123" xr:uid="{00000000-0005-0000-0000-0000501D0000}"/>
    <cellStyle name="Normal 6 2 2 2 3 3 2 3 4" xfId="4662" xr:uid="{00000000-0005-0000-0000-0000511D0000}"/>
    <cellStyle name="Normal 6 2 2 2 3 3 2 3 4 2" xfId="34491" xr:uid="{00000000-0005-0000-0000-0000521D0000}"/>
    <cellStyle name="Normal 6 2 2 2 3 3 2 3 5" xfId="23895" xr:uid="{00000000-0005-0000-0000-0000531D0000}"/>
    <cellStyle name="Normal 6 2 2 2 3 3 2 4" xfId="4663" xr:uid="{00000000-0005-0000-0000-0000541D0000}"/>
    <cellStyle name="Normal 6 2 2 2 3 3 2 4 2" xfId="4664" xr:uid="{00000000-0005-0000-0000-0000551D0000}"/>
    <cellStyle name="Normal 6 2 2 2 3 3 2 4 2 2" xfId="38142" xr:uid="{00000000-0005-0000-0000-0000561D0000}"/>
    <cellStyle name="Normal 6 2 2 2 3 3 2 4 3" xfId="28124" xr:uid="{00000000-0005-0000-0000-0000571D0000}"/>
    <cellStyle name="Normal 6 2 2 2 3 3 2 5" xfId="4665" xr:uid="{00000000-0005-0000-0000-0000581D0000}"/>
    <cellStyle name="Normal 6 2 2 2 3 3 2 5 2" xfId="4666" xr:uid="{00000000-0005-0000-0000-0000591D0000}"/>
    <cellStyle name="Normal 6 2 2 2 3 3 2 5 2 2" xfId="38143" xr:uid="{00000000-0005-0000-0000-00005A1D0000}"/>
    <cellStyle name="Normal 6 2 2 2 3 3 2 5 3" xfId="28125" xr:uid="{00000000-0005-0000-0000-00005B1D0000}"/>
    <cellStyle name="Normal 6 2 2 2 3 3 2 6" xfId="4667" xr:uid="{00000000-0005-0000-0000-00005C1D0000}"/>
    <cellStyle name="Normal 6 2 2 2 3 3 2 6 2" xfId="34489" xr:uid="{00000000-0005-0000-0000-00005D1D0000}"/>
    <cellStyle name="Normal 6 2 2 2 3 3 2 7" xfId="23893" xr:uid="{00000000-0005-0000-0000-00005E1D0000}"/>
    <cellStyle name="Normal 6 2 2 2 3 3 3" xfId="4668" xr:uid="{00000000-0005-0000-0000-00005F1D0000}"/>
    <cellStyle name="Normal 6 2 2 2 3 3 3 2" xfId="4669" xr:uid="{00000000-0005-0000-0000-0000601D0000}"/>
    <cellStyle name="Normal 6 2 2 2 3 3 3 2 2" xfId="4670" xr:uid="{00000000-0005-0000-0000-0000611D0000}"/>
    <cellStyle name="Normal 6 2 2 2 3 3 3 2 2 2" xfId="38144" xr:uid="{00000000-0005-0000-0000-0000621D0000}"/>
    <cellStyle name="Normal 6 2 2 2 3 3 3 2 3" xfId="28126" xr:uid="{00000000-0005-0000-0000-0000631D0000}"/>
    <cellStyle name="Normal 6 2 2 2 3 3 3 3" xfId="4671" xr:uid="{00000000-0005-0000-0000-0000641D0000}"/>
    <cellStyle name="Normal 6 2 2 2 3 3 3 3 2" xfId="4672" xr:uid="{00000000-0005-0000-0000-0000651D0000}"/>
    <cellStyle name="Normal 6 2 2 2 3 3 3 3 2 2" xfId="38145" xr:uid="{00000000-0005-0000-0000-0000661D0000}"/>
    <cellStyle name="Normal 6 2 2 2 3 3 3 3 3" xfId="28127" xr:uid="{00000000-0005-0000-0000-0000671D0000}"/>
    <cellStyle name="Normal 6 2 2 2 3 3 3 4" xfId="4673" xr:uid="{00000000-0005-0000-0000-0000681D0000}"/>
    <cellStyle name="Normal 6 2 2 2 3 3 3 4 2" xfId="34492" xr:uid="{00000000-0005-0000-0000-0000691D0000}"/>
    <cellStyle name="Normal 6 2 2 2 3 3 3 5" xfId="23896" xr:uid="{00000000-0005-0000-0000-00006A1D0000}"/>
    <cellStyle name="Normal 6 2 2 2 3 3 4" xfId="4674" xr:uid="{00000000-0005-0000-0000-00006B1D0000}"/>
    <cellStyle name="Normal 6 2 2 2 3 3 4 2" xfId="4675" xr:uid="{00000000-0005-0000-0000-00006C1D0000}"/>
    <cellStyle name="Normal 6 2 2 2 3 3 4 2 2" xfId="4676" xr:uid="{00000000-0005-0000-0000-00006D1D0000}"/>
    <cellStyle name="Normal 6 2 2 2 3 3 4 2 2 2" xfId="38146" xr:uid="{00000000-0005-0000-0000-00006E1D0000}"/>
    <cellStyle name="Normal 6 2 2 2 3 3 4 2 3" xfId="28128" xr:uid="{00000000-0005-0000-0000-00006F1D0000}"/>
    <cellStyle name="Normal 6 2 2 2 3 3 4 3" xfId="4677" xr:uid="{00000000-0005-0000-0000-0000701D0000}"/>
    <cellStyle name="Normal 6 2 2 2 3 3 4 3 2" xfId="4678" xr:uid="{00000000-0005-0000-0000-0000711D0000}"/>
    <cellStyle name="Normal 6 2 2 2 3 3 4 3 2 2" xfId="38147" xr:uid="{00000000-0005-0000-0000-0000721D0000}"/>
    <cellStyle name="Normal 6 2 2 2 3 3 4 3 3" xfId="28129" xr:uid="{00000000-0005-0000-0000-0000731D0000}"/>
    <cellStyle name="Normal 6 2 2 2 3 3 4 4" xfId="4679" xr:uid="{00000000-0005-0000-0000-0000741D0000}"/>
    <cellStyle name="Normal 6 2 2 2 3 3 4 4 2" xfId="34493" xr:uid="{00000000-0005-0000-0000-0000751D0000}"/>
    <cellStyle name="Normal 6 2 2 2 3 3 4 5" xfId="23897" xr:uid="{00000000-0005-0000-0000-0000761D0000}"/>
    <cellStyle name="Normal 6 2 2 2 3 3 5" xfId="4680" xr:uid="{00000000-0005-0000-0000-0000771D0000}"/>
    <cellStyle name="Normal 6 2 2 2 3 3 5 2" xfId="4681" xr:uid="{00000000-0005-0000-0000-0000781D0000}"/>
    <cellStyle name="Normal 6 2 2 2 3 3 5 2 2" xfId="38148" xr:uid="{00000000-0005-0000-0000-0000791D0000}"/>
    <cellStyle name="Normal 6 2 2 2 3 3 5 3" xfId="28130" xr:uid="{00000000-0005-0000-0000-00007A1D0000}"/>
    <cellStyle name="Normal 6 2 2 2 3 3 6" xfId="4682" xr:uid="{00000000-0005-0000-0000-00007B1D0000}"/>
    <cellStyle name="Normal 6 2 2 2 3 3 6 2" xfId="4683" xr:uid="{00000000-0005-0000-0000-00007C1D0000}"/>
    <cellStyle name="Normal 6 2 2 2 3 3 6 2 2" xfId="38149" xr:uid="{00000000-0005-0000-0000-00007D1D0000}"/>
    <cellStyle name="Normal 6 2 2 2 3 3 6 3" xfId="28131" xr:uid="{00000000-0005-0000-0000-00007E1D0000}"/>
    <cellStyle name="Normal 6 2 2 2 3 3 7" xfId="4684" xr:uid="{00000000-0005-0000-0000-00007F1D0000}"/>
    <cellStyle name="Normal 6 2 2 2 3 3 7 2" xfId="34488" xr:uid="{00000000-0005-0000-0000-0000801D0000}"/>
    <cellStyle name="Normal 6 2 2 2 3 3 8" xfId="23892" xr:uid="{00000000-0005-0000-0000-0000811D0000}"/>
    <cellStyle name="Normal 6 2 2 2 3 4" xfId="4685" xr:uid="{00000000-0005-0000-0000-0000821D0000}"/>
    <cellStyle name="Normal 6 2 2 2 3 4 2" xfId="4686" xr:uid="{00000000-0005-0000-0000-0000831D0000}"/>
    <cellStyle name="Normal 6 2 2 2 3 4 2 2" xfId="4687" xr:uid="{00000000-0005-0000-0000-0000841D0000}"/>
    <cellStyle name="Normal 6 2 2 2 3 4 2 2 2" xfId="4688" xr:uid="{00000000-0005-0000-0000-0000851D0000}"/>
    <cellStyle name="Normal 6 2 2 2 3 4 2 2 2 2" xfId="38150" xr:uid="{00000000-0005-0000-0000-0000861D0000}"/>
    <cellStyle name="Normal 6 2 2 2 3 4 2 2 3" xfId="28132" xr:uid="{00000000-0005-0000-0000-0000871D0000}"/>
    <cellStyle name="Normal 6 2 2 2 3 4 2 3" xfId="4689" xr:uid="{00000000-0005-0000-0000-0000881D0000}"/>
    <cellStyle name="Normal 6 2 2 2 3 4 2 3 2" xfId="4690" xr:uid="{00000000-0005-0000-0000-0000891D0000}"/>
    <cellStyle name="Normal 6 2 2 2 3 4 2 3 2 2" xfId="38151" xr:uid="{00000000-0005-0000-0000-00008A1D0000}"/>
    <cellStyle name="Normal 6 2 2 2 3 4 2 3 3" xfId="28133" xr:uid="{00000000-0005-0000-0000-00008B1D0000}"/>
    <cellStyle name="Normal 6 2 2 2 3 4 2 4" xfId="4691" xr:uid="{00000000-0005-0000-0000-00008C1D0000}"/>
    <cellStyle name="Normal 6 2 2 2 3 4 2 4 2" xfId="34495" xr:uid="{00000000-0005-0000-0000-00008D1D0000}"/>
    <cellStyle name="Normal 6 2 2 2 3 4 2 5" xfId="23899" xr:uid="{00000000-0005-0000-0000-00008E1D0000}"/>
    <cellStyle name="Normal 6 2 2 2 3 4 3" xfId="4692" xr:uid="{00000000-0005-0000-0000-00008F1D0000}"/>
    <cellStyle name="Normal 6 2 2 2 3 4 3 2" xfId="4693" xr:uid="{00000000-0005-0000-0000-0000901D0000}"/>
    <cellStyle name="Normal 6 2 2 2 3 4 3 2 2" xfId="4694" xr:uid="{00000000-0005-0000-0000-0000911D0000}"/>
    <cellStyle name="Normal 6 2 2 2 3 4 3 2 2 2" xfId="38152" xr:uid="{00000000-0005-0000-0000-0000921D0000}"/>
    <cellStyle name="Normal 6 2 2 2 3 4 3 2 3" xfId="28134" xr:uid="{00000000-0005-0000-0000-0000931D0000}"/>
    <cellStyle name="Normal 6 2 2 2 3 4 3 3" xfId="4695" xr:uid="{00000000-0005-0000-0000-0000941D0000}"/>
    <cellStyle name="Normal 6 2 2 2 3 4 3 3 2" xfId="4696" xr:uid="{00000000-0005-0000-0000-0000951D0000}"/>
    <cellStyle name="Normal 6 2 2 2 3 4 3 3 2 2" xfId="38153" xr:uid="{00000000-0005-0000-0000-0000961D0000}"/>
    <cellStyle name="Normal 6 2 2 2 3 4 3 3 3" xfId="28135" xr:uid="{00000000-0005-0000-0000-0000971D0000}"/>
    <cellStyle name="Normal 6 2 2 2 3 4 3 4" xfId="4697" xr:uid="{00000000-0005-0000-0000-0000981D0000}"/>
    <cellStyle name="Normal 6 2 2 2 3 4 3 4 2" xfId="34496" xr:uid="{00000000-0005-0000-0000-0000991D0000}"/>
    <cellStyle name="Normal 6 2 2 2 3 4 3 5" xfId="23900" xr:uid="{00000000-0005-0000-0000-00009A1D0000}"/>
    <cellStyle name="Normal 6 2 2 2 3 4 4" xfId="4698" xr:uid="{00000000-0005-0000-0000-00009B1D0000}"/>
    <cellStyle name="Normal 6 2 2 2 3 4 4 2" xfId="4699" xr:uid="{00000000-0005-0000-0000-00009C1D0000}"/>
    <cellStyle name="Normal 6 2 2 2 3 4 4 2 2" xfId="38154" xr:uid="{00000000-0005-0000-0000-00009D1D0000}"/>
    <cellStyle name="Normal 6 2 2 2 3 4 4 3" xfId="28136" xr:uid="{00000000-0005-0000-0000-00009E1D0000}"/>
    <cellStyle name="Normal 6 2 2 2 3 4 5" xfId="4700" xr:uid="{00000000-0005-0000-0000-00009F1D0000}"/>
    <cellStyle name="Normal 6 2 2 2 3 4 5 2" xfId="4701" xr:uid="{00000000-0005-0000-0000-0000A01D0000}"/>
    <cellStyle name="Normal 6 2 2 2 3 4 5 2 2" xfId="38155" xr:uid="{00000000-0005-0000-0000-0000A11D0000}"/>
    <cellStyle name="Normal 6 2 2 2 3 4 5 3" xfId="28137" xr:uid="{00000000-0005-0000-0000-0000A21D0000}"/>
    <cellStyle name="Normal 6 2 2 2 3 4 6" xfId="4702" xr:uid="{00000000-0005-0000-0000-0000A31D0000}"/>
    <cellStyle name="Normal 6 2 2 2 3 4 6 2" xfId="34494" xr:uid="{00000000-0005-0000-0000-0000A41D0000}"/>
    <cellStyle name="Normal 6 2 2 2 3 4 7" xfId="23898" xr:uid="{00000000-0005-0000-0000-0000A51D0000}"/>
    <cellStyle name="Normal 6 2 2 2 3 5" xfId="4703" xr:uid="{00000000-0005-0000-0000-0000A61D0000}"/>
    <cellStyle name="Normal 6 2 2 2 3 5 2" xfId="4704" xr:uid="{00000000-0005-0000-0000-0000A71D0000}"/>
    <cellStyle name="Normal 6 2 2 2 3 5 2 2" xfId="4705" xr:uid="{00000000-0005-0000-0000-0000A81D0000}"/>
    <cellStyle name="Normal 6 2 2 2 3 5 2 2 2" xfId="38156" xr:uid="{00000000-0005-0000-0000-0000A91D0000}"/>
    <cellStyle name="Normal 6 2 2 2 3 5 2 3" xfId="28138" xr:uid="{00000000-0005-0000-0000-0000AA1D0000}"/>
    <cellStyle name="Normal 6 2 2 2 3 5 3" xfId="4706" xr:uid="{00000000-0005-0000-0000-0000AB1D0000}"/>
    <cellStyle name="Normal 6 2 2 2 3 5 3 2" xfId="4707" xr:uid="{00000000-0005-0000-0000-0000AC1D0000}"/>
    <cellStyle name="Normal 6 2 2 2 3 5 3 2 2" xfId="38157" xr:uid="{00000000-0005-0000-0000-0000AD1D0000}"/>
    <cellStyle name="Normal 6 2 2 2 3 5 3 3" xfId="28139" xr:uid="{00000000-0005-0000-0000-0000AE1D0000}"/>
    <cellStyle name="Normal 6 2 2 2 3 5 4" xfId="4708" xr:uid="{00000000-0005-0000-0000-0000AF1D0000}"/>
    <cellStyle name="Normal 6 2 2 2 3 5 4 2" xfId="34497" xr:uid="{00000000-0005-0000-0000-0000B01D0000}"/>
    <cellStyle name="Normal 6 2 2 2 3 5 5" xfId="23901" xr:uid="{00000000-0005-0000-0000-0000B11D0000}"/>
    <cellStyle name="Normal 6 2 2 2 3 6" xfId="4709" xr:uid="{00000000-0005-0000-0000-0000B21D0000}"/>
    <cellStyle name="Normal 6 2 2 2 3 6 2" xfId="4710" xr:uid="{00000000-0005-0000-0000-0000B31D0000}"/>
    <cellStyle name="Normal 6 2 2 2 3 6 2 2" xfId="4711" xr:uid="{00000000-0005-0000-0000-0000B41D0000}"/>
    <cellStyle name="Normal 6 2 2 2 3 6 2 2 2" xfId="38158" xr:uid="{00000000-0005-0000-0000-0000B51D0000}"/>
    <cellStyle name="Normal 6 2 2 2 3 6 2 3" xfId="28140" xr:uid="{00000000-0005-0000-0000-0000B61D0000}"/>
    <cellStyle name="Normal 6 2 2 2 3 6 3" xfId="4712" xr:uid="{00000000-0005-0000-0000-0000B71D0000}"/>
    <cellStyle name="Normal 6 2 2 2 3 6 3 2" xfId="4713" xr:uid="{00000000-0005-0000-0000-0000B81D0000}"/>
    <cellStyle name="Normal 6 2 2 2 3 6 3 2 2" xfId="38159" xr:uid="{00000000-0005-0000-0000-0000B91D0000}"/>
    <cellStyle name="Normal 6 2 2 2 3 6 3 3" xfId="28141" xr:uid="{00000000-0005-0000-0000-0000BA1D0000}"/>
    <cellStyle name="Normal 6 2 2 2 3 6 4" xfId="4714" xr:uid="{00000000-0005-0000-0000-0000BB1D0000}"/>
    <cellStyle name="Normal 6 2 2 2 3 6 4 2" xfId="34498" xr:uid="{00000000-0005-0000-0000-0000BC1D0000}"/>
    <cellStyle name="Normal 6 2 2 2 3 6 5" xfId="23902" xr:uid="{00000000-0005-0000-0000-0000BD1D0000}"/>
    <cellStyle name="Normal 6 2 2 2 3 7" xfId="4715" xr:uid="{00000000-0005-0000-0000-0000BE1D0000}"/>
    <cellStyle name="Normal 6 2 2 2 3 7 2" xfId="4716" xr:uid="{00000000-0005-0000-0000-0000BF1D0000}"/>
    <cellStyle name="Normal 6 2 2 2 3 7 2 2" xfId="38160" xr:uid="{00000000-0005-0000-0000-0000C01D0000}"/>
    <cellStyle name="Normal 6 2 2 2 3 7 3" xfId="28142" xr:uid="{00000000-0005-0000-0000-0000C11D0000}"/>
    <cellStyle name="Normal 6 2 2 2 3 8" xfId="4717" xr:uid="{00000000-0005-0000-0000-0000C21D0000}"/>
    <cellStyle name="Normal 6 2 2 2 3 8 2" xfId="4718" xr:uid="{00000000-0005-0000-0000-0000C31D0000}"/>
    <cellStyle name="Normal 6 2 2 2 3 8 2 2" xfId="38161" xr:uid="{00000000-0005-0000-0000-0000C41D0000}"/>
    <cellStyle name="Normal 6 2 2 2 3 8 3" xfId="28143" xr:uid="{00000000-0005-0000-0000-0000C51D0000}"/>
    <cellStyle name="Normal 6 2 2 2 3 9" xfId="4719" xr:uid="{00000000-0005-0000-0000-0000C61D0000}"/>
    <cellStyle name="Normal 6 2 2 2 3 9 2" xfId="34481" xr:uid="{00000000-0005-0000-0000-0000C71D0000}"/>
    <cellStyle name="Normal 6 2 2 2 4" xfId="4720" xr:uid="{00000000-0005-0000-0000-0000C81D0000}"/>
    <cellStyle name="Normal 6 2 2 2 4 10" xfId="23903" xr:uid="{00000000-0005-0000-0000-0000C91D0000}"/>
    <cellStyle name="Normal 6 2 2 2 4 2" xfId="4721" xr:uid="{00000000-0005-0000-0000-0000CA1D0000}"/>
    <cellStyle name="Normal 6 2 2 2 4 2 2" xfId="4722" xr:uid="{00000000-0005-0000-0000-0000CB1D0000}"/>
    <cellStyle name="Normal 6 2 2 2 4 2 2 2" xfId="4723" xr:uid="{00000000-0005-0000-0000-0000CC1D0000}"/>
    <cellStyle name="Normal 6 2 2 2 4 2 2 2 2" xfId="4724" xr:uid="{00000000-0005-0000-0000-0000CD1D0000}"/>
    <cellStyle name="Normal 6 2 2 2 4 2 2 2 2 2" xfId="4725" xr:uid="{00000000-0005-0000-0000-0000CE1D0000}"/>
    <cellStyle name="Normal 6 2 2 2 4 2 2 2 2 2 2" xfId="38162" xr:uid="{00000000-0005-0000-0000-0000CF1D0000}"/>
    <cellStyle name="Normal 6 2 2 2 4 2 2 2 2 3" xfId="28144" xr:uid="{00000000-0005-0000-0000-0000D01D0000}"/>
    <cellStyle name="Normal 6 2 2 2 4 2 2 2 3" xfId="4726" xr:uid="{00000000-0005-0000-0000-0000D11D0000}"/>
    <cellStyle name="Normal 6 2 2 2 4 2 2 2 3 2" xfId="4727" xr:uid="{00000000-0005-0000-0000-0000D21D0000}"/>
    <cellStyle name="Normal 6 2 2 2 4 2 2 2 3 2 2" xfId="38163" xr:uid="{00000000-0005-0000-0000-0000D31D0000}"/>
    <cellStyle name="Normal 6 2 2 2 4 2 2 2 3 3" xfId="28145" xr:uid="{00000000-0005-0000-0000-0000D41D0000}"/>
    <cellStyle name="Normal 6 2 2 2 4 2 2 2 4" xfId="4728" xr:uid="{00000000-0005-0000-0000-0000D51D0000}"/>
    <cellStyle name="Normal 6 2 2 2 4 2 2 2 4 2" xfId="34502" xr:uid="{00000000-0005-0000-0000-0000D61D0000}"/>
    <cellStyle name="Normal 6 2 2 2 4 2 2 2 5" xfId="23906" xr:uid="{00000000-0005-0000-0000-0000D71D0000}"/>
    <cellStyle name="Normal 6 2 2 2 4 2 2 3" xfId="4729" xr:uid="{00000000-0005-0000-0000-0000D81D0000}"/>
    <cellStyle name="Normal 6 2 2 2 4 2 2 3 2" xfId="4730" xr:uid="{00000000-0005-0000-0000-0000D91D0000}"/>
    <cellStyle name="Normal 6 2 2 2 4 2 2 3 2 2" xfId="4731" xr:uid="{00000000-0005-0000-0000-0000DA1D0000}"/>
    <cellStyle name="Normal 6 2 2 2 4 2 2 3 2 2 2" xfId="38164" xr:uid="{00000000-0005-0000-0000-0000DB1D0000}"/>
    <cellStyle name="Normal 6 2 2 2 4 2 2 3 2 3" xfId="28146" xr:uid="{00000000-0005-0000-0000-0000DC1D0000}"/>
    <cellStyle name="Normal 6 2 2 2 4 2 2 3 3" xfId="4732" xr:uid="{00000000-0005-0000-0000-0000DD1D0000}"/>
    <cellStyle name="Normal 6 2 2 2 4 2 2 3 3 2" xfId="4733" xr:uid="{00000000-0005-0000-0000-0000DE1D0000}"/>
    <cellStyle name="Normal 6 2 2 2 4 2 2 3 3 2 2" xfId="38165" xr:uid="{00000000-0005-0000-0000-0000DF1D0000}"/>
    <cellStyle name="Normal 6 2 2 2 4 2 2 3 3 3" xfId="28147" xr:uid="{00000000-0005-0000-0000-0000E01D0000}"/>
    <cellStyle name="Normal 6 2 2 2 4 2 2 3 4" xfId="4734" xr:uid="{00000000-0005-0000-0000-0000E11D0000}"/>
    <cellStyle name="Normal 6 2 2 2 4 2 2 3 4 2" xfId="34503" xr:uid="{00000000-0005-0000-0000-0000E21D0000}"/>
    <cellStyle name="Normal 6 2 2 2 4 2 2 3 5" xfId="23907" xr:uid="{00000000-0005-0000-0000-0000E31D0000}"/>
    <cellStyle name="Normal 6 2 2 2 4 2 2 4" xfId="4735" xr:uid="{00000000-0005-0000-0000-0000E41D0000}"/>
    <cellStyle name="Normal 6 2 2 2 4 2 2 4 2" xfId="4736" xr:uid="{00000000-0005-0000-0000-0000E51D0000}"/>
    <cellStyle name="Normal 6 2 2 2 4 2 2 4 2 2" xfId="38166" xr:uid="{00000000-0005-0000-0000-0000E61D0000}"/>
    <cellStyle name="Normal 6 2 2 2 4 2 2 4 3" xfId="28148" xr:uid="{00000000-0005-0000-0000-0000E71D0000}"/>
    <cellStyle name="Normal 6 2 2 2 4 2 2 5" xfId="4737" xr:uid="{00000000-0005-0000-0000-0000E81D0000}"/>
    <cellStyle name="Normal 6 2 2 2 4 2 2 5 2" xfId="4738" xr:uid="{00000000-0005-0000-0000-0000E91D0000}"/>
    <cellStyle name="Normal 6 2 2 2 4 2 2 5 2 2" xfId="38167" xr:uid="{00000000-0005-0000-0000-0000EA1D0000}"/>
    <cellStyle name="Normal 6 2 2 2 4 2 2 5 3" xfId="28149" xr:uid="{00000000-0005-0000-0000-0000EB1D0000}"/>
    <cellStyle name="Normal 6 2 2 2 4 2 2 6" xfId="4739" xr:uid="{00000000-0005-0000-0000-0000EC1D0000}"/>
    <cellStyle name="Normal 6 2 2 2 4 2 2 6 2" xfId="34501" xr:uid="{00000000-0005-0000-0000-0000ED1D0000}"/>
    <cellStyle name="Normal 6 2 2 2 4 2 2 7" xfId="23905" xr:uid="{00000000-0005-0000-0000-0000EE1D0000}"/>
    <cellStyle name="Normal 6 2 2 2 4 2 3" xfId="4740" xr:uid="{00000000-0005-0000-0000-0000EF1D0000}"/>
    <cellStyle name="Normal 6 2 2 2 4 2 3 2" xfId="4741" xr:uid="{00000000-0005-0000-0000-0000F01D0000}"/>
    <cellStyle name="Normal 6 2 2 2 4 2 3 2 2" xfId="4742" xr:uid="{00000000-0005-0000-0000-0000F11D0000}"/>
    <cellStyle name="Normal 6 2 2 2 4 2 3 2 2 2" xfId="38168" xr:uid="{00000000-0005-0000-0000-0000F21D0000}"/>
    <cellStyle name="Normal 6 2 2 2 4 2 3 2 3" xfId="28150" xr:uid="{00000000-0005-0000-0000-0000F31D0000}"/>
    <cellStyle name="Normal 6 2 2 2 4 2 3 3" xfId="4743" xr:uid="{00000000-0005-0000-0000-0000F41D0000}"/>
    <cellStyle name="Normal 6 2 2 2 4 2 3 3 2" xfId="4744" xr:uid="{00000000-0005-0000-0000-0000F51D0000}"/>
    <cellStyle name="Normal 6 2 2 2 4 2 3 3 2 2" xfId="38169" xr:uid="{00000000-0005-0000-0000-0000F61D0000}"/>
    <cellStyle name="Normal 6 2 2 2 4 2 3 3 3" xfId="28151" xr:uid="{00000000-0005-0000-0000-0000F71D0000}"/>
    <cellStyle name="Normal 6 2 2 2 4 2 3 4" xfId="4745" xr:uid="{00000000-0005-0000-0000-0000F81D0000}"/>
    <cellStyle name="Normal 6 2 2 2 4 2 3 4 2" xfId="34504" xr:uid="{00000000-0005-0000-0000-0000F91D0000}"/>
    <cellStyle name="Normal 6 2 2 2 4 2 3 5" xfId="23908" xr:uid="{00000000-0005-0000-0000-0000FA1D0000}"/>
    <cellStyle name="Normal 6 2 2 2 4 2 4" xfId="4746" xr:uid="{00000000-0005-0000-0000-0000FB1D0000}"/>
    <cellStyle name="Normal 6 2 2 2 4 2 4 2" xfId="4747" xr:uid="{00000000-0005-0000-0000-0000FC1D0000}"/>
    <cellStyle name="Normal 6 2 2 2 4 2 4 2 2" xfId="4748" xr:uid="{00000000-0005-0000-0000-0000FD1D0000}"/>
    <cellStyle name="Normal 6 2 2 2 4 2 4 2 2 2" xfId="38170" xr:uid="{00000000-0005-0000-0000-0000FE1D0000}"/>
    <cellStyle name="Normal 6 2 2 2 4 2 4 2 3" xfId="28152" xr:uid="{00000000-0005-0000-0000-0000FF1D0000}"/>
    <cellStyle name="Normal 6 2 2 2 4 2 4 3" xfId="4749" xr:uid="{00000000-0005-0000-0000-0000001E0000}"/>
    <cellStyle name="Normal 6 2 2 2 4 2 4 3 2" xfId="4750" xr:uid="{00000000-0005-0000-0000-0000011E0000}"/>
    <cellStyle name="Normal 6 2 2 2 4 2 4 3 2 2" xfId="38171" xr:uid="{00000000-0005-0000-0000-0000021E0000}"/>
    <cellStyle name="Normal 6 2 2 2 4 2 4 3 3" xfId="28153" xr:uid="{00000000-0005-0000-0000-0000031E0000}"/>
    <cellStyle name="Normal 6 2 2 2 4 2 4 4" xfId="4751" xr:uid="{00000000-0005-0000-0000-0000041E0000}"/>
    <cellStyle name="Normal 6 2 2 2 4 2 4 4 2" xfId="34505" xr:uid="{00000000-0005-0000-0000-0000051E0000}"/>
    <cellStyle name="Normal 6 2 2 2 4 2 4 5" xfId="23909" xr:uid="{00000000-0005-0000-0000-0000061E0000}"/>
    <cellStyle name="Normal 6 2 2 2 4 2 5" xfId="4752" xr:uid="{00000000-0005-0000-0000-0000071E0000}"/>
    <cellStyle name="Normal 6 2 2 2 4 2 5 2" xfId="4753" xr:uid="{00000000-0005-0000-0000-0000081E0000}"/>
    <cellStyle name="Normal 6 2 2 2 4 2 5 2 2" xfId="38172" xr:uid="{00000000-0005-0000-0000-0000091E0000}"/>
    <cellStyle name="Normal 6 2 2 2 4 2 5 3" xfId="28154" xr:uid="{00000000-0005-0000-0000-00000A1E0000}"/>
    <cellStyle name="Normal 6 2 2 2 4 2 6" xfId="4754" xr:uid="{00000000-0005-0000-0000-00000B1E0000}"/>
    <cellStyle name="Normal 6 2 2 2 4 2 6 2" xfId="4755" xr:uid="{00000000-0005-0000-0000-00000C1E0000}"/>
    <cellStyle name="Normal 6 2 2 2 4 2 6 2 2" xfId="38173" xr:uid="{00000000-0005-0000-0000-00000D1E0000}"/>
    <cellStyle name="Normal 6 2 2 2 4 2 6 3" xfId="28155" xr:uid="{00000000-0005-0000-0000-00000E1E0000}"/>
    <cellStyle name="Normal 6 2 2 2 4 2 7" xfId="4756" xr:uid="{00000000-0005-0000-0000-00000F1E0000}"/>
    <cellStyle name="Normal 6 2 2 2 4 2 7 2" xfId="34500" xr:uid="{00000000-0005-0000-0000-0000101E0000}"/>
    <cellStyle name="Normal 6 2 2 2 4 2 8" xfId="23904" xr:uid="{00000000-0005-0000-0000-0000111E0000}"/>
    <cellStyle name="Normal 6 2 2 2 4 3" xfId="4757" xr:uid="{00000000-0005-0000-0000-0000121E0000}"/>
    <cellStyle name="Normal 6 2 2 2 4 3 2" xfId="4758" xr:uid="{00000000-0005-0000-0000-0000131E0000}"/>
    <cellStyle name="Normal 6 2 2 2 4 3 2 2" xfId="4759" xr:uid="{00000000-0005-0000-0000-0000141E0000}"/>
    <cellStyle name="Normal 6 2 2 2 4 3 2 2 2" xfId="4760" xr:uid="{00000000-0005-0000-0000-0000151E0000}"/>
    <cellStyle name="Normal 6 2 2 2 4 3 2 2 2 2" xfId="4761" xr:uid="{00000000-0005-0000-0000-0000161E0000}"/>
    <cellStyle name="Normal 6 2 2 2 4 3 2 2 2 2 2" xfId="38174" xr:uid="{00000000-0005-0000-0000-0000171E0000}"/>
    <cellStyle name="Normal 6 2 2 2 4 3 2 2 2 3" xfId="28156" xr:uid="{00000000-0005-0000-0000-0000181E0000}"/>
    <cellStyle name="Normal 6 2 2 2 4 3 2 2 3" xfId="4762" xr:uid="{00000000-0005-0000-0000-0000191E0000}"/>
    <cellStyle name="Normal 6 2 2 2 4 3 2 2 3 2" xfId="4763" xr:uid="{00000000-0005-0000-0000-00001A1E0000}"/>
    <cellStyle name="Normal 6 2 2 2 4 3 2 2 3 2 2" xfId="38175" xr:uid="{00000000-0005-0000-0000-00001B1E0000}"/>
    <cellStyle name="Normal 6 2 2 2 4 3 2 2 3 3" xfId="28157" xr:uid="{00000000-0005-0000-0000-00001C1E0000}"/>
    <cellStyle name="Normal 6 2 2 2 4 3 2 2 4" xfId="4764" xr:uid="{00000000-0005-0000-0000-00001D1E0000}"/>
    <cellStyle name="Normal 6 2 2 2 4 3 2 2 4 2" xfId="34508" xr:uid="{00000000-0005-0000-0000-00001E1E0000}"/>
    <cellStyle name="Normal 6 2 2 2 4 3 2 2 5" xfId="23912" xr:uid="{00000000-0005-0000-0000-00001F1E0000}"/>
    <cellStyle name="Normal 6 2 2 2 4 3 2 3" xfId="4765" xr:uid="{00000000-0005-0000-0000-0000201E0000}"/>
    <cellStyle name="Normal 6 2 2 2 4 3 2 3 2" xfId="4766" xr:uid="{00000000-0005-0000-0000-0000211E0000}"/>
    <cellStyle name="Normal 6 2 2 2 4 3 2 3 2 2" xfId="4767" xr:uid="{00000000-0005-0000-0000-0000221E0000}"/>
    <cellStyle name="Normal 6 2 2 2 4 3 2 3 2 2 2" xfId="38176" xr:uid="{00000000-0005-0000-0000-0000231E0000}"/>
    <cellStyle name="Normal 6 2 2 2 4 3 2 3 2 3" xfId="28158" xr:uid="{00000000-0005-0000-0000-0000241E0000}"/>
    <cellStyle name="Normal 6 2 2 2 4 3 2 3 3" xfId="4768" xr:uid="{00000000-0005-0000-0000-0000251E0000}"/>
    <cellStyle name="Normal 6 2 2 2 4 3 2 3 3 2" xfId="4769" xr:uid="{00000000-0005-0000-0000-0000261E0000}"/>
    <cellStyle name="Normal 6 2 2 2 4 3 2 3 3 2 2" xfId="38177" xr:uid="{00000000-0005-0000-0000-0000271E0000}"/>
    <cellStyle name="Normal 6 2 2 2 4 3 2 3 3 3" xfId="28159" xr:uid="{00000000-0005-0000-0000-0000281E0000}"/>
    <cellStyle name="Normal 6 2 2 2 4 3 2 3 4" xfId="4770" xr:uid="{00000000-0005-0000-0000-0000291E0000}"/>
    <cellStyle name="Normal 6 2 2 2 4 3 2 3 4 2" xfId="34509" xr:uid="{00000000-0005-0000-0000-00002A1E0000}"/>
    <cellStyle name="Normal 6 2 2 2 4 3 2 3 5" xfId="23913" xr:uid="{00000000-0005-0000-0000-00002B1E0000}"/>
    <cellStyle name="Normal 6 2 2 2 4 3 2 4" xfId="4771" xr:uid="{00000000-0005-0000-0000-00002C1E0000}"/>
    <cellStyle name="Normal 6 2 2 2 4 3 2 4 2" xfId="4772" xr:uid="{00000000-0005-0000-0000-00002D1E0000}"/>
    <cellStyle name="Normal 6 2 2 2 4 3 2 4 2 2" xfId="38178" xr:uid="{00000000-0005-0000-0000-00002E1E0000}"/>
    <cellStyle name="Normal 6 2 2 2 4 3 2 4 3" xfId="28160" xr:uid="{00000000-0005-0000-0000-00002F1E0000}"/>
    <cellStyle name="Normal 6 2 2 2 4 3 2 5" xfId="4773" xr:uid="{00000000-0005-0000-0000-0000301E0000}"/>
    <cellStyle name="Normal 6 2 2 2 4 3 2 5 2" xfId="4774" xr:uid="{00000000-0005-0000-0000-0000311E0000}"/>
    <cellStyle name="Normal 6 2 2 2 4 3 2 5 2 2" xfId="38179" xr:uid="{00000000-0005-0000-0000-0000321E0000}"/>
    <cellStyle name="Normal 6 2 2 2 4 3 2 5 3" xfId="28161" xr:uid="{00000000-0005-0000-0000-0000331E0000}"/>
    <cellStyle name="Normal 6 2 2 2 4 3 2 6" xfId="4775" xr:uid="{00000000-0005-0000-0000-0000341E0000}"/>
    <cellStyle name="Normal 6 2 2 2 4 3 2 6 2" xfId="34507" xr:uid="{00000000-0005-0000-0000-0000351E0000}"/>
    <cellStyle name="Normal 6 2 2 2 4 3 2 7" xfId="23911" xr:uid="{00000000-0005-0000-0000-0000361E0000}"/>
    <cellStyle name="Normal 6 2 2 2 4 3 3" xfId="4776" xr:uid="{00000000-0005-0000-0000-0000371E0000}"/>
    <cellStyle name="Normal 6 2 2 2 4 3 3 2" xfId="4777" xr:uid="{00000000-0005-0000-0000-0000381E0000}"/>
    <cellStyle name="Normal 6 2 2 2 4 3 3 2 2" xfId="4778" xr:uid="{00000000-0005-0000-0000-0000391E0000}"/>
    <cellStyle name="Normal 6 2 2 2 4 3 3 2 2 2" xfId="38180" xr:uid="{00000000-0005-0000-0000-00003A1E0000}"/>
    <cellStyle name="Normal 6 2 2 2 4 3 3 2 3" xfId="28162" xr:uid="{00000000-0005-0000-0000-00003B1E0000}"/>
    <cellStyle name="Normal 6 2 2 2 4 3 3 3" xfId="4779" xr:uid="{00000000-0005-0000-0000-00003C1E0000}"/>
    <cellStyle name="Normal 6 2 2 2 4 3 3 3 2" xfId="4780" xr:uid="{00000000-0005-0000-0000-00003D1E0000}"/>
    <cellStyle name="Normal 6 2 2 2 4 3 3 3 2 2" xfId="38181" xr:uid="{00000000-0005-0000-0000-00003E1E0000}"/>
    <cellStyle name="Normal 6 2 2 2 4 3 3 3 3" xfId="28163" xr:uid="{00000000-0005-0000-0000-00003F1E0000}"/>
    <cellStyle name="Normal 6 2 2 2 4 3 3 4" xfId="4781" xr:uid="{00000000-0005-0000-0000-0000401E0000}"/>
    <cellStyle name="Normal 6 2 2 2 4 3 3 4 2" xfId="34510" xr:uid="{00000000-0005-0000-0000-0000411E0000}"/>
    <cellStyle name="Normal 6 2 2 2 4 3 3 5" xfId="23914" xr:uid="{00000000-0005-0000-0000-0000421E0000}"/>
    <cellStyle name="Normal 6 2 2 2 4 3 4" xfId="4782" xr:uid="{00000000-0005-0000-0000-0000431E0000}"/>
    <cellStyle name="Normal 6 2 2 2 4 3 4 2" xfId="4783" xr:uid="{00000000-0005-0000-0000-0000441E0000}"/>
    <cellStyle name="Normal 6 2 2 2 4 3 4 2 2" xfId="4784" xr:uid="{00000000-0005-0000-0000-0000451E0000}"/>
    <cellStyle name="Normal 6 2 2 2 4 3 4 2 2 2" xfId="38182" xr:uid="{00000000-0005-0000-0000-0000461E0000}"/>
    <cellStyle name="Normal 6 2 2 2 4 3 4 2 3" xfId="28164" xr:uid="{00000000-0005-0000-0000-0000471E0000}"/>
    <cellStyle name="Normal 6 2 2 2 4 3 4 3" xfId="4785" xr:uid="{00000000-0005-0000-0000-0000481E0000}"/>
    <cellStyle name="Normal 6 2 2 2 4 3 4 3 2" xfId="4786" xr:uid="{00000000-0005-0000-0000-0000491E0000}"/>
    <cellStyle name="Normal 6 2 2 2 4 3 4 3 2 2" xfId="38183" xr:uid="{00000000-0005-0000-0000-00004A1E0000}"/>
    <cellStyle name="Normal 6 2 2 2 4 3 4 3 3" xfId="28165" xr:uid="{00000000-0005-0000-0000-00004B1E0000}"/>
    <cellStyle name="Normal 6 2 2 2 4 3 4 4" xfId="4787" xr:uid="{00000000-0005-0000-0000-00004C1E0000}"/>
    <cellStyle name="Normal 6 2 2 2 4 3 4 4 2" xfId="34511" xr:uid="{00000000-0005-0000-0000-00004D1E0000}"/>
    <cellStyle name="Normal 6 2 2 2 4 3 4 5" xfId="23915" xr:uid="{00000000-0005-0000-0000-00004E1E0000}"/>
    <cellStyle name="Normal 6 2 2 2 4 3 5" xfId="4788" xr:uid="{00000000-0005-0000-0000-00004F1E0000}"/>
    <cellStyle name="Normal 6 2 2 2 4 3 5 2" xfId="4789" xr:uid="{00000000-0005-0000-0000-0000501E0000}"/>
    <cellStyle name="Normal 6 2 2 2 4 3 5 2 2" xfId="38184" xr:uid="{00000000-0005-0000-0000-0000511E0000}"/>
    <cellStyle name="Normal 6 2 2 2 4 3 5 3" xfId="28166" xr:uid="{00000000-0005-0000-0000-0000521E0000}"/>
    <cellStyle name="Normal 6 2 2 2 4 3 6" xfId="4790" xr:uid="{00000000-0005-0000-0000-0000531E0000}"/>
    <cellStyle name="Normal 6 2 2 2 4 3 6 2" xfId="4791" xr:uid="{00000000-0005-0000-0000-0000541E0000}"/>
    <cellStyle name="Normal 6 2 2 2 4 3 6 2 2" xfId="38185" xr:uid="{00000000-0005-0000-0000-0000551E0000}"/>
    <cellStyle name="Normal 6 2 2 2 4 3 6 3" xfId="28167" xr:uid="{00000000-0005-0000-0000-0000561E0000}"/>
    <cellStyle name="Normal 6 2 2 2 4 3 7" xfId="4792" xr:uid="{00000000-0005-0000-0000-0000571E0000}"/>
    <cellStyle name="Normal 6 2 2 2 4 3 7 2" xfId="34506" xr:uid="{00000000-0005-0000-0000-0000581E0000}"/>
    <cellStyle name="Normal 6 2 2 2 4 3 8" xfId="23910" xr:uid="{00000000-0005-0000-0000-0000591E0000}"/>
    <cellStyle name="Normal 6 2 2 2 4 4" xfId="4793" xr:uid="{00000000-0005-0000-0000-00005A1E0000}"/>
    <cellStyle name="Normal 6 2 2 2 4 4 2" xfId="4794" xr:uid="{00000000-0005-0000-0000-00005B1E0000}"/>
    <cellStyle name="Normal 6 2 2 2 4 4 2 2" xfId="4795" xr:uid="{00000000-0005-0000-0000-00005C1E0000}"/>
    <cellStyle name="Normal 6 2 2 2 4 4 2 2 2" xfId="4796" xr:uid="{00000000-0005-0000-0000-00005D1E0000}"/>
    <cellStyle name="Normal 6 2 2 2 4 4 2 2 2 2" xfId="38186" xr:uid="{00000000-0005-0000-0000-00005E1E0000}"/>
    <cellStyle name="Normal 6 2 2 2 4 4 2 2 3" xfId="28168" xr:uid="{00000000-0005-0000-0000-00005F1E0000}"/>
    <cellStyle name="Normal 6 2 2 2 4 4 2 3" xfId="4797" xr:uid="{00000000-0005-0000-0000-0000601E0000}"/>
    <cellStyle name="Normal 6 2 2 2 4 4 2 3 2" xfId="4798" xr:uid="{00000000-0005-0000-0000-0000611E0000}"/>
    <cellStyle name="Normal 6 2 2 2 4 4 2 3 2 2" xfId="38187" xr:uid="{00000000-0005-0000-0000-0000621E0000}"/>
    <cellStyle name="Normal 6 2 2 2 4 4 2 3 3" xfId="28169" xr:uid="{00000000-0005-0000-0000-0000631E0000}"/>
    <cellStyle name="Normal 6 2 2 2 4 4 2 4" xfId="4799" xr:uid="{00000000-0005-0000-0000-0000641E0000}"/>
    <cellStyle name="Normal 6 2 2 2 4 4 2 4 2" xfId="34513" xr:uid="{00000000-0005-0000-0000-0000651E0000}"/>
    <cellStyle name="Normal 6 2 2 2 4 4 2 5" xfId="23917" xr:uid="{00000000-0005-0000-0000-0000661E0000}"/>
    <cellStyle name="Normal 6 2 2 2 4 4 3" xfId="4800" xr:uid="{00000000-0005-0000-0000-0000671E0000}"/>
    <cellStyle name="Normal 6 2 2 2 4 4 3 2" xfId="4801" xr:uid="{00000000-0005-0000-0000-0000681E0000}"/>
    <cellStyle name="Normal 6 2 2 2 4 4 3 2 2" xfId="4802" xr:uid="{00000000-0005-0000-0000-0000691E0000}"/>
    <cellStyle name="Normal 6 2 2 2 4 4 3 2 2 2" xfId="38188" xr:uid="{00000000-0005-0000-0000-00006A1E0000}"/>
    <cellStyle name="Normal 6 2 2 2 4 4 3 2 3" xfId="28170" xr:uid="{00000000-0005-0000-0000-00006B1E0000}"/>
    <cellStyle name="Normal 6 2 2 2 4 4 3 3" xfId="4803" xr:uid="{00000000-0005-0000-0000-00006C1E0000}"/>
    <cellStyle name="Normal 6 2 2 2 4 4 3 3 2" xfId="4804" xr:uid="{00000000-0005-0000-0000-00006D1E0000}"/>
    <cellStyle name="Normal 6 2 2 2 4 4 3 3 2 2" xfId="38189" xr:uid="{00000000-0005-0000-0000-00006E1E0000}"/>
    <cellStyle name="Normal 6 2 2 2 4 4 3 3 3" xfId="28171" xr:uid="{00000000-0005-0000-0000-00006F1E0000}"/>
    <cellStyle name="Normal 6 2 2 2 4 4 3 4" xfId="4805" xr:uid="{00000000-0005-0000-0000-0000701E0000}"/>
    <cellStyle name="Normal 6 2 2 2 4 4 3 4 2" xfId="34514" xr:uid="{00000000-0005-0000-0000-0000711E0000}"/>
    <cellStyle name="Normal 6 2 2 2 4 4 3 5" xfId="23918" xr:uid="{00000000-0005-0000-0000-0000721E0000}"/>
    <cellStyle name="Normal 6 2 2 2 4 4 4" xfId="4806" xr:uid="{00000000-0005-0000-0000-0000731E0000}"/>
    <cellStyle name="Normal 6 2 2 2 4 4 4 2" xfId="4807" xr:uid="{00000000-0005-0000-0000-0000741E0000}"/>
    <cellStyle name="Normal 6 2 2 2 4 4 4 2 2" xfId="38190" xr:uid="{00000000-0005-0000-0000-0000751E0000}"/>
    <cellStyle name="Normal 6 2 2 2 4 4 4 3" xfId="28172" xr:uid="{00000000-0005-0000-0000-0000761E0000}"/>
    <cellStyle name="Normal 6 2 2 2 4 4 5" xfId="4808" xr:uid="{00000000-0005-0000-0000-0000771E0000}"/>
    <cellStyle name="Normal 6 2 2 2 4 4 5 2" xfId="4809" xr:uid="{00000000-0005-0000-0000-0000781E0000}"/>
    <cellStyle name="Normal 6 2 2 2 4 4 5 2 2" xfId="38191" xr:uid="{00000000-0005-0000-0000-0000791E0000}"/>
    <cellStyle name="Normal 6 2 2 2 4 4 5 3" xfId="28173" xr:uid="{00000000-0005-0000-0000-00007A1E0000}"/>
    <cellStyle name="Normal 6 2 2 2 4 4 6" xfId="4810" xr:uid="{00000000-0005-0000-0000-00007B1E0000}"/>
    <cellStyle name="Normal 6 2 2 2 4 4 6 2" xfId="34512" xr:uid="{00000000-0005-0000-0000-00007C1E0000}"/>
    <cellStyle name="Normal 6 2 2 2 4 4 7" xfId="23916" xr:uid="{00000000-0005-0000-0000-00007D1E0000}"/>
    <cellStyle name="Normal 6 2 2 2 4 5" xfId="4811" xr:uid="{00000000-0005-0000-0000-00007E1E0000}"/>
    <cellStyle name="Normal 6 2 2 2 4 5 2" xfId="4812" xr:uid="{00000000-0005-0000-0000-00007F1E0000}"/>
    <cellStyle name="Normal 6 2 2 2 4 5 2 2" xfId="4813" xr:uid="{00000000-0005-0000-0000-0000801E0000}"/>
    <cellStyle name="Normal 6 2 2 2 4 5 2 2 2" xfId="38192" xr:uid="{00000000-0005-0000-0000-0000811E0000}"/>
    <cellStyle name="Normal 6 2 2 2 4 5 2 3" xfId="28174" xr:uid="{00000000-0005-0000-0000-0000821E0000}"/>
    <cellStyle name="Normal 6 2 2 2 4 5 3" xfId="4814" xr:uid="{00000000-0005-0000-0000-0000831E0000}"/>
    <cellStyle name="Normal 6 2 2 2 4 5 3 2" xfId="4815" xr:uid="{00000000-0005-0000-0000-0000841E0000}"/>
    <cellStyle name="Normal 6 2 2 2 4 5 3 2 2" xfId="38193" xr:uid="{00000000-0005-0000-0000-0000851E0000}"/>
    <cellStyle name="Normal 6 2 2 2 4 5 3 3" xfId="28175" xr:uid="{00000000-0005-0000-0000-0000861E0000}"/>
    <cellStyle name="Normal 6 2 2 2 4 5 4" xfId="4816" xr:uid="{00000000-0005-0000-0000-0000871E0000}"/>
    <cellStyle name="Normal 6 2 2 2 4 5 4 2" xfId="34515" xr:uid="{00000000-0005-0000-0000-0000881E0000}"/>
    <cellStyle name="Normal 6 2 2 2 4 5 5" xfId="23919" xr:uid="{00000000-0005-0000-0000-0000891E0000}"/>
    <cellStyle name="Normal 6 2 2 2 4 6" xfId="4817" xr:uid="{00000000-0005-0000-0000-00008A1E0000}"/>
    <cellStyle name="Normal 6 2 2 2 4 6 2" xfId="4818" xr:uid="{00000000-0005-0000-0000-00008B1E0000}"/>
    <cellStyle name="Normal 6 2 2 2 4 6 2 2" xfId="4819" xr:uid="{00000000-0005-0000-0000-00008C1E0000}"/>
    <cellStyle name="Normal 6 2 2 2 4 6 2 2 2" xfId="38194" xr:uid="{00000000-0005-0000-0000-00008D1E0000}"/>
    <cellStyle name="Normal 6 2 2 2 4 6 2 3" xfId="28176" xr:uid="{00000000-0005-0000-0000-00008E1E0000}"/>
    <cellStyle name="Normal 6 2 2 2 4 6 3" xfId="4820" xr:uid="{00000000-0005-0000-0000-00008F1E0000}"/>
    <cellStyle name="Normal 6 2 2 2 4 6 3 2" xfId="4821" xr:uid="{00000000-0005-0000-0000-0000901E0000}"/>
    <cellStyle name="Normal 6 2 2 2 4 6 3 2 2" xfId="38195" xr:uid="{00000000-0005-0000-0000-0000911E0000}"/>
    <cellStyle name="Normal 6 2 2 2 4 6 3 3" xfId="28177" xr:uid="{00000000-0005-0000-0000-0000921E0000}"/>
    <cellStyle name="Normal 6 2 2 2 4 6 4" xfId="4822" xr:uid="{00000000-0005-0000-0000-0000931E0000}"/>
    <cellStyle name="Normal 6 2 2 2 4 6 4 2" xfId="34516" xr:uid="{00000000-0005-0000-0000-0000941E0000}"/>
    <cellStyle name="Normal 6 2 2 2 4 6 5" xfId="23920" xr:uid="{00000000-0005-0000-0000-0000951E0000}"/>
    <cellStyle name="Normal 6 2 2 2 4 7" xfId="4823" xr:uid="{00000000-0005-0000-0000-0000961E0000}"/>
    <cellStyle name="Normal 6 2 2 2 4 7 2" xfId="4824" xr:uid="{00000000-0005-0000-0000-0000971E0000}"/>
    <cellStyle name="Normal 6 2 2 2 4 7 2 2" xfId="38196" xr:uid="{00000000-0005-0000-0000-0000981E0000}"/>
    <cellStyle name="Normal 6 2 2 2 4 7 3" xfId="28178" xr:uid="{00000000-0005-0000-0000-0000991E0000}"/>
    <cellStyle name="Normal 6 2 2 2 4 8" xfId="4825" xr:uid="{00000000-0005-0000-0000-00009A1E0000}"/>
    <cellStyle name="Normal 6 2 2 2 4 8 2" xfId="4826" xr:uid="{00000000-0005-0000-0000-00009B1E0000}"/>
    <cellStyle name="Normal 6 2 2 2 4 8 2 2" xfId="38197" xr:uid="{00000000-0005-0000-0000-00009C1E0000}"/>
    <cellStyle name="Normal 6 2 2 2 4 8 3" xfId="28179" xr:uid="{00000000-0005-0000-0000-00009D1E0000}"/>
    <cellStyle name="Normal 6 2 2 2 4 9" xfId="4827" xr:uid="{00000000-0005-0000-0000-00009E1E0000}"/>
    <cellStyle name="Normal 6 2 2 2 4 9 2" xfId="34499" xr:uid="{00000000-0005-0000-0000-00009F1E0000}"/>
    <cellStyle name="Normal 6 2 2 2 5" xfId="4828" xr:uid="{00000000-0005-0000-0000-0000A01E0000}"/>
    <cellStyle name="Normal 6 2 2 2 5 2" xfId="4829" xr:uid="{00000000-0005-0000-0000-0000A11E0000}"/>
    <cellStyle name="Normal 6 2 2 2 5 2 2" xfId="4830" xr:uid="{00000000-0005-0000-0000-0000A21E0000}"/>
    <cellStyle name="Normal 6 2 2 2 5 2 2 2" xfId="4831" xr:uid="{00000000-0005-0000-0000-0000A31E0000}"/>
    <cellStyle name="Normal 6 2 2 2 5 2 2 2 2" xfId="4832" xr:uid="{00000000-0005-0000-0000-0000A41E0000}"/>
    <cellStyle name="Normal 6 2 2 2 5 2 2 2 2 2" xfId="38198" xr:uid="{00000000-0005-0000-0000-0000A51E0000}"/>
    <cellStyle name="Normal 6 2 2 2 5 2 2 2 3" xfId="28180" xr:uid="{00000000-0005-0000-0000-0000A61E0000}"/>
    <cellStyle name="Normal 6 2 2 2 5 2 2 3" xfId="4833" xr:uid="{00000000-0005-0000-0000-0000A71E0000}"/>
    <cellStyle name="Normal 6 2 2 2 5 2 2 3 2" xfId="4834" xr:uid="{00000000-0005-0000-0000-0000A81E0000}"/>
    <cellStyle name="Normal 6 2 2 2 5 2 2 3 2 2" xfId="38199" xr:uid="{00000000-0005-0000-0000-0000A91E0000}"/>
    <cellStyle name="Normal 6 2 2 2 5 2 2 3 3" xfId="28181" xr:uid="{00000000-0005-0000-0000-0000AA1E0000}"/>
    <cellStyle name="Normal 6 2 2 2 5 2 2 4" xfId="4835" xr:uid="{00000000-0005-0000-0000-0000AB1E0000}"/>
    <cellStyle name="Normal 6 2 2 2 5 2 2 4 2" xfId="34519" xr:uid="{00000000-0005-0000-0000-0000AC1E0000}"/>
    <cellStyle name="Normal 6 2 2 2 5 2 2 5" xfId="23923" xr:uid="{00000000-0005-0000-0000-0000AD1E0000}"/>
    <cellStyle name="Normal 6 2 2 2 5 2 3" xfId="4836" xr:uid="{00000000-0005-0000-0000-0000AE1E0000}"/>
    <cellStyle name="Normal 6 2 2 2 5 2 3 2" xfId="4837" xr:uid="{00000000-0005-0000-0000-0000AF1E0000}"/>
    <cellStyle name="Normal 6 2 2 2 5 2 3 2 2" xfId="4838" xr:uid="{00000000-0005-0000-0000-0000B01E0000}"/>
    <cellStyle name="Normal 6 2 2 2 5 2 3 2 2 2" xfId="38200" xr:uid="{00000000-0005-0000-0000-0000B11E0000}"/>
    <cellStyle name="Normal 6 2 2 2 5 2 3 2 3" xfId="28182" xr:uid="{00000000-0005-0000-0000-0000B21E0000}"/>
    <cellStyle name="Normal 6 2 2 2 5 2 3 3" xfId="4839" xr:uid="{00000000-0005-0000-0000-0000B31E0000}"/>
    <cellStyle name="Normal 6 2 2 2 5 2 3 3 2" xfId="4840" xr:uid="{00000000-0005-0000-0000-0000B41E0000}"/>
    <cellStyle name="Normal 6 2 2 2 5 2 3 3 2 2" xfId="38201" xr:uid="{00000000-0005-0000-0000-0000B51E0000}"/>
    <cellStyle name="Normal 6 2 2 2 5 2 3 3 3" xfId="28183" xr:uid="{00000000-0005-0000-0000-0000B61E0000}"/>
    <cellStyle name="Normal 6 2 2 2 5 2 3 4" xfId="4841" xr:uid="{00000000-0005-0000-0000-0000B71E0000}"/>
    <cellStyle name="Normal 6 2 2 2 5 2 3 4 2" xfId="34520" xr:uid="{00000000-0005-0000-0000-0000B81E0000}"/>
    <cellStyle name="Normal 6 2 2 2 5 2 3 5" xfId="23924" xr:uid="{00000000-0005-0000-0000-0000B91E0000}"/>
    <cellStyle name="Normal 6 2 2 2 5 2 4" xfId="4842" xr:uid="{00000000-0005-0000-0000-0000BA1E0000}"/>
    <cellStyle name="Normal 6 2 2 2 5 2 4 2" xfId="4843" xr:uid="{00000000-0005-0000-0000-0000BB1E0000}"/>
    <cellStyle name="Normal 6 2 2 2 5 2 4 2 2" xfId="38202" xr:uid="{00000000-0005-0000-0000-0000BC1E0000}"/>
    <cellStyle name="Normal 6 2 2 2 5 2 4 3" xfId="28184" xr:uid="{00000000-0005-0000-0000-0000BD1E0000}"/>
    <cellStyle name="Normal 6 2 2 2 5 2 5" xfId="4844" xr:uid="{00000000-0005-0000-0000-0000BE1E0000}"/>
    <cellStyle name="Normal 6 2 2 2 5 2 5 2" xfId="4845" xr:uid="{00000000-0005-0000-0000-0000BF1E0000}"/>
    <cellStyle name="Normal 6 2 2 2 5 2 5 2 2" xfId="38203" xr:uid="{00000000-0005-0000-0000-0000C01E0000}"/>
    <cellStyle name="Normal 6 2 2 2 5 2 5 3" xfId="28185" xr:uid="{00000000-0005-0000-0000-0000C11E0000}"/>
    <cellStyle name="Normal 6 2 2 2 5 2 6" xfId="4846" xr:uid="{00000000-0005-0000-0000-0000C21E0000}"/>
    <cellStyle name="Normal 6 2 2 2 5 2 6 2" xfId="34518" xr:uid="{00000000-0005-0000-0000-0000C31E0000}"/>
    <cellStyle name="Normal 6 2 2 2 5 2 7" xfId="23922" xr:uid="{00000000-0005-0000-0000-0000C41E0000}"/>
    <cellStyle name="Normal 6 2 2 2 5 3" xfId="4847" xr:uid="{00000000-0005-0000-0000-0000C51E0000}"/>
    <cellStyle name="Normal 6 2 2 2 5 3 2" xfId="4848" xr:uid="{00000000-0005-0000-0000-0000C61E0000}"/>
    <cellStyle name="Normal 6 2 2 2 5 3 2 2" xfId="4849" xr:uid="{00000000-0005-0000-0000-0000C71E0000}"/>
    <cellStyle name="Normal 6 2 2 2 5 3 2 2 2" xfId="38204" xr:uid="{00000000-0005-0000-0000-0000C81E0000}"/>
    <cellStyle name="Normal 6 2 2 2 5 3 2 3" xfId="28186" xr:uid="{00000000-0005-0000-0000-0000C91E0000}"/>
    <cellStyle name="Normal 6 2 2 2 5 3 3" xfId="4850" xr:uid="{00000000-0005-0000-0000-0000CA1E0000}"/>
    <cellStyle name="Normal 6 2 2 2 5 3 3 2" xfId="4851" xr:uid="{00000000-0005-0000-0000-0000CB1E0000}"/>
    <cellStyle name="Normal 6 2 2 2 5 3 3 2 2" xfId="38205" xr:uid="{00000000-0005-0000-0000-0000CC1E0000}"/>
    <cellStyle name="Normal 6 2 2 2 5 3 3 3" xfId="28187" xr:uid="{00000000-0005-0000-0000-0000CD1E0000}"/>
    <cellStyle name="Normal 6 2 2 2 5 3 4" xfId="4852" xr:uid="{00000000-0005-0000-0000-0000CE1E0000}"/>
    <cellStyle name="Normal 6 2 2 2 5 3 4 2" xfId="34521" xr:uid="{00000000-0005-0000-0000-0000CF1E0000}"/>
    <cellStyle name="Normal 6 2 2 2 5 3 5" xfId="23925" xr:uid="{00000000-0005-0000-0000-0000D01E0000}"/>
    <cellStyle name="Normal 6 2 2 2 5 4" xfId="4853" xr:uid="{00000000-0005-0000-0000-0000D11E0000}"/>
    <cellStyle name="Normal 6 2 2 2 5 4 2" xfId="4854" xr:uid="{00000000-0005-0000-0000-0000D21E0000}"/>
    <cellStyle name="Normal 6 2 2 2 5 4 2 2" xfId="4855" xr:uid="{00000000-0005-0000-0000-0000D31E0000}"/>
    <cellStyle name="Normal 6 2 2 2 5 4 2 2 2" xfId="38206" xr:uid="{00000000-0005-0000-0000-0000D41E0000}"/>
    <cellStyle name="Normal 6 2 2 2 5 4 2 3" xfId="28188" xr:uid="{00000000-0005-0000-0000-0000D51E0000}"/>
    <cellStyle name="Normal 6 2 2 2 5 4 3" xfId="4856" xr:uid="{00000000-0005-0000-0000-0000D61E0000}"/>
    <cellStyle name="Normal 6 2 2 2 5 4 3 2" xfId="4857" xr:uid="{00000000-0005-0000-0000-0000D71E0000}"/>
    <cellStyle name="Normal 6 2 2 2 5 4 3 2 2" xfId="38207" xr:uid="{00000000-0005-0000-0000-0000D81E0000}"/>
    <cellStyle name="Normal 6 2 2 2 5 4 3 3" xfId="28189" xr:uid="{00000000-0005-0000-0000-0000D91E0000}"/>
    <cellStyle name="Normal 6 2 2 2 5 4 4" xfId="4858" xr:uid="{00000000-0005-0000-0000-0000DA1E0000}"/>
    <cellStyle name="Normal 6 2 2 2 5 4 4 2" xfId="34522" xr:uid="{00000000-0005-0000-0000-0000DB1E0000}"/>
    <cellStyle name="Normal 6 2 2 2 5 4 5" xfId="23926" xr:uid="{00000000-0005-0000-0000-0000DC1E0000}"/>
    <cellStyle name="Normal 6 2 2 2 5 5" xfId="4859" xr:uid="{00000000-0005-0000-0000-0000DD1E0000}"/>
    <cellStyle name="Normal 6 2 2 2 5 5 2" xfId="4860" xr:uid="{00000000-0005-0000-0000-0000DE1E0000}"/>
    <cellStyle name="Normal 6 2 2 2 5 5 2 2" xfId="38208" xr:uid="{00000000-0005-0000-0000-0000DF1E0000}"/>
    <cellStyle name="Normal 6 2 2 2 5 5 3" xfId="28190" xr:uid="{00000000-0005-0000-0000-0000E01E0000}"/>
    <cellStyle name="Normal 6 2 2 2 5 6" xfId="4861" xr:uid="{00000000-0005-0000-0000-0000E11E0000}"/>
    <cellStyle name="Normal 6 2 2 2 5 6 2" xfId="4862" xr:uid="{00000000-0005-0000-0000-0000E21E0000}"/>
    <cellStyle name="Normal 6 2 2 2 5 6 2 2" xfId="38209" xr:uid="{00000000-0005-0000-0000-0000E31E0000}"/>
    <cellStyle name="Normal 6 2 2 2 5 6 3" xfId="28191" xr:uid="{00000000-0005-0000-0000-0000E41E0000}"/>
    <cellStyle name="Normal 6 2 2 2 5 7" xfId="4863" xr:uid="{00000000-0005-0000-0000-0000E51E0000}"/>
    <cellStyle name="Normal 6 2 2 2 5 7 2" xfId="34517" xr:uid="{00000000-0005-0000-0000-0000E61E0000}"/>
    <cellStyle name="Normal 6 2 2 2 5 8" xfId="23921" xr:uid="{00000000-0005-0000-0000-0000E71E0000}"/>
    <cellStyle name="Normal 6 2 2 2 6" xfId="4864" xr:uid="{00000000-0005-0000-0000-0000E81E0000}"/>
    <cellStyle name="Normal 6 2 2 2 6 2" xfId="4865" xr:uid="{00000000-0005-0000-0000-0000E91E0000}"/>
    <cellStyle name="Normal 6 2 2 2 6 2 2" xfId="4866" xr:uid="{00000000-0005-0000-0000-0000EA1E0000}"/>
    <cellStyle name="Normal 6 2 2 2 6 2 2 2" xfId="4867" xr:uid="{00000000-0005-0000-0000-0000EB1E0000}"/>
    <cellStyle name="Normal 6 2 2 2 6 2 2 2 2" xfId="4868" xr:uid="{00000000-0005-0000-0000-0000EC1E0000}"/>
    <cellStyle name="Normal 6 2 2 2 6 2 2 2 2 2" xfId="38210" xr:uid="{00000000-0005-0000-0000-0000ED1E0000}"/>
    <cellStyle name="Normal 6 2 2 2 6 2 2 2 3" xfId="28192" xr:uid="{00000000-0005-0000-0000-0000EE1E0000}"/>
    <cellStyle name="Normal 6 2 2 2 6 2 2 3" xfId="4869" xr:uid="{00000000-0005-0000-0000-0000EF1E0000}"/>
    <cellStyle name="Normal 6 2 2 2 6 2 2 3 2" xfId="4870" xr:uid="{00000000-0005-0000-0000-0000F01E0000}"/>
    <cellStyle name="Normal 6 2 2 2 6 2 2 3 2 2" xfId="38211" xr:uid="{00000000-0005-0000-0000-0000F11E0000}"/>
    <cellStyle name="Normal 6 2 2 2 6 2 2 3 3" xfId="28193" xr:uid="{00000000-0005-0000-0000-0000F21E0000}"/>
    <cellStyle name="Normal 6 2 2 2 6 2 2 4" xfId="4871" xr:uid="{00000000-0005-0000-0000-0000F31E0000}"/>
    <cellStyle name="Normal 6 2 2 2 6 2 2 4 2" xfId="34525" xr:uid="{00000000-0005-0000-0000-0000F41E0000}"/>
    <cellStyle name="Normal 6 2 2 2 6 2 2 5" xfId="23929" xr:uid="{00000000-0005-0000-0000-0000F51E0000}"/>
    <cellStyle name="Normal 6 2 2 2 6 2 3" xfId="4872" xr:uid="{00000000-0005-0000-0000-0000F61E0000}"/>
    <cellStyle name="Normal 6 2 2 2 6 2 3 2" xfId="4873" xr:uid="{00000000-0005-0000-0000-0000F71E0000}"/>
    <cellStyle name="Normal 6 2 2 2 6 2 3 2 2" xfId="4874" xr:uid="{00000000-0005-0000-0000-0000F81E0000}"/>
    <cellStyle name="Normal 6 2 2 2 6 2 3 2 2 2" xfId="38212" xr:uid="{00000000-0005-0000-0000-0000F91E0000}"/>
    <cellStyle name="Normal 6 2 2 2 6 2 3 2 3" xfId="28194" xr:uid="{00000000-0005-0000-0000-0000FA1E0000}"/>
    <cellStyle name="Normal 6 2 2 2 6 2 3 3" xfId="4875" xr:uid="{00000000-0005-0000-0000-0000FB1E0000}"/>
    <cellStyle name="Normal 6 2 2 2 6 2 3 3 2" xfId="4876" xr:uid="{00000000-0005-0000-0000-0000FC1E0000}"/>
    <cellStyle name="Normal 6 2 2 2 6 2 3 3 2 2" xfId="38213" xr:uid="{00000000-0005-0000-0000-0000FD1E0000}"/>
    <cellStyle name="Normal 6 2 2 2 6 2 3 3 3" xfId="28195" xr:uid="{00000000-0005-0000-0000-0000FE1E0000}"/>
    <cellStyle name="Normal 6 2 2 2 6 2 3 4" xfId="4877" xr:uid="{00000000-0005-0000-0000-0000FF1E0000}"/>
    <cellStyle name="Normal 6 2 2 2 6 2 3 4 2" xfId="34526" xr:uid="{00000000-0005-0000-0000-0000001F0000}"/>
    <cellStyle name="Normal 6 2 2 2 6 2 3 5" xfId="23930" xr:uid="{00000000-0005-0000-0000-0000011F0000}"/>
    <cellStyle name="Normal 6 2 2 2 6 2 4" xfId="4878" xr:uid="{00000000-0005-0000-0000-0000021F0000}"/>
    <cellStyle name="Normal 6 2 2 2 6 2 4 2" xfId="4879" xr:uid="{00000000-0005-0000-0000-0000031F0000}"/>
    <cellStyle name="Normal 6 2 2 2 6 2 4 2 2" xfId="38214" xr:uid="{00000000-0005-0000-0000-0000041F0000}"/>
    <cellStyle name="Normal 6 2 2 2 6 2 4 3" xfId="28196" xr:uid="{00000000-0005-0000-0000-0000051F0000}"/>
    <cellStyle name="Normal 6 2 2 2 6 2 5" xfId="4880" xr:uid="{00000000-0005-0000-0000-0000061F0000}"/>
    <cellStyle name="Normal 6 2 2 2 6 2 5 2" xfId="4881" xr:uid="{00000000-0005-0000-0000-0000071F0000}"/>
    <cellStyle name="Normal 6 2 2 2 6 2 5 2 2" xfId="38215" xr:uid="{00000000-0005-0000-0000-0000081F0000}"/>
    <cellStyle name="Normal 6 2 2 2 6 2 5 3" xfId="28197" xr:uid="{00000000-0005-0000-0000-0000091F0000}"/>
    <cellStyle name="Normal 6 2 2 2 6 2 6" xfId="4882" xr:uid="{00000000-0005-0000-0000-00000A1F0000}"/>
    <cellStyle name="Normal 6 2 2 2 6 2 6 2" xfId="34524" xr:uid="{00000000-0005-0000-0000-00000B1F0000}"/>
    <cellStyle name="Normal 6 2 2 2 6 2 7" xfId="23928" xr:uid="{00000000-0005-0000-0000-00000C1F0000}"/>
    <cellStyle name="Normal 6 2 2 2 6 3" xfId="4883" xr:uid="{00000000-0005-0000-0000-00000D1F0000}"/>
    <cellStyle name="Normal 6 2 2 2 6 3 2" xfId="4884" xr:uid="{00000000-0005-0000-0000-00000E1F0000}"/>
    <cellStyle name="Normal 6 2 2 2 6 3 2 2" xfId="4885" xr:uid="{00000000-0005-0000-0000-00000F1F0000}"/>
    <cellStyle name="Normal 6 2 2 2 6 3 2 2 2" xfId="38216" xr:uid="{00000000-0005-0000-0000-0000101F0000}"/>
    <cellStyle name="Normal 6 2 2 2 6 3 2 3" xfId="28198" xr:uid="{00000000-0005-0000-0000-0000111F0000}"/>
    <cellStyle name="Normal 6 2 2 2 6 3 3" xfId="4886" xr:uid="{00000000-0005-0000-0000-0000121F0000}"/>
    <cellStyle name="Normal 6 2 2 2 6 3 3 2" xfId="4887" xr:uid="{00000000-0005-0000-0000-0000131F0000}"/>
    <cellStyle name="Normal 6 2 2 2 6 3 3 2 2" xfId="38217" xr:uid="{00000000-0005-0000-0000-0000141F0000}"/>
    <cellStyle name="Normal 6 2 2 2 6 3 3 3" xfId="28199" xr:uid="{00000000-0005-0000-0000-0000151F0000}"/>
    <cellStyle name="Normal 6 2 2 2 6 3 4" xfId="4888" xr:uid="{00000000-0005-0000-0000-0000161F0000}"/>
    <cellStyle name="Normal 6 2 2 2 6 3 4 2" xfId="34527" xr:uid="{00000000-0005-0000-0000-0000171F0000}"/>
    <cellStyle name="Normal 6 2 2 2 6 3 5" xfId="23931" xr:uid="{00000000-0005-0000-0000-0000181F0000}"/>
    <cellStyle name="Normal 6 2 2 2 6 4" xfId="4889" xr:uid="{00000000-0005-0000-0000-0000191F0000}"/>
    <cellStyle name="Normal 6 2 2 2 6 4 2" xfId="4890" xr:uid="{00000000-0005-0000-0000-00001A1F0000}"/>
    <cellStyle name="Normal 6 2 2 2 6 4 2 2" xfId="4891" xr:uid="{00000000-0005-0000-0000-00001B1F0000}"/>
    <cellStyle name="Normal 6 2 2 2 6 4 2 2 2" xfId="38218" xr:uid="{00000000-0005-0000-0000-00001C1F0000}"/>
    <cellStyle name="Normal 6 2 2 2 6 4 2 3" xfId="28200" xr:uid="{00000000-0005-0000-0000-00001D1F0000}"/>
    <cellStyle name="Normal 6 2 2 2 6 4 3" xfId="4892" xr:uid="{00000000-0005-0000-0000-00001E1F0000}"/>
    <cellStyle name="Normal 6 2 2 2 6 4 3 2" xfId="4893" xr:uid="{00000000-0005-0000-0000-00001F1F0000}"/>
    <cellStyle name="Normal 6 2 2 2 6 4 3 2 2" xfId="38219" xr:uid="{00000000-0005-0000-0000-0000201F0000}"/>
    <cellStyle name="Normal 6 2 2 2 6 4 3 3" xfId="28201" xr:uid="{00000000-0005-0000-0000-0000211F0000}"/>
    <cellStyle name="Normal 6 2 2 2 6 4 4" xfId="4894" xr:uid="{00000000-0005-0000-0000-0000221F0000}"/>
    <cellStyle name="Normal 6 2 2 2 6 4 4 2" xfId="34528" xr:uid="{00000000-0005-0000-0000-0000231F0000}"/>
    <cellStyle name="Normal 6 2 2 2 6 4 5" xfId="23932" xr:uid="{00000000-0005-0000-0000-0000241F0000}"/>
    <cellStyle name="Normal 6 2 2 2 6 5" xfId="4895" xr:uid="{00000000-0005-0000-0000-0000251F0000}"/>
    <cellStyle name="Normal 6 2 2 2 6 5 2" xfId="4896" xr:uid="{00000000-0005-0000-0000-0000261F0000}"/>
    <cellStyle name="Normal 6 2 2 2 6 5 2 2" xfId="38220" xr:uid="{00000000-0005-0000-0000-0000271F0000}"/>
    <cellStyle name="Normal 6 2 2 2 6 5 3" xfId="28202" xr:uid="{00000000-0005-0000-0000-0000281F0000}"/>
    <cellStyle name="Normal 6 2 2 2 6 6" xfId="4897" xr:uid="{00000000-0005-0000-0000-0000291F0000}"/>
    <cellStyle name="Normal 6 2 2 2 6 6 2" xfId="4898" xr:uid="{00000000-0005-0000-0000-00002A1F0000}"/>
    <cellStyle name="Normal 6 2 2 2 6 6 2 2" xfId="38221" xr:uid="{00000000-0005-0000-0000-00002B1F0000}"/>
    <cellStyle name="Normal 6 2 2 2 6 6 3" xfId="28203" xr:uid="{00000000-0005-0000-0000-00002C1F0000}"/>
    <cellStyle name="Normal 6 2 2 2 6 7" xfId="4899" xr:uid="{00000000-0005-0000-0000-00002D1F0000}"/>
    <cellStyle name="Normal 6 2 2 2 6 7 2" xfId="34523" xr:uid="{00000000-0005-0000-0000-00002E1F0000}"/>
    <cellStyle name="Normal 6 2 2 2 6 8" xfId="23927" xr:uid="{00000000-0005-0000-0000-00002F1F0000}"/>
    <cellStyle name="Normal 6 2 2 2 7" xfId="4900" xr:uid="{00000000-0005-0000-0000-0000301F0000}"/>
    <cellStyle name="Normal 6 2 2 2 7 2" xfId="4901" xr:uid="{00000000-0005-0000-0000-0000311F0000}"/>
    <cellStyle name="Normal 6 2 2 2 7 2 2" xfId="4902" xr:uid="{00000000-0005-0000-0000-0000321F0000}"/>
    <cellStyle name="Normal 6 2 2 2 7 2 2 2" xfId="4903" xr:uid="{00000000-0005-0000-0000-0000331F0000}"/>
    <cellStyle name="Normal 6 2 2 2 7 2 2 2 2" xfId="38222" xr:uid="{00000000-0005-0000-0000-0000341F0000}"/>
    <cellStyle name="Normal 6 2 2 2 7 2 2 3" xfId="28204" xr:uid="{00000000-0005-0000-0000-0000351F0000}"/>
    <cellStyle name="Normal 6 2 2 2 7 2 3" xfId="4904" xr:uid="{00000000-0005-0000-0000-0000361F0000}"/>
    <cellStyle name="Normal 6 2 2 2 7 2 3 2" xfId="4905" xr:uid="{00000000-0005-0000-0000-0000371F0000}"/>
    <cellStyle name="Normal 6 2 2 2 7 2 3 2 2" xfId="38223" xr:uid="{00000000-0005-0000-0000-0000381F0000}"/>
    <cellStyle name="Normal 6 2 2 2 7 2 3 3" xfId="28205" xr:uid="{00000000-0005-0000-0000-0000391F0000}"/>
    <cellStyle name="Normal 6 2 2 2 7 2 4" xfId="4906" xr:uid="{00000000-0005-0000-0000-00003A1F0000}"/>
    <cellStyle name="Normal 6 2 2 2 7 2 4 2" xfId="34530" xr:uid="{00000000-0005-0000-0000-00003B1F0000}"/>
    <cellStyle name="Normal 6 2 2 2 7 2 5" xfId="23934" xr:uid="{00000000-0005-0000-0000-00003C1F0000}"/>
    <cellStyle name="Normal 6 2 2 2 7 3" xfId="4907" xr:uid="{00000000-0005-0000-0000-00003D1F0000}"/>
    <cellStyle name="Normal 6 2 2 2 7 3 2" xfId="4908" xr:uid="{00000000-0005-0000-0000-00003E1F0000}"/>
    <cellStyle name="Normal 6 2 2 2 7 3 2 2" xfId="4909" xr:uid="{00000000-0005-0000-0000-00003F1F0000}"/>
    <cellStyle name="Normal 6 2 2 2 7 3 2 2 2" xfId="38224" xr:uid="{00000000-0005-0000-0000-0000401F0000}"/>
    <cellStyle name="Normal 6 2 2 2 7 3 2 3" xfId="28206" xr:uid="{00000000-0005-0000-0000-0000411F0000}"/>
    <cellStyle name="Normal 6 2 2 2 7 3 3" xfId="4910" xr:uid="{00000000-0005-0000-0000-0000421F0000}"/>
    <cellStyle name="Normal 6 2 2 2 7 3 3 2" xfId="4911" xr:uid="{00000000-0005-0000-0000-0000431F0000}"/>
    <cellStyle name="Normal 6 2 2 2 7 3 3 2 2" xfId="38225" xr:uid="{00000000-0005-0000-0000-0000441F0000}"/>
    <cellStyle name="Normal 6 2 2 2 7 3 3 3" xfId="28207" xr:uid="{00000000-0005-0000-0000-0000451F0000}"/>
    <cellStyle name="Normal 6 2 2 2 7 3 4" xfId="4912" xr:uid="{00000000-0005-0000-0000-0000461F0000}"/>
    <cellStyle name="Normal 6 2 2 2 7 3 4 2" xfId="34531" xr:uid="{00000000-0005-0000-0000-0000471F0000}"/>
    <cellStyle name="Normal 6 2 2 2 7 3 5" xfId="23935" xr:uid="{00000000-0005-0000-0000-0000481F0000}"/>
    <cellStyle name="Normal 6 2 2 2 7 4" xfId="4913" xr:uid="{00000000-0005-0000-0000-0000491F0000}"/>
    <cellStyle name="Normal 6 2 2 2 7 4 2" xfId="4914" xr:uid="{00000000-0005-0000-0000-00004A1F0000}"/>
    <cellStyle name="Normal 6 2 2 2 7 4 2 2" xfId="38226" xr:uid="{00000000-0005-0000-0000-00004B1F0000}"/>
    <cellStyle name="Normal 6 2 2 2 7 4 3" xfId="28208" xr:uid="{00000000-0005-0000-0000-00004C1F0000}"/>
    <cellStyle name="Normal 6 2 2 2 7 5" xfId="4915" xr:uid="{00000000-0005-0000-0000-00004D1F0000}"/>
    <cellStyle name="Normal 6 2 2 2 7 5 2" xfId="4916" xr:uid="{00000000-0005-0000-0000-00004E1F0000}"/>
    <cellStyle name="Normal 6 2 2 2 7 5 2 2" xfId="38227" xr:uid="{00000000-0005-0000-0000-00004F1F0000}"/>
    <cellStyle name="Normal 6 2 2 2 7 5 3" xfId="28209" xr:uid="{00000000-0005-0000-0000-0000501F0000}"/>
    <cellStyle name="Normal 6 2 2 2 7 6" xfId="4917" xr:uid="{00000000-0005-0000-0000-0000511F0000}"/>
    <cellStyle name="Normal 6 2 2 2 7 6 2" xfId="34529" xr:uid="{00000000-0005-0000-0000-0000521F0000}"/>
    <cellStyle name="Normal 6 2 2 2 7 7" xfId="23933" xr:uid="{00000000-0005-0000-0000-0000531F0000}"/>
    <cellStyle name="Normal 6 2 2 2 8" xfId="4918" xr:uid="{00000000-0005-0000-0000-0000541F0000}"/>
    <cellStyle name="Normal 6 2 2 2 8 2" xfId="4919" xr:uid="{00000000-0005-0000-0000-0000551F0000}"/>
    <cellStyle name="Normal 6 2 2 2 8 2 2" xfId="4920" xr:uid="{00000000-0005-0000-0000-0000561F0000}"/>
    <cellStyle name="Normal 6 2 2 2 8 2 2 2" xfId="38228" xr:uid="{00000000-0005-0000-0000-0000571F0000}"/>
    <cellStyle name="Normal 6 2 2 2 8 2 3" xfId="28210" xr:uid="{00000000-0005-0000-0000-0000581F0000}"/>
    <cellStyle name="Normal 6 2 2 2 8 3" xfId="4921" xr:uid="{00000000-0005-0000-0000-0000591F0000}"/>
    <cellStyle name="Normal 6 2 2 2 8 3 2" xfId="4922" xr:uid="{00000000-0005-0000-0000-00005A1F0000}"/>
    <cellStyle name="Normal 6 2 2 2 8 3 2 2" xfId="38229" xr:uid="{00000000-0005-0000-0000-00005B1F0000}"/>
    <cellStyle name="Normal 6 2 2 2 8 3 3" xfId="28211" xr:uid="{00000000-0005-0000-0000-00005C1F0000}"/>
    <cellStyle name="Normal 6 2 2 2 8 4" xfId="4923" xr:uid="{00000000-0005-0000-0000-00005D1F0000}"/>
    <cellStyle name="Normal 6 2 2 2 8 4 2" xfId="34532" xr:uid="{00000000-0005-0000-0000-00005E1F0000}"/>
    <cellStyle name="Normal 6 2 2 2 8 5" xfId="23936" xr:uid="{00000000-0005-0000-0000-00005F1F0000}"/>
    <cellStyle name="Normal 6 2 2 2 9" xfId="4924" xr:uid="{00000000-0005-0000-0000-0000601F0000}"/>
    <cellStyle name="Normal 6 2 2 2 9 2" xfId="4925" xr:uid="{00000000-0005-0000-0000-0000611F0000}"/>
    <cellStyle name="Normal 6 2 2 2 9 2 2" xfId="4926" xr:uid="{00000000-0005-0000-0000-0000621F0000}"/>
    <cellStyle name="Normal 6 2 2 2 9 2 2 2" xfId="38230" xr:uid="{00000000-0005-0000-0000-0000631F0000}"/>
    <cellStyle name="Normal 6 2 2 2 9 2 3" xfId="28212" xr:uid="{00000000-0005-0000-0000-0000641F0000}"/>
    <cellStyle name="Normal 6 2 2 2 9 3" xfId="4927" xr:uid="{00000000-0005-0000-0000-0000651F0000}"/>
    <cellStyle name="Normal 6 2 2 2 9 3 2" xfId="4928" xr:uid="{00000000-0005-0000-0000-0000661F0000}"/>
    <cellStyle name="Normal 6 2 2 2 9 3 2 2" xfId="38231" xr:uid="{00000000-0005-0000-0000-0000671F0000}"/>
    <cellStyle name="Normal 6 2 2 2 9 3 3" xfId="28213" xr:uid="{00000000-0005-0000-0000-0000681F0000}"/>
    <cellStyle name="Normal 6 2 2 2 9 4" xfId="4929" xr:uid="{00000000-0005-0000-0000-0000691F0000}"/>
    <cellStyle name="Normal 6 2 2 2 9 4 2" xfId="34533" xr:uid="{00000000-0005-0000-0000-00006A1F0000}"/>
    <cellStyle name="Normal 6 2 2 2 9 5" xfId="23937" xr:uid="{00000000-0005-0000-0000-00006B1F0000}"/>
    <cellStyle name="Normal 6 2 2 3" xfId="4930" xr:uid="{00000000-0005-0000-0000-00006C1F0000}"/>
    <cellStyle name="Normal 6 2 2 3 10" xfId="4931" xr:uid="{00000000-0005-0000-0000-00006D1F0000}"/>
    <cellStyle name="Normal 6 2 2 3 10 2" xfId="4932" xr:uid="{00000000-0005-0000-0000-00006E1F0000}"/>
    <cellStyle name="Normal 6 2 2 3 10 2 2" xfId="38232" xr:uid="{00000000-0005-0000-0000-00006F1F0000}"/>
    <cellStyle name="Normal 6 2 2 3 10 3" xfId="28214" xr:uid="{00000000-0005-0000-0000-0000701F0000}"/>
    <cellStyle name="Normal 6 2 2 3 11" xfId="4933" xr:uid="{00000000-0005-0000-0000-0000711F0000}"/>
    <cellStyle name="Normal 6 2 2 3 11 2" xfId="4934" xr:uid="{00000000-0005-0000-0000-0000721F0000}"/>
    <cellStyle name="Normal 6 2 2 3 11 2 2" xfId="38233" xr:uid="{00000000-0005-0000-0000-0000731F0000}"/>
    <cellStyle name="Normal 6 2 2 3 11 3" xfId="28215" xr:uid="{00000000-0005-0000-0000-0000741F0000}"/>
    <cellStyle name="Normal 6 2 2 3 12" xfId="4935" xr:uid="{00000000-0005-0000-0000-0000751F0000}"/>
    <cellStyle name="Normal 6 2 2 3 12 2" xfId="34534" xr:uid="{00000000-0005-0000-0000-0000761F0000}"/>
    <cellStyle name="Normal 6 2 2 3 13" xfId="23938" xr:uid="{00000000-0005-0000-0000-0000771F0000}"/>
    <cellStyle name="Normal 6 2 2 3 2" xfId="4936" xr:uid="{00000000-0005-0000-0000-0000781F0000}"/>
    <cellStyle name="Normal 6 2 2 3 2 10" xfId="4937" xr:uid="{00000000-0005-0000-0000-0000791F0000}"/>
    <cellStyle name="Normal 6 2 2 3 2 10 2" xfId="4938" xr:uid="{00000000-0005-0000-0000-00007A1F0000}"/>
    <cellStyle name="Normal 6 2 2 3 2 10 2 2" xfId="38234" xr:uid="{00000000-0005-0000-0000-00007B1F0000}"/>
    <cellStyle name="Normal 6 2 2 3 2 10 3" xfId="28216" xr:uid="{00000000-0005-0000-0000-00007C1F0000}"/>
    <cellStyle name="Normal 6 2 2 3 2 11" xfId="4939" xr:uid="{00000000-0005-0000-0000-00007D1F0000}"/>
    <cellStyle name="Normal 6 2 2 3 2 11 2" xfId="34535" xr:uid="{00000000-0005-0000-0000-00007E1F0000}"/>
    <cellStyle name="Normal 6 2 2 3 2 12" xfId="23939" xr:uid="{00000000-0005-0000-0000-00007F1F0000}"/>
    <cellStyle name="Normal 6 2 2 3 2 2" xfId="4940" xr:uid="{00000000-0005-0000-0000-0000801F0000}"/>
    <cellStyle name="Normal 6 2 2 3 2 2 10" xfId="23940" xr:uid="{00000000-0005-0000-0000-0000811F0000}"/>
    <cellStyle name="Normal 6 2 2 3 2 2 2" xfId="4941" xr:uid="{00000000-0005-0000-0000-0000821F0000}"/>
    <cellStyle name="Normal 6 2 2 3 2 2 2 2" xfId="4942" xr:uid="{00000000-0005-0000-0000-0000831F0000}"/>
    <cellStyle name="Normal 6 2 2 3 2 2 2 2 2" xfId="4943" xr:uid="{00000000-0005-0000-0000-0000841F0000}"/>
    <cellStyle name="Normal 6 2 2 3 2 2 2 2 2 2" xfId="4944" xr:uid="{00000000-0005-0000-0000-0000851F0000}"/>
    <cellStyle name="Normal 6 2 2 3 2 2 2 2 2 2 2" xfId="4945" xr:uid="{00000000-0005-0000-0000-0000861F0000}"/>
    <cellStyle name="Normal 6 2 2 3 2 2 2 2 2 2 2 2" xfId="38235" xr:uid="{00000000-0005-0000-0000-0000871F0000}"/>
    <cellStyle name="Normal 6 2 2 3 2 2 2 2 2 2 3" xfId="28217" xr:uid="{00000000-0005-0000-0000-0000881F0000}"/>
    <cellStyle name="Normal 6 2 2 3 2 2 2 2 2 3" xfId="4946" xr:uid="{00000000-0005-0000-0000-0000891F0000}"/>
    <cellStyle name="Normal 6 2 2 3 2 2 2 2 2 3 2" xfId="4947" xr:uid="{00000000-0005-0000-0000-00008A1F0000}"/>
    <cellStyle name="Normal 6 2 2 3 2 2 2 2 2 3 2 2" xfId="38236" xr:uid="{00000000-0005-0000-0000-00008B1F0000}"/>
    <cellStyle name="Normal 6 2 2 3 2 2 2 2 2 3 3" xfId="28218" xr:uid="{00000000-0005-0000-0000-00008C1F0000}"/>
    <cellStyle name="Normal 6 2 2 3 2 2 2 2 2 4" xfId="4948" xr:uid="{00000000-0005-0000-0000-00008D1F0000}"/>
    <cellStyle name="Normal 6 2 2 3 2 2 2 2 2 4 2" xfId="34539" xr:uid="{00000000-0005-0000-0000-00008E1F0000}"/>
    <cellStyle name="Normal 6 2 2 3 2 2 2 2 2 5" xfId="23943" xr:uid="{00000000-0005-0000-0000-00008F1F0000}"/>
    <cellStyle name="Normal 6 2 2 3 2 2 2 2 3" xfId="4949" xr:uid="{00000000-0005-0000-0000-0000901F0000}"/>
    <cellStyle name="Normal 6 2 2 3 2 2 2 2 3 2" xfId="4950" xr:uid="{00000000-0005-0000-0000-0000911F0000}"/>
    <cellStyle name="Normal 6 2 2 3 2 2 2 2 3 2 2" xfId="4951" xr:uid="{00000000-0005-0000-0000-0000921F0000}"/>
    <cellStyle name="Normal 6 2 2 3 2 2 2 2 3 2 2 2" xfId="38237" xr:uid="{00000000-0005-0000-0000-0000931F0000}"/>
    <cellStyle name="Normal 6 2 2 3 2 2 2 2 3 2 3" xfId="28219" xr:uid="{00000000-0005-0000-0000-0000941F0000}"/>
    <cellStyle name="Normal 6 2 2 3 2 2 2 2 3 3" xfId="4952" xr:uid="{00000000-0005-0000-0000-0000951F0000}"/>
    <cellStyle name="Normal 6 2 2 3 2 2 2 2 3 3 2" xfId="4953" xr:uid="{00000000-0005-0000-0000-0000961F0000}"/>
    <cellStyle name="Normal 6 2 2 3 2 2 2 2 3 3 2 2" xfId="38238" xr:uid="{00000000-0005-0000-0000-0000971F0000}"/>
    <cellStyle name="Normal 6 2 2 3 2 2 2 2 3 3 3" xfId="28220" xr:uid="{00000000-0005-0000-0000-0000981F0000}"/>
    <cellStyle name="Normal 6 2 2 3 2 2 2 2 3 4" xfId="4954" xr:uid="{00000000-0005-0000-0000-0000991F0000}"/>
    <cellStyle name="Normal 6 2 2 3 2 2 2 2 3 4 2" xfId="34540" xr:uid="{00000000-0005-0000-0000-00009A1F0000}"/>
    <cellStyle name="Normal 6 2 2 3 2 2 2 2 3 5" xfId="23944" xr:uid="{00000000-0005-0000-0000-00009B1F0000}"/>
    <cellStyle name="Normal 6 2 2 3 2 2 2 2 4" xfId="4955" xr:uid="{00000000-0005-0000-0000-00009C1F0000}"/>
    <cellStyle name="Normal 6 2 2 3 2 2 2 2 4 2" xfId="4956" xr:uid="{00000000-0005-0000-0000-00009D1F0000}"/>
    <cellStyle name="Normal 6 2 2 3 2 2 2 2 4 2 2" xfId="38239" xr:uid="{00000000-0005-0000-0000-00009E1F0000}"/>
    <cellStyle name="Normal 6 2 2 3 2 2 2 2 4 3" xfId="28221" xr:uid="{00000000-0005-0000-0000-00009F1F0000}"/>
    <cellStyle name="Normal 6 2 2 3 2 2 2 2 5" xfId="4957" xr:uid="{00000000-0005-0000-0000-0000A01F0000}"/>
    <cellStyle name="Normal 6 2 2 3 2 2 2 2 5 2" xfId="4958" xr:uid="{00000000-0005-0000-0000-0000A11F0000}"/>
    <cellStyle name="Normal 6 2 2 3 2 2 2 2 5 2 2" xfId="38240" xr:uid="{00000000-0005-0000-0000-0000A21F0000}"/>
    <cellStyle name="Normal 6 2 2 3 2 2 2 2 5 3" xfId="28222" xr:uid="{00000000-0005-0000-0000-0000A31F0000}"/>
    <cellStyle name="Normal 6 2 2 3 2 2 2 2 6" xfId="4959" xr:uid="{00000000-0005-0000-0000-0000A41F0000}"/>
    <cellStyle name="Normal 6 2 2 3 2 2 2 2 6 2" xfId="34538" xr:uid="{00000000-0005-0000-0000-0000A51F0000}"/>
    <cellStyle name="Normal 6 2 2 3 2 2 2 2 7" xfId="23942" xr:uid="{00000000-0005-0000-0000-0000A61F0000}"/>
    <cellStyle name="Normal 6 2 2 3 2 2 2 3" xfId="4960" xr:uid="{00000000-0005-0000-0000-0000A71F0000}"/>
    <cellStyle name="Normal 6 2 2 3 2 2 2 3 2" xfId="4961" xr:uid="{00000000-0005-0000-0000-0000A81F0000}"/>
    <cellStyle name="Normal 6 2 2 3 2 2 2 3 2 2" xfId="4962" xr:uid="{00000000-0005-0000-0000-0000A91F0000}"/>
    <cellStyle name="Normal 6 2 2 3 2 2 2 3 2 2 2" xfId="38241" xr:uid="{00000000-0005-0000-0000-0000AA1F0000}"/>
    <cellStyle name="Normal 6 2 2 3 2 2 2 3 2 3" xfId="28223" xr:uid="{00000000-0005-0000-0000-0000AB1F0000}"/>
    <cellStyle name="Normal 6 2 2 3 2 2 2 3 3" xfId="4963" xr:uid="{00000000-0005-0000-0000-0000AC1F0000}"/>
    <cellStyle name="Normal 6 2 2 3 2 2 2 3 3 2" xfId="4964" xr:uid="{00000000-0005-0000-0000-0000AD1F0000}"/>
    <cellStyle name="Normal 6 2 2 3 2 2 2 3 3 2 2" xfId="38242" xr:uid="{00000000-0005-0000-0000-0000AE1F0000}"/>
    <cellStyle name="Normal 6 2 2 3 2 2 2 3 3 3" xfId="28224" xr:uid="{00000000-0005-0000-0000-0000AF1F0000}"/>
    <cellStyle name="Normal 6 2 2 3 2 2 2 3 4" xfId="4965" xr:uid="{00000000-0005-0000-0000-0000B01F0000}"/>
    <cellStyle name="Normal 6 2 2 3 2 2 2 3 4 2" xfId="34541" xr:uid="{00000000-0005-0000-0000-0000B11F0000}"/>
    <cellStyle name="Normal 6 2 2 3 2 2 2 3 5" xfId="23945" xr:uid="{00000000-0005-0000-0000-0000B21F0000}"/>
    <cellStyle name="Normal 6 2 2 3 2 2 2 4" xfId="4966" xr:uid="{00000000-0005-0000-0000-0000B31F0000}"/>
    <cellStyle name="Normal 6 2 2 3 2 2 2 4 2" xfId="4967" xr:uid="{00000000-0005-0000-0000-0000B41F0000}"/>
    <cellStyle name="Normal 6 2 2 3 2 2 2 4 2 2" xfId="4968" xr:uid="{00000000-0005-0000-0000-0000B51F0000}"/>
    <cellStyle name="Normal 6 2 2 3 2 2 2 4 2 2 2" xfId="38243" xr:uid="{00000000-0005-0000-0000-0000B61F0000}"/>
    <cellStyle name="Normal 6 2 2 3 2 2 2 4 2 3" xfId="28225" xr:uid="{00000000-0005-0000-0000-0000B71F0000}"/>
    <cellStyle name="Normal 6 2 2 3 2 2 2 4 3" xfId="4969" xr:uid="{00000000-0005-0000-0000-0000B81F0000}"/>
    <cellStyle name="Normal 6 2 2 3 2 2 2 4 3 2" xfId="4970" xr:uid="{00000000-0005-0000-0000-0000B91F0000}"/>
    <cellStyle name="Normal 6 2 2 3 2 2 2 4 3 2 2" xfId="38244" xr:uid="{00000000-0005-0000-0000-0000BA1F0000}"/>
    <cellStyle name="Normal 6 2 2 3 2 2 2 4 3 3" xfId="28226" xr:uid="{00000000-0005-0000-0000-0000BB1F0000}"/>
    <cellStyle name="Normal 6 2 2 3 2 2 2 4 4" xfId="4971" xr:uid="{00000000-0005-0000-0000-0000BC1F0000}"/>
    <cellStyle name="Normal 6 2 2 3 2 2 2 4 4 2" xfId="34542" xr:uid="{00000000-0005-0000-0000-0000BD1F0000}"/>
    <cellStyle name="Normal 6 2 2 3 2 2 2 4 5" xfId="23946" xr:uid="{00000000-0005-0000-0000-0000BE1F0000}"/>
    <cellStyle name="Normal 6 2 2 3 2 2 2 5" xfId="4972" xr:uid="{00000000-0005-0000-0000-0000BF1F0000}"/>
    <cellStyle name="Normal 6 2 2 3 2 2 2 5 2" xfId="4973" xr:uid="{00000000-0005-0000-0000-0000C01F0000}"/>
    <cellStyle name="Normal 6 2 2 3 2 2 2 5 2 2" xfId="38245" xr:uid="{00000000-0005-0000-0000-0000C11F0000}"/>
    <cellStyle name="Normal 6 2 2 3 2 2 2 5 3" xfId="28227" xr:uid="{00000000-0005-0000-0000-0000C21F0000}"/>
    <cellStyle name="Normal 6 2 2 3 2 2 2 6" xfId="4974" xr:uid="{00000000-0005-0000-0000-0000C31F0000}"/>
    <cellStyle name="Normal 6 2 2 3 2 2 2 6 2" xfId="4975" xr:uid="{00000000-0005-0000-0000-0000C41F0000}"/>
    <cellStyle name="Normal 6 2 2 3 2 2 2 6 2 2" xfId="38246" xr:uid="{00000000-0005-0000-0000-0000C51F0000}"/>
    <cellStyle name="Normal 6 2 2 3 2 2 2 6 3" xfId="28228" xr:uid="{00000000-0005-0000-0000-0000C61F0000}"/>
    <cellStyle name="Normal 6 2 2 3 2 2 2 7" xfId="4976" xr:uid="{00000000-0005-0000-0000-0000C71F0000}"/>
    <cellStyle name="Normal 6 2 2 3 2 2 2 7 2" xfId="34537" xr:uid="{00000000-0005-0000-0000-0000C81F0000}"/>
    <cellStyle name="Normal 6 2 2 3 2 2 2 8" xfId="23941" xr:uid="{00000000-0005-0000-0000-0000C91F0000}"/>
    <cellStyle name="Normal 6 2 2 3 2 2 3" xfId="4977" xr:uid="{00000000-0005-0000-0000-0000CA1F0000}"/>
    <cellStyle name="Normal 6 2 2 3 2 2 3 2" xfId="4978" xr:uid="{00000000-0005-0000-0000-0000CB1F0000}"/>
    <cellStyle name="Normal 6 2 2 3 2 2 3 2 2" xfId="4979" xr:uid="{00000000-0005-0000-0000-0000CC1F0000}"/>
    <cellStyle name="Normal 6 2 2 3 2 2 3 2 2 2" xfId="4980" xr:uid="{00000000-0005-0000-0000-0000CD1F0000}"/>
    <cellStyle name="Normal 6 2 2 3 2 2 3 2 2 2 2" xfId="4981" xr:uid="{00000000-0005-0000-0000-0000CE1F0000}"/>
    <cellStyle name="Normal 6 2 2 3 2 2 3 2 2 2 2 2" xfId="38247" xr:uid="{00000000-0005-0000-0000-0000CF1F0000}"/>
    <cellStyle name="Normal 6 2 2 3 2 2 3 2 2 2 3" xfId="28229" xr:uid="{00000000-0005-0000-0000-0000D01F0000}"/>
    <cellStyle name="Normal 6 2 2 3 2 2 3 2 2 3" xfId="4982" xr:uid="{00000000-0005-0000-0000-0000D11F0000}"/>
    <cellStyle name="Normal 6 2 2 3 2 2 3 2 2 3 2" xfId="4983" xr:uid="{00000000-0005-0000-0000-0000D21F0000}"/>
    <cellStyle name="Normal 6 2 2 3 2 2 3 2 2 3 2 2" xfId="38248" xr:uid="{00000000-0005-0000-0000-0000D31F0000}"/>
    <cellStyle name="Normal 6 2 2 3 2 2 3 2 2 3 3" xfId="28230" xr:uid="{00000000-0005-0000-0000-0000D41F0000}"/>
    <cellStyle name="Normal 6 2 2 3 2 2 3 2 2 4" xfId="4984" xr:uid="{00000000-0005-0000-0000-0000D51F0000}"/>
    <cellStyle name="Normal 6 2 2 3 2 2 3 2 2 4 2" xfId="34545" xr:uid="{00000000-0005-0000-0000-0000D61F0000}"/>
    <cellStyle name="Normal 6 2 2 3 2 2 3 2 2 5" xfId="23949" xr:uid="{00000000-0005-0000-0000-0000D71F0000}"/>
    <cellStyle name="Normal 6 2 2 3 2 2 3 2 3" xfId="4985" xr:uid="{00000000-0005-0000-0000-0000D81F0000}"/>
    <cellStyle name="Normal 6 2 2 3 2 2 3 2 3 2" xfId="4986" xr:uid="{00000000-0005-0000-0000-0000D91F0000}"/>
    <cellStyle name="Normal 6 2 2 3 2 2 3 2 3 2 2" xfId="4987" xr:uid="{00000000-0005-0000-0000-0000DA1F0000}"/>
    <cellStyle name="Normal 6 2 2 3 2 2 3 2 3 2 2 2" xfId="38249" xr:uid="{00000000-0005-0000-0000-0000DB1F0000}"/>
    <cellStyle name="Normal 6 2 2 3 2 2 3 2 3 2 3" xfId="28231" xr:uid="{00000000-0005-0000-0000-0000DC1F0000}"/>
    <cellStyle name="Normal 6 2 2 3 2 2 3 2 3 3" xfId="4988" xr:uid="{00000000-0005-0000-0000-0000DD1F0000}"/>
    <cellStyle name="Normal 6 2 2 3 2 2 3 2 3 3 2" xfId="4989" xr:uid="{00000000-0005-0000-0000-0000DE1F0000}"/>
    <cellStyle name="Normal 6 2 2 3 2 2 3 2 3 3 2 2" xfId="38250" xr:uid="{00000000-0005-0000-0000-0000DF1F0000}"/>
    <cellStyle name="Normal 6 2 2 3 2 2 3 2 3 3 3" xfId="28232" xr:uid="{00000000-0005-0000-0000-0000E01F0000}"/>
    <cellStyle name="Normal 6 2 2 3 2 2 3 2 3 4" xfId="4990" xr:uid="{00000000-0005-0000-0000-0000E11F0000}"/>
    <cellStyle name="Normal 6 2 2 3 2 2 3 2 3 4 2" xfId="34546" xr:uid="{00000000-0005-0000-0000-0000E21F0000}"/>
    <cellStyle name="Normal 6 2 2 3 2 2 3 2 3 5" xfId="23950" xr:uid="{00000000-0005-0000-0000-0000E31F0000}"/>
    <cellStyle name="Normal 6 2 2 3 2 2 3 2 4" xfId="4991" xr:uid="{00000000-0005-0000-0000-0000E41F0000}"/>
    <cellStyle name="Normal 6 2 2 3 2 2 3 2 4 2" xfId="4992" xr:uid="{00000000-0005-0000-0000-0000E51F0000}"/>
    <cellStyle name="Normal 6 2 2 3 2 2 3 2 4 2 2" xfId="38251" xr:uid="{00000000-0005-0000-0000-0000E61F0000}"/>
    <cellStyle name="Normal 6 2 2 3 2 2 3 2 4 3" xfId="28233" xr:uid="{00000000-0005-0000-0000-0000E71F0000}"/>
    <cellStyle name="Normal 6 2 2 3 2 2 3 2 5" xfId="4993" xr:uid="{00000000-0005-0000-0000-0000E81F0000}"/>
    <cellStyle name="Normal 6 2 2 3 2 2 3 2 5 2" xfId="4994" xr:uid="{00000000-0005-0000-0000-0000E91F0000}"/>
    <cellStyle name="Normal 6 2 2 3 2 2 3 2 5 2 2" xfId="38252" xr:uid="{00000000-0005-0000-0000-0000EA1F0000}"/>
    <cellStyle name="Normal 6 2 2 3 2 2 3 2 5 3" xfId="28234" xr:uid="{00000000-0005-0000-0000-0000EB1F0000}"/>
    <cellStyle name="Normal 6 2 2 3 2 2 3 2 6" xfId="4995" xr:uid="{00000000-0005-0000-0000-0000EC1F0000}"/>
    <cellStyle name="Normal 6 2 2 3 2 2 3 2 6 2" xfId="34544" xr:uid="{00000000-0005-0000-0000-0000ED1F0000}"/>
    <cellStyle name="Normal 6 2 2 3 2 2 3 2 7" xfId="23948" xr:uid="{00000000-0005-0000-0000-0000EE1F0000}"/>
    <cellStyle name="Normal 6 2 2 3 2 2 3 3" xfId="4996" xr:uid="{00000000-0005-0000-0000-0000EF1F0000}"/>
    <cellStyle name="Normal 6 2 2 3 2 2 3 3 2" xfId="4997" xr:uid="{00000000-0005-0000-0000-0000F01F0000}"/>
    <cellStyle name="Normal 6 2 2 3 2 2 3 3 2 2" xfId="4998" xr:uid="{00000000-0005-0000-0000-0000F11F0000}"/>
    <cellStyle name="Normal 6 2 2 3 2 2 3 3 2 2 2" xfId="38253" xr:uid="{00000000-0005-0000-0000-0000F21F0000}"/>
    <cellStyle name="Normal 6 2 2 3 2 2 3 3 2 3" xfId="28235" xr:uid="{00000000-0005-0000-0000-0000F31F0000}"/>
    <cellStyle name="Normal 6 2 2 3 2 2 3 3 3" xfId="4999" xr:uid="{00000000-0005-0000-0000-0000F41F0000}"/>
    <cellStyle name="Normal 6 2 2 3 2 2 3 3 3 2" xfId="5000" xr:uid="{00000000-0005-0000-0000-0000F51F0000}"/>
    <cellStyle name="Normal 6 2 2 3 2 2 3 3 3 2 2" xfId="38254" xr:uid="{00000000-0005-0000-0000-0000F61F0000}"/>
    <cellStyle name="Normal 6 2 2 3 2 2 3 3 3 3" xfId="28236" xr:uid="{00000000-0005-0000-0000-0000F71F0000}"/>
    <cellStyle name="Normal 6 2 2 3 2 2 3 3 4" xfId="5001" xr:uid="{00000000-0005-0000-0000-0000F81F0000}"/>
    <cellStyle name="Normal 6 2 2 3 2 2 3 3 4 2" xfId="34547" xr:uid="{00000000-0005-0000-0000-0000F91F0000}"/>
    <cellStyle name="Normal 6 2 2 3 2 2 3 3 5" xfId="23951" xr:uid="{00000000-0005-0000-0000-0000FA1F0000}"/>
    <cellStyle name="Normal 6 2 2 3 2 2 3 4" xfId="5002" xr:uid="{00000000-0005-0000-0000-0000FB1F0000}"/>
    <cellStyle name="Normal 6 2 2 3 2 2 3 4 2" xfId="5003" xr:uid="{00000000-0005-0000-0000-0000FC1F0000}"/>
    <cellStyle name="Normal 6 2 2 3 2 2 3 4 2 2" xfId="5004" xr:uid="{00000000-0005-0000-0000-0000FD1F0000}"/>
    <cellStyle name="Normal 6 2 2 3 2 2 3 4 2 2 2" xfId="38255" xr:uid="{00000000-0005-0000-0000-0000FE1F0000}"/>
    <cellStyle name="Normal 6 2 2 3 2 2 3 4 2 3" xfId="28237" xr:uid="{00000000-0005-0000-0000-0000FF1F0000}"/>
    <cellStyle name="Normal 6 2 2 3 2 2 3 4 3" xfId="5005" xr:uid="{00000000-0005-0000-0000-000000200000}"/>
    <cellStyle name="Normal 6 2 2 3 2 2 3 4 3 2" xfId="5006" xr:uid="{00000000-0005-0000-0000-000001200000}"/>
    <cellStyle name="Normal 6 2 2 3 2 2 3 4 3 2 2" xfId="38256" xr:uid="{00000000-0005-0000-0000-000002200000}"/>
    <cellStyle name="Normal 6 2 2 3 2 2 3 4 3 3" xfId="28238" xr:uid="{00000000-0005-0000-0000-000003200000}"/>
    <cellStyle name="Normal 6 2 2 3 2 2 3 4 4" xfId="5007" xr:uid="{00000000-0005-0000-0000-000004200000}"/>
    <cellStyle name="Normal 6 2 2 3 2 2 3 4 4 2" xfId="34548" xr:uid="{00000000-0005-0000-0000-000005200000}"/>
    <cellStyle name="Normal 6 2 2 3 2 2 3 4 5" xfId="23952" xr:uid="{00000000-0005-0000-0000-000006200000}"/>
    <cellStyle name="Normal 6 2 2 3 2 2 3 5" xfId="5008" xr:uid="{00000000-0005-0000-0000-000007200000}"/>
    <cellStyle name="Normal 6 2 2 3 2 2 3 5 2" xfId="5009" xr:uid="{00000000-0005-0000-0000-000008200000}"/>
    <cellStyle name="Normal 6 2 2 3 2 2 3 5 2 2" xfId="38257" xr:uid="{00000000-0005-0000-0000-000009200000}"/>
    <cellStyle name="Normal 6 2 2 3 2 2 3 5 3" xfId="28239" xr:uid="{00000000-0005-0000-0000-00000A200000}"/>
    <cellStyle name="Normal 6 2 2 3 2 2 3 6" xfId="5010" xr:uid="{00000000-0005-0000-0000-00000B200000}"/>
    <cellStyle name="Normal 6 2 2 3 2 2 3 6 2" xfId="5011" xr:uid="{00000000-0005-0000-0000-00000C200000}"/>
    <cellStyle name="Normal 6 2 2 3 2 2 3 6 2 2" xfId="38258" xr:uid="{00000000-0005-0000-0000-00000D200000}"/>
    <cellStyle name="Normal 6 2 2 3 2 2 3 6 3" xfId="28240" xr:uid="{00000000-0005-0000-0000-00000E200000}"/>
    <cellStyle name="Normal 6 2 2 3 2 2 3 7" xfId="5012" xr:uid="{00000000-0005-0000-0000-00000F200000}"/>
    <cellStyle name="Normal 6 2 2 3 2 2 3 7 2" xfId="34543" xr:uid="{00000000-0005-0000-0000-000010200000}"/>
    <cellStyle name="Normal 6 2 2 3 2 2 3 8" xfId="23947" xr:uid="{00000000-0005-0000-0000-000011200000}"/>
    <cellStyle name="Normal 6 2 2 3 2 2 4" xfId="5013" xr:uid="{00000000-0005-0000-0000-000012200000}"/>
    <cellStyle name="Normal 6 2 2 3 2 2 4 2" xfId="5014" xr:uid="{00000000-0005-0000-0000-000013200000}"/>
    <cellStyle name="Normal 6 2 2 3 2 2 4 2 2" xfId="5015" xr:uid="{00000000-0005-0000-0000-000014200000}"/>
    <cellStyle name="Normal 6 2 2 3 2 2 4 2 2 2" xfId="5016" xr:uid="{00000000-0005-0000-0000-000015200000}"/>
    <cellStyle name="Normal 6 2 2 3 2 2 4 2 2 2 2" xfId="38259" xr:uid="{00000000-0005-0000-0000-000016200000}"/>
    <cellStyle name="Normal 6 2 2 3 2 2 4 2 2 3" xfId="28241" xr:uid="{00000000-0005-0000-0000-000017200000}"/>
    <cellStyle name="Normal 6 2 2 3 2 2 4 2 3" xfId="5017" xr:uid="{00000000-0005-0000-0000-000018200000}"/>
    <cellStyle name="Normal 6 2 2 3 2 2 4 2 3 2" xfId="5018" xr:uid="{00000000-0005-0000-0000-000019200000}"/>
    <cellStyle name="Normal 6 2 2 3 2 2 4 2 3 2 2" xfId="38260" xr:uid="{00000000-0005-0000-0000-00001A200000}"/>
    <cellStyle name="Normal 6 2 2 3 2 2 4 2 3 3" xfId="28242" xr:uid="{00000000-0005-0000-0000-00001B200000}"/>
    <cellStyle name="Normal 6 2 2 3 2 2 4 2 4" xfId="5019" xr:uid="{00000000-0005-0000-0000-00001C200000}"/>
    <cellStyle name="Normal 6 2 2 3 2 2 4 2 4 2" xfId="34550" xr:uid="{00000000-0005-0000-0000-00001D200000}"/>
    <cellStyle name="Normal 6 2 2 3 2 2 4 2 5" xfId="23954" xr:uid="{00000000-0005-0000-0000-00001E200000}"/>
    <cellStyle name="Normal 6 2 2 3 2 2 4 3" xfId="5020" xr:uid="{00000000-0005-0000-0000-00001F200000}"/>
    <cellStyle name="Normal 6 2 2 3 2 2 4 3 2" xfId="5021" xr:uid="{00000000-0005-0000-0000-000020200000}"/>
    <cellStyle name="Normal 6 2 2 3 2 2 4 3 2 2" xfId="5022" xr:uid="{00000000-0005-0000-0000-000021200000}"/>
    <cellStyle name="Normal 6 2 2 3 2 2 4 3 2 2 2" xfId="38261" xr:uid="{00000000-0005-0000-0000-000022200000}"/>
    <cellStyle name="Normal 6 2 2 3 2 2 4 3 2 3" xfId="28243" xr:uid="{00000000-0005-0000-0000-000023200000}"/>
    <cellStyle name="Normal 6 2 2 3 2 2 4 3 3" xfId="5023" xr:uid="{00000000-0005-0000-0000-000024200000}"/>
    <cellStyle name="Normal 6 2 2 3 2 2 4 3 3 2" xfId="5024" xr:uid="{00000000-0005-0000-0000-000025200000}"/>
    <cellStyle name="Normal 6 2 2 3 2 2 4 3 3 2 2" xfId="38262" xr:uid="{00000000-0005-0000-0000-000026200000}"/>
    <cellStyle name="Normal 6 2 2 3 2 2 4 3 3 3" xfId="28244" xr:uid="{00000000-0005-0000-0000-000027200000}"/>
    <cellStyle name="Normal 6 2 2 3 2 2 4 3 4" xfId="5025" xr:uid="{00000000-0005-0000-0000-000028200000}"/>
    <cellStyle name="Normal 6 2 2 3 2 2 4 3 4 2" xfId="34551" xr:uid="{00000000-0005-0000-0000-000029200000}"/>
    <cellStyle name="Normal 6 2 2 3 2 2 4 3 5" xfId="23955" xr:uid="{00000000-0005-0000-0000-00002A200000}"/>
    <cellStyle name="Normal 6 2 2 3 2 2 4 4" xfId="5026" xr:uid="{00000000-0005-0000-0000-00002B200000}"/>
    <cellStyle name="Normal 6 2 2 3 2 2 4 4 2" xfId="5027" xr:uid="{00000000-0005-0000-0000-00002C200000}"/>
    <cellStyle name="Normal 6 2 2 3 2 2 4 4 2 2" xfId="38263" xr:uid="{00000000-0005-0000-0000-00002D200000}"/>
    <cellStyle name="Normal 6 2 2 3 2 2 4 4 3" xfId="28245" xr:uid="{00000000-0005-0000-0000-00002E200000}"/>
    <cellStyle name="Normal 6 2 2 3 2 2 4 5" xfId="5028" xr:uid="{00000000-0005-0000-0000-00002F200000}"/>
    <cellStyle name="Normal 6 2 2 3 2 2 4 5 2" xfId="5029" xr:uid="{00000000-0005-0000-0000-000030200000}"/>
    <cellStyle name="Normal 6 2 2 3 2 2 4 5 2 2" xfId="38264" xr:uid="{00000000-0005-0000-0000-000031200000}"/>
    <cellStyle name="Normal 6 2 2 3 2 2 4 5 3" xfId="28246" xr:uid="{00000000-0005-0000-0000-000032200000}"/>
    <cellStyle name="Normal 6 2 2 3 2 2 4 6" xfId="5030" xr:uid="{00000000-0005-0000-0000-000033200000}"/>
    <cellStyle name="Normal 6 2 2 3 2 2 4 6 2" xfId="34549" xr:uid="{00000000-0005-0000-0000-000034200000}"/>
    <cellStyle name="Normal 6 2 2 3 2 2 4 7" xfId="23953" xr:uid="{00000000-0005-0000-0000-000035200000}"/>
    <cellStyle name="Normal 6 2 2 3 2 2 5" xfId="5031" xr:uid="{00000000-0005-0000-0000-000036200000}"/>
    <cellStyle name="Normal 6 2 2 3 2 2 5 2" xfId="5032" xr:uid="{00000000-0005-0000-0000-000037200000}"/>
    <cellStyle name="Normal 6 2 2 3 2 2 5 2 2" xfId="5033" xr:uid="{00000000-0005-0000-0000-000038200000}"/>
    <cellStyle name="Normal 6 2 2 3 2 2 5 2 2 2" xfId="38265" xr:uid="{00000000-0005-0000-0000-000039200000}"/>
    <cellStyle name="Normal 6 2 2 3 2 2 5 2 3" xfId="28247" xr:uid="{00000000-0005-0000-0000-00003A200000}"/>
    <cellStyle name="Normal 6 2 2 3 2 2 5 3" xfId="5034" xr:uid="{00000000-0005-0000-0000-00003B200000}"/>
    <cellStyle name="Normal 6 2 2 3 2 2 5 3 2" xfId="5035" xr:uid="{00000000-0005-0000-0000-00003C200000}"/>
    <cellStyle name="Normal 6 2 2 3 2 2 5 3 2 2" xfId="38266" xr:uid="{00000000-0005-0000-0000-00003D200000}"/>
    <cellStyle name="Normal 6 2 2 3 2 2 5 3 3" xfId="28248" xr:uid="{00000000-0005-0000-0000-00003E200000}"/>
    <cellStyle name="Normal 6 2 2 3 2 2 5 4" xfId="5036" xr:uid="{00000000-0005-0000-0000-00003F200000}"/>
    <cellStyle name="Normal 6 2 2 3 2 2 5 4 2" xfId="34552" xr:uid="{00000000-0005-0000-0000-000040200000}"/>
    <cellStyle name="Normal 6 2 2 3 2 2 5 5" xfId="23956" xr:uid="{00000000-0005-0000-0000-000041200000}"/>
    <cellStyle name="Normal 6 2 2 3 2 2 6" xfId="5037" xr:uid="{00000000-0005-0000-0000-000042200000}"/>
    <cellStyle name="Normal 6 2 2 3 2 2 6 2" xfId="5038" xr:uid="{00000000-0005-0000-0000-000043200000}"/>
    <cellStyle name="Normal 6 2 2 3 2 2 6 2 2" xfId="5039" xr:uid="{00000000-0005-0000-0000-000044200000}"/>
    <cellStyle name="Normal 6 2 2 3 2 2 6 2 2 2" xfId="38267" xr:uid="{00000000-0005-0000-0000-000045200000}"/>
    <cellStyle name="Normal 6 2 2 3 2 2 6 2 3" xfId="28249" xr:uid="{00000000-0005-0000-0000-000046200000}"/>
    <cellStyle name="Normal 6 2 2 3 2 2 6 3" xfId="5040" xr:uid="{00000000-0005-0000-0000-000047200000}"/>
    <cellStyle name="Normal 6 2 2 3 2 2 6 3 2" xfId="5041" xr:uid="{00000000-0005-0000-0000-000048200000}"/>
    <cellStyle name="Normal 6 2 2 3 2 2 6 3 2 2" xfId="38268" xr:uid="{00000000-0005-0000-0000-000049200000}"/>
    <cellStyle name="Normal 6 2 2 3 2 2 6 3 3" xfId="28250" xr:uid="{00000000-0005-0000-0000-00004A200000}"/>
    <cellStyle name="Normal 6 2 2 3 2 2 6 4" xfId="5042" xr:uid="{00000000-0005-0000-0000-00004B200000}"/>
    <cellStyle name="Normal 6 2 2 3 2 2 6 4 2" xfId="34553" xr:uid="{00000000-0005-0000-0000-00004C200000}"/>
    <cellStyle name="Normal 6 2 2 3 2 2 6 5" xfId="23957" xr:uid="{00000000-0005-0000-0000-00004D200000}"/>
    <cellStyle name="Normal 6 2 2 3 2 2 7" xfId="5043" xr:uid="{00000000-0005-0000-0000-00004E200000}"/>
    <cellStyle name="Normal 6 2 2 3 2 2 7 2" xfId="5044" xr:uid="{00000000-0005-0000-0000-00004F200000}"/>
    <cellStyle name="Normal 6 2 2 3 2 2 7 2 2" xfId="38269" xr:uid="{00000000-0005-0000-0000-000050200000}"/>
    <cellStyle name="Normal 6 2 2 3 2 2 7 3" xfId="28251" xr:uid="{00000000-0005-0000-0000-000051200000}"/>
    <cellStyle name="Normal 6 2 2 3 2 2 8" xfId="5045" xr:uid="{00000000-0005-0000-0000-000052200000}"/>
    <cellStyle name="Normal 6 2 2 3 2 2 8 2" xfId="5046" xr:uid="{00000000-0005-0000-0000-000053200000}"/>
    <cellStyle name="Normal 6 2 2 3 2 2 8 2 2" xfId="38270" xr:uid="{00000000-0005-0000-0000-000054200000}"/>
    <cellStyle name="Normal 6 2 2 3 2 2 8 3" xfId="28252" xr:uid="{00000000-0005-0000-0000-000055200000}"/>
    <cellStyle name="Normal 6 2 2 3 2 2 9" xfId="5047" xr:uid="{00000000-0005-0000-0000-000056200000}"/>
    <cellStyle name="Normal 6 2 2 3 2 2 9 2" xfId="34536" xr:uid="{00000000-0005-0000-0000-000057200000}"/>
    <cellStyle name="Normal 6 2 2 3 2 3" xfId="5048" xr:uid="{00000000-0005-0000-0000-000058200000}"/>
    <cellStyle name="Normal 6 2 2 3 2 3 2" xfId="5049" xr:uid="{00000000-0005-0000-0000-000059200000}"/>
    <cellStyle name="Normal 6 2 2 3 2 3 2 2" xfId="5050" xr:uid="{00000000-0005-0000-0000-00005A200000}"/>
    <cellStyle name="Normal 6 2 2 3 2 3 2 2 2" xfId="5051" xr:uid="{00000000-0005-0000-0000-00005B200000}"/>
    <cellStyle name="Normal 6 2 2 3 2 3 2 2 2 2" xfId="5052" xr:uid="{00000000-0005-0000-0000-00005C200000}"/>
    <cellStyle name="Normal 6 2 2 3 2 3 2 2 2 2 2" xfId="38271" xr:uid="{00000000-0005-0000-0000-00005D200000}"/>
    <cellStyle name="Normal 6 2 2 3 2 3 2 2 2 3" xfId="28253" xr:uid="{00000000-0005-0000-0000-00005E200000}"/>
    <cellStyle name="Normal 6 2 2 3 2 3 2 2 3" xfId="5053" xr:uid="{00000000-0005-0000-0000-00005F200000}"/>
    <cellStyle name="Normal 6 2 2 3 2 3 2 2 3 2" xfId="5054" xr:uid="{00000000-0005-0000-0000-000060200000}"/>
    <cellStyle name="Normal 6 2 2 3 2 3 2 2 3 2 2" xfId="38272" xr:uid="{00000000-0005-0000-0000-000061200000}"/>
    <cellStyle name="Normal 6 2 2 3 2 3 2 2 3 3" xfId="28254" xr:uid="{00000000-0005-0000-0000-000062200000}"/>
    <cellStyle name="Normal 6 2 2 3 2 3 2 2 4" xfId="5055" xr:uid="{00000000-0005-0000-0000-000063200000}"/>
    <cellStyle name="Normal 6 2 2 3 2 3 2 2 4 2" xfId="34556" xr:uid="{00000000-0005-0000-0000-000064200000}"/>
    <cellStyle name="Normal 6 2 2 3 2 3 2 2 5" xfId="23960" xr:uid="{00000000-0005-0000-0000-000065200000}"/>
    <cellStyle name="Normal 6 2 2 3 2 3 2 3" xfId="5056" xr:uid="{00000000-0005-0000-0000-000066200000}"/>
    <cellStyle name="Normal 6 2 2 3 2 3 2 3 2" xfId="5057" xr:uid="{00000000-0005-0000-0000-000067200000}"/>
    <cellStyle name="Normal 6 2 2 3 2 3 2 3 2 2" xfId="5058" xr:uid="{00000000-0005-0000-0000-000068200000}"/>
    <cellStyle name="Normal 6 2 2 3 2 3 2 3 2 2 2" xfId="38273" xr:uid="{00000000-0005-0000-0000-000069200000}"/>
    <cellStyle name="Normal 6 2 2 3 2 3 2 3 2 3" xfId="28255" xr:uid="{00000000-0005-0000-0000-00006A200000}"/>
    <cellStyle name="Normal 6 2 2 3 2 3 2 3 3" xfId="5059" xr:uid="{00000000-0005-0000-0000-00006B200000}"/>
    <cellStyle name="Normal 6 2 2 3 2 3 2 3 3 2" xfId="5060" xr:uid="{00000000-0005-0000-0000-00006C200000}"/>
    <cellStyle name="Normal 6 2 2 3 2 3 2 3 3 2 2" xfId="38274" xr:uid="{00000000-0005-0000-0000-00006D200000}"/>
    <cellStyle name="Normal 6 2 2 3 2 3 2 3 3 3" xfId="28256" xr:uid="{00000000-0005-0000-0000-00006E200000}"/>
    <cellStyle name="Normal 6 2 2 3 2 3 2 3 4" xfId="5061" xr:uid="{00000000-0005-0000-0000-00006F200000}"/>
    <cellStyle name="Normal 6 2 2 3 2 3 2 3 4 2" xfId="34557" xr:uid="{00000000-0005-0000-0000-000070200000}"/>
    <cellStyle name="Normal 6 2 2 3 2 3 2 3 5" xfId="23961" xr:uid="{00000000-0005-0000-0000-000071200000}"/>
    <cellStyle name="Normal 6 2 2 3 2 3 2 4" xfId="5062" xr:uid="{00000000-0005-0000-0000-000072200000}"/>
    <cellStyle name="Normal 6 2 2 3 2 3 2 4 2" xfId="5063" xr:uid="{00000000-0005-0000-0000-000073200000}"/>
    <cellStyle name="Normal 6 2 2 3 2 3 2 4 2 2" xfId="38275" xr:uid="{00000000-0005-0000-0000-000074200000}"/>
    <cellStyle name="Normal 6 2 2 3 2 3 2 4 3" xfId="28257" xr:uid="{00000000-0005-0000-0000-000075200000}"/>
    <cellStyle name="Normal 6 2 2 3 2 3 2 5" xfId="5064" xr:uid="{00000000-0005-0000-0000-000076200000}"/>
    <cellStyle name="Normal 6 2 2 3 2 3 2 5 2" xfId="5065" xr:uid="{00000000-0005-0000-0000-000077200000}"/>
    <cellStyle name="Normal 6 2 2 3 2 3 2 5 2 2" xfId="38276" xr:uid="{00000000-0005-0000-0000-000078200000}"/>
    <cellStyle name="Normal 6 2 2 3 2 3 2 5 3" xfId="28258" xr:uid="{00000000-0005-0000-0000-000079200000}"/>
    <cellStyle name="Normal 6 2 2 3 2 3 2 6" xfId="5066" xr:uid="{00000000-0005-0000-0000-00007A200000}"/>
    <cellStyle name="Normal 6 2 2 3 2 3 2 6 2" xfId="34555" xr:uid="{00000000-0005-0000-0000-00007B200000}"/>
    <cellStyle name="Normal 6 2 2 3 2 3 2 7" xfId="23959" xr:uid="{00000000-0005-0000-0000-00007C200000}"/>
    <cellStyle name="Normal 6 2 2 3 2 3 3" xfId="5067" xr:uid="{00000000-0005-0000-0000-00007D200000}"/>
    <cellStyle name="Normal 6 2 2 3 2 3 3 2" xfId="5068" xr:uid="{00000000-0005-0000-0000-00007E200000}"/>
    <cellStyle name="Normal 6 2 2 3 2 3 3 2 2" xfId="5069" xr:uid="{00000000-0005-0000-0000-00007F200000}"/>
    <cellStyle name="Normal 6 2 2 3 2 3 3 2 2 2" xfId="38277" xr:uid="{00000000-0005-0000-0000-000080200000}"/>
    <cellStyle name="Normal 6 2 2 3 2 3 3 2 3" xfId="28259" xr:uid="{00000000-0005-0000-0000-000081200000}"/>
    <cellStyle name="Normal 6 2 2 3 2 3 3 3" xfId="5070" xr:uid="{00000000-0005-0000-0000-000082200000}"/>
    <cellStyle name="Normal 6 2 2 3 2 3 3 3 2" xfId="5071" xr:uid="{00000000-0005-0000-0000-000083200000}"/>
    <cellStyle name="Normal 6 2 2 3 2 3 3 3 2 2" xfId="38278" xr:uid="{00000000-0005-0000-0000-000084200000}"/>
    <cellStyle name="Normal 6 2 2 3 2 3 3 3 3" xfId="28260" xr:uid="{00000000-0005-0000-0000-000085200000}"/>
    <cellStyle name="Normal 6 2 2 3 2 3 3 4" xfId="5072" xr:uid="{00000000-0005-0000-0000-000086200000}"/>
    <cellStyle name="Normal 6 2 2 3 2 3 3 4 2" xfId="34558" xr:uid="{00000000-0005-0000-0000-000087200000}"/>
    <cellStyle name="Normal 6 2 2 3 2 3 3 5" xfId="23962" xr:uid="{00000000-0005-0000-0000-000088200000}"/>
    <cellStyle name="Normal 6 2 2 3 2 3 4" xfId="5073" xr:uid="{00000000-0005-0000-0000-000089200000}"/>
    <cellStyle name="Normal 6 2 2 3 2 3 4 2" xfId="5074" xr:uid="{00000000-0005-0000-0000-00008A200000}"/>
    <cellStyle name="Normal 6 2 2 3 2 3 4 2 2" xfId="5075" xr:uid="{00000000-0005-0000-0000-00008B200000}"/>
    <cellStyle name="Normal 6 2 2 3 2 3 4 2 2 2" xfId="38279" xr:uid="{00000000-0005-0000-0000-00008C200000}"/>
    <cellStyle name="Normal 6 2 2 3 2 3 4 2 3" xfId="28261" xr:uid="{00000000-0005-0000-0000-00008D200000}"/>
    <cellStyle name="Normal 6 2 2 3 2 3 4 3" xfId="5076" xr:uid="{00000000-0005-0000-0000-00008E200000}"/>
    <cellStyle name="Normal 6 2 2 3 2 3 4 3 2" xfId="5077" xr:uid="{00000000-0005-0000-0000-00008F200000}"/>
    <cellStyle name="Normal 6 2 2 3 2 3 4 3 2 2" xfId="38280" xr:uid="{00000000-0005-0000-0000-000090200000}"/>
    <cellStyle name="Normal 6 2 2 3 2 3 4 3 3" xfId="28262" xr:uid="{00000000-0005-0000-0000-000091200000}"/>
    <cellStyle name="Normal 6 2 2 3 2 3 4 4" xfId="5078" xr:uid="{00000000-0005-0000-0000-000092200000}"/>
    <cellStyle name="Normal 6 2 2 3 2 3 4 4 2" xfId="34559" xr:uid="{00000000-0005-0000-0000-000093200000}"/>
    <cellStyle name="Normal 6 2 2 3 2 3 4 5" xfId="23963" xr:uid="{00000000-0005-0000-0000-000094200000}"/>
    <cellStyle name="Normal 6 2 2 3 2 3 5" xfId="5079" xr:uid="{00000000-0005-0000-0000-000095200000}"/>
    <cellStyle name="Normal 6 2 2 3 2 3 5 2" xfId="5080" xr:uid="{00000000-0005-0000-0000-000096200000}"/>
    <cellStyle name="Normal 6 2 2 3 2 3 5 2 2" xfId="38281" xr:uid="{00000000-0005-0000-0000-000097200000}"/>
    <cellStyle name="Normal 6 2 2 3 2 3 5 3" xfId="28263" xr:uid="{00000000-0005-0000-0000-000098200000}"/>
    <cellStyle name="Normal 6 2 2 3 2 3 6" xfId="5081" xr:uid="{00000000-0005-0000-0000-000099200000}"/>
    <cellStyle name="Normal 6 2 2 3 2 3 6 2" xfId="5082" xr:uid="{00000000-0005-0000-0000-00009A200000}"/>
    <cellStyle name="Normal 6 2 2 3 2 3 6 2 2" xfId="38282" xr:uid="{00000000-0005-0000-0000-00009B200000}"/>
    <cellStyle name="Normal 6 2 2 3 2 3 6 3" xfId="28264" xr:uid="{00000000-0005-0000-0000-00009C200000}"/>
    <cellStyle name="Normal 6 2 2 3 2 3 7" xfId="5083" xr:uid="{00000000-0005-0000-0000-00009D200000}"/>
    <cellStyle name="Normal 6 2 2 3 2 3 7 2" xfId="34554" xr:uid="{00000000-0005-0000-0000-00009E200000}"/>
    <cellStyle name="Normal 6 2 2 3 2 3 8" xfId="23958" xr:uid="{00000000-0005-0000-0000-00009F200000}"/>
    <cellStyle name="Normal 6 2 2 3 2 4" xfId="5084" xr:uid="{00000000-0005-0000-0000-0000A0200000}"/>
    <cellStyle name="Normal 6 2 2 3 2 4 2" xfId="5085" xr:uid="{00000000-0005-0000-0000-0000A1200000}"/>
    <cellStyle name="Normal 6 2 2 3 2 4 2 2" xfId="5086" xr:uid="{00000000-0005-0000-0000-0000A2200000}"/>
    <cellStyle name="Normal 6 2 2 3 2 4 2 2 2" xfId="5087" xr:uid="{00000000-0005-0000-0000-0000A3200000}"/>
    <cellStyle name="Normal 6 2 2 3 2 4 2 2 2 2" xfId="5088" xr:uid="{00000000-0005-0000-0000-0000A4200000}"/>
    <cellStyle name="Normal 6 2 2 3 2 4 2 2 2 2 2" xfId="38283" xr:uid="{00000000-0005-0000-0000-0000A5200000}"/>
    <cellStyle name="Normal 6 2 2 3 2 4 2 2 2 3" xfId="28265" xr:uid="{00000000-0005-0000-0000-0000A6200000}"/>
    <cellStyle name="Normal 6 2 2 3 2 4 2 2 3" xfId="5089" xr:uid="{00000000-0005-0000-0000-0000A7200000}"/>
    <cellStyle name="Normal 6 2 2 3 2 4 2 2 3 2" xfId="5090" xr:uid="{00000000-0005-0000-0000-0000A8200000}"/>
    <cellStyle name="Normal 6 2 2 3 2 4 2 2 3 2 2" xfId="38284" xr:uid="{00000000-0005-0000-0000-0000A9200000}"/>
    <cellStyle name="Normal 6 2 2 3 2 4 2 2 3 3" xfId="28266" xr:uid="{00000000-0005-0000-0000-0000AA200000}"/>
    <cellStyle name="Normal 6 2 2 3 2 4 2 2 4" xfId="5091" xr:uid="{00000000-0005-0000-0000-0000AB200000}"/>
    <cellStyle name="Normal 6 2 2 3 2 4 2 2 4 2" xfId="34562" xr:uid="{00000000-0005-0000-0000-0000AC200000}"/>
    <cellStyle name="Normal 6 2 2 3 2 4 2 2 5" xfId="23966" xr:uid="{00000000-0005-0000-0000-0000AD200000}"/>
    <cellStyle name="Normal 6 2 2 3 2 4 2 3" xfId="5092" xr:uid="{00000000-0005-0000-0000-0000AE200000}"/>
    <cellStyle name="Normal 6 2 2 3 2 4 2 3 2" xfId="5093" xr:uid="{00000000-0005-0000-0000-0000AF200000}"/>
    <cellStyle name="Normal 6 2 2 3 2 4 2 3 2 2" xfId="5094" xr:uid="{00000000-0005-0000-0000-0000B0200000}"/>
    <cellStyle name="Normal 6 2 2 3 2 4 2 3 2 2 2" xfId="38285" xr:uid="{00000000-0005-0000-0000-0000B1200000}"/>
    <cellStyle name="Normal 6 2 2 3 2 4 2 3 2 3" xfId="28267" xr:uid="{00000000-0005-0000-0000-0000B2200000}"/>
    <cellStyle name="Normal 6 2 2 3 2 4 2 3 3" xfId="5095" xr:uid="{00000000-0005-0000-0000-0000B3200000}"/>
    <cellStyle name="Normal 6 2 2 3 2 4 2 3 3 2" xfId="5096" xr:uid="{00000000-0005-0000-0000-0000B4200000}"/>
    <cellStyle name="Normal 6 2 2 3 2 4 2 3 3 2 2" xfId="38286" xr:uid="{00000000-0005-0000-0000-0000B5200000}"/>
    <cellStyle name="Normal 6 2 2 3 2 4 2 3 3 3" xfId="28268" xr:uid="{00000000-0005-0000-0000-0000B6200000}"/>
    <cellStyle name="Normal 6 2 2 3 2 4 2 3 4" xfId="5097" xr:uid="{00000000-0005-0000-0000-0000B7200000}"/>
    <cellStyle name="Normal 6 2 2 3 2 4 2 3 4 2" xfId="34563" xr:uid="{00000000-0005-0000-0000-0000B8200000}"/>
    <cellStyle name="Normal 6 2 2 3 2 4 2 3 5" xfId="23967" xr:uid="{00000000-0005-0000-0000-0000B9200000}"/>
    <cellStyle name="Normal 6 2 2 3 2 4 2 4" xfId="5098" xr:uid="{00000000-0005-0000-0000-0000BA200000}"/>
    <cellStyle name="Normal 6 2 2 3 2 4 2 4 2" xfId="5099" xr:uid="{00000000-0005-0000-0000-0000BB200000}"/>
    <cellStyle name="Normal 6 2 2 3 2 4 2 4 2 2" xfId="38287" xr:uid="{00000000-0005-0000-0000-0000BC200000}"/>
    <cellStyle name="Normal 6 2 2 3 2 4 2 4 3" xfId="28269" xr:uid="{00000000-0005-0000-0000-0000BD200000}"/>
    <cellStyle name="Normal 6 2 2 3 2 4 2 5" xfId="5100" xr:uid="{00000000-0005-0000-0000-0000BE200000}"/>
    <cellStyle name="Normal 6 2 2 3 2 4 2 5 2" xfId="5101" xr:uid="{00000000-0005-0000-0000-0000BF200000}"/>
    <cellStyle name="Normal 6 2 2 3 2 4 2 5 2 2" xfId="38288" xr:uid="{00000000-0005-0000-0000-0000C0200000}"/>
    <cellStyle name="Normal 6 2 2 3 2 4 2 5 3" xfId="28270" xr:uid="{00000000-0005-0000-0000-0000C1200000}"/>
    <cellStyle name="Normal 6 2 2 3 2 4 2 6" xfId="5102" xr:uid="{00000000-0005-0000-0000-0000C2200000}"/>
    <cellStyle name="Normal 6 2 2 3 2 4 2 6 2" xfId="34561" xr:uid="{00000000-0005-0000-0000-0000C3200000}"/>
    <cellStyle name="Normal 6 2 2 3 2 4 2 7" xfId="23965" xr:uid="{00000000-0005-0000-0000-0000C4200000}"/>
    <cellStyle name="Normal 6 2 2 3 2 4 3" xfId="5103" xr:uid="{00000000-0005-0000-0000-0000C5200000}"/>
    <cellStyle name="Normal 6 2 2 3 2 4 3 2" xfId="5104" xr:uid="{00000000-0005-0000-0000-0000C6200000}"/>
    <cellStyle name="Normal 6 2 2 3 2 4 3 2 2" xfId="5105" xr:uid="{00000000-0005-0000-0000-0000C7200000}"/>
    <cellStyle name="Normal 6 2 2 3 2 4 3 2 2 2" xfId="38289" xr:uid="{00000000-0005-0000-0000-0000C8200000}"/>
    <cellStyle name="Normal 6 2 2 3 2 4 3 2 3" xfId="28271" xr:uid="{00000000-0005-0000-0000-0000C9200000}"/>
    <cellStyle name="Normal 6 2 2 3 2 4 3 3" xfId="5106" xr:uid="{00000000-0005-0000-0000-0000CA200000}"/>
    <cellStyle name="Normal 6 2 2 3 2 4 3 3 2" xfId="5107" xr:uid="{00000000-0005-0000-0000-0000CB200000}"/>
    <cellStyle name="Normal 6 2 2 3 2 4 3 3 2 2" xfId="38290" xr:uid="{00000000-0005-0000-0000-0000CC200000}"/>
    <cellStyle name="Normal 6 2 2 3 2 4 3 3 3" xfId="28272" xr:uid="{00000000-0005-0000-0000-0000CD200000}"/>
    <cellStyle name="Normal 6 2 2 3 2 4 3 4" xfId="5108" xr:uid="{00000000-0005-0000-0000-0000CE200000}"/>
    <cellStyle name="Normal 6 2 2 3 2 4 3 4 2" xfId="34564" xr:uid="{00000000-0005-0000-0000-0000CF200000}"/>
    <cellStyle name="Normal 6 2 2 3 2 4 3 5" xfId="23968" xr:uid="{00000000-0005-0000-0000-0000D0200000}"/>
    <cellStyle name="Normal 6 2 2 3 2 4 4" xfId="5109" xr:uid="{00000000-0005-0000-0000-0000D1200000}"/>
    <cellStyle name="Normal 6 2 2 3 2 4 4 2" xfId="5110" xr:uid="{00000000-0005-0000-0000-0000D2200000}"/>
    <cellStyle name="Normal 6 2 2 3 2 4 4 2 2" xfId="5111" xr:uid="{00000000-0005-0000-0000-0000D3200000}"/>
    <cellStyle name="Normal 6 2 2 3 2 4 4 2 2 2" xfId="38291" xr:uid="{00000000-0005-0000-0000-0000D4200000}"/>
    <cellStyle name="Normal 6 2 2 3 2 4 4 2 3" xfId="28273" xr:uid="{00000000-0005-0000-0000-0000D5200000}"/>
    <cellStyle name="Normal 6 2 2 3 2 4 4 3" xfId="5112" xr:uid="{00000000-0005-0000-0000-0000D6200000}"/>
    <cellStyle name="Normal 6 2 2 3 2 4 4 3 2" xfId="5113" xr:uid="{00000000-0005-0000-0000-0000D7200000}"/>
    <cellStyle name="Normal 6 2 2 3 2 4 4 3 2 2" xfId="38292" xr:uid="{00000000-0005-0000-0000-0000D8200000}"/>
    <cellStyle name="Normal 6 2 2 3 2 4 4 3 3" xfId="28274" xr:uid="{00000000-0005-0000-0000-0000D9200000}"/>
    <cellStyle name="Normal 6 2 2 3 2 4 4 4" xfId="5114" xr:uid="{00000000-0005-0000-0000-0000DA200000}"/>
    <cellStyle name="Normal 6 2 2 3 2 4 4 4 2" xfId="34565" xr:uid="{00000000-0005-0000-0000-0000DB200000}"/>
    <cellStyle name="Normal 6 2 2 3 2 4 4 5" xfId="23969" xr:uid="{00000000-0005-0000-0000-0000DC200000}"/>
    <cellStyle name="Normal 6 2 2 3 2 4 5" xfId="5115" xr:uid="{00000000-0005-0000-0000-0000DD200000}"/>
    <cellStyle name="Normal 6 2 2 3 2 4 5 2" xfId="5116" xr:uid="{00000000-0005-0000-0000-0000DE200000}"/>
    <cellStyle name="Normal 6 2 2 3 2 4 5 2 2" xfId="38293" xr:uid="{00000000-0005-0000-0000-0000DF200000}"/>
    <cellStyle name="Normal 6 2 2 3 2 4 5 3" xfId="28275" xr:uid="{00000000-0005-0000-0000-0000E0200000}"/>
    <cellStyle name="Normal 6 2 2 3 2 4 6" xfId="5117" xr:uid="{00000000-0005-0000-0000-0000E1200000}"/>
    <cellStyle name="Normal 6 2 2 3 2 4 6 2" xfId="5118" xr:uid="{00000000-0005-0000-0000-0000E2200000}"/>
    <cellStyle name="Normal 6 2 2 3 2 4 6 2 2" xfId="38294" xr:uid="{00000000-0005-0000-0000-0000E3200000}"/>
    <cellStyle name="Normal 6 2 2 3 2 4 6 3" xfId="28276" xr:uid="{00000000-0005-0000-0000-0000E4200000}"/>
    <cellStyle name="Normal 6 2 2 3 2 4 7" xfId="5119" xr:uid="{00000000-0005-0000-0000-0000E5200000}"/>
    <cellStyle name="Normal 6 2 2 3 2 4 7 2" xfId="34560" xr:uid="{00000000-0005-0000-0000-0000E6200000}"/>
    <cellStyle name="Normal 6 2 2 3 2 4 8" xfId="23964" xr:uid="{00000000-0005-0000-0000-0000E7200000}"/>
    <cellStyle name="Normal 6 2 2 3 2 5" xfId="5120" xr:uid="{00000000-0005-0000-0000-0000E8200000}"/>
    <cellStyle name="Normal 6 2 2 3 2 5 2" xfId="5121" xr:uid="{00000000-0005-0000-0000-0000E9200000}"/>
    <cellStyle name="Normal 6 2 2 3 2 5 2 2" xfId="5122" xr:uid="{00000000-0005-0000-0000-0000EA200000}"/>
    <cellStyle name="Normal 6 2 2 3 2 5 2 2 2" xfId="5123" xr:uid="{00000000-0005-0000-0000-0000EB200000}"/>
    <cellStyle name="Normal 6 2 2 3 2 5 2 2 2 2" xfId="5124" xr:uid="{00000000-0005-0000-0000-0000EC200000}"/>
    <cellStyle name="Normal 6 2 2 3 2 5 2 2 2 2 2" xfId="38295" xr:uid="{00000000-0005-0000-0000-0000ED200000}"/>
    <cellStyle name="Normal 6 2 2 3 2 5 2 2 2 3" xfId="28277" xr:uid="{00000000-0005-0000-0000-0000EE200000}"/>
    <cellStyle name="Normal 6 2 2 3 2 5 2 2 3" xfId="5125" xr:uid="{00000000-0005-0000-0000-0000EF200000}"/>
    <cellStyle name="Normal 6 2 2 3 2 5 2 2 3 2" xfId="5126" xr:uid="{00000000-0005-0000-0000-0000F0200000}"/>
    <cellStyle name="Normal 6 2 2 3 2 5 2 2 3 2 2" xfId="38296" xr:uid="{00000000-0005-0000-0000-0000F1200000}"/>
    <cellStyle name="Normal 6 2 2 3 2 5 2 2 3 3" xfId="28278" xr:uid="{00000000-0005-0000-0000-0000F2200000}"/>
    <cellStyle name="Normal 6 2 2 3 2 5 2 2 4" xfId="5127" xr:uid="{00000000-0005-0000-0000-0000F3200000}"/>
    <cellStyle name="Normal 6 2 2 3 2 5 2 2 4 2" xfId="34568" xr:uid="{00000000-0005-0000-0000-0000F4200000}"/>
    <cellStyle name="Normal 6 2 2 3 2 5 2 2 5" xfId="23972" xr:uid="{00000000-0005-0000-0000-0000F5200000}"/>
    <cellStyle name="Normal 6 2 2 3 2 5 2 3" xfId="5128" xr:uid="{00000000-0005-0000-0000-0000F6200000}"/>
    <cellStyle name="Normal 6 2 2 3 2 5 2 3 2" xfId="5129" xr:uid="{00000000-0005-0000-0000-0000F7200000}"/>
    <cellStyle name="Normal 6 2 2 3 2 5 2 3 2 2" xfId="5130" xr:uid="{00000000-0005-0000-0000-0000F8200000}"/>
    <cellStyle name="Normal 6 2 2 3 2 5 2 3 2 2 2" xfId="38297" xr:uid="{00000000-0005-0000-0000-0000F9200000}"/>
    <cellStyle name="Normal 6 2 2 3 2 5 2 3 2 3" xfId="28279" xr:uid="{00000000-0005-0000-0000-0000FA200000}"/>
    <cellStyle name="Normal 6 2 2 3 2 5 2 3 3" xfId="5131" xr:uid="{00000000-0005-0000-0000-0000FB200000}"/>
    <cellStyle name="Normal 6 2 2 3 2 5 2 3 3 2" xfId="5132" xr:uid="{00000000-0005-0000-0000-0000FC200000}"/>
    <cellStyle name="Normal 6 2 2 3 2 5 2 3 3 2 2" xfId="38298" xr:uid="{00000000-0005-0000-0000-0000FD200000}"/>
    <cellStyle name="Normal 6 2 2 3 2 5 2 3 3 3" xfId="28280" xr:uid="{00000000-0005-0000-0000-0000FE200000}"/>
    <cellStyle name="Normal 6 2 2 3 2 5 2 3 4" xfId="5133" xr:uid="{00000000-0005-0000-0000-0000FF200000}"/>
    <cellStyle name="Normal 6 2 2 3 2 5 2 3 4 2" xfId="34569" xr:uid="{00000000-0005-0000-0000-000000210000}"/>
    <cellStyle name="Normal 6 2 2 3 2 5 2 3 5" xfId="23973" xr:uid="{00000000-0005-0000-0000-000001210000}"/>
    <cellStyle name="Normal 6 2 2 3 2 5 2 4" xfId="5134" xr:uid="{00000000-0005-0000-0000-000002210000}"/>
    <cellStyle name="Normal 6 2 2 3 2 5 2 4 2" xfId="5135" xr:uid="{00000000-0005-0000-0000-000003210000}"/>
    <cellStyle name="Normal 6 2 2 3 2 5 2 4 2 2" xfId="38299" xr:uid="{00000000-0005-0000-0000-000004210000}"/>
    <cellStyle name="Normal 6 2 2 3 2 5 2 4 3" xfId="28281" xr:uid="{00000000-0005-0000-0000-000005210000}"/>
    <cellStyle name="Normal 6 2 2 3 2 5 2 5" xfId="5136" xr:uid="{00000000-0005-0000-0000-000006210000}"/>
    <cellStyle name="Normal 6 2 2 3 2 5 2 5 2" xfId="5137" xr:uid="{00000000-0005-0000-0000-000007210000}"/>
    <cellStyle name="Normal 6 2 2 3 2 5 2 5 2 2" xfId="38300" xr:uid="{00000000-0005-0000-0000-000008210000}"/>
    <cellStyle name="Normal 6 2 2 3 2 5 2 5 3" xfId="28282" xr:uid="{00000000-0005-0000-0000-000009210000}"/>
    <cellStyle name="Normal 6 2 2 3 2 5 2 6" xfId="5138" xr:uid="{00000000-0005-0000-0000-00000A210000}"/>
    <cellStyle name="Normal 6 2 2 3 2 5 2 6 2" xfId="34567" xr:uid="{00000000-0005-0000-0000-00000B210000}"/>
    <cellStyle name="Normal 6 2 2 3 2 5 2 7" xfId="23971" xr:uid="{00000000-0005-0000-0000-00000C210000}"/>
    <cellStyle name="Normal 6 2 2 3 2 5 3" xfId="5139" xr:uid="{00000000-0005-0000-0000-00000D210000}"/>
    <cellStyle name="Normal 6 2 2 3 2 5 3 2" xfId="5140" xr:uid="{00000000-0005-0000-0000-00000E210000}"/>
    <cellStyle name="Normal 6 2 2 3 2 5 3 2 2" xfId="5141" xr:uid="{00000000-0005-0000-0000-00000F210000}"/>
    <cellStyle name="Normal 6 2 2 3 2 5 3 2 2 2" xfId="38301" xr:uid="{00000000-0005-0000-0000-000010210000}"/>
    <cellStyle name="Normal 6 2 2 3 2 5 3 2 3" xfId="28283" xr:uid="{00000000-0005-0000-0000-000011210000}"/>
    <cellStyle name="Normal 6 2 2 3 2 5 3 3" xfId="5142" xr:uid="{00000000-0005-0000-0000-000012210000}"/>
    <cellStyle name="Normal 6 2 2 3 2 5 3 3 2" xfId="5143" xr:uid="{00000000-0005-0000-0000-000013210000}"/>
    <cellStyle name="Normal 6 2 2 3 2 5 3 3 2 2" xfId="38302" xr:uid="{00000000-0005-0000-0000-000014210000}"/>
    <cellStyle name="Normal 6 2 2 3 2 5 3 3 3" xfId="28284" xr:uid="{00000000-0005-0000-0000-000015210000}"/>
    <cellStyle name="Normal 6 2 2 3 2 5 3 4" xfId="5144" xr:uid="{00000000-0005-0000-0000-000016210000}"/>
    <cellStyle name="Normal 6 2 2 3 2 5 3 4 2" xfId="34570" xr:uid="{00000000-0005-0000-0000-000017210000}"/>
    <cellStyle name="Normal 6 2 2 3 2 5 3 5" xfId="23974" xr:uid="{00000000-0005-0000-0000-000018210000}"/>
    <cellStyle name="Normal 6 2 2 3 2 5 4" xfId="5145" xr:uid="{00000000-0005-0000-0000-000019210000}"/>
    <cellStyle name="Normal 6 2 2 3 2 5 4 2" xfId="5146" xr:uid="{00000000-0005-0000-0000-00001A210000}"/>
    <cellStyle name="Normal 6 2 2 3 2 5 4 2 2" xfId="5147" xr:uid="{00000000-0005-0000-0000-00001B210000}"/>
    <cellStyle name="Normal 6 2 2 3 2 5 4 2 2 2" xfId="38303" xr:uid="{00000000-0005-0000-0000-00001C210000}"/>
    <cellStyle name="Normal 6 2 2 3 2 5 4 2 3" xfId="28285" xr:uid="{00000000-0005-0000-0000-00001D210000}"/>
    <cellStyle name="Normal 6 2 2 3 2 5 4 3" xfId="5148" xr:uid="{00000000-0005-0000-0000-00001E210000}"/>
    <cellStyle name="Normal 6 2 2 3 2 5 4 3 2" xfId="5149" xr:uid="{00000000-0005-0000-0000-00001F210000}"/>
    <cellStyle name="Normal 6 2 2 3 2 5 4 3 2 2" xfId="38304" xr:uid="{00000000-0005-0000-0000-000020210000}"/>
    <cellStyle name="Normal 6 2 2 3 2 5 4 3 3" xfId="28286" xr:uid="{00000000-0005-0000-0000-000021210000}"/>
    <cellStyle name="Normal 6 2 2 3 2 5 4 4" xfId="5150" xr:uid="{00000000-0005-0000-0000-000022210000}"/>
    <cellStyle name="Normal 6 2 2 3 2 5 4 4 2" xfId="34571" xr:uid="{00000000-0005-0000-0000-000023210000}"/>
    <cellStyle name="Normal 6 2 2 3 2 5 4 5" xfId="23975" xr:uid="{00000000-0005-0000-0000-000024210000}"/>
    <cellStyle name="Normal 6 2 2 3 2 5 5" xfId="5151" xr:uid="{00000000-0005-0000-0000-000025210000}"/>
    <cellStyle name="Normal 6 2 2 3 2 5 5 2" xfId="5152" xr:uid="{00000000-0005-0000-0000-000026210000}"/>
    <cellStyle name="Normal 6 2 2 3 2 5 5 2 2" xfId="38305" xr:uid="{00000000-0005-0000-0000-000027210000}"/>
    <cellStyle name="Normal 6 2 2 3 2 5 5 3" xfId="28287" xr:uid="{00000000-0005-0000-0000-000028210000}"/>
    <cellStyle name="Normal 6 2 2 3 2 5 6" xfId="5153" xr:uid="{00000000-0005-0000-0000-000029210000}"/>
    <cellStyle name="Normal 6 2 2 3 2 5 6 2" xfId="5154" xr:uid="{00000000-0005-0000-0000-00002A210000}"/>
    <cellStyle name="Normal 6 2 2 3 2 5 6 2 2" xfId="38306" xr:uid="{00000000-0005-0000-0000-00002B210000}"/>
    <cellStyle name="Normal 6 2 2 3 2 5 6 3" xfId="28288" xr:uid="{00000000-0005-0000-0000-00002C210000}"/>
    <cellStyle name="Normal 6 2 2 3 2 5 7" xfId="5155" xr:uid="{00000000-0005-0000-0000-00002D210000}"/>
    <cellStyle name="Normal 6 2 2 3 2 5 7 2" xfId="34566" xr:uid="{00000000-0005-0000-0000-00002E210000}"/>
    <cellStyle name="Normal 6 2 2 3 2 5 8" xfId="23970" xr:uid="{00000000-0005-0000-0000-00002F210000}"/>
    <cellStyle name="Normal 6 2 2 3 2 6" xfId="5156" xr:uid="{00000000-0005-0000-0000-000030210000}"/>
    <cellStyle name="Normal 6 2 2 3 2 6 2" xfId="5157" xr:uid="{00000000-0005-0000-0000-000031210000}"/>
    <cellStyle name="Normal 6 2 2 3 2 6 2 2" xfId="5158" xr:uid="{00000000-0005-0000-0000-000032210000}"/>
    <cellStyle name="Normal 6 2 2 3 2 6 2 2 2" xfId="5159" xr:uid="{00000000-0005-0000-0000-000033210000}"/>
    <cellStyle name="Normal 6 2 2 3 2 6 2 2 2 2" xfId="38307" xr:uid="{00000000-0005-0000-0000-000034210000}"/>
    <cellStyle name="Normal 6 2 2 3 2 6 2 2 3" xfId="28289" xr:uid="{00000000-0005-0000-0000-000035210000}"/>
    <cellStyle name="Normal 6 2 2 3 2 6 2 3" xfId="5160" xr:uid="{00000000-0005-0000-0000-000036210000}"/>
    <cellStyle name="Normal 6 2 2 3 2 6 2 3 2" xfId="5161" xr:uid="{00000000-0005-0000-0000-000037210000}"/>
    <cellStyle name="Normal 6 2 2 3 2 6 2 3 2 2" xfId="38308" xr:uid="{00000000-0005-0000-0000-000038210000}"/>
    <cellStyle name="Normal 6 2 2 3 2 6 2 3 3" xfId="28290" xr:uid="{00000000-0005-0000-0000-000039210000}"/>
    <cellStyle name="Normal 6 2 2 3 2 6 2 4" xfId="5162" xr:uid="{00000000-0005-0000-0000-00003A210000}"/>
    <cellStyle name="Normal 6 2 2 3 2 6 2 4 2" xfId="34573" xr:uid="{00000000-0005-0000-0000-00003B210000}"/>
    <cellStyle name="Normal 6 2 2 3 2 6 2 5" xfId="23977" xr:uid="{00000000-0005-0000-0000-00003C210000}"/>
    <cellStyle name="Normal 6 2 2 3 2 6 3" xfId="5163" xr:uid="{00000000-0005-0000-0000-00003D210000}"/>
    <cellStyle name="Normal 6 2 2 3 2 6 3 2" xfId="5164" xr:uid="{00000000-0005-0000-0000-00003E210000}"/>
    <cellStyle name="Normal 6 2 2 3 2 6 3 2 2" xfId="5165" xr:uid="{00000000-0005-0000-0000-00003F210000}"/>
    <cellStyle name="Normal 6 2 2 3 2 6 3 2 2 2" xfId="38309" xr:uid="{00000000-0005-0000-0000-000040210000}"/>
    <cellStyle name="Normal 6 2 2 3 2 6 3 2 3" xfId="28291" xr:uid="{00000000-0005-0000-0000-000041210000}"/>
    <cellStyle name="Normal 6 2 2 3 2 6 3 3" xfId="5166" xr:uid="{00000000-0005-0000-0000-000042210000}"/>
    <cellStyle name="Normal 6 2 2 3 2 6 3 3 2" xfId="5167" xr:uid="{00000000-0005-0000-0000-000043210000}"/>
    <cellStyle name="Normal 6 2 2 3 2 6 3 3 2 2" xfId="38310" xr:uid="{00000000-0005-0000-0000-000044210000}"/>
    <cellStyle name="Normal 6 2 2 3 2 6 3 3 3" xfId="28292" xr:uid="{00000000-0005-0000-0000-000045210000}"/>
    <cellStyle name="Normal 6 2 2 3 2 6 3 4" xfId="5168" xr:uid="{00000000-0005-0000-0000-000046210000}"/>
    <cellStyle name="Normal 6 2 2 3 2 6 3 4 2" xfId="34574" xr:uid="{00000000-0005-0000-0000-000047210000}"/>
    <cellStyle name="Normal 6 2 2 3 2 6 3 5" xfId="23978" xr:uid="{00000000-0005-0000-0000-000048210000}"/>
    <cellStyle name="Normal 6 2 2 3 2 6 4" xfId="5169" xr:uid="{00000000-0005-0000-0000-000049210000}"/>
    <cellStyle name="Normal 6 2 2 3 2 6 4 2" xfId="5170" xr:uid="{00000000-0005-0000-0000-00004A210000}"/>
    <cellStyle name="Normal 6 2 2 3 2 6 4 2 2" xfId="38311" xr:uid="{00000000-0005-0000-0000-00004B210000}"/>
    <cellStyle name="Normal 6 2 2 3 2 6 4 3" xfId="28293" xr:uid="{00000000-0005-0000-0000-00004C210000}"/>
    <cellStyle name="Normal 6 2 2 3 2 6 5" xfId="5171" xr:uid="{00000000-0005-0000-0000-00004D210000}"/>
    <cellStyle name="Normal 6 2 2 3 2 6 5 2" xfId="5172" xr:uid="{00000000-0005-0000-0000-00004E210000}"/>
    <cellStyle name="Normal 6 2 2 3 2 6 5 2 2" xfId="38312" xr:uid="{00000000-0005-0000-0000-00004F210000}"/>
    <cellStyle name="Normal 6 2 2 3 2 6 5 3" xfId="28294" xr:uid="{00000000-0005-0000-0000-000050210000}"/>
    <cellStyle name="Normal 6 2 2 3 2 6 6" xfId="5173" xr:uid="{00000000-0005-0000-0000-000051210000}"/>
    <cellStyle name="Normal 6 2 2 3 2 6 6 2" xfId="34572" xr:uid="{00000000-0005-0000-0000-000052210000}"/>
    <cellStyle name="Normal 6 2 2 3 2 6 7" xfId="23976" xr:uid="{00000000-0005-0000-0000-000053210000}"/>
    <cellStyle name="Normal 6 2 2 3 2 7" xfId="5174" xr:uid="{00000000-0005-0000-0000-000054210000}"/>
    <cellStyle name="Normal 6 2 2 3 2 7 2" xfId="5175" xr:uid="{00000000-0005-0000-0000-000055210000}"/>
    <cellStyle name="Normal 6 2 2 3 2 7 2 2" xfId="5176" xr:uid="{00000000-0005-0000-0000-000056210000}"/>
    <cellStyle name="Normal 6 2 2 3 2 7 2 2 2" xfId="38313" xr:uid="{00000000-0005-0000-0000-000057210000}"/>
    <cellStyle name="Normal 6 2 2 3 2 7 2 3" xfId="28295" xr:uid="{00000000-0005-0000-0000-000058210000}"/>
    <cellStyle name="Normal 6 2 2 3 2 7 3" xfId="5177" xr:uid="{00000000-0005-0000-0000-000059210000}"/>
    <cellStyle name="Normal 6 2 2 3 2 7 3 2" xfId="5178" xr:uid="{00000000-0005-0000-0000-00005A210000}"/>
    <cellStyle name="Normal 6 2 2 3 2 7 3 2 2" xfId="38314" xr:uid="{00000000-0005-0000-0000-00005B210000}"/>
    <cellStyle name="Normal 6 2 2 3 2 7 3 3" xfId="28296" xr:uid="{00000000-0005-0000-0000-00005C210000}"/>
    <cellStyle name="Normal 6 2 2 3 2 7 4" xfId="5179" xr:uid="{00000000-0005-0000-0000-00005D210000}"/>
    <cellStyle name="Normal 6 2 2 3 2 7 4 2" xfId="34575" xr:uid="{00000000-0005-0000-0000-00005E210000}"/>
    <cellStyle name="Normal 6 2 2 3 2 7 5" xfId="23979" xr:uid="{00000000-0005-0000-0000-00005F210000}"/>
    <cellStyle name="Normal 6 2 2 3 2 8" xfId="5180" xr:uid="{00000000-0005-0000-0000-000060210000}"/>
    <cellStyle name="Normal 6 2 2 3 2 8 2" xfId="5181" xr:uid="{00000000-0005-0000-0000-000061210000}"/>
    <cellStyle name="Normal 6 2 2 3 2 8 2 2" xfId="5182" xr:uid="{00000000-0005-0000-0000-000062210000}"/>
    <cellStyle name="Normal 6 2 2 3 2 8 2 2 2" xfId="38315" xr:uid="{00000000-0005-0000-0000-000063210000}"/>
    <cellStyle name="Normal 6 2 2 3 2 8 2 3" xfId="28297" xr:uid="{00000000-0005-0000-0000-000064210000}"/>
    <cellStyle name="Normal 6 2 2 3 2 8 3" xfId="5183" xr:uid="{00000000-0005-0000-0000-000065210000}"/>
    <cellStyle name="Normal 6 2 2 3 2 8 3 2" xfId="5184" xr:uid="{00000000-0005-0000-0000-000066210000}"/>
    <cellStyle name="Normal 6 2 2 3 2 8 3 2 2" xfId="38316" xr:uid="{00000000-0005-0000-0000-000067210000}"/>
    <cellStyle name="Normal 6 2 2 3 2 8 3 3" xfId="28298" xr:uid="{00000000-0005-0000-0000-000068210000}"/>
    <cellStyle name="Normal 6 2 2 3 2 8 4" xfId="5185" xr:uid="{00000000-0005-0000-0000-000069210000}"/>
    <cellStyle name="Normal 6 2 2 3 2 8 4 2" xfId="34576" xr:uid="{00000000-0005-0000-0000-00006A210000}"/>
    <cellStyle name="Normal 6 2 2 3 2 8 5" xfId="23980" xr:uid="{00000000-0005-0000-0000-00006B210000}"/>
    <cellStyle name="Normal 6 2 2 3 2 9" xfId="5186" xr:uid="{00000000-0005-0000-0000-00006C210000}"/>
    <cellStyle name="Normal 6 2 2 3 2 9 2" xfId="5187" xr:uid="{00000000-0005-0000-0000-00006D210000}"/>
    <cellStyle name="Normal 6 2 2 3 2 9 2 2" xfId="38317" xr:uid="{00000000-0005-0000-0000-00006E210000}"/>
    <cellStyle name="Normal 6 2 2 3 2 9 3" xfId="28299" xr:uid="{00000000-0005-0000-0000-00006F210000}"/>
    <cellStyle name="Normal 6 2 2 3 3" xfId="5188" xr:uid="{00000000-0005-0000-0000-000070210000}"/>
    <cellStyle name="Normal 6 2 2 3 3 10" xfId="23981" xr:uid="{00000000-0005-0000-0000-000071210000}"/>
    <cellStyle name="Normal 6 2 2 3 3 2" xfId="5189" xr:uid="{00000000-0005-0000-0000-000072210000}"/>
    <cellStyle name="Normal 6 2 2 3 3 2 2" xfId="5190" xr:uid="{00000000-0005-0000-0000-000073210000}"/>
    <cellStyle name="Normal 6 2 2 3 3 2 2 2" xfId="5191" xr:uid="{00000000-0005-0000-0000-000074210000}"/>
    <cellStyle name="Normal 6 2 2 3 3 2 2 2 2" xfId="5192" xr:uid="{00000000-0005-0000-0000-000075210000}"/>
    <cellStyle name="Normal 6 2 2 3 3 2 2 2 2 2" xfId="5193" xr:uid="{00000000-0005-0000-0000-000076210000}"/>
    <cellStyle name="Normal 6 2 2 3 3 2 2 2 2 2 2" xfId="38318" xr:uid="{00000000-0005-0000-0000-000077210000}"/>
    <cellStyle name="Normal 6 2 2 3 3 2 2 2 2 3" xfId="28300" xr:uid="{00000000-0005-0000-0000-000078210000}"/>
    <cellStyle name="Normal 6 2 2 3 3 2 2 2 3" xfId="5194" xr:uid="{00000000-0005-0000-0000-000079210000}"/>
    <cellStyle name="Normal 6 2 2 3 3 2 2 2 3 2" xfId="5195" xr:uid="{00000000-0005-0000-0000-00007A210000}"/>
    <cellStyle name="Normal 6 2 2 3 3 2 2 2 3 2 2" xfId="38319" xr:uid="{00000000-0005-0000-0000-00007B210000}"/>
    <cellStyle name="Normal 6 2 2 3 3 2 2 2 3 3" xfId="28301" xr:uid="{00000000-0005-0000-0000-00007C210000}"/>
    <cellStyle name="Normal 6 2 2 3 3 2 2 2 4" xfId="5196" xr:uid="{00000000-0005-0000-0000-00007D210000}"/>
    <cellStyle name="Normal 6 2 2 3 3 2 2 2 4 2" xfId="34580" xr:uid="{00000000-0005-0000-0000-00007E210000}"/>
    <cellStyle name="Normal 6 2 2 3 3 2 2 2 5" xfId="23984" xr:uid="{00000000-0005-0000-0000-00007F210000}"/>
    <cellStyle name="Normal 6 2 2 3 3 2 2 3" xfId="5197" xr:uid="{00000000-0005-0000-0000-000080210000}"/>
    <cellStyle name="Normal 6 2 2 3 3 2 2 3 2" xfId="5198" xr:uid="{00000000-0005-0000-0000-000081210000}"/>
    <cellStyle name="Normal 6 2 2 3 3 2 2 3 2 2" xfId="5199" xr:uid="{00000000-0005-0000-0000-000082210000}"/>
    <cellStyle name="Normal 6 2 2 3 3 2 2 3 2 2 2" xfId="38320" xr:uid="{00000000-0005-0000-0000-000083210000}"/>
    <cellStyle name="Normal 6 2 2 3 3 2 2 3 2 3" xfId="28302" xr:uid="{00000000-0005-0000-0000-000084210000}"/>
    <cellStyle name="Normal 6 2 2 3 3 2 2 3 3" xfId="5200" xr:uid="{00000000-0005-0000-0000-000085210000}"/>
    <cellStyle name="Normal 6 2 2 3 3 2 2 3 3 2" xfId="5201" xr:uid="{00000000-0005-0000-0000-000086210000}"/>
    <cellStyle name="Normal 6 2 2 3 3 2 2 3 3 2 2" xfId="38321" xr:uid="{00000000-0005-0000-0000-000087210000}"/>
    <cellStyle name="Normal 6 2 2 3 3 2 2 3 3 3" xfId="28303" xr:uid="{00000000-0005-0000-0000-000088210000}"/>
    <cellStyle name="Normal 6 2 2 3 3 2 2 3 4" xfId="5202" xr:uid="{00000000-0005-0000-0000-000089210000}"/>
    <cellStyle name="Normal 6 2 2 3 3 2 2 3 4 2" xfId="34581" xr:uid="{00000000-0005-0000-0000-00008A210000}"/>
    <cellStyle name="Normal 6 2 2 3 3 2 2 3 5" xfId="23985" xr:uid="{00000000-0005-0000-0000-00008B210000}"/>
    <cellStyle name="Normal 6 2 2 3 3 2 2 4" xfId="5203" xr:uid="{00000000-0005-0000-0000-00008C210000}"/>
    <cellStyle name="Normal 6 2 2 3 3 2 2 4 2" xfId="5204" xr:uid="{00000000-0005-0000-0000-00008D210000}"/>
    <cellStyle name="Normal 6 2 2 3 3 2 2 4 2 2" xfId="38322" xr:uid="{00000000-0005-0000-0000-00008E210000}"/>
    <cellStyle name="Normal 6 2 2 3 3 2 2 4 3" xfId="28304" xr:uid="{00000000-0005-0000-0000-00008F210000}"/>
    <cellStyle name="Normal 6 2 2 3 3 2 2 5" xfId="5205" xr:uid="{00000000-0005-0000-0000-000090210000}"/>
    <cellStyle name="Normal 6 2 2 3 3 2 2 5 2" xfId="5206" xr:uid="{00000000-0005-0000-0000-000091210000}"/>
    <cellStyle name="Normal 6 2 2 3 3 2 2 5 2 2" xfId="38323" xr:uid="{00000000-0005-0000-0000-000092210000}"/>
    <cellStyle name="Normal 6 2 2 3 3 2 2 5 3" xfId="28305" xr:uid="{00000000-0005-0000-0000-000093210000}"/>
    <cellStyle name="Normal 6 2 2 3 3 2 2 6" xfId="5207" xr:uid="{00000000-0005-0000-0000-000094210000}"/>
    <cellStyle name="Normal 6 2 2 3 3 2 2 6 2" xfId="34579" xr:uid="{00000000-0005-0000-0000-000095210000}"/>
    <cellStyle name="Normal 6 2 2 3 3 2 2 7" xfId="23983" xr:uid="{00000000-0005-0000-0000-000096210000}"/>
    <cellStyle name="Normal 6 2 2 3 3 2 3" xfId="5208" xr:uid="{00000000-0005-0000-0000-000097210000}"/>
    <cellStyle name="Normal 6 2 2 3 3 2 3 2" xfId="5209" xr:uid="{00000000-0005-0000-0000-000098210000}"/>
    <cellStyle name="Normal 6 2 2 3 3 2 3 2 2" xfId="5210" xr:uid="{00000000-0005-0000-0000-000099210000}"/>
    <cellStyle name="Normal 6 2 2 3 3 2 3 2 2 2" xfId="38324" xr:uid="{00000000-0005-0000-0000-00009A210000}"/>
    <cellStyle name="Normal 6 2 2 3 3 2 3 2 3" xfId="28306" xr:uid="{00000000-0005-0000-0000-00009B210000}"/>
    <cellStyle name="Normal 6 2 2 3 3 2 3 3" xfId="5211" xr:uid="{00000000-0005-0000-0000-00009C210000}"/>
    <cellStyle name="Normal 6 2 2 3 3 2 3 3 2" xfId="5212" xr:uid="{00000000-0005-0000-0000-00009D210000}"/>
    <cellStyle name="Normal 6 2 2 3 3 2 3 3 2 2" xfId="38325" xr:uid="{00000000-0005-0000-0000-00009E210000}"/>
    <cellStyle name="Normal 6 2 2 3 3 2 3 3 3" xfId="28307" xr:uid="{00000000-0005-0000-0000-00009F210000}"/>
    <cellStyle name="Normal 6 2 2 3 3 2 3 4" xfId="5213" xr:uid="{00000000-0005-0000-0000-0000A0210000}"/>
    <cellStyle name="Normal 6 2 2 3 3 2 3 4 2" xfId="34582" xr:uid="{00000000-0005-0000-0000-0000A1210000}"/>
    <cellStyle name="Normal 6 2 2 3 3 2 3 5" xfId="23986" xr:uid="{00000000-0005-0000-0000-0000A2210000}"/>
    <cellStyle name="Normal 6 2 2 3 3 2 4" xfId="5214" xr:uid="{00000000-0005-0000-0000-0000A3210000}"/>
    <cellStyle name="Normal 6 2 2 3 3 2 4 2" xfId="5215" xr:uid="{00000000-0005-0000-0000-0000A4210000}"/>
    <cellStyle name="Normal 6 2 2 3 3 2 4 2 2" xfId="5216" xr:uid="{00000000-0005-0000-0000-0000A5210000}"/>
    <cellStyle name="Normal 6 2 2 3 3 2 4 2 2 2" xfId="38326" xr:uid="{00000000-0005-0000-0000-0000A6210000}"/>
    <cellStyle name="Normal 6 2 2 3 3 2 4 2 3" xfId="28308" xr:uid="{00000000-0005-0000-0000-0000A7210000}"/>
    <cellStyle name="Normal 6 2 2 3 3 2 4 3" xfId="5217" xr:uid="{00000000-0005-0000-0000-0000A8210000}"/>
    <cellStyle name="Normal 6 2 2 3 3 2 4 3 2" xfId="5218" xr:uid="{00000000-0005-0000-0000-0000A9210000}"/>
    <cellStyle name="Normal 6 2 2 3 3 2 4 3 2 2" xfId="38327" xr:uid="{00000000-0005-0000-0000-0000AA210000}"/>
    <cellStyle name="Normal 6 2 2 3 3 2 4 3 3" xfId="28309" xr:uid="{00000000-0005-0000-0000-0000AB210000}"/>
    <cellStyle name="Normal 6 2 2 3 3 2 4 4" xfId="5219" xr:uid="{00000000-0005-0000-0000-0000AC210000}"/>
    <cellStyle name="Normal 6 2 2 3 3 2 4 4 2" xfId="34583" xr:uid="{00000000-0005-0000-0000-0000AD210000}"/>
    <cellStyle name="Normal 6 2 2 3 3 2 4 5" xfId="23987" xr:uid="{00000000-0005-0000-0000-0000AE210000}"/>
    <cellStyle name="Normal 6 2 2 3 3 2 5" xfId="5220" xr:uid="{00000000-0005-0000-0000-0000AF210000}"/>
    <cellStyle name="Normal 6 2 2 3 3 2 5 2" xfId="5221" xr:uid="{00000000-0005-0000-0000-0000B0210000}"/>
    <cellStyle name="Normal 6 2 2 3 3 2 5 2 2" xfId="38328" xr:uid="{00000000-0005-0000-0000-0000B1210000}"/>
    <cellStyle name="Normal 6 2 2 3 3 2 5 3" xfId="28310" xr:uid="{00000000-0005-0000-0000-0000B2210000}"/>
    <cellStyle name="Normal 6 2 2 3 3 2 6" xfId="5222" xr:uid="{00000000-0005-0000-0000-0000B3210000}"/>
    <cellStyle name="Normal 6 2 2 3 3 2 6 2" xfId="5223" xr:uid="{00000000-0005-0000-0000-0000B4210000}"/>
    <cellStyle name="Normal 6 2 2 3 3 2 6 2 2" xfId="38329" xr:uid="{00000000-0005-0000-0000-0000B5210000}"/>
    <cellStyle name="Normal 6 2 2 3 3 2 6 3" xfId="28311" xr:uid="{00000000-0005-0000-0000-0000B6210000}"/>
    <cellStyle name="Normal 6 2 2 3 3 2 7" xfId="5224" xr:uid="{00000000-0005-0000-0000-0000B7210000}"/>
    <cellStyle name="Normal 6 2 2 3 3 2 7 2" xfId="34578" xr:uid="{00000000-0005-0000-0000-0000B8210000}"/>
    <cellStyle name="Normal 6 2 2 3 3 2 8" xfId="23982" xr:uid="{00000000-0005-0000-0000-0000B9210000}"/>
    <cellStyle name="Normal 6 2 2 3 3 3" xfId="5225" xr:uid="{00000000-0005-0000-0000-0000BA210000}"/>
    <cellStyle name="Normal 6 2 2 3 3 3 2" xfId="5226" xr:uid="{00000000-0005-0000-0000-0000BB210000}"/>
    <cellStyle name="Normal 6 2 2 3 3 3 2 2" xfId="5227" xr:uid="{00000000-0005-0000-0000-0000BC210000}"/>
    <cellStyle name="Normal 6 2 2 3 3 3 2 2 2" xfId="5228" xr:uid="{00000000-0005-0000-0000-0000BD210000}"/>
    <cellStyle name="Normal 6 2 2 3 3 3 2 2 2 2" xfId="5229" xr:uid="{00000000-0005-0000-0000-0000BE210000}"/>
    <cellStyle name="Normal 6 2 2 3 3 3 2 2 2 2 2" xfId="38330" xr:uid="{00000000-0005-0000-0000-0000BF210000}"/>
    <cellStyle name="Normal 6 2 2 3 3 3 2 2 2 3" xfId="28312" xr:uid="{00000000-0005-0000-0000-0000C0210000}"/>
    <cellStyle name="Normal 6 2 2 3 3 3 2 2 3" xfId="5230" xr:uid="{00000000-0005-0000-0000-0000C1210000}"/>
    <cellStyle name="Normal 6 2 2 3 3 3 2 2 3 2" xfId="5231" xr:uid="{00000000-0005-0000-0000-0000C2210000}"/>
    <cellStyle name="Normal 6 2 2 3 3 3 2 2 3 2 2" xfId="38331" xr:uid="{00000000-0005-0000-0000-0000C3210000}"/>
    <cellStyle name="Normal 6 2 2 3 3 3 2 2 3 3" xfId="28313" xr:uid="{00000000-0005-0000-0000-0000C4210000}"/>
    <cellStyle name="Normal 6 2 2 3 3 3 2 2 4" xfId="5232" xr:uid="{00000000-0005-0000-0000-0000C5210000}"/>
    <cellStyle name="Normal 6 2 2 3 3 3 2 2 4 2" xfId="34586" xr:uid="{00000000-0005-0000-0000-0000C6210000}"/>
    <cellStyle name="Normal 6 2 2 3 3 3 2 2 5" xfId="23990" xr:uid="{00000000-0005-0000-0000-0000C7210000}"/>
    <cellStyle name="Normal 6 2 2 3 3 3 2 3" xfId="5233" xr:uid="{00000000-0005-0000-0000-0000C8210000}"/>
    <cellStyle name="Normal 6 2 2 3 3 3 2 3 2" xfId="5234" xr:uid="{00000000-0005-0000-0000-0000C9210000}"/>
    <cellStyle name="Normal 6 2 2 3 3 3 2 3 2 2" xfId="5235" xr:uid="{00000000-0005-0000-0000-0000CA210000}"/>
    <cellStyle name="Normal 6 2 2 3 3 3 2 3 2 2 2" xfId="38332" xr:uid="{00000000-0005-0000-0000-0000CB210000}"/>
    <cellStyle name="Normal 6 2 2 3 3 3 2 3 2 3" xfId="28314" xr:uid="{00000000-0005-0000-0000-0000CC210000}"/>
    <cellStyle name="Normal 6 2 2 3 3 3 2 3 3" xfId="5236" xr:uid="{00000000-0005-0000-0000-0000CD210000}"/>
    <cellStyle name="Normal 6 2 2 3 3 3 2 3 3 2" xfId="5237" xr:uid="{00000000-0005-0000-0000-0000CE210000}"/>
    <cellStyle name="Normal 6 2 2 3 3 3 2 3 3 2 2" xfId="38333" xr:uid="{00000000-0005-0000-0000-0000CF210000}"/>
    <cellStyle name="Normal 6 2 2 3 3 3 2 3 3 3" xfId="28315" xr:uid="{00000000-0005-0000-0000-0000D0210000}"/>
    <cellStyle name="Normal 6 2 2 3 3 3 2 3 4" xfId="5238" xr:uid="{00000000-0005-0000-0000-0000D1210000}"/>
    <cellStyle name="Normal 6 2 2 3 3 3 2 3 4 2" xfId="34587" xr:uid="{00000000-0005-0000-0000-0000D2210000}"/>
    <cellStyle name="Normal 6 2 2 3 3 3 2 3 5" xfId="23991" xr:uid="{00000000-0005-0000-0000-0000D3210000}"/>
    <cellStyle name="Normal 6 2 2 3 3 3 2 4" xfId="5239" xr:uid="{00000000-0005-0000-0000-0000D4210000}"/>
    <cellStyle name="Normal 6 2 2 3 3 3 2 4 2" xfId="5240" xr:uid="{00000000-0005-0000-0000-0000D5210000}"/>
    <cellStyle name="Normal 6 2 2 3 3 3 2 4 2 2" xfId="38334" xr:uid="{00000000-0005-0000-0000-0000D6210000}"/>
    <cellStyle name="Normal 6 2 2 3 3 3 2 4 3" xfId="28316" xr:uid="{00000000-0005-0000-0000-0000D7210000}"/>
    <cellStyle name="Normal 6 2 2 3 3 3 2 5" xfId="5241" xr:uid="{00000000-0005-0000-0000-0000D8210000}"/>
    <cellStyle name="Normal 6 2 2 3 3 3 2 5 2" xfId="5242" xr:uid="{00000000-0005-0000-0000-0000D9210000}"/>
    <cellStyle name="Normal 6 2 2 3 3 3 2 5 2 2" xfId="38335" xr:uid="{00000000-0005-0000-0000-0000DA210000}"/>
    <cellStyle name="Normal 6 2 2 3 3 3 2 5 3" xfId="28317" xr:uid="{00000000-0005-0000-0000-0000DB210000}"/>
    <cellStyle name="Normal 6 2 2 3 3 3 2 6" xfId="5243" xr:uid="{00000000-0005-0000-0000-0000DC210000}"/>
    <cellStyle name="Normal 6 2 2 3 3 3 2 6 2" xfId="34585" xr:uid="{00000000-0005-0000-0000-0000DD210000}"/>
    <cellStyle name="Normal 6 2 2 3 3 3 2 7" xfId="23989" xr:uid="{00000000-0005-0000-0000-0000DE210000}"/>
    <cellStyle name="Normal 6 2 2 3 3 3 3" xfId="5244" xr:uid="{00000000-0005-0000-0000-0000DF210000}"/>
    <cellStyle name="Normal 6 2 2 3 3 3 3 2" xfId="5245" xr:uid="{00000000-0005-0000-0000-0000E0210000}"/>
    <cellStyle name="Normal 6 2 2 3 3 3 3 2 2" xfId="5246" xr:uid="{00000000-0005-0000-0000-0000E1210000}"/>
    <cellStyle name="Normal 6 2 2 3 3 3 3 2 2 2" xfId="38336" xr:uid="{00000000-0005-0000-0000-0000E2210000}"/>
    <cellStyle name="Normal 6 2 2 3 3 3 3 2 3" xfId="28318" xr:uid="{00000000-0005-0000-0000-0000E3210000}"/>
    <cellStyle name="Normal 6 2 2 3 3 3 3 3" xfId="5247" xr:uid="{00000000-0005-0000-0000-0000E4210000}"/>
    <cellStyle name="Normal 6 2 2 3 3 3 3 3 2" xfId="5248" xr:uid="{00000000-0005-0000-0000-0000E5210000}"/>
    <cellStyle name="Normal 6 2 2 3 3 3 3 3 2 2" xfId="38337" xr:uid="{00000000-0005-0000-0000-0000E6210000}"/>
    <cellStyle name="Normal 6 2 2 3 3 3 3 3 3" xfId="28319" xr:uid="{00000000-0005-0000-0000-0000E7210000}"/>
    <cellStyle name="Normal 6 2 2 3 3 3 3 4" xfId="5249" xr:uid="{00000000-0005-0000-0000-0000E8210000}"/>
    <cellStyle name="Normal 6 2 2 3 3 3 3 4 2" xfId="34588" xr:uid="{00000000-0005-0000-0000-0000E9210000}"/>
    <cellStyle name="Normal 6 2 2 3 3 3 3 5" xfId="23992" xr:uid="{00000000-0005-0000-0000-0000EA210000}"/>
    <cellStyle name="Normal 6 2 2 3 3 3 4" xfId="5250" xr:uid="{00000000-0005-0000-0000-0000EB210000}"/>
    <cellStyle name="Normal 6 2 2 3 3 3 4 2" xfId="5251" xr:uid="{00000000-0005-0000-0000-0000EC210000}"/>
    <cellStyle name="Normal 6 2 2 3 3 3 4 2 2" xfId="5252" xr:uid="{00000000-0005-0000-0000-0000ED210000}"/>
    <cellStyle name="Normal 6 2 2 3 3 3 4 2 2 2" xfId="38338" xr:uid="{00000000-0005-0000-0000-0000EE210000}"/>
    <cellStyle name="Normal 6 2 2 3 3 3 4 2 3" xfId="28320" xr:uid="{00000000-0005-0000-0000-0000EF210000}"/>
    <cellStyle name="Normal 6 2 2 3 3 3 4 3" xfId="5253" xr:uid="{00000000-0005-0000-0000-0000F0210000}"/>
    <cellStyle name="Normal 6 2 2 3 3 3 4 3 2" xfId="5254" xr:uid="{00000000-0005-0000-0000-0000F1210000}"/>
    <cellStyle name="Normal 6 2 2 3 3 3 4 3 2 2" xfId="38339" xr:uid="{00000000-0005-0000-0000-0000F2210000}"/>
    <cellStyle name="Normal 6 2 2 3 3 3 4 3 3" xfId="28321" xr:uid="{00000000-0005-0000-0000-0000F3210000}"/>
    <cellStyle name="Normal 6 2 2 3 3 3 4 4" xfId="5255" xr:uid="{00000000-0005-0000-0000-0000F4210000}"/>
    <cellStyle name="Normal 6 2 2 3 3 3 4 4 2" xfId="34589" xr:uid="{00000000-0005-0000-0000-0000F5210000}"/>
    <cellStyle name="Normal 6 2 2 3 3 3 4 5" xfId="23993" xr:uid="{00000000-0005-0000-0000-0000F6210000}"/>
    <cellStyle name="Normal 6 2 2 3 3 3 5" xfId="5256" xr:uid="{00000000-0005-0000-0000-0000F7210000}"/>
    <cellStyle name="Normal 6 2 2 3 3 3 5 2" xfId="5257" xr:uid="{00000000-0005-0000-0000-0000F8210000}"/>
    <cellStyle name="Normal 6 2 2 3 3 3 5 2 2" xfId="38340" xr:uid="{00000000-0005-0000-0000-0000F9210000}"/>
    <cellStyle name="Normal 6 2 2 3 3 3 5 3" xfId="28322" xr:uid="{00000000-0005-0000-0000-0000FA210000}"/>
    <cellStyle name="Normal 6 2 2 3 3 3 6" xfId="5258" xr:uid="{00000000-0005-0000-0000-0000FB210000}"/>
    <cellStyle name="Normal 6 2 2 3 3 3 6 2" xfId="5259" xr:uid="{00000000-0005-0000-0000-0000FC210000}"/>
    <cellStyle name="Normal 6 2 2 3 3 3 6 2 2" xfId="38341" xr:uid="{00000000-0005-0000-0000-0000FD210000}"/>
    <cellStyle name="Normal 6 2 2 3 3 3 6 3" xfId="28323" xr:uid="{00000000-0005-0000-0000-0000FE210000}"/>
    <cellStyle name="Normal 6 2 2 3 3 3 7" xfId="5260" xr:uid="{00000000-0005-0000-0000-0000FF210000}"/>
    <cellStyle name="Normal 6 2 2 3 3 3 7 2" xfId="34584" xr:uid="{00000000-0005-0000-0000-000000220000}"/>
    <cellStyle name="Normal 6 2 2 3 3 3 8" xfId="23988" xr:uid="{00000000-0005-0000-0000-000001220000}"/>
    <cellStyle name="Normal 6 2 2 3 3 4" xfId="5261" xr:uid="{00000000-0005-0000-0000-000002220000}"/>
    <cellStyle name="Normal 6 2 2 3 3 4 2" xfId="5262" xr:uid="{00000000-0005-0000-0000-000003220000}"/>
    <cellStyle name="Normal 6 2 2 3 3 4 2 2" xfId="5263" xr:uid="{00000000-0005-0000-0000-000004220000}"/>
    <cellStyle name="Normal 6 2 2 3 3 4 2 2 2" xfId="5264" xr:uid="{00000000-0005-0000-0000-000005220000}"/>
    <cellStyle name="Normal 6 2 2 3 3 4 2 2 2 2" xfId="38342" xr:uid="{00000000-0005-0000-0000-000006220000}"/>
    <cellStyle name="Normal 6 2 2 3 3 4 2 2 3" xfId="28324" xr:uid="{00000000-0005-0000-0000-000007220000}"/>
    <cellStyle name="Normal 6 2 2 3 3 4 2 3" xfId="5265" xr:uid="{00000000-0005-0000-0000-000008220000}"/>
    <cellStyle name="Normal 6 2 2 3 3 4 2 3 2" xfId="5266" xr:uid="{00000000-0005-0000-0000-000009220000}"/>
    <cellStyle name="Normal 6 2 2 3 3 4 2 3 2 2" xfId="38343" xr:uid="{00000000-0005-0000-0000-00000A220000}"/>
    <cellStyle name="Normal 6 2 2 3 3 4 2 3 3" xfId="28325" xr:uid="{00000000-0005-0000-0000-00000B220000}"/>
    <cellStyle name="Normal 6 2 2 3 3 4 2 4" xfId="5267" xr:uid="{00000000-0005-0000-0000-00000C220000}"/>
    <cellStyle name="Normal 6 2 2 3 3 4 2 4 2" xfId="34591" xr:uid="{00000000-0005-0000-0000-00000D220000}"/>
    <cellStyle name="Normal 6 2 2 3 3 4 2 5" xfId="23995" xr:uid="{00000000-0005-0000-0000-00000E220000}"/>
    <cellStyle name="Normal 6 2 2 3 3 4 3" xfId="5268" xr:uid="{00000000-0005-0000-0000-00000F220000}"/>
    <cellStyle name="Normal 6 2 2 3 3 4 3 2" xfId="5269" xr:uid="{00000000-0005-0000-0000-000010220000}"/>
    <cellStyle name="Normal 6 2 2 3 3 4 3 2 2" xfId="5270" xr:uid="{00000000-0005-0000-0000-000011220000}"/>
    <cellStyle name="Normal 6 2 2 3 3 4 3 2 2 2" xfId="38344" xr:uid="{00000000-0005-0000-0000-000012220000}"/>
    <cellStyle name="Normal 6 2 2 3 3 4 3 2 3" xfId="28326" xr:uid="{00000000-0005-0000-0000-000013220000}"/>
    <cellStyle name="Normal 6 2 2 3 3 4 3 3" xfId="5271" xr:uid="{00000000-0005-0000-0000-000014220000}"/>
    <cellStyle name="Normal 6 2 2 3 3 4 3 3 2" xfId="5272" xr:uid="{00000000-0005-0000-0000-000015220000}"/>
    <cellStyle name="Normal 6 2 2 3 3 4 3 3 2 2" xfId="38345" xr:uid="{00000000-0005-0000-0000-000016220000}"/>
    <cellStyle name="Normal 6 2 2 3 3 4 3 3 3" xfId="28327" xr:uid="{00000000-0005-0000-0000-000017220000}"/>
    <cellStyle name="Normal 6 2 2 3 3 4 3 4" xfId="5273" xr:uid="{00000000-0005-0000-0000-000018220000}"/>
    <cellStyle name="Normal 6 2 2 3 3 4 3 4 2" xfId="34592" xr:uid="{00000000-0005-0000-0000-000019220000}"/>
    <cellStyle name="Normal 6 2 2 3 3 4 3 5" xfId="23996" xr:uid="{00000000-0005-0000-0000-00001A220000}"/>
    <cellStyle name="Normal 6 2 2 3 3 4 4" xfId="5274" xr:uid="{00000000-0005-0000-0000-00001B220000}"/>
    <cellStyle name="Normal 6 2 2 3 3 4 4 2" xfId="5275" xr:uid="{00000000-0005-0000-0000-00001C220000}"/>
    <cellStyle name="Normal 6 2 2 3 3 4 4 2 2" xfId="38346" xr:uid="{00000000-0005-0000-0000-00001D220000}"/>
    <cellStyle name="Normal 6 2 2 3 3 4 4 3" xfId="28328" xr:uid="{00000000-0005-0000-0000-00001E220000}"/>
    <cellStyle name="Normal 6 2 2 3 3 4 5" xfId="5276" xr:uid="{00000000-0005-0000-0000-00001F220000}"/>
    <cellStyle name="Normal 6 2 2 3 3 4 5 2" xfId="5277" xr:uid="{00000000-0005-0000-0000-000020220000}"/>
    <cellStyle name="Normal 6 2 2 3 3 4 5 2 2" xfId="38347" xr:uid="{00000000-0005-0000-0000-000021220000}"/>
    <cellStyle name="Normal 6 2 2 3 3 4 5 3" xfId="28329" xr:uid="{00000000-0005-0000-0000-000022220000}"/>
    <cellStyle name="Normal 6 2 2 3 3 4 6" xfId="5278" xr:uid="{00000000-0005-0000-0000-000023220000}"/>
    <cellStyle name="Normal 6 2 2 3 3 4 6 2" xfId="34590" xr:uid="{00000000-0005-0000-0000-000024220000}"/>
    <cellStyle name="Normal 6 2 2 3 3 4 7" xfId="23994" xr:uid="{00000000-0005-0000-0000-000025220000}"/>
    <cellStyle name="Normal 6 2 2 3 3 5" xfId="5279" xr:uid="{00000000-0005-0000-0000-000026220000}"/>
    <cellStyle name="Normal 6 2 2 3 3 5 2" xfId="5280" xr:uid="{00000000-0005-0000-0000-000027220000}"/>
    <cellStyle name="Normal 6 2 2 3 3 5 2 2" xfId="5281" xr:uid="{00000000-0005-0000-0000-000028220000}"/>
    <cellStyle name="Normal 6 2 2 3 3 5 2 2 2" xfId="38348" xr:uid="{00000000-0005-0000-0000-000029220000}"/>
    <cellStyle name="Normal 6 2 2 3 3 5 2 3" xfId="28330" xr:uid="{00000000-0005-0000-0000-00002A220000}"/>
    <cellStyle name="Normal 6 2 2 3 3 5 3" xfId="5282" xr:uid="{00000000-0005-0000-0000-00002B220000}"/>
    <cellStyle name="Normal 6 2 2 3 3 5 3 2" xfId="5283" xr:uid="{00000000-0005-0000-0000-00002C220000}"/>
    <cellStyle name="Normal 6 2 2 3 3 5 3 2 2" xfId="38349" xr:uid="{00000000-0005-0000-0000-00002D220000}"/>
    <cellStyle name="Normal 6 2 2 3 3 5 3 3" xfId="28331" xr:uid="{00000000-0005-0000-0000-00002E220000}"/>
    <cellStyle name="Normal 6 2 2 3 3 5 4" xfId="5284" xr:uid="{00000000-0005-0000-0000-00002F220000}"/>
    <cellStyle name="Normal 6 2 2 3 3 5 4 2" xfId="34593" xr:uid="{00000000-0005-0000-0000-000030220000}"/>
    <cellStyle name="Normal 6 2 2 3 3 5 5" xfId="23997" xr:uid="{00000000-0005-0000-0000-000031220000}"/>
    <cellStyle name="Normal 6 2 2 3 3 6" xfId="5285" xr:uid="{00000000-0005-0000-0000-000032220000}"/>
    <cellStyle name="Normal 6 2 2 3 3 6 2" xfId="5286" xr:uid="{00000000-0005-0000-0000-000033220000}"/>
    <cellStyle name="Normal 6 2 2 3 3 6 2 2" xfId="5287" xr:uid="{00000000-0005-0000-0000-000034220000}"/>
    <cellStyle name="Normal 6 2 2 3 3 6 2 2 2" xfId="38350" xr:uid="{00000000-0005-0000-0000-000035220000}"/>
    <cellStyle name="Normal 6 2 2 3 3 6 2 3" xfId="28332" xr:uid="{00000000-0005-0000-0000-000036220000}"/>
    <cellStyle name="Normal 6 2 2 3 3 6 3" xfId="5288" xr:uid="{00000000-0005-0000-0000-000037220000}"/>
    <cellStyle name="Normal 6 2 2 3 3 6 3 2" xfId="5289" xr:uid="{00000000-0005-0000-0000-000038220000}"/>
    <cellStyle name="Normal 6 2 2 3 3 6 3 2 2" xfId="38351" xr:uid="{00000000-0005-0000-0000-000039220000}"/>
    <cellStyle name="Normal 6 2 2 3 3 6 3 3" xfId="28333" xr:uid="{00000000-0005-0000-0000-00003A220000}"/>
    <cellStyle name="Normal 6 2 2 3 3 6 4" xfId="5290" xr:uid="{00000000-0005-0000-0000-00003B220000}"/>
    <cellStyle name="Normal 6 2 2 3 3 6 4 2" xfId="34594" xr:uid="{00000000-0005-0000-0000-00003C220000}"/>
    <cellStyle name="Normal 6 2 2 3 3 6 5" xfId="23998" xr:uid="{00000000-0005-0000-0000-00003D220000}"/>
    <cellStyle name="Normal 6 2 2 3 3 7" xfId="5291" xr:uid="{00000000-0005-0000-0000-00003E220000}"/>
    <cellStyle name="Normal 6 2 2 3 3 7 2" xfId="5292" xr:uid="{00000000-0005-0000-0000-00003F220000}"/>
    <cellStyle name="Normal 6 2 2 3 3 7 2 2" xfId="38352" xr:uid="{00000000-0005-0000-0000-000040220000}"/>
    <cellStyle name="Normal 6 2 2 3 3 7 3" xfId="28334" xr:uid="{00000000-0005-0000-0000-000041220000}"/>
    <cellStyle name="Normal 6 2 2 3 3 8" xfId="5293" xr:uid="{00000000-0005-0000-0000-000042220000}"/>
    <cellStyle name="Normal 6 2 2 3 3 8 2" xfId="5294" xr:uid="{00000000-0005-0000-0000-000043220000}"/>
    <cellStyle name="Normal 6 2 2 3 3 8 2 2" xfId="38353" xr:uid="{00000000-0005-0000-0000-000044220000}"/>
    <cellStyle name="Normal 6 2 2 3 3 8 3" xfId="28335" xr:uid="{00000000-0005-0000-0000-000045220000}"/>
    <cellStyle name="Normal 6 2 2 3 3 9" xfId="5295" xr:uid="{00000000-0005-0000-0000-000046220000}"/>
    <cellStyle name="Normal 6 2 2 3 3 9 2" xfId="34577" xr:uid="{00000000-0005-0000-0000-000047220000}"/>
    <cellStyle name="Normal 6 2 2 3 4" xfId="5296" xr:uid="{00000000-0005-0000-0000-000048220000}"/>
    <cellStyle name="Normal 6 2 2 3 4 2" xfId="5297" xr:uid="{00000000-0005-0000-0000-000049220000}"/>
    <cellStyle name="Normal 6 2 2 3 4 2 2" xfId="5298" xr:uid="{00000000-0005-0000-0000-00004A220000}"/>
    <cellStyle name="Normal 6 2 2 3 4 2 2 2" xfId="5299" xr:uid="{00000000-0005-0000-0000-00004B220000}"/>
    <cellStyle name="Normal 6 2 2 3 4 2 2 2 2" xfId="5300" xr:uid="{00000000-0005-0000-0000-00004C220000}"/>
    <cellStyle name="Normal 6 2 2 3 4 2 2 2 2 2" xfId="38354" xr:uid="{00000000-0005-0000-0000-00004D220000}"/>
    <cellStyle name="Normal 6 2 2 3 4 2 2 2 3" xfId="28336" xr:uid="{00000000-0005-0000-0000-00004E220000}"/>
    <cellStyle name="Normal 6 2 2 3 4 2 2 3" xfId="5301" xr:uid="{00000000-0005-0000-0000-00004F220000}"/>
    <cellStyle name="Normal 6 2 2 3 4 2 2 3 2" xfId="5302" xr:uid="{00000000-0005-0000-0000-000050220000}"/>
    <cellStyle name="Normal 6 2 2 3 4 2 2 3 2 2" xfId="38355" xr:uid="{00000000-0005-0000-0000-000051220000}"/>
    <cellStyle name="Normal 6 2 2 3 4 2 2 3 3" xfId="28337" xr:uid="{00000000-0005-0000-0000-000052220000}"/>
    <cellStyle name="Normal 6 2 2 3 4 2 2 4" xfId="5303" xr:uid="{00000000-0005-0000-0000-000053220000}"/>
    <cellStyle name="Normal 6 2 2 3 4 2 2 4 2" xfId="34597" xr:uid="{00000000-0005-0000-0000-000054220000}"/>
    <cellStyle name="Normal 6 2 2 3 4 2 2 5" xfId="24001" xr:uid="{00000000-0005-0000-0000-000055220000}"/>
    <cellStyle name="Normal 6 2 2 3 4 2 3" xfId="5304" xr:uid="{00000000-0005-0000-0000-000056220000}"/>
    <cellStyle name="Normal 6 2 2 3 4 2 3 2" xfId="5305" xr:uid="{00000000-0005-0000-0000-000057220000}"/>
    <cellStyle name="Normal 6 2 2 3 4 2 3 2 2" xfId="5306" xr:uid="{00000000-0005-0000-0000-000058220000}"/>
    <cellStyle name="Normal 6 2 2 3 4 2 3 2 2 2" xfId="38356" xr:uid="{00000000-0005-0000-0000-000059220000}"/>
    <cellStyle name="Normal 6 2 2 3 4 2 3 2 3" xfId="28338" xr:uid="{00000000-0005-0000-0000-00005A220000}"/>
    <cellStyle name="Normal 6 2 2 3 4 2 3 3" xfId="5307" xr:uid="{00000000-0005-0000-0000-00005B220000}"/>
    <cellStyle name="Normal 6 2 2 3 4 2 3 3 2" xfId="5308" xr:uid="{00000000-0005-0000-0000-00005C220000}"/>
    <cellStyle name="Normal 6 2 2 3 4 2 3 3 2 2" xfId="38357" xr:uid="{00000000-0005-0000-0000-00005D220000}"/>
    <cellStyle name="Normal 6 2 2 3 4 2 3 3 3" xfId="28339" xr:uid="{00000000-0005-0000-0000-00005E220000}"/>
    <cellStyle name="Normal 6 2 2 3 4 2 3 4" xfId="5309" xr:uid="{00000000-0005-0000-0000-00005F220000}"/>
    <cellStyle name="Normal 6 2 2 3 4 2 3 4 2" xfId="34598" xr:uid="{00000000-0005-0000-0000-000060220000}"/>
    <cellStyle name="Normal 6 2 2 3 4 2 3 5" xfId="24002" xr:uid="{00000000-0005-0000-0000-000061220000}"/>
    <cellStyle name="Normal 6 2 2 3 4 2 4" xfId="5310" xr:uid="{00000000-0005-0000-0000-000062220000}"/>
    <cellStyle name="Normal 6 2 2 3 4 2 4 2" xfId="5311" xr:uid="{00000000-0005-0000-0000-000063220000}"/>
    <cellStyle name="Normal 6 2 2 3 4 2 4 2 2" xfId="38358" xr:uid="{00000000-0005-0000-0000-000064220000}"/>
    <cellStyle name="Normal 6 2 2 3 4 2 4 3" xfId="28340" xr:uid="{00000000-0005-0000-0000-000065220000}"/>
    <cellStyle name="Normal 6 2 2 3 4 2 5" xfId="5312" xr:uid="{00000000-0005-0000-0000-000066220000}"/>
    <cellStyle name="Normal 6 2 2 3 4 2 5 2" xfId="5313" xr:uid="{00000000-0005-0000-0000-000067220000}"/>
    <cellStyle name="Normal 6 2 2 3 4 2 5 2 2" xfId="38359" xr:uid="{00000000-0005-0000-0000-000068220000}"/>
    <cellStyle name="Normal 6 2 2 3 4 2 5 3" xfId="28341" xr:uid="{00000000-0005-0000-0000-000069220000}"/>
    <cellStyle name="Normal 6 2 2 3 4 2 6" xfId="5314" xr:uid="{00000000-0005-0000-0000-00006A220000}"/>
    <cellStyle name="Normal 6 2 2 3 4 2 6 2" xfId="34596" xr:uid="{00000000-0005-0000-0000-00006B220000}"/>
    <cellStyle name="Normal 6 2 2 3 4 2 7" xfId="24000" xr:uid="{00000000-0005-0000-0000-00006C220000}"/>
    <cellStyle name="Normal 6 2 2 3 4 3" xfId="5315" xr:uid="{00000000-0005-0000-0000-00006D220000}"/>
    <cellStyle name="Normal 6 2 2 3 4 3 2" xfId="5316" xr:uid="{00000000-0005-0000-0000-00006E220000}"/>
    <cellStyle name="Normal 6 2 2 3 4 3 2 2" xfId="5317" xr:uid="{00000000-0005-0000-0000-00006F220000}"/>
    <cellStyle name="Normal 6 2 2 3 4 3 2 2 2" xfId="38360" xr:uid="{00000000-0005-0000-0000-000070220000}"/>
    <cellStyle name="Normal 6 2 2 3 4 3 2 3" xfId="28342" xr:uid="{00000000-0005-0000-0000-000071220000}"/>
    <cellStyle name="Normal 6 2 2 3 4 3 3" xfId="5318" xr:uid="{00000000-0005-0000-0000-000072220000}"/>
    <cellStyle name="Normal 6 2 2 3 4 3 3 2" xfId="5319" xr:uid="{00000000-0005-0000-0000-000073220000}"/>
    <cellStyle name="Normal 6 2 2 3 4 3 3 2 2" xfId="38361" xr:uid="{00000000-0005-0000-0000-000074220000}"/>
    <cellStyle name="Normal 6 2 2 3 4 3 3 3" xfId="28343" xr:uid="{00000000-0005-0000-0000-000075220000}"/>
    <cellStyle name="Normal 6 2 2 3 4 3 4" xfId="5320" xr:uid="{00000000-0005-0000-0000-000076220000}"/>
    <cellStyle name="Normal 6 2 2 3 4 3 4 2" xfId="34599" xr:uid="{00000000-0005-0000-0000-000077220000}"/>
    <cellStyle name="Normal 6 2 2 3 4 3 5" xfId="24003" xr:uid="{00000000-0005-0000-0000-000078220000}"/>
    <cellStyle name="Normal 6 2 2 3 4 4" xfId="5321" xr:uid="{00000000-0005-0000-0000-000079220000}"/>
    <cellStyle name="Normal 6 2 2 3 4 4 2" xfId="5322" xr:uid="{00000000-0005-0000-0000-00007A220000}"/>
    <cellStyle name="Normal 6 2 2 3 4 4 2 2" xfId="5323" xr:uid="{00000000-0005-0000-0000-00007B220000}"/>
    <cellStyle name="Normal 6 2 2 3 4 4 2 2 2" xfId="38362" xr:uid="{00000000-0005-0000-0000-00007C220000}"/>
    <cellStyle name="Normal 6 2 2 3 4 4 2 3" xfId="28344" xr:uid="{00000000-0005-0000-0000-00007D220000}"/>
    <cellStyle name="Normal 6 2 2 3 4 4 3" xfId="5324" xr:uid="{00000000-0005-0000-0000-00007E220000}"/>
    <cellStyle name="Normal 6 2 2 3 4 4 3 2" xfId="5325" xr:uid="{00000000-0005-0000-0000-00007F220000}"/>
    <cellStyle name="Normal 6 2 2 3 4 4 3 2 2" xfId="38363" xr:uid="{00000000-0005-0000-0000-000080220000}"/>
    <cellStyle name="Normal 6 2 2 3 4 4 3 3" xfId="28345" xr:uid="{00000000-0005-0000-0000-000081220000}"/>
    <cellStyle name="Normal 6 2 2 3 4 4 4" xfId="5326" xr:uid="{00000000-0005-0000-0000-000082220000}"/>
    <cellStyle name="Normal 6 2 2 3 4 4 4 2" xfId="34600" xr:uid="{00000000-0005-0000-0000-000083220000}"/>
    <cellStyle name="Normal 6 2 2 3 4 4 5" xfId="24004" xr:uid="{00000000-0005-0000-0000-000084220000}"/>
    <cellStyle name="Normal 6 2 2 3 4 5" xfId="5327" xr:uid="{00000000-0005-0000-0000-000085220000}"/>
    <cellStyle name="Normal 6 2 2 3 4 5 2" xfId="5328" xr:uid="{00000000-0005-0000-0000-000086220000}"/>
    <cellStyle name="Normal 6 2 2 3 4 5 2 2" xfId="38364" xr:uid="{00000000-0005-0000-0000-000087220000}"/>
    <cellStyle name="Normal 6 2 2 3 4 5 3" xfId="28346" xr:uid="{00000000-0005-0000-0000-000088220000}"/>
    <cellStyle name="Normal 6 2 2 3 4 6" xfId="5329" xr:uid="{00000000-0005-0000-0000-000089220000}"/>
    <cellStyle name="Normal 6 2 2 3 4 6 2" xfId="5330" xr:uid="{00000000-0005-0000-0000-00008A220000}"/>
    <cellStyle name="Normal 6 2 2 3 4 6 2 2" xfId="38365" xr:uid="{00000000-0005-0000-0000-00008B220000}"/>
    <cellStyle name="Normal 6 2 2 3 4 6 3" xfId="28347" xr:uid="{00000000-0005-0000-0000-00008C220000}"/>
    <cellStyle name="Normal 6 2 2 3 4 7" xfId="5331" xr:uid="{00000000-0005-0000-0000-00008D220000}"/>
    <cellStyle name="Normal 6 2 2 3 4 7 2" xfId="34595" xr:uid="{00000000-0005-0000-0000-00008E220000}"/>
    <cellStyle name="Normal 6 2 2 3 4 8" xfId="23999" xr:uid="{00000000-0005-0000-0000-00008F220000}"/>
    <cellStyle name="Normal 6 2 2 3 5" xfId="5332" xr:uid="{00000000-0005-0000-0000-000090220000}"/>
    <cellStyle name="Normal 6 2 2 3 5 2" xfId="5333" xr:uid="{00000000-0005-0000-0000-000091220000}"/>
    <cellStyle name="Normal 6 2 2 3 5 2 2" xfId="5334" xr:uid="{00000000-0005-0000-0000-000092220000}"/>
    <cellStyle name="Normal 6 2 2 3 5 2 2 2" xfId="5335" xr:uid="{00000000-0005-0000-0000-000093220000}"/>
    <cellStyle name="Normal 6 2 2 3 5 2 2 2 2" xfId="5336" xr:uid="{00000000-0005-0000-0000-000094220000}"/>
    <cellStyle name="Normal 6 2 2 3 5 2 2 2 2 2" xfId="38366" xr:uid="{00000000-0005-0000-0000-000095220000}"/>
    <cellStyle name="Normal 6 2 2 3 5 2 2 2 3" xfId="28348" xr:uid="{00000000-0005-0000-0000-000096220000}"/>
    <cellStyle name="Normal 6 2 2 3 5 2 2 3" xfId="5337" xr:uid="{00000000-0005-0000-0000-000097220000}"/>
    <cellStyle name="Normal 6 2 2 3 5 2 2 3 2" xfId="5338" xr:uid="{00000000-0005-0000-0000-000098220000}"/>
    <cellStyle name="Normal 6 2 2 3 5 2 2 3 2 2" xfId="38367" xr:uid="{00000000-0005-0000-0000-000099220000}"/>
    <cellStyle name="Normal 6 2 2 3 5 2 2 3 3" xfId="28349" xr:uid="{00000000-0005-0000-0000-00009A220000}"/>
    <cellStyle name="Normal 6 2 2 3 5 2 2 4" xfId="5339" xr:uid="{00000000-0005-0000-0000-00009B220000}"/>
    <cellStyle name="Normal 6 2 2 3 5 2 2 4 2" xfId="34603" xr:uid="{00000000-0005-0000-0000-00009C220000}"/>
    <cellStyle name="Normal 6 2 2 3 5 2 2 5" xfId="24007" xr:uid="{00000000-0005-0000-0000-00009D220000}"/>
    <cellStyle name="Normal 6 2 2 3 5 2 3" xfId="5340" xr:uid="{00000000-0005-0000-0000-00009E220000}"/>
    <cellStyle name="Normal 6 2 2 3 5 2 3 2" xfId="5341" xr:uid="{00000000-0005-0000-0000-00009F220000}"/>
    <cellStyle name="Normal 6 2 2 3 5 2 3 2 2" xfId="5342" xr:uid="{00000000-0005-0000-0000-0000A0220000}"/>
    <cellStyle name="Normal 6 2 2 3 5 2 3 2 2 2" xfId="38368" xr:uid="{00000000-0005-0000-0000-0000A1220000}"/>
    <cellStyle name="Normal 6 2 2 3 5 2 3 2 3" xfId="28350" xr:uid="{00000000-0005-0000-0000-0000A2220000}"/>
    <cellStyle name="Normal 6 2 2 3 5 2 3 3" xfId="5343" xr:uid="{00000000-0005-0000-0000-0000A3220000}"/>
    <cellStyle name="Normal 6 2 2 3 5 2 3 3 2" xfId="5344" xr:uid="{00000000-0005-0000-0000-0000A4220000}"/>
    <cellStyle name="Normal 6 2 2 3 5 2 3 3 2 2" xfId="38369" xr:uid="{00000000-0005-0000-0000-0000A5220000}"/>
    <cellStyle name="Normal 6 2 2 3 5 2 3 3 3" xfId="28351" xr:uid="{00000000-0005-0000-0000-0000A6220000}"/>
    <cellStyle name="Normal 6 2 2 3 5 2 3 4" xfId="5345" xr:uid="{00000000-0005-0000-0000-0000A7220000}"/>
    <cellStyle name="Normal 6 2 2 3 5 2 3 4 2" xfId="34604" xr:uid="{00000000-0005-0000-0000-0000A8220000}"/>
    <cellStyle name="Normal 6 2 2 3 5 2 3 5" xfId="24008" xr:uid="{00000000-0005-0000-0000-0000A9220000}"/>
    <cellStyle name="Normal 6 2 2 3 5 2 4" xfId="5346" xr:uid="{00000000-0005-0000-0000-0000AA220000}"/>
    <cellStyle name="Normal 6 2 2 3 5 2 4 2" xfId="5347" xr:uid="{00000000-0005-0000-0000-0000AB220000}"/>
    <cellStyle name="Normal 6 2 2 3 5 2 4 2 2" xfId="38370" xr:uid="{00000000-0005-0000-0000-0000AC220000}"/>
    <cellStyle name="Normal 6 2 2 3 5 2 4 3" xfId="28352" xr:uid="{00000000-0005-0000-0000-0000AD220000}"/>
    <cellStyle name="Normal 6 2 2 3 5 2 5" xfId="5348" xr:uid="{00000000-0005-0000-0000-0000AE220000}"/>
    <cellStyle name="Normal 6 2 2 3 5 2 5 2" xfId="5349" xr:uid="{00000000-0005-0000-0000-0000AF220000}"/>
    <cellStyle name="Normal 6 2 2 3 5 2 5 2 2" xfId="38371" xr:uid="{00000000-0005-0000-0000-0000B0220000}"/>
    <cellStyle name="Normal 6 2 2 3 5 2 5 3" xfId="28353" xr:uid="{00000000-0005-0000-0000-0000B1220000}"/>
    <cellStyle name="Normal 6 2 2 3 5 2 6" xfId="5350" xr:uid="{00000000-0005-0000-0000-0000B2220000}"/>
    <cellStyle name="Normal 6 2 2 3 5 2 6 2" xfId="34602" xr:uid="{00000000-0005-0000-0000-0000B3220000}"/>
    <cellStyle name="Normal 6 2 2 3 5 2 7" xfId="24006" xr:uid="{00000000-0005-0000-0000-0000B4220000}"/>
    <cellStyle name="Normal 6 2 2 3 5 3" xfId="5351" xr:uid="{00000000-0005-0000-0000-0000B5220000}"/>
    <cellStyle name="Normal 6 2 2 3 5 3 2" xfId="5352" xr:uid="{00000000-0005-0000-0000-0000B6220000}"/>
    <cellStyle name="Normal 6 2 2 3 5 3 2 2" xfId="5353" xr:uid="{00000000-0005-0000-0000-0000B7220000}"/>
    <cellStyle name="Normal 6 2 2 3 5 3 2 2 2" xfId="38372" xr:uid="{00000000-0005-0000-0000-0000B8220000}"/>
    <cellStyle name="Normal 6 2 2 3 5 3 2 3" xfId="28354" xr:uid="{00000000-0005-0000-0000-0000B9220000}"/>
    <cellStyle name="Normal 6 2 2 3 5 3 3" xfId="5354" xr:uid="{00000000-0005-0000-0000-0000BA220000}"/>
    <cellStyle name="Normal 6 2 2 3 5 3 3 2" xfId="5355" xr:uid="{00000000-0005-0000-0000-0000BB220000}"/>
    <cellStyle name="Normal 6 2 2 3 5 3 3 2 2" xfId="38373" xr:uid="{00000000-0005-0000-0000-0000BC220000}"/>
    <cellStyle name="Normal 6 2 2 3 5 3 3 3" xfId="28355" xr:uid="{00000000-0005-0000-0000-0000BD220000}"/>
    <cellStyle name="Normal 6 2 2 3 5 3 4" xfId="5356" xr:uid="{00000000-0005-0000-0000-0000BE220000}"/>
    <cellStyle name="Normal 6 2 2 3 5 3 4 2" xfId="34605" xr:uid="{00000000-0005-0000-0000-0000BF220000}"/>
    <cellStyle name="Normal 6 2 2 3 5 3 5" xfId="24009" xr:uid="{00000000-0005-0000-0000-0000C0220000}"/>
    <cellStyle name="Normal 6 2 2 3 5 4" xfId="5357" xr:uid="{00000000-0005-0000-0000-0000C1220000}"/>
    <cellStyle name="Normal 6 2 2 3 5 4 2" xfId="5358" xr:uid="{00000000-0005-0000-0000-0000C2220000}"/>
    <cellStyle name="Normal 6 2 2 3 5 4 2 2" xfId="5359" xr:uid="{00000000-0005-0000-0000-0000C3220000}"/>
    <cellStyle name="Normal 6 2 2 3 5 4 2 2 2" xfId="38374" xr:uid="{00000000-0005-0000-0000-0000C4220000}"/>
    <cellStyle name="Normal 6 2 2 3 5 4 2 3" xfId="28356" xr:uid="{00000000-0005-0000-0000-0000C5220000}"/>
    <cellStyle name="Normal 6 2 2 3 5 4 3" xfId="5360" xr:uid="{00000000-0005-0000-0000-0000C6220000}"/>
    <cellStyle name="Normal 6 2 2 3 5 4 3 2" xfId="5361" xr:uid="{00000000-0005-0000-0000-0000C7220000}"/>
    <cellStyle name="Normal 6 2 2 3 5 4 3 2 2" xfId="38375" xr:uid="{00000000-0005-0000-0000-0000C8220000}"/>
    <cellStyle name="Normal 6 2 2 3 5 4 3 3" xfId="28357" xr:uid="{00000000-0005-0000-0000-0000C9220000}"/>
    <cellStyle name="Normal 6 2 2 3 5 4 4" xfId="5362" xr:uid="{00000000-0005-0000-0000-0000CA220000}"/>
    <cellStyle name="Normal 6 2 2 3 5 4 4 2" xfId="34606" xr:uid="{00000000-0005-0000-0000-0000CB220000}"/>
    <cellStyle name="Normal 6 2 2 3 5 4 5" xfId="24010" xr:uid="{00000000-0005-0000-0000-0000CC220000}"/>
    <cellStyle name="Normal 6 2 2 3 5 5" xfId="5363" xr:uid="{00000000-0005-0000-0000-0000CD220000}"/>
    <cellStyle name="Normal 6 2 2 3 5 5 2" xfId="5364" xr:uid="{00000000-0005-0000-0000-0000CE220000}"/>
    <cellStyle name="Normal 6 2 2 3 5 5 2 2" xfId="38376" xr:uid="{00000000-0005-0000-0000-0000CF220000}"/>
    <cellStyle name="Normal 6 2 2 3 5 5 3" xfId="28358" xr:uid="{00000000-0005-0000-0000-0000D0220000}"/>
    <cellStyle name="Normal 6 2 2 3 5 6" xfId="5365" xr:uid="{00000000-0005-0000-0000-0000D1220000}"/>
    <cellStyle name="Normal 6 2 2 3 5 6 2" xfId="5366" xr:uid="{00000000-0005-0000-0000-0000D2220000}"/>
    <cellStyle name="Normal 6 2 2 3 5 6 2 2" xfId="38377" xr:uid="{00000000-0005-0000-0000-0000D3220000}"/>
    <cellStyle name="Normal 6 2 2 3 5 6 3" xfId="28359" xr:uid="{00000000-0005-0000-0000-0000D4220000}"/>
    <cellStyle name="Normal 6 2 2 3 5 7" xfId="5367" xr:uid="{00000000-0005-0000-0000-0000D5220000}"/>
    <cellStyle name="Normal 6 2 2 3 5 7 2" xfId="34601" xr:uid="{00000000-0005-0000-0000-0000D6220000}"/>
    <cellStyle name="Normal 6 2 2 3 5 8" xfId="24005" xr:uid="{00000000-0005-0000-0000-0000D7220000}"/>
    <cellStyle name="Normal 6 2 2 3 6" xfId="5368" xr:uid="{00000000-0005-0000-0000-0000D8220000}"/>
    <cellStyle name="Normal 6 2 2 3 6 2" xfId="5369" xr:uid="{00000000-0005-0000-0000-0000D9220000}"/>
    <cellStyle name="Normal 6 2 2 3 6 2 2" xfId="5370" xr:uid="{00000000-0005-0000-0000-0000DA220000}"/>
    <cellStyle name="Normal 6 2 2 3 6 2 2 2" xfId="5371" xr:uid="{00000000-0005-0000-0000-0000DB220000}"/>
    <cellStyle name="Normal 6 2 2 3 6 2 2 2 2" xfId="5372" xr:uid="{00000000-0005-0000-0000-0000DC220000}"/>
    <cellStyle name="Normal 6 2 2 3 6 2 2 2 2 2" xfId="38378" xr:uid="{00000000-0005-0000-0000-0000DD220000}"/>
    <cellStyle name="Normal 6 2 2 3 6 2 2 2 3" xfId="28360" xr:uid="{00000000-0005-0000-0000-0000DE220000}"/>
    <cellStyle name="Normal 6 2 2 3 6 2 2 3" xfId="5373" xr:uid="{00000000-0005-0000-0000-0000DF220000}"/>
    <cellStyle name="Normal 6 2 2 3 6 2 2 3 2" xfId="5374" xr:uid="{00000000-0005-0000-0000-0000E0220000}"/>
    <cellStyle name="Normal 6 2 2 3 6 2 2 3 2 2" xfId="38379" xr:uid="{00000000-0005-0000-0000-0000E1220000}"/>
    <cellStyle name="Normal 6 2 2 3 6 2 2 3 3" xfId="28361" xr:uid="{00000000-0005-0000-0000-0000E2220000}"/>
    <cellStyle name="Normal 6 2 2 3 6 2 2 4" xfId="5375" xr:uid="{00000000-0005-0000-0000-0000E3220000}"/>
    <cellStyle name="Normal 6 2 2 3 6 2 2 4 2" xfId="34609" xr:uid="{00000000-0005-0000-0000-0000E4220000}"/>
    <cellStyle name="Normal 6 2 2 3 6 2 2 5" xfId="24013" xr:uid="{00000000-0005-0000-0000-0000E5220000}"/>
    <cellStyle name="Normal 6 2 2 3 6 2 3" xfId="5376" xr:uid="{00000000-0005-0000-0000-0000E6220000}"/>
    <cellStyle name="Normal 6 2 2 3 6 2 3 2" xfId="5377" xr:uid="{00000000-0005-0000-0000-0000E7220000}"/>
    <cellStyle name="Normal 6 2 2 3 6 2 3 2 2" xfId="5378" xr:uid="{00000000-0005-0000-0000-0000E8220000}"/>
    <cellStyle name="Normal 6 2 2 3 6 2 3 2 2 2" xfId="38380" xr:uid="{00000000-0005-0000-0000-0000E9220000}"/>
    <cellStyle name="Normal 6 2 2 3 6 2 3 2 3" xfId="28362" xr:uid="{00000000-0005-0000-0000-0000EA220000}"/>
    <cellStyle name="Normal 6 2 2 3 6 2 3 3" xfId="5379" xr:uid="{00000000-0005-0000-0000-0000EB220000}"/>
    <cellStyle name="Normal 6 2 2 3 6 2 3 3 2" xfId="5380" xr:uid="{00000000-0005-0000-0000-0000EC220000}"/>
    <cellStyle name="Normal 6 2 2 3 6 2 3 3 2 2" xfId="38381" xr:uid="{00000000-0005-0000-0000-0000ED220000}"/>
    <cellStyle name="Normal 6 2 2 3 6 2 3 3 3" xfId="28363" xr:uid="{00000000-0005-0000-0000-0000EE220000}"/>
    <cellStyle name="Normal 6 2 2 3 6 2 3 4" xfId="5381" xr:uid="{00000000-0005-0000-0000-0000EF220000}"/>
    <cellStyle name="Normal 6 2 2 3 6 2 3 4 2" xfId="34610" xr:uid="{00000000-0005-0000-0000-0000F0220000}"/>
    <cellStyle name="Normal 6 2 2 3 6 2 3 5" xfId="24014" xr:uid="{00000000-0005-0000-0000-0000F1220000}"/>
    <cellStyle name="Normal 6 2 2 3 6 2 4" xfId="5382" xr:uid="{00000000-0005-0000-0000-0000F2220000}"/>
    <cellStyle name="Normal 6 2 2 3 6 2 4 2" xfId="5383" xr:uid="{00000000-0005-0000-0000-0000F3220000}"/>
    <cellStyle name="Normal 6 2 2 3 6 2 4 2 2" xfId="38382" xr:uid="{00000000-0005-0000-0000-0000F4220000}"/>
    <cellStyle name="Normal 6 2 2 3 6 2 4 3" xfId="28364" xr:uid="{00000000-0005-0000-0000-0000F5220000}"/>
    <cellStyle name="Normal 6 2 2 3 6 2 5" xfId="5384" xr:uid="{00000000-0005-0000-0000-0000F6220000}"/>
    <cellStyle name="Normal 6 2 2 3 6 2 5 2" xfId="5385" xr:uid="{00000000-0005-0000-0000-0000F7220000}"/>
    <cellStyle name="Normal 6 2 2 3 6 2 5 2 2" xfId="38383" xr:uid="{00000000-0005-0000-0000-0000F8220000}"/>
    <cellStyle name="Normal 6 2 2 3 6 2 5 3" xfId="28365" xr:uid="{00000000-0005-0000-0000-0000F9220000}"/>
    <cellStyle name="Normal 6 2 2 3 6 2 6" xfId="5386" xr:uid="{00000000-0005-0000-0000-0000FA220000}"/>
    <cellStyle name="Normal 6 2 2 3 6 2 6 2" xfId="34608" xr:uid="{00000000-0005-0000-0000-0000FB220000}"/>
    <cellStyle name="Normal 6 2 2 3 6 2 7" xfId="24012" xr:uid="{00000000-0005-0000-0000-0000FC220000}"/>
    <cellStyle name="Normal 6 2 2 3 6 3" xfId="5387" xr:uid="{00000000-0005-0000-0000-0000FD220000}"/>
    <cellStyle name="Normal 6 2 2 3 6 3 2" xfId="5388" xr:uid="{00000000-0005-0000-0000-0000FE220000}"/>
    <cellStyle name="Normal 6 2 2 3 6 3 2 2" xfId="5389" xr:uid="{00000000-0005-0000-0000-0000FF220000}"/>
    <cellStyle name="Normal 6 2 2 3 6 3 2 2 2" xfId="38384" xr:uid="{00000000-0005-0000-0000-000000230000}"/>
    <cellStyle name="Normal 6 2 2 3 6 3 2 3" xfId="28366" xr:uid="{00000000-0005-0000-0000-000001230000}"/>
    <cellStyle name="Normal 6 2 2 3 6 3 3" xfId="5390" xr:uid="{00000000-0005-0000-0000-000002230000}"/>
    <cellStyle name="Normal 6 2 2 3 6 3 3 2" xfId="5391" xr:uid="{00000000-0005-0000-0000-000003230000}"/>
    <cellStyle name="Normal 6 2 2 3 6 3 3 2 2" xfId="38385" xr:uid="{00000000-0005-0000-0000-000004230000}"/>
    <cellStyle name="Normal 6 2 2 3 6 3 3 3" xfId="28367" xr:uid="{00000000-0005-0000-0000-000005230000}"/>
    <cellStyle name="Normal 6 2 2 3 6 3 4" xfId="5392" xr:uid="{00000000-0005-0000-0000-000006230000}"/>
    <cellStyle name="Normal 6 2 2 3 6 3 4 2" xfId="34611" xr:uid="{00000000-0005-0000-0000-000007230000}"/>
    <cellStyle name="Normal 6 2 2 3 6 3 5" xfId="24015" xr:uid="{00000000-0005-0000-0000-000008230000}"/>
    <cellStyle name="Normal 6 2 2 3 6 4" xfId="5393" xr:uid="{00000000-0005-0000-0000-000009230000}"/>
    <cellStyle name="Normal 6 2 2 3 6 4 2" xfId="5394" xr:uid="{00000000-0005-0000-0000-00000A230000}"/>
    <cellStyle name="Normal 6 2 2 3 6 4 2 2" xfId="5395" xr:uid="{00000000-0005-0000-0000-00000B230000}"/>
    <cellStyle name="Normal 6 2 2 3 6 4 2 2 2" xfId="38386" xr:uid="{00000000-0005-0000-0000-00000C230000}"/>
    <cellStyle name="Normal 6 2 2 3 6 4 2 3" xfId="28368" xr:uid="{00000000-0005-0000-0000-00000D230000}"/>
    <cellStyle name="Normal 6 2 2 3 6 4 3" xfId="5396" xr:uid="{00000000-0005-0000-0000-00000E230000}"/>
    <cellStyle name="Normal 6 2 2 3 6 4 3 2" xfId="5397" xr:uid="{00000000-0005-0000-0000-00000F230000}"/>
    <cellStyle name="Normal 6 2 2 3 6 4 3 2 2" xfId="38387" xr:uid="{00000000-0005-0000-0000-000010230000}"/>
    <cellStyle name="Normal 6 2 2 3 6 4 3 3" xfId="28369" xr:uid="{00000000-0005-0000-0000-000011230000}"/>
    <cellStyle name="Normal 6 2 2 3 6 4 4" xfId="5398" xr:uid="{00000000-0005-0000-0000-000012230000}"/>
    <cellStyle name="Normal 6 2 2 3 6 4 4 2" xfId="34612" xr:uid="{00000000-0005-0000-0000-000013230000}"/>
    <cellStyle name="Normal 6 2 2 3 6 4 5" xfId="24016" xr:uid="{00000000-0005-0000-0000-000014230000}"/>
    <cellStyle name="Normal 6 2 2 3 6 5" xfId="5399" xr:uid="{00000000-0005-0000-0000-000015230000}"/>
    <cellStyle name="Normal 6 2 2 3 6 5 2" xfId="5400" xr:uid="{00000000-0005-0000-0000-000016230000}"/>
    <cellStyle name="Normal 6 2 2 3 6 5 2 2" xfId="38388" xr:uid="{00000000-0005-0000-0000-000017230000}"/>
    <cellStyle name="Normal 6 2 2 3 6 5 3" xfId="28370" xr:uid="{00000000-0005-0000-0000-000018230000}"/>
    <cellStyle name="Normal 6 2 2 3 6 6" xfId="5401" xr:uid="{00000000-0005-0000-0000-000019230000}"/>
    <cellStyle name="Normal 6 2 2 3 6 6 2" xfId="5402" xr:uid="{00000000-0005-0000-0000-00001A230000}"/>
    <cellStyle name="Normal 6 2 2 3 6 6 2 2" xfId="38389" xr:uid="{00000000-0005-0000-0000-00001B230000}"/>
    <cellStyle name="Normal 6 2 2 3 6 6 3" xfId="28371" xr:uid="{00000000-0005-0000-0000-00001C230000}"/>
    <cellStyle name="Normal 6 2 2 3 6 7" xfId="5403" xr:uid="{00000000-0005-0000-0000-00001D230000}"/>
    <cellStyle name="Normal 6 2 2 3 6 7 2" xfId="34607" xr:uid="{00000000-0005-0000-0000-00001E230000}"/>
    <cellStyle name="Normal 6 2 2 3 6 8" xfId="24011" xr:uid="{00000000-0005-0000-0000-00001F230000}"/>
    <cellStyle name="Normal 6 2 2 3 7" xfId="5404" xr:uid="{00000000-0005-0000-0000-000020230000}"/>
    <cellStyle name="Normal 6 2 2 3 7 2" xfId="5405" xr:uid="{00000000-0005-0000-0000-000021230000}"/>
    <cellStyle name="Normal 6 2 2 3 7 2 2" xfId="5406" xr:uid="{00000000-0005-0000-0000-000022230000}"/>
    <cellStyle name="Normal 6 2 2 3 7 2 2 2" xfId="5407" xr:uid="{00000000-0005-0000-0000-000023230000}"/>
    <cellStyle name="Normal 6 2 2 3 7 2 2 2 2" xfId="38390" xr:uid="{00000000-0005-0000-0000-000024230000}"/>
    <cellStyle name="Normal 6 2 2 3 7 2 2 3" xfId="28372" xr:uid="{00000000-0005-0000-0000-000025230000}"/>
    <cellStyle name="Normal 6 2 2 3 7 2 3" xfId="5408" xr:uid="{00000000-0005-0000-0000-000026230000}"/>
    <cellStyle name="Normal 6 2 2 3 7 2 3 2" xfId="5409" xr:uid="{00000000-0005-0000-0000-000027230000}"/>
    <cellStyle name="Normal 6 2 2 3 7 2 3 2 2" xfId="38391" xr:uid="{00000000-0005-0000-0000-000028230000}"/>
    <cellStyle name="Normal 6 2 2 3 7 2 3 3" xfId="28373" xr:uid="{00000000-0005-0000-0000-000029230000}"/>
    <cellStyle name="Normal 6 2 2 3 7 2 4" xfId="5410" xr:uid="{00000000-0005-0000-0000-00002A230000}"/>
    <cellStyle name="Normal 6 2 2 3 7 2 4 2" xfId="34614" xr:uid="{00000000-0005-0000-0000-00002B230000}"/>
    <cellStyle name="Normal 6 2 2 3 7 2 5" xfId="24018" xr:uid="{00000000-0005-0000-0000-00002C230000}"/>
    <cellStyle name="Normal 6 2 2 3 7 3" xfId="5411" xr:uid="{00000000-0005-0000-0000-00002D230000}"/>
    <cellStyle name="Normal 6 2 2 3 7 3 2" xfId="5412" xr:uid="{00000000-0005-0000-0000-00002E230000}"/>
    <cellStyle name="Normal 6 2 2 3 7 3 2 2" xfId="5413" xr:uid="{00000000-0005-0000-0000-00002F230000}"/>
    <cellStyle name="Normal 6 2 2 3 7 3 2 2 2" xfId="38392" xr:uid="{00000000-0005-0000-0000-000030230000}"/>
    <cellStyle name="Normal 6 2 2 3 7 3 2 3" xfId="28374" xr:uid="{00000000-0005-0000-0000-000031230000}"/>
    <cellStyle name="Normal 6 2 2 3 7 3 3" xfId="5414" xr:uid="{00000000-0005-0000-0000-000032230000}"/>
    <cellStyle name="Normal 6 2 2 3 7 3 3 2" xfId="5415" xr:uid="{00000000-0005-0000-0000-000033230000}"/>
    <cellStyle name="Normal 6 2 2 3 7 3 3 2 2" xfId="38393" xr:uid="{00000000-0005-0000-0000-000034230000}"/>
    <cellStyle name="Normal 6 2 2 3 7 3 3 3" xfId="28375" xr:uid="{00000000-0005-0000-0000-000035230000}"/>
    <cellStyle name="Normal 6 2 2 3 7 3 4" xfId="5416" xr:uid="{00000000-0005-0000-0000-000036230000}"/>
    <cellStyle name="Normal 6 2 2 3 7 3 4 2" xfId="34615" xr:uid="{00000000-0005-0000-0000-000037230000}"/>
    <cellStyle name="Normal 6 2 2 3 7 3 5" xfId="24019" xr:uid="{00000000-0005-0000-0000-000038230000}"/>
    <cellStyle name="Normal 6 2 2 3 7 4" xfId="5417" xr:uid="{00000000-0005-0000-0000-000039230000}"/>
    <cellStyle name="Normal 6 2 2 3 7 4 2" xfId="5418" xr:uid="{00000000-0005-0000-0000-00003A230000}"/>
    <cellStyle name="Normal 6 2 2 3 7 4 2 2" xfId="38394" xr:uid="{00000000-0005-0000-0000-00003B230000}"/>
    <cellStyle name="Normal 6 2 2 3 7 4 3" xfId="28376" xr:uid="{00000000-0005-0000-0000-00003C230000}"/>
    <cellStyle name="Normal 6 2 2 3 7 5" xfId="5419" xr:uid="{00000000-0005-0000-0000-00003D230000}"/>
    <cellStyle name="Normal 6 2 2 3 7 5 2" xfId="5420" xr:uid="{00000000-0005-0000-0000-00003E230000}"/>
    <cellStyle name="Normal 6 2 2 3 7 5 2 2" xfId="38395" xr:uid="{00000000-0005-0000-0000-00003F230000}"/>
    <cellStyle name="Normal 6 2 2 3 7 5 3" xfId="28377" xr:uid="{00000000-0005-0000-0000-000040230000}"/>
    <cellStyle name="Normal 6 2 2 3 7 6" xfId="5421" xr:uid="{00000000-0005-0000-0000-000041230000}"/>
    <cellStyle name="Normal 6 2 2 3 7 6 2" xfId="34613" xr:uid="{00000000-0005-0000-0000-000042230000}"/>
    <cellStyle name="Normal 6 2 2 3 7 7" xfId="24017" xr:uid="{00000000-0005-0000-0000-000043230000}"/>
    <cellStyle name="Normal 6 2 2 3 8" xfId="5422" xr:uid="{00000000-0005-0000-0000-000044230000}"/>
    <cellStyle name="Normal 6 2 2 3 8 2" xfId="5423" xr:uid="{00000000-0005-0000-0000-000045230000}"/>
    <cellStyle name="Normal 6 2 2 3 8 2 2" xfId="5424" xr:uid="{00000000-0005-0000-0000-000046230000}"/>
    <cellStyle name="Normal 6 2 2 3 8 2 2 2" xfId="38396" xr:uid="{00000000-0005-0000-0000-000047230000}"/>
    <cellStyle name="Normal 6 2 2 3 8 2 3" xfId="28378" xr:uid="{00000000-0005-0000-0000-000048230000}"/>
    <cellStyle name="Normal 6 2 2 3 8 3" xfId="5425" xr:uid="{00000000-0005-0000-0000-000049230000}"/>
    <cellStyle name="Normal 6 2 2 3 8 3 2" xfId="5426" xr:uid="{00000000-0005-0000-0000-00004A230000}"/>
    <cellStyle name="Normal 6 2 2 3 8 3 2 2" xfId="38397" xr:uid="{00000000-0005-0000-0000-00004B230000}"/>
    <cellStyle name="Normal 6 2 2 3 8 3 3" xfId="28379" xr:uid="{00000000-0005-0000-0000-00004C230000}"/>
    <cellStyle name="Normal 6 2 2 3 8 4" xfId="5427" xr:uid="{00000000-0005-0000-0000-00004D230000}"/>
    <cellStyle name="Normal 6 2 2 3 8 4 2" xfId="34616" xr:uid="{00000000-0005-0000-0000-00004E230000}"/>
    <cellStyle name="Normal 6 2 2 3 8 5" xfId="24020" xr:uid="{00000000-0005-0000-0000-00004F230000}"/>
    <cellStyle name="Normal 6 2 2 3 9" xfId="5428" xr:uid="{00000000-0005-0000-0000-000050230000}"/>
    <cellStyle name="Normal 6 2 2 3 9 2" xfId="5429" xr:uid="{00000000-0005-0000-0000-000051230000}"/>
    <cellStyle name="Normal 6 2 2 3 9 2 2" xfId="5430" xr:uid="{00000000-0005-0000-0000-000052230000}"/>
    <cellStyle name="Normal 6 2 2 3 9 2 2 2" xfId="38398" xr:uid="{00000000-0005-0000-0000-000053230000}"/>
    <cellStyle name="Normal 6 2 2 3 9 2 3" xfId="28380" xr:uid="{00000000-0005-0000-0000-000054230000}"/>
    <cellStyle name="Normal 6 2 2 3 9 3" xfId="5431" xr:uid="{00000000-0005-0000-0000-000055230000}"/>
    <cellStyle name="Normal 6 2 2 3 9 3 2" xfId="5432" xr:uid="{00000000-0005-0000-0000-000056230000}"/>
    <cellStyle name="Normal 6 2 2 3 9 3 2 2" xfId="38399" xr:uid="{00000000-0005-0000-0000-000057230000}"/>
    <cellStyle name="Normal 6 2 2 3 9 3 3" xfId="28381" xr:uid="{00000000-0005-0000-0000-000058230000}"/>
    <cellStyle name="Normal 6 2 2 3 9 4" xfId="5433" xr:uid="{00000000-0005-0000-0000-000059230000}"/>
    <cellStyle name="Normal 6 2 2 3 9 4 2" xfId="34617" xr:uid="{00000000-0005-0000-0000-00005A230000}"/>
    <cellStyle name="Normal 6 2 2 3 9 5" xfId="24021" xr:uid="{00000000-0005-0000-0000-00005B230000}"/>
    <cellStyle name="Normal 6 2 2 4" xfId="5434" xr:uid="{00000000-0005-0000-0000-00005C230000}"/>
    <cellStyle name="Normal 6 2 2 4 10" xfId="5435" xr:uid="{00000000-0005-0000-0000-00005D230000}"/>
    <cellStyle name="Normal 6 2 2 4 10 2" xfId="5436" xr:uid="{00000000-0005-0000-0000-00005E230000}"/>
    <cellStyle name="Normal 6 2 2 4 10 2 2" xfId="38400" xr:uid="{00000000-0005-0000-0000-00005F230000}"/>
    <cellStyle name="Normal 6 2 2 4 10 3" xfId="28382" xr:uid="{00000000-0005-0000-0000-000060230000}"/>
    <cellStyle name="Normal 6 2 2 4 11" xfId="5437" xr:uid="{00000000-0005-0000-0000-000061230000}"/>
    <cellStyle name="Normal 6 2 2 4 11 2" xfId="5438" xr:uid="{00000000-0005-0000-0000-000062230000}"/>
    <cellStyle name="Normal 6 2 2 4 11 2 2" xfId="38401" xr:uid="{00000000-0005-0000-0000-000063230000}"/>
    <cellStyle name="Normal 6 2 2 4 11 3" xfId="28383" xr:uid="{00000000-0005-0000-0000-000064230000}"/>
    <cellStyle name="Normal 6 2 2 4 12" xfId="5439" xr:uid="{00000000-0005-0000-0000-000065230000}"/>
    <cellStyle name="Normal 6 2 2 4 12 2" xfId="34618" xr:uid="{00000000-0005-0000-0000-000066230000}"/>
    <cellStyle name="Normal 6 2 2 4 13" xfId="24022" xr:uid="{00000000-0005-0000-0000-000067230000}"/>
    <cellStyle name="Normal 6 2 2 4 2" xfId="5440" xr:uid="{00000000-0005-0000-0000-000068230000}"/>
    <cellStyle name="Normal 6 2 2 4 2 10" xfId="5441" xr:uid="{00000000-0005-0000-0000-000069230000}"/>
    <cellStyle name="Normal 6 2 2 4 2 10 2" xfId="5442" xr:uid="{00000000-0005-0000-0000-00006A230000}"/>
    <cellStyle name="Normal 6 2 2 4 2 10 2 2" xfId="38402" xr:uid="{00000000-0005-0000-0000-00006B230000}"/>
    <cellStyle name="Normal 6 2 2 4 2 10 3" xfId="28384" xr:uid="{00000000-0005-0000-0000-00006C230000}"/>
    <cellStyle name="Normal 6 2 2 4 2 11" xfId="5443" xr:uid="{00000000-0005-0000-0000-00006D230000}"/>
    <cellStyle name="Normal 6 2 2 4 2 11 2" xfId="34619" xr:uid="{00000000-0005-0000-0000-00006E230000}"/>
    <cellStyle name="Normal 6 2 2 4 2 12" xfId="24023" xr:uid="{00000000-0005-0000-0000-00006F230000}"/>
    <cellStyle name="Normal 6 2 2 4 2 2" xfId="5444" xr:uid="{00000000-0005-0000-0000-000070230000}"/>
    <cellStyle name="Normal 6 2 2 4 2 2 10" xfId="24024" xr:uid="{00000000-0005-0000-0000-000071230000}"/>
    <cellStyle name="Normal 6 2 2 4 2 2 2" xfId="5445" xr:uid="{00000000-0005-0000-0000-000072230000}"/>
    <cellStyle name="Normal 6 2 2 4 2 2 2 2" xfId="5446" xr:uid="{00000000-0005-0000-0000-000073230000}"/>
    <cellStyle name="Normal 6 2 2 4 2 2 2 2 2" xfId="5447" xr:uid="{00000000-0005-0000-0000-000074230000}"/>
    <cellStyle name="Normal 6 2 2 4 2 2 2 2 2 2" xfId="5448" xr:uid="{00000000-0005-0000-0000-000075230000}"/>
    <cellStyle name="Normal 6 2 2 4 2 2 2 2 2 2 2" xfId="5449" xr:uid="{00000000-0005-0000-0000-000076230000}"/>
    <cellStyle name="Normal 6 2 2 4 2 2 2 2 2 2 2 2" xfId="38403" xr:uid="{00000000-0005-0000-0000-000077230000}"/>
    <cellStyle name="Normal 6 2 2 4 2 2 2 2 2 2 3" xfId="28385" xr:uid="{00000000-0005-0000-0000-000078230000}"/>
    <cellStyle name="Normal 6 2 2 4 2 2 2 2 2 3" xfId="5450" xr:uid="{00000000-0005-0000-0000-000079230000}"/>
    <cellStyle name="Normal 6 2 2 4 2 2 2 2 2 3 2" xfId="5451" xr:uid="{00000000-0005-0000-0000-00007A230000}"/>
    <cellStyle name="Normal 6 2 2 4 2 2 2 2 2 3 2 2" xfId="38404" xr:uid="{00000000-0005-0000-0000-00007B230000}"/>
    <cellStyle name="Normal 6 2 2 4 2 2 2 2 2 3 3" xfId="28386" xr:uid="{00000000-0005-0000-0000-00007C230000}"/>
    <cellStyle name="Normal 6 2 2 4 2 2 2 2 2 4" xfId="5452" xr:uid="{00000000-0005-0000-0000-00007D230000}"/>
    <cellStyle name="Normal 6 2 2 4 2 2 2 2 2 4 2" xfId="34623" xr:uid="{00000000-0005-0000-0000-00007E230000}"/>
    <cellStyle name="Normal 6 2 2 4 2 2 2 2 2 5" xfId="24027" xr:uid="{00000000-0005-0000-0000-00007F230000}"/>
    <cellStyle name="Normal 6 2 2 4 2 2 2 2 3" xfId="5453" xr:uid="{00000000-0005-0000-0000-000080230000}"/>
    <cellStyle name="Normal 6 2 2 4 2 2 2 2 3 2" xfId="5454" xr:uid="{00000000-0005-0000-0000-000081230000}"/>
    <cellStyle name="Normal 6 2 2 4 2 2 2 2 3 2 2" xfId="5455" xr:uid="{00000000-0005-0000-0000-000082230000}"/>
    <cellStyle name="Normal 6 2 2 4 2 2 2 2 3 2 2 2" xfId="38405" xr:uid="{00000000-0005-0000-0000-000083230000}"/>
    <cellStyle name="Normal 6 2 2 4 2 2 2 2 3 2 3" xfId="28387" xr:uid="{00000000-0005-0000-0000-000084230000}"/>
    <cellStyle name="Normal 6 2 2 4 2 2 2 2 3 3" xfId="5456" xr:uid="{00000000-0005-0000-0000-000085230000}"/>
    <cellStyle name="Normal 6 2 2 4 2 2 2 2 3 3 2" xfId="5457" xr:uid="{00000000-0005-0000-0000-000086230000}"/>
    <cellStyle name="Normal 6 2 2 4 2 2 2 2 3 3 2 2" xfId="38406" xr:uid="{00000000-0005-0000-0000-000087230000}"/>
    <cellStyle name="Normal 6 2 2 4 2 2 2 2 3 3 3" xfId="28388" xr:uid="{00000000-0005-0000-0000-000088230000}"/>
    <cellStyle name="Normal 6 2 2 4 2 2 2 2 3 4" xfId="5458" xr:uid="{00000000-0005-0000-0000-000089230000}"/>
    <cellStyle name="Normal 6 2 2 4 2 2 2 2 3 4 2" xfId="34624" xr:uid="{00000000-0005-0000-0000-00008A230000}"/>
    <cellStyle name="Normal 6 2 2 4 2 2 2 2 3 5" xfId="24028" xr:uid="{00000000-0005-0000-0000-00008B230000}"/>
    <cellStyle name="Normal 6 2 2 4 2 2 2 2 4" xfId="5459" xr:uid="{00000000-0005-0000-0000-00008C230000}"/>
    <cellStyle name="Normal 6 2 2 4 2 2 2 2 4 2" xfId="5460" xr:uid="{00000000-0005-0000-0000-00008D230000}"/>
    <cellStyle name="Normal 6 2 2 4 2 2 2 2 4 2 2" xfId="38407" xr:uid="{00000000-0005-0000-0000-00008E230000}"/>
    <cellStyle name="Normal 6 2 2 4 2 2 2 2 4 3" xfId="28389" xr:uid="{00000000-0005-0000-0000-00008F230000}"/>
    <cellStyle name="Normal 6 2 2 4 2 2 2 2 5" xfId="5461" xr:uid="{00000000-0005-0000-0000-000090230000}"/>
    <cellStyle name="Normal 6 2 2 4 2 2 2 2 5 2" xfId="5462" xr:uid="{00000000-0005-0000-0000-000091230000}"/>
    <cellStyle name="Normal 6 2 2 4 2 2 2 2 5 2 2" xfId="38408" xr:uid="{00000000-0005-0000-0000-000092230000}"/>
    <cellStyle name="Normal 6 2 2 4 2 2 2 2 5 3" xfId="28390" xr:uid="{00000000-0005-0000-0000-000093230000}"/>
    <cellStyle name="Normal 6 2 2 4 2 2 2 2 6" xfId="5463" xr:uid="{00000000-0005-0000-0000-000094230000}"/>
    <cellStyle name="Normal 6 2 2 4 2 2 2 2 6 2" xfId="34622" xr:uid="{00000000-0005-0000-0000-000095230000}"/>
    <cellStyle name="Normal 6 2 2 4 2 2 2 2 7" xfId="24026" xr:uid="{00000000-0005-0000-0000-000096230000}"/>
    <cellStyle name="Normal 6 2 2 4 2 2 2 3" xfId="5464" xr:uid="{00000000-0005-0000-0000-000097230000}"/>
    <cellStyle name="Normal 6 2 2 4 2 2 2 3 2" xfId="5465" xr:uid="{00000000-0005-0000-0000-000098230000}"/>
    <cellStyle name="Normal 6 2 2 4 2 2 2 3 2 2" xfId="5466" xr:uid="{00000000-0005-0000-0000-000099230000}"/>
    <cellStyle name="Normal 6 2 2 4 2 2 2 3 2 2 2" xfId="38409" xr:uid="{00000000-0005-0000-0000-00009A230000}"/>
    <cellStyle name="Normal 6 2 2 4 2 2 2 3 2 3" xfId="28391" xr:uid="{00000000-0005-0000-0000-00009B230000}"/>
    <cellStyle name="Normal 6 2 2 4 2 2 2 3 3" xfId="5467" xr:uid="{00000000-0005-0000-0000-00009C230000}"/>
    <cellStyle name="Normal 6 2 2 4 2 2 2 3 3 2" xfId="5468" xr:uid="{00000000-0005-0000-0000-00009D230000}"/>
    <cellStyle name="Normal 6 2 2 4 2 2 2 3 3 2 2" xfId="38410" xr:uid="{00000000-0005-0000-0000-00009E230000}"/>
    <cellStyle name="Normal 6 2 2 4 2 2 2 3 3 3" xfId="28392" xr:uid="{00000000-0005-0000-0000-00009F230000}"/>
    <cellStyle name="Normal 6 2 2 4 2 2 2 3 4" xfId="5469" xr:uid="{00000000-0005-0000-0000-0000A0230000}"/>
    <cellStyle name="Normal 6 2 2 4 2 2 2 3 4 2" xfId="34625" xr:uid="{00000000-0005-0000-0000-0000A1230000}"/>
    <cellStyle name="Normal 6 2 2 4 2 2 2 3 5" xfId="24029" xr:uid="{00000000-0005-0000-0000-0000A2230000}"/>
    <cellStyle name="Normal 6 2 2 4 2 2 2 4" xfId="5470" xr:uid="{00000000-0005-0000-0000-0000A3230000}"/>
    <cellStyle name="Normal 6 2 2 4 2 2 2 4 2" xfId="5471" xr:uid="{00000000-0005-0000-0000-0000A4230000}"/>
    <cellStyle name="Normal 6 2 2 4 2 2 2 4 2 2" xfId="5472" xr:uid="{00000000-0005-0000-0000-0000A5230000}"/>
    <cellStyle name="Normal 6 2 2 4 2 2 2 4 2 2 2" xfId="38411" xr:uid="{00000000-0005-0000-0000-0000A6230000}"/>
    <cellStyle name="Normal 6 2 2 4 2 2 2 4 2 3" xfId="28393" xr:uid="{00000000-0005-0000-0000-0000A7230000}"/>
    <cellStyle name="Normal 6 2 2 4 2 2 2 4 3" xfId="5473" xr:uid="{00000000-0005-0000-0000-0000A8230000}"/>
    <cellStyle name="Normal 6 2 2 4 2 2 2 4 3 2" xfId="5474" xr:uid="{00000000-0005-0000-0000-0000A9230000}"/>
    <cellStyle name="Normal 6 2 2 4 2 2 2 4 3 2 2" xfId="38412" xr:uid="{00000000-0005-0000-0000-0000AA230000}"/>
    <cellStyle name="Normal 6 2 2 4 2 2 2 4 3 3" xfId="28394" xr:uid="{00000000-0005-0000-0000-0000AB230000}"/>
    <cellStyle name="Normal 6 2 2 4 2 2 2 4 4" xfId="5475" xr:uid="{00000000-0005-0000-0000-0000AC230000}"/>
    <cellStyle name="Normal 6 2 2 4 2 2 2 4 4 2" xfId="34626" xr:uid="{00000000-0005-0000-0000-0000AD230000}"/>
    <cellStyle name="Normal 6 2 2 4 2 2 2 4 5" xfId="24030" xr:uid="{00000000-0005-0000-0000-0000AE230000}"/>
    <cellStyle name="Normal 6 2 2 4 2 2 2 5" xfId="5476" xr:uid="{00000000-0005-0000-0000-0000AF230000}"/>
    <cellStyle name="Normal 6 2 2 4 2 2 2 5 2" xfId="5477" xr:uid="{00000000-0005-0000-0000-0000B0230000}"/>
    <cellStyle name="Normal 6 2 2 4 2 2 2 5 2 2" xfId="38413" xr:uid="{00000000-0005-0000-0000-0000B1230000}"/>
    <cellStyle name="Normal 6 2 2 4 2 2 2 5 3" xfId="28395" xr:uid="{00000000-0005-0000-0000-0000B2230000}"/>
    <cellStyle name="Normal 6 2 2 4 2 2 2 6" xfId="5478" xr:uid="{00000000-0005-0000-0000-0000B3230000}"/>
    <cellStyle name="Normal 6 2 2 4 2 2 2 6 2" xfId="5479" xr:uid="{00000000-0005-0000-0000-0000B4230000}"/>
    <cellStyle name="Normal 6 2 2 4 2 2 2 6 2 2" xfId="38414" xr:uid="{00000000-0005-0000-0000-0000B5230000}"/>
    <cellStyle name="Normal 6 2 2 4 2 2 2 6 3" xfId="28396" xr:uid="{00000000-0005-0000-0000-0000B6230000}"/>
    <cellStyle name="Normal 6 2 2 4 2 2 2 7" xfId="5480" xr:uid="{00000000-0005-0000-0000-0000B7230000}"/>
    <cellStyle name="Normal 6 2 2 4 2 2 2 7 2" xfId="34621" xr:uid="{00000000-0005-0000-0000-0000B8230000}"/>
    <cellStyle name="Normal 6 2 2 4 2 2 2 8" xfId="24025" xr:uid="{00000000-0005-0000-0000-0000B9230000}"/>
    <cellStyle name="Normal 6 2 2 4 2 2 3" xfId="5481" xr:uid="{00000000-0005-0000-0000-0000BA230000}"/>
    <cellStyle name="Normal 6 2 2 4 2 2 3 2" xfId="5482" xr:uid="{00000000-0005-0000-0000-0000BB230000}"/>
    <cellStyle name="Normal 6 2 2 4 2 2 3 2 2" xfId="5483" xr:uid="{00000000-0005-0000-0000-0000BC230000}"/>
    <cellStyle name="Normal 6 2 2 4 2 2 3 2 2 2" xfId="5484" xr:uid="{00000000-0005-0000-0000-0000BD230000}"/>
    <cellStyle name="Normal 6 2 2 4 2 2 3 2 2 2 2" xfId="5485" xr:uid="{00000000-0005-0000-0000-0000BE230000}"/>
    <cellStyle name="Normal 6 2 2 4 2 2 3 2 2 2 2 2" xfId="38415" xr:uid="{00000000-0005-0000-0000-0000BF230000}"/>
    <cellStyle name="Normal 6 2 2 4 2 2 3 2 2 2 3" xfId="28397" xr:uid="{00000000-0005-0000-0000-0000C0230000}"/>
    <cellStyle name="Normal 6 2 2 4 2 2 3 2 2 3" xfId="5486" xr:uid="{00000000-0005-0000-0000-0000C1230000}"/>
    <cellStyle name="Normal 6 2 2 4 2 2 3 2 2 3 2" xfId="5487" xr:uid="{00000000-0005-0000-0000-0000C2230000}"/>
    <cellStyle name="Normal 6 2 2 4 2 2 3 2 2 3 2 2" xfId="38416" xr:uid="{00000000-0005-0000-0000-0000C3230000}"/>
    <cellStyle name="Normal 6 2 2 4 2 2 3 2 2 3 3" xfId="28398" xr:uid="{00000000-0005-0000-0000-0000C4230000}"/>
    <cellStyle name="Normal 6 2 2 4 2 2 3 2 2 4" xfId="5488" xr:uid="{00000000-0005-0000-0000-0000C5230000}"/>
    <cellStyle name="Normal 6 2 2 4 2 2 3 2 2 4 2" xfId="34629" xr:uid="{00000000-0005-0000-0000-0000C6230000}"/>
    <cellStyle name="Normal 6 2 2 4 2 2 3 2 2 5" xfId="24033" xr:uid="{00000000-0005-0000-0000-0000C7230000}"/>
    <cellStyle name="Normal 6 2 2 4 2 2 3 2 3" xfId="5489" xr:uid="{00000000-0005-0000-0000-0000C8230000}"/>
    <cellStyle name="Normal 6 2 2 4 2 2 3 2 3 2" xfId="5490" xr:uid="{00000000-0005-0000-0000-0000C9230000}"/>
    <cellStyle name="Normal 6 2 2 4 2 2 3 2 3 2 2" xfId="5491" xr:uid="{00000000-0005-0000-0000-0000CA230000}"/>
    <cellStyle name="Normal 6 2 2 4 2 2 3 2 3 2 2 2" xfId="38417" xr:uid="{00000000-0005-0000-0000-0000CB230000}"/>
    <cellStyle name="Normal 6 2 2 4 2 2 3 2 3 2 3" xfId="28399" xr:uid="{00000000-0005-0000-0000-0000CC230000}"/>
    <cellStyle name="Normal 6 2 2 4 2 2 3 2 3 3" xfId="5492" xr:uid="{00000000-0005-0000-0000-0000CD230000}"/>
    <cellStyle name="Normal 6 2 2 4 2 2 3 2 3 3 2" xfId="5493" xr:uid="{00000000-0005-0000-0000-0000CE230000}"/>
    <cellStyle name="Normal 6 2 2 4 2 2 3 2 3 3 2 2" xfId="38418" xr:uid="{00000000-0005-0000-0000-0000CF230000}"/>
    <cellStyle name="Normal 6 2 2 4 2 2 3 2 3 3 3" xfId="28400" xr:uid="{00000000-0005-0000-0000-0000D0230000}"/>
    <cellStyle name="Normal 6 2 2 4 2 2 3 2 3 4" xfId="5494" xr:uid="{00000000-0005-0000-0000-0000D1230000}"/>
    <cellStyle name="Normal 6 2 2 4 2 2 3 2 3 4 2" xfId="34630" xr:uid="{00000000-0005-0000-0000-0000D2230000}"/>
    <cellStyle name="Normal 6 2 2 4 2 2 3 2 3 5" xfId="24034" xr:uid="{00000000-0005-0000-0000-0000D3230000}"/>
    <cellStyle name="Normal 6 2 2 4 2 2 3 2 4" xfId="5495" xr:uid="{00000000-0005-0000-0000-0000D4230000}"/>
    <cellStyle name="Normal 6 2 2 4 2 2 3 2 4 2" xfId="5496" xr:uid="{00000000-0005-0000-0000-0000D5230000}"/>
    <cellStyle name="Normal 6 2 2 4 2 2 3 2 4 2 2" xfId="38419" xr:uid="{00000000-0005-0000-0000-0000D6230000}"/>
    <cellStyle name="Normal 6 2 2 4 2 2 3 2 4 3" xfId="28401" xr:uid="{00000000-0005-0000-0000-0000D7230000}"/>
    <cellStyle name="Normal 6 2 2 4 2 2 3 2 5" xfId="5497" xr:uid="{00000000-0005-0000-0000-0000D8230000}"/>
    <cellStyle name="Normal 6 2 2 4 2 2 3 2 5 2" xfId="5498" xr:uid="{00000000-0005-0000-0000-0000D9230000}"/>
    <cellStyle name="Normal 6 2 2 4 2 2 3 2 5 2 2" xfId="38420" xr:uid="{00000000-0005-0000-0000-0000DA230000}"/>
    <cellStyle name="Normal 6 2 2 4 2 2 3 2 5 3" xfId="28402" xr:uid="{00000000-0005-0000-0000-0000DB230000}"/>
    <cellStyle name="Normal 6 2 2 4 2 2 3 2 6" xfId="5499" xr:uid="{00000000-0005-0000-0000-0000DC230000}"/>
    <cellStyle name="Normal 6 2 2 4 2 2 3 2 6 2" xfId="34628" xr:uid="{00000000-0005-0000-0000-0000DD230000}"/>
    <cellStyle name="Normal 6 2 2 4 2 2 3 2 7" xfId="24032" xr:uid="{00000000-0005-0000-0000-0000DE230000}"/>
    <cellStyle name="Normal 6 2 2 4 2 2 3 3" xfId="5500" xr:uid="{00000000-0005-0000-0000-0000DF230000}"/>
    <cellStyle name="Normal 6 2 2 4 2 2 3 3 2" xfId="5501" xr:uid="{00000000-0005-0000-0000-0000E0230000}"/>
    <cellStyle name="Normal 6 2 2 4 2 2 3 3 2 2" xfId="5502" xr:uid="{00000000-0005-0000-0000-0000E1230000}"/>
    <cellStyle name="Normal 6 2 2 4 2 2 3 3 2 2 2" xfId="38421" xr:uid="{00000000-0005-0000-0000-0000E2230000}"/>
    <cellStyle name="Normal 6 2 2 4 2 2 3 3 2 3" xfId="28403" xr:uid="{00000000-0005-0000-0000-0000E3230000}"/>
    <cellStyle name="Normal 6 2 2 4 2 2 3 3 3" xfId="5503" xr:uid="{00000000-0005-0000-0000-0000E4230000}"/>
    <cellStyle name="Normal 6 2 2 4 2 2 3 3 3 2" xfId="5504" xr:uid="{00000000-0005-0000-0000-0000E5230000}"/>
    <cellStyle name="Normal 6 2 2 4 2 2 3 3 3 2 2" xfId="38422" xr:uid="{00000000-0005-0000-0000-0000E6230000}"/>
    <cellStyle name="Normal 6 2 2 4 2 2 3 3 3 3" xfId="28404" xr:uid="{00000000-0005-0000-0000-0000E7230000}"/>
    <cellStyle name="Normal 6 2 2 4 2 2 3 3 4" xfId="5505" xr:uid="{00000000-0005-0000-0000-0000E8230000}"/>
    <cellStyle name="Normal 6 2 2 4 2 2 3 3 4 2" xfId="34631" xr:uid="{00000000-0005-0000-0000-0000E9230000}"/>
    <cellStyle name="Normal 6 2 2 4 2 2 3 3 5" xfId="24035" xr:uid="{00000000-0005-0000-0000-0000EA230000}"/>
    <cellStyle name="Normal 6 2 2 4 2 2 3 4" xfId="5506" xr:uid="{00000000-0005-0000-0000-0000EB230000}"/>
    <cellStyle name="Normal 6 2 2 4 2 2 3 4 2" xfId="5507" xr:uid="{00000000-0005-0000-0000-0000EC230000}"/>
    <cellStyle name="Normal 6 2 2 4 2 2 3 4 2 2" xfId="5508" xr:uid="{00000000-0005-0000-0000-0000ED230000}"/>
    <cellStyle name="Normal 6 2 2 4 2 2 3 4 2 2 2" xfId="38423" xr:uid="{00000000-0005-0000-0000-0000EE230000}"/>
    <cellStyle name="Normal 6 2 2 4 2 2 3 4 2 3" xfId="28405" xr:uid="{00000000-0005-0000-0000-0000EF230000}"/>
    <cellStyle name="Normal 6 2 2 4 2 2 3 4 3" xfId="5509" xr:uid="{00000000-0005-0000-0000-0000F0230000}"/>
    <cellStyle name="Normal 6 2 2 4 2 2 3 4 3 2" xfId="5510" xr:uid="{00000000-0005-0000-0000-0000F1230000}"/>
    <cellStyle name="Normal 6 2 2 4 2 2 3 4 3 2 2" xfId="38424" xr:uid="{00000000-0005-0000-0000-0000F2230000}"/>
    <cellStyle name="Normal 6 2 2 4 2 2 3 4 3 3" xfId="28406" xr:uid="{00000000-0005-0000-0000-0000F3230000}"/>
    <cellStyle name="Normal 6 2 2 4 2 2 3 4 4" xfId="5511" xr:uid="{00000000-0005-0000-0000-0000F4230000}"/>
    <cellStyle name="Normal 6 2 2 4 2 2 3 4 4 2" xfId="34632" xr:uid="{00000000-0005-0000-0000-0000F5230000}"/>
    <cellStyle name="Normal 6 2 2 4 2 2 3 4 5" xfId="24036" xr:uid="{00000000-0005-0000-0000-0000F6230000}"/>
    <cellStyle name="Normal 6 2 2 4 2 2 3 5" xfId="5512" xr:uid="{00000000-0005-0000-0000-0000F7230000}"/>
    <cellStyle name="Normal 6 2 2 4 2 2 3 5 2" xfId="5513" xr:uid="{00000000-0005-0000-0000-0000F8230000}"/>
    <cellStyle name="Normal 6 2 2 4 2 2 3 5 2 2" xfId="38425" xr:uid="{00000000-0005-0000-0000-0000F9230000}"/>
    <cellStyle name="Normal 6 2 2 4 2 2 3 5 3" xfId="28407" xr:uid="{00000000-0005-0000-0000-0000FA230000}"/>
    <cellStyle name="Normal 6 2 2 4 2 2 3 6" xfId="5514" xr:uid="{00000000-0005-0000-0000-0000FB230000}"/>
    <cellStyle name="Normal 6 2 2 4 2 2 3 6 2" xfId="5515" xr:uid="{00000000-0005-0000-0000-0000FC230000}"/>
    <cellStyle name="Normal 6 2 2 4 2 2 3 6 2 2" xfId="38426" xr:uid="{00000000-0005-0000-0000-0000FD230000}"/>
    <cellStyle name="Normal 6 2 2 4 2 2 3 6 3" xfId="28408" xr:uid="{00000000-0005-0000-0000-0000FE230000}"/>
    <cellStyle name="Normal 6 2 2 4 2 2 3 7" xfId="5516" xr:uid="{00000000-0005-0000-0000-0000FF230000}"/>
    <cellStyle name="Normal 6 2 2 4 2 2 3 7 2" xfId="34627" xr:uid="{00000000-0005-0000-0000-000000240000}"/>
    <cellStyle name="Normal 6 2 2 4 2 2 3 8" xfId="24031" xr:uid="{00000000-0005-0000-0000-000001240000}"/>
    <cellStyle name="Normal 6 2 2 4 2 2 4" xfId="5517" xr:uid="{00000000-0005-0000-0000-000002240000}"/>
    <cellStyle name="Normal 6 2 2 4 2 2 4 2" xfId="5518" xr:uid="{00000000-0005-0000-0000-000003240000}"/>
    <cellStyle name="Normal 6 2 2 4 2 2 4 2 2" xfId="5519" xr:uid="{00000000-0005-0000-0000-000004240000}"/>
    <cellStyle name="Normal 6 2 2 4 2 2 4 2 2 2" xfId="5520" xr:uid="{00000000-0005-0000-0000-000005240000}"/>
    <cellStyle name="Normal 6 2 2 4 2 2 4 2 2 2 2" xfId="38427" xr:uid="{00000000-0005-0000-0000-000006240000}"/>
    <cellStyle name="Normal 6 2 2 4 2 2 4 2 2 3" xfId="28409" xr:uid="{00000000-0005-0000-0000-000007240000}"/>
    <cellStyle name="Normal 6 2 2 4 2 2 4 2 3" xfId="5521" xr:uid="{00000000-0005-0000-0000-000008240000}"/>
    <cellStyle name="Normal 6 2 2 4 2 2 4 2 3 2" xfId="5522" xr:uid="{00000000-0005-0000-0000-000009240000}"/>
    <cellStyle name="Normal 6 2 2 4 2 2 4 2 3 2 2" xfId="38428" xr:uid="{00000000-0005-0000-0000-00000A240000}"/>
    <cellStyle name="Normal 6 2 2 4 2 2 4 2 3 3" xfId="28410" xr:uid="{00000000-0005-0000-0000-00000B240000}"/>
    <cellStyle name="Normal 6 2 2 4 2 2 4 2 4" xfId="5523" xr:uid="{00000000-0005-0000-0000-00000C240000}"/>
    <cellStyle name="Normal 6 2 2 4 2 2 4 2 4 2" xfId="34634" xr:uid="{00000000-0005-0000-0000-00000D240000}"/>
    <cellStyle name="Normal 6 2 2 4 2 2 4 2 5" xfId="24038" xr:uid="{00000000-0005-0000-0000-00000E240000}"/>
    <cellStyle name="Normal 6 2 2 4 2 2 4 3" xfId="5524" xr:uid="{00000000-0005-0000-0000-00000F240000}"/>
    <cellStyle name="Normal 6 2 2 4 2 2 4 3 2" xfId="5525" xr:uid="{00000000-0005-0000-0000-000010240000}"/>
    <cellStyle name="Normal 6 2 2 4 2 2 4 3 2 2" xfId="5526" xr:uid="{00000000-0005-0000-0000-000011240000}"/>
    <cellStyle name="Normal 6 2 2 4 2 2 4 3 2 2 2" xfId="38429" xr:uid="{00000000-0005-0000-0000-000012240000}"/>
    <cellStyle name="Normal 6 2 2 4 2 2 4 3 2 3" xfId="28411" xr:uid="{00000000-0005-0000-0000-000013240000}"/>
    <cellStyle name="Normal 6 2 2 4 2 2 4 3 3" xfId="5527" xr:uid="{00000000-0005-0000-0000-000014240000}"/>
    <cellStyle name="Normal 6 2 2 4 2 2 4 3 3 2" xfId="5528" xr:uid="{00000000-0005-0000-0000-000015240000}"/>
    <cellStyle name="Normal 6 2 2 4 2 2 4 3 3 2 2" xfId="38430" xr:uid="{00000000-0005-0000-0000-000016240000}"/>
    <cellStyle name="Normal 6 2 2 4 2 2 4 3 3 3" xfId="28412" xr:uid="{00000000-0005-0000-0000-000017240000}"/>
    <cellStyle name="Normal 6 2 2 4 2 2 4 3 4" xfId="5529" xr:uid="{00000000-0005-0000-0000-000018240000}"/>
    <cellStyle name="Normal 6 2 2 4 2 2 4 3 4 2" xfId="34635" xr:uid="{00000000-0005-0000-0000-000019240000}"/>
    <cellStyle name="Normal 6 2 2 4 2 2 4 3 5" xfId="24039" xr:uid="{00000000-0005-0000-0000-00001A240000}"/>
    <cellStyle name="Normal 6 2 2 4 2 2 4 4" xfId="5530" xr:uid="{00000000-0005-0000-0000-00001B240000}"/>
    <cellStyle name="Normal 6 2 2 4 2 2 4 4 2" xfId="5531" xr:uid="{00000000-0005-0000-0000-00001C240000}"/>
    <cellStyle name="Normal 6 2 2 4 2 2 4 4 2 2" xfId="38431" xr:uid="{00000000-0005-0000-0000-00001D240000}"/>
    <cellStyle name="Normal 6 2 2 4 2 2 4 4 3" xfId="28413" xr:uid="{00000000-0005-0000-0000-00001E240000}"/>
    <cellStyle name="Normal 6 2 2 4 2 2 4 5" xfId="5532" xr:uid="{00000000-0005-0000-0000-00001F240000}"/>
    <cellStyle name="Normal 6 2 2 4 2 2 4 5 2" xfId="5533" xr:uid="{00000000-0005-0000-0000-000020240000}"/>
    <cellStyle name="Normal 6 2 2 4 2 2 4 5 2 2" xfId="38432" xr:uid="{00000000-0005-0000-0000-000021240000}"/>
    <cellStyle name="Normal 6 2 2 4 2 2 4 5 3" xfId="28414" xr:uid="{00000000-0005-0000-0000-000022240000}"/>
    <cellStyle name="Normal 6 2 2 4 2 2 4 6" xfId="5534" xr:uid="{00000000-0005-0000-0000-000023240000}"/>
    <cellStyle name="Normal 6 2 2 4 2 2 4 6 2" xfId="34633" xr:uid="{00000000-0005-0000-0000-000024240000}"/>
    <cellStyle name="Normal 6 2 2 4 2 2 4 7" xfId="24037" xr:uid="{00000000-0005-0000-0000-000025240000}"/>
    <cellStyle name="Normal 6 2 2 4 2 2 5" xfId="5535" xr:uid="{00000000-0005-0000-0000-000026240000}"/>
    <cellStyle name="Normal 6 2 2 4 2 2 5 2" xfId="5536" xr:uid="{00000000-0005-0000-0000-000027240000}"/>
    <cellStyle name="Normal 6 2 2 4 2 2 5 2 2" xfId="5537" xr:uid="{00000000-0005-0000-0000-000028240000}"/>
    <cellStyle name="Normal 6 2 2 4 2 2 5 2 2 2" xfId="38433" xr:uid="{00000000-0005-0000-0000-000029240000}"/>
    <cellStyle name="Normal 6 2 2 4 2 2 5 2 3" xfId="28415" xr:uid="{00000000-0005-0000-0000-00002A240000}"/>
    <cellStyle name="Normal 6 2 2 4 2 2 5 3" xfId="5538" xr:uid="{00000000-0005-0000-0000-00002B240000}"/>
    <cellStyle name="Normal 6 2 2 4 2 2 5 3 2" xfId="5539" xr:uid="{00000000-0005-0000-0000-00002C240000}"/>
    <cellStyle name="Normal 6 2 2 4 2 2 5 3 2 2" xfId="38434" xr:uid="{00000000-0005-0000-0000-00002D240000}"/>
    <cellStyle name="Normal 6 2 2 4 2 2 5 3 3" xfId="28416" xr:uid="{00000000-0005-0000-0000-00002E240000}"/>
    <cellStyle name="Normal 6 2 2 4 2 2 5 4" xfId="5540" xr:uid="{00000000-0005-0000-0000-00002F240000}"/>
    <cellStyle name="Normal 6 2 2 4 2 2 5 4 2" xfId="34636" xr:uid="{00000000-0005-0000-0000-000030240000}"/>
    <cellStyle name="Normal 6 2 2 4 2 2 5 5" xfId="24040" xr:uid="{00000000-0005-0000-0000-000031240000}"/>
    <cellStyle name="Normal 6 2 2 4 2 2 6" xfId="5541" xr:uid="{00000000-0005-0000-0000-000032240000}"/>
    <cellStyle name="Normal 6 2 2 4 2 2 6 2" xfId="5542" xr:uid="{00000000-0005-0000-0000-000033240000}"/>
    <cellStyle name="Normal 6 2 2 4 2 2 6 2 2" xfId="5543" xr:uid="{00000000-0005-0000-0000-000034240000}"/>
    <cellStyle name="Normal 6 2 2 4 2 2 6 2 2 2" xfId="38435" xr:uid="{00000000-0005-0000-0000-000035240000}"/>
    <cellStyle name="Normal 6 2 2 4 2 2 6 2 3" xfId="28417" xr:uid="{00000000-0005-0000-0000-000036240000}"/>
    <cellStyle name="Normal 6 2 2 4 2 2 6 3" xfId="5544" xr:uid="{00000000-0005-0000-0000-000037240000}"/>
    <cellStyle name="Normal 6 2 2 4 2 2 6 3 2" xfId="5545" xr:uid="{00000000-0005-0000-0000-000038240000}"/>
    <cellStyle name="Normal 6 2 2 4 2 2 6 3 2 2" xfId="38436" xr:uid="{00000000-0005-0000-0000-000039240000}"/>
    <cellStyle name="Normal 6 2 2 4 2 2 6 3 3" xfId="28418" xr:uid="{00000000-0005-0000-0000-00003A240000}"/>
    <cellStyle name="Normal 6 2 2 4 2 2 6 4" xfId="5546" xr:uid="{00000000-0005-0000-0000-00003B240000}"/>
    <cellStyle name="Normal 6 2 2 4 2 2 6 4 2" xfId="34637" xr:uid="{00000000-0005-0000-0000-00003C240000}"/>
    <cellStyle name="Normal 6 2 2 4 2 2 6 5" xfId="24041" xr:uid="{00000000-0005-0000-0000-00003D240000}"/>
    <cellStyle name="Normal 6 2 2 4 2 2 7" xfId="5547" xr:uid="{00000000-0005-0000-0000-00003E240000}"/>
    <cellStyle name="Normal 6 2 2 4 2 2 7 2" xfId="5548" xr:uid="{00000000-0005-0000-0000-00003F240000}"/>
    <cellStyle name="Normal 6 2 2 4 2 2 7 2 2" xfId="38437" xr:uid="{00000000-0005-0000-0000-000040240000}"/>
    <cellStyle name="Normal 6 2 2 4 2 2 7 3" xfId="28419" xr:uid="{00000000-0005-0000-0000-000041240000}"/>
    <cellStyle name="Normal 6 2 2 4 2 2 8" xfId="5549" xr:uid="{00000000-0005-0000-0000-000042240000}"/>
    <cellStyle name="Normal 6 2 2 4 2 2 8 2" xfId="5550" xr:uid="{00000000-0005-0000-0000-000043240000}"/>
    <cellStyle name="Normal 6 2 2 4 2 2 8 2 2" xfId="38438" xr:uid="{00000000-0005-0000-0000-000044240000}"/>
    <cellStyle name="Normal 6 2 2 4 2 2 8 3" xfId="28420" xr:uid="{00000000-0005-0000-0000-000045240000}"/>
    <cellStyle name="Normal 6 2 2 4 2 2 9" xfId="5551" xr:uid="{00000000-0005-0000-0000-000046240000}"/>
    <cellStyle name="Normal 6 2 2 4 2 2 9 2" xfId="34620" xr:uid="{00000000-0005-0000-0000-000047240000}"/>
    <cellStyle name="Normal 6 2 2 4 2 3" xfId="5552" xr:uid="{00000000-0005-0000-0000-000048240000}"/>
    <cellStyle name="Normal 6 2 2 4 2 3 2" xfId="5553" xr:uid="{00000000-0005-0000-0000-000049240000}"/>
    <cellStyle name="Normal 6 2 2 4 2 3 2 2" xfId="5554" xr:uid="{00000000-0005-0000-0000-00004A240000}"/>
    <cellStyle name="Normal 6 2 2 4 2 3 2 2 2" xfId="5555" xr:uid="{00000000-0005-0000-0000-00004B240000}"/>
    <cellStyle name="Normal 6 2 2 4 2 3 2 2 2 2" xfId="5556" xr:uid="{00000000-0005-0000-0000-00004C240000}"/>
    <cellStyle name="Normal 6 2 2 4 2 3 2 2 2 2 2" xfId="38439" xr:uid="{00000000-0005-0000-0000-00004D240000}"/>
    <cellStyle name="Normal 6 2 2 4 2 3 2 2 2 3" xfId="28421" xr:uid="{00000000-0005-0000-0000-00004E240000}"/>
    <cellStyle name="Normal 6 2 2 4 2 3 2 2 3" xfId="5557" xr:uid="{00000000-0005-0000-0000-00004F240000}"/>
    <cellStyle name="Normal 6 2 2 4 2 3 2 2 3 2" xfId="5558" xr:uid="{00000000-0005-0000-0000-000050240000}"/>
    <cellStyle name="Normal 6 2 2 4 2 3 2 2 3 2 2" xfId="38440" xr:uid="{00000000-0005-0000-0000-000051240000}"/>
    <cellStyle name="Normal 6 2 2 4 2 3 2 2 3 3" xfId="28422" xr:uid="{00000000-0005-0000-0000-000052240000}"/>
    <cellStyle name="Normal 6 2 2 4 2 3 2 2 4" xfId="5559" xr:uid="{00000000-0005-0000-0000-000053240000}"/>
    <cellStyle name="Normal 6 2 2 4 2 3 2 2 4 2" xfId="34640" xr:uid="{00000000-0005-0000-0000-000054240000}"/>
    <cellStyle name="Normal 6 2 2 4 2 3 2 2 5" xfId="24044" xr:uid="{00000000-0005-0000-0000-000055240000}"/>
    <cellStyle name="Normal 6 2 2 4 2 3 2 3" xfId="5560" xr:uid="{00000000-0005-0000-0000-000056240000}"/>
    <cellStyle name="Normal 6 2 2 4 2 3 2 3 2" xfId="5561" xr:uid="{00000000-0005-0000-0000-000057240000}"/>
    <cellStyle name="Normal 6 2 2 4 2 3 2 3 2 2" xfId="5562" xr:uid="{00000000-0005-0000-0000-000058240000}"/>
    <cellStyle name="Normal 6 2 2 4 2 3 2 3 2 2 2" xfId="38441" xr:uid="{00000000-0005-0000-0000-000059240000}"/>
    <cellStyle name="Normal 6 2 2 4 2 3 2 3 2 3" xfId="28423" xr:uid="{00000000-0005-0000-0000-00005A240000}"/>
    <cellStyle name="Normal 6 2 2 4 2 3 2 3 3" xfId="5563" xr:uid="{00000000-0005-0000-0000-00005B240000}"/>
    <cellStyle name="Normal 6 2 2 4 2 3 2 3 3 2" xfId="5564" xr:uid="{00000000-0005-0000-0000-00005C240000}"/>
    <cellStyle name="Normal 6 2 2 4 2 3 2 3 3 2 2" xfId="38442" xr:uid="{00000000-0005-0000-0000-00005D240000}"/>
    <cellStyle name="Normal 6 2 2 4 2 3 2 3 3 3" xfId="28424" xr:uid="{00000000-0005-0000-0000-00005E240000}"/>
    <cellStyle name="Normal 6 2 2 4 2 3 2 3 4" xfId="5565" xr:uid="{00000000-0005-0000-0000-00005F240000}"/>
    <cellStyle name="Normal 6 2 2 4 2 3 2 3 4 2" xfId="34641" xr:uid="{00000000-0005-0000-0000-000060240000}"/>
    <cellStyle name="Normal 6 2 2 4 2 3 2 3 5" xfId="24045" xr:uid="{00000000-0005-0000-0000-000061240000}"/>
    <cellStyle name="Normal 6 2 2 4 2 3 2 4" xfId="5566" xr:uid="{00000000-0005-0000-0000-000062240000}"/>
    <cellStyle name="Normal 6 2 2 4 2 3 2 4 2" xfId="5567" xr:uid="{00000000-0005-0000-0000-000063240000}"/>
    <cellStyle name="Normal 6 2 2 4 2 3 2 4 2 2" xfId="38443" xr:uid="{00000000-0005-0000-0000-000064240000}"/>
    <cellStyle name="Normal 6 2 2 4 2 3 2 4 3" xfId="28425" xr:uid="{00000000-0005-0000-0000-000065240000}"/>
    <cellStyle name="Normal 6 2 2 4 2 3 2 5" xfId="5568" xr:uid="{00000000-0005-0000-0000-000066240000}"/>
    <cellStyle name="Normal 6 2 2 4 2 3 2 5 2" xfId="5569" xr:uid="{00000000-0005-0000-0000-000067240000}"/>
    <cellStyle name="Normal 6 2 2 4 2 3 2 5 2 2" xfId="38444" xr:uid="{00000000-0005-0000-0000-000068240000}"/>
    <cellStyle name="Normal 6 2 2 4 2 3 2 5 3" xfId="28426" xr:uid="{00000000-0005-0000-0000-000069240000}"/>
    <cellStyle name="Normal 6 2 2 4 2 3 2 6" xfId="5570" xr:uid="{00000000-0005-0000-0000-00006A240000}"/>
    <cellStyle name="Normal 6 2 2 4 2 3 2 6 2" xfId="34639" xr:uid="{00000000-0005-0000-0000-00006B240000}"/>
    <cellStyle name="Normal 6 2 2 4 2 3 2 7" xfId="24043" xr:uid="{00000000-0005-0000-0000-00006C240000}"/>
    <cellStyle name="Normal 6 2 2 4 2 3 3" xfId="5571" xr:uid="{00000000-0005-0000-0000-00006D240000}"/>
    <cellStyle name="Normal 6 2 2 4 2 3 3 2" xfId="5572" xr:uid="{00000000-0005-0000-0000-00006E240000}"/>
    <cellStyle name="Normal 6 2 2 4 2 3 3 2 2" xfId="5573" xr:uid="{00000000-0005-0000-0000-00006F240000}"/>
    <cellStyle name="Normal 6 2 2 4 2 3 3 2 2 2" xfId="38445" xr:uid="{00000000-0005-0000-0000-000070240000}"/>
    <cellStyle name="Normal 6 2 2 4 2 3 3 2 3" xfId="28427" xr:uid="{00000000-0005-0000-0000-000071240000}"/>
    <cellStyle name="Normal 6 2 2 4 2 3 3 3" xfId="5574" xr:uid="{00000000-0005-0000-0000-000072240000}"/>
    <cellStyle name="Normal 6 2 2 4 2 3 3 3 2" xfId="5575" xr:uid="{00000000-0005-0000-0000-000073240000}"/>
    <cellStyle name="Normal 6 2 2 4 2 3 3 3 2 2" xfId="38446" xr:uid="{00000000-0005-0000-0000-000074240000}"/>
    <cellStyle name="Normal 6 2 2 4 2 3 3 3 3" xfId="28428" xr:uid="{00000000-0005-0000-0000-000075240000}"/>
    <cellStyle name="Normal 6 2 2 4 2 3 3 4" xfId="5576" xr:uid="{00000000-0005-0000-0000-000076240000}"/>
    <cellStyle name="Normal 6 2 2 4 2 3 3 4 2" xfId="34642" xr:uid="{00000000-0005-0000-0000-000077240000}"/>
    <cellStyle name="Normal 6 2 2 4 2 3 3 5" xfId="24046" xr:uid="{00000000-0005-0000-0000-000078240000}"/>
    <cellStyle name="Normal 6 2 2 4 2 3 4" xfId="5577" xr:uid="{00000000-0005-0000-0000-000079240000}"/>
    <cellStyle name="Normal 6 2 2 4 2 3 4 2" xfId="5578" xr:uid="{00000000-0005-0000-0000-00007A240000}"/>
    <cellStyle name="Normal 6 2 2 4 2 3 4 2 2" xfId="5579" xr:uid="{00000000-0005-0000-0000-00007B240000}"/>
    <cellStyle name="Normal 6 2 2 4 2 3 4 2 2 2" xfId="38447" xr:uid="{00000000-0005-0000-0000-00007C240000}"/>
    <cellStyle name="Normal 6 2 2 4 2 3 4 2 3" xfId="28429" xr:uid="{00000000-0005-0000-0000-00007D240000}"/>
    <cellStyle name="Normal 6 2 2 4 2 3 4 3" xfId="5580" xr:uid="{00000000-0005-0000-0000-00007E240000}"/>
    <cellStyle name="Normal 6 2 2 4 2 3 4 3 2" xfId="5581" xr:uid="{00000000-0005-0000-0000-00007F240000}"/>
    <cellStyle name="Normal 6 2 2 4 2 3 4 3 2 2" xfId="38448" xr:uid="{00000000-0005-0000-0000-000080240000}"/>
    <cellStyle name="Normal 6 2 2 4 2 3 4 3 3" xfId="28430" xr:uid="{00000000-0005-0000-0000-000081240000}"/>
    <cellStyle name="Normal 6 2 2 4 2 3 4 4" xfId="5582" xr:uid="{00000000-0005-0000-0000-000082240000}"/>
    <cellStyle name="Normal 6 2 2 4 2 3 4 4 2" xfId="34643" xr:uid="{00000000-0005-0000-0000-000083240000}"/>
    <cellStyle name="Normal 6 2 2 4 2 3 4 5" xfId="24047" xr:uid="{00000000-0005-0000-0000-000084240000}"/>
    <cellStyle name="Normal 6 2 2 4 2 3 5" xfId="5583" xr:uid="{00000000-0005-0000-0000-000085240000}"/>
    <cellStyle name="Normal 6 2 2 4 2 3 5 2" xfId="5584" xr:uid="{00000000-0005-0000-0000-000086240000}"/>
    <cellStyle name="Normal 6 2 2 4 2 3 5 2 2" xfId="38449" xr:uid="{00000000-0005-0000-0000-000087240000}"/>
    <cellStyle name="Normal 6 2 2 4 2 3 5 3" xfId="28431" xr:uid="{00000000-0005-0000-0000-000088240000}"/>
    <cellStyle name="Normal 6 2 2 4 2 3 6" xfId="5585" xr:uid="{00000000-0005-0000-0000-000089240000}"/>
    <cellStyle name="Normal 6 2 2 4 2 3 6 2" xfId="5586" xr:uid="{00000000-0005-0000-0000-00008A240000}"/>
    <cellStyle name="Normal 6 2 2 4 2 3 6 2 2" xfId="38450" xr:uid="{00000000-0005-0000-0000-00008B240000}"/>
    <cellStyle name="Normal 6 2 2 4 2 3 6 3" xfId="28432" xr:uid="{00000000-0005-0000-0000-00008C240000}"/>
    <cellStyle name="Normal 6 2 2 4 2 3 7" xfId="5587" xr:uid="{00000000-0005-0000-0000-00008D240000}"/>
    <cellStyle name="Normal 6 2 2 4 2 3 7 2" xfId="34638" xr:uid="{00000000-0005-0000-0000-00008E240000}"/>
    <cellStyle name="Normal 6 2 2 4 2 3 8" xfId="24042" xr:uid="{00000000-0005-0000-0000-00008F240000}"/>
    <cellStyle name="Normal 6 2 2 4 2 4" xfId="5588" xr:uid="{00000000-0005-0000-0000-000090240000}"/>
    <cellStyle name="Normal 6 2 2 4 2 4 2" xfId="5589" xr:uid="{00000000-0005-0000-0000-000091240000}"/>
    <cellStyle name="Normal 6 2 2 4 2 4 2 2" xfId="5590" xr:uid="{00000000-0005-0000-0000-000092240000}"/>
    <cellStyle name="Normal 6 2 2 4 2 4 2 2 2" xfId="5591" xr:uid="{00000000-0005-0000-0000-000093240000}"/>
    <cellStyle name="Normal 6 2 2 4 2 4 2 2 2 2" xfId="5592" xr:uid="{00000000-0005-0000-0000-000094240000}"/>
    <cellStyle name="Normal 6 2 2 4 2 4 2 2 2 2 2" xfId="38451" xr:uid="{00000000-0005-0000-0000-000095240000}"/>
    <cellStyle name="Normal 6 2 2 4 2 4 2 2 2 3" xfId="28433" xr:uid="{00000000-0005-0000-0000-000096240000}"/>
    <cellStyle name="Normal 6 2 2 4 2 4 2 2 3" xfId="5593" xr:uid="{00000000-0005-0000-0000-000097240000}"/>
    <cellStyle name="Normal 6 2 2 4 2 4 2 2 3 2" xfId="5594" xr:uid="{00000000-0005-0000-0000-000098240000}"/>
    <cellStyle name="Normal 6 2 2 4 2 4 2 2 3 2 2" xfId="38452" xr:uid="{00000000-0005-0000-0000-000099240000}"/>
    <cellStyle name="Normal 6 2 2 4 2 4 2 2 3 3" xfId="28434" xr:uid="{00000000-0005-0000-0000-00009A240000}"/>
    <cellStyle name="Normal 6 2 2 4 2 4 2 2 4" xfId="5595" xr:uid="{00000000-0005-0000-0000-00009B240000}"/>
    <cellStyle name="Normal 6 2 2 4 2 4 2 2 4 2" xfId="34646" xr:uid="{00000000-0005-0000-0000-00009C240000}"/>
    <cellStyle name="Normal 6 2 2 4 2 4 2 2 5" xfId="24050" xr:uid="{00000000-0005-0000-0000-00009D240000}"/>
    <cellStyle name="Normal 6 2 2 4 2 4 2 3" xfId="5596" xr:uid="{00000000-0005-0000-0000-00009E240000}"/>
    <cellStyle name="Normal 6 2 2 4 2 4 2 3 2" xfId="5597" xr:uid="{00000000-0005-0000-0000-00009F240000}"/>
    <cellStyle name="Normal 6 2 2 4 2 4 2 3 2 2" xfId="5598" xr:uid="{00000000-0005-0000-0000-0000A0240000}"/>
    <cellStyle name="Normal 6 2 2 4 2 4 2 3 2 2 2" xfId="38453" xr:uid="{00000000-0005-0000-0000-0000A1240000}"/>
    <cellStyle name="Normal 6 2 2 4 2 4 2 3 2 3" xfId="28435" xr:uid="{00000000-0005-0000-0000-0000A2240000}"/>
    <cellStyle name="Normal 6 2 2 4 2 4 2 3 3" xfId="5599" xr:uid="{00000000-0005-0000-0000-0000A3240000}"/>
    <cellStyle name="Normal 6 2 2 4 2 4 2 3 3 2" xfId="5600" xr:uid="{00000000-0005-0000-0000-0000A4240000}"/>
    <cellStyle name="Normal 6 2 2 4 2 4 2 3 3 2 2" xfId="38454" xr:uid="{00000000-0005-0000-0000-0000A5240000}"/>
    <cellStyle name="Normal 6 2 2 4 2 4 2 3 3 3" xfId="28436" xr:uid="{00000000-0005-0000-0000-0000A6240000}"/>
    <cellStyle name="Normal 6 2 2 4 2 4 2 3 4" xfId="5601" xr:uid="{00000000-0005-0000-0000-0000A7240000}"/>
    <cellStyle name="Normal 6 2 2 4 2 4 2 3 4 2" xfId="34647" xr:uid="{00000000-0005-0000-0000-0000A8240000}"/>
    <cellStyle name="Normal 6 2 2 4 2 4 2 3 5" xfId="24051" xr:uid="{00000000-0005-0000-0000-0000A9240000}"/>
    <cellStyle name="Normal 6 2 2 4 2 4 2 4" xfId="5602" xr:uid="{00000000-0005-0000-0000-0000AA240000}"/>
    <cellStyle name="Normal 6 2 2 4 2 4 2 4 2" xfId="5603" xr:uid="{00000000-0005-0000-0000-0000AB240000}"/>
    <cellStyle name="Normal 6 2 2 4 2 4 2 4 2 2" xfId="38455" xr:uid="{00000000-0005-0000-0000-0000AC240000}"/>
    <cellStyle name="Normal 6 2 2 4 2 4 2 4 3" xfId="28437" xr:uid="{00000000-0005-0000-0000-0000AD240000}"/>
    <cellStyle name="Normal 6 2 2 4 2 4 2 5" xfId="5604" xr:uid="{00000000-0005-0000-0000-0000AE240000}"/>
    <cellStyle name="Normal 6 2 2 4 2 4 2 5 2" xfId="5605" xr:uid="{00000000-0005-0000-0000-0000AF240000}"/>
    <cellStyle name="Normal 6 2 2 4 2 4 2 5 2 2" xfId="38456" xr:uid="{00000000-0005-0000-0000-0000B0240000}"/>
    <cellStyle name="Normal 6 2 2 4 2 4 2 5 3" xfId="28438" xr:uid="{00000000-0005-0000-0000-0000B1240000}"/>
    <cellStyle name="Normal 6 2 2 4 2 4 2 6" xfId="5606" xr:uid="{00000000-0005-0000-0000-0000B2240000}"/>
    <cellStyle name="Normal 6 2 2 4 2 4 2 6 2" xfId="34645" xr:uid="{00000000-0005-0000-0000-0000B3240000}"/>
    <cellStyle name="Normal 6 2 2 4 2 4 2 7" xfId="24049" xr:uid="{00000000-0005-0000-0000-0000B4240000}"/>
    <cellStyle name="Normal 6 2 2 4 2 4 3" xfId="5607" xr:uid="{00000000-0005-0000-0000-0000B5240000}"/>
    <cellStyle name="Normal 6 2 2 4 2 4 3 2" xfId="5608" xr:uid="{00000000-0005-0000-0000-0000B6240000}"/>
    <cellStyle name="Normal 6 2 2 4 2 4 3 2 2" xfId="5609" xr:uid="{00000000-0005-0000-0000-0000B7240000}"/>
    <cellStyle name="Normal 6 2 2 4 2 4 3 2 2 2" xfId="38457" xr:uid="{00000000-0005-0000-0000-0000B8240000}"/>
    <cellStyle name="Normal 6 2 2 4 2 4 3 2 3" xfId="28439" xr:uid="{00000000-0005-0000-0000-0000B9240000}"/>
    <cellStyle name="Normal 6 2 2 4 2 4 3 3" xfId="5610" xr:uid="{00000000-0005-0000-0000-0000BA240000}"/>
    <cellStyle name="Normal 6 2 2 4 2 4 3 3 2" xfId="5611" xr:uid="{00000000-0005-0000-0000-0000BB240000}"/>
    <cellStyle name="Normal 6 2 2 4 2 4 3 3 2 2" xfId="38458" xr:uid="{00000000-0005-0000-0000-0000BC240000}"/>
    <cellStyle name="Normal 6 2 2 4 2 4 3 3 3" xfId="28440" xr:uid="{00000000-0005-0000-0000-0000BD240000}"/>
    <cellStyle name="Normal 6 2 2 4 2 4 3 4" xfId="5612" xr:uid="{00000000-0005-0000-0000-0000BE240000}"/>
    <cellStyle name="Normal 6 2 2 4 2 4 3 4 2" xfId="34648" xr:uid="{00000000-0005-0000-0000-0000BF240000}"/>
    <cellStyle name="Normal 6 2 2 4 2 4 3 5" xfId="24052" xr:uid="{00000000-0005-0000-0000-0000C0240000}"/>
    <cellStyle name="Normal 6 2 2 4 2 4 4" xfId="5613" xr:uid="{00000000-0005-0000-0000-0000C1240000}"/>
    <cellStyle name="Normal 6 2 2 4 2 4 4 2" xfId="5614" xr:uid="{00000000-0005-0000-0000-0000C2240000}"/>
    <cellStyle name="Normal 6 2 2 4 2 4 4 2 2" xfId="5615" xr:uid="{00000000-0005-0000-0000-0000C3240000}"/>
    <cellStyle name="Normal 6 2 2 4 2 4 4 2 2 2" xfId="38459" xr:uid="{00000000-0005-0000-0000-0000C4240000}"/>
    <cellStyle name="Normal 6 2 2 4 2 4 4 2 3" xfId="28441" xr:uid="{00000000-0005-0000-0000-0000C5240000}"/>
    <cellStyle name="Normal 6 2 2 4 2 4 4 3" xfId="5616" xr:uid="{00000000-0005-0000-0000-0000C6240000}"/>
    <cellStyle name="Normal 6 2 2 4 2 4 4 3 2" xfId="5617" xr:uid="{00000000-0005-0000-0000-0000C7240000}"/>
    <cellStyle name="Normal 6 2 2 4 2 4 4 3 2 2" xfId="38460" xr:uid="{00000000-0005-0000-0000-0000C8240000}"/>
    <cellStyle name="Normal 6 2 2 4 2 4 4 3 3" xfId="28442" xr:uid="{00000000-0005-0000-0000-0000C9240000}"/>
    <cellStyle name="Normal 6 2 2 4 2 4 4 4" xfId="5618" xr:uid="{00000000-0005-0000-0000-0000CA240000}"/>
    <cellStyle name="Normal 6 2 2 4 2 4 4 4 2" xfId="34649" xr:uid="{00000000-0005-0000-0000-0000CB240000}"/>
    <cellStyle name="Normal 6 2 2 4 2 4 4 5" xfId="24053" xr:uid="{00000000-0005-0000-0000-0000CC240000}"/>
    <cellStyle name="Normal 6 2 2 4 2 4 5" xfId="5619" xr:uid="{00000000-0005-0000-0000-0000CD240000}"/>
    <cellStyle name="Normal 6 2 2 4 2 4 5 2" xfId="5620" xr:uid="{00000000-0005-0000-0000-0000CE240000}"/>
    <cellStyle name="Normal 6 2 2 4 2 4 5 2 2" xfId="38461" xr:uid="{00000000-0005-0000-0000-0000CF240000}"/>
    <cellStyle name="Normal 6 2 2 4 2 4 5 3" xfId="28443" xr:uid="{00000000-0005-0000-0000-0000D0240000}"/>
    <cellStyle name="Normal 6 2 2 4 2 4 6" xfId="5621" xr:uid="{00000000-0005-0000-0000-0000D1240000}"/>
    <cellStyle name="Normal 6 2 2 4 2 4 6 2" xfId="5622" xr:uid="{00000000-0005-0000-0000-0000D2240000}"/>
    <cellStyle name="Normal 6 2 2 4 2 4 6 2 2" xfId="38462" xr:uid="{00000000-0005-0000-0000-0000D3240000}"/>
    <cellStyle name="Normal 6 2 2 4 2 4 6 3" xfId="28444" xr:uid="{00000000-0005-0000-0000-0000D4240000}"/>
    <cellStyle name="Normal 6 2 2 4 2 4 7" xfId="5623" xr:uid="{00000000-0005-0000-0000-0000D5240000}"/>
    <cellStyle name="Normal 6 2 2 4 2 4 7 2" xfId="34644" xr:uid="{00000000-0005-0000-0000-0000D6240000}"/>
    <cellStyle name="Normal 6 2 2 4 2 4 8" xfId="24048" xr:uid="{00000000-0005-0000-0000-0000D7240000}"/>
    <cellStyle name="Normal 6 2 2 4 2 5" xfId="5624" xr:uid="{00000000-0005-0000-0000-0000D8240000}"/>
    <cellStyle name="Normal 6 2 2 4 2 5 2" xfId="5625" xr:uid="{00000000-0005-0000-0000-0000D9240000}"/>
    <cellStyle name="Normal 6 2 2 4 2 5 2 2" xfId="5626" xr:uid="{00000000-0005-0000-0000-0000DA240000}"/>
    <cellStyle name="Normal 6 2 2 4 2 5 2 2 2" xfId="5627" xr:uid="{00000000-0005-0000-0000-0000DB240000}"/>
    <cellStyle name="Normal 6 2 2 4 2 5 2 2 2 2" xfId="5628" xr:uid="{00000000-0005-0000-0000-0000DC240000}"/>
    <cellStyle name="Normal 6 2 2 4 2 5 2 2 2 2 2" xfId="38463" xr:uid="{00000000-0005-0000-0000-0000DD240000}"/>
    <cellStyle name="Normal 6 2 2 4 2 5 2 2 2 3" xfId="28445" xr:uid="{00000000-0005-0000-0000-0000DE240000}"/>
    <cellStyle name="Normal 6 2 2 4 2 5 2 2 3" xfId="5629" xr:uid="{00000000-0005-0000-0000-0000DF240000}"/>
    <cellStyle name="Normal 6 2 2 4 2 5 2 2 3 2" xfId="5630" xr:uid="{00000000-0005-0000-0000-0000E0240000}"/>
    <cellStyle name="Normal 6 2 2 4 2 5 2 2 3 2 2" xfId="38464" xr:uid="{00000000-0005-0000-0000-0000E1240000}"/>
    <cellStyle name="Normal 6 2 2 4 2 5 2 2 3 3" xfId="28446" xr:uid="{00000000-0005-0000-0000-0000E2240000}"/>
    <cellStyle name="Normal 6 2 2 4 2 5 2 2 4" xfId="5631" xr:uid="{00000000-0005-0000-0000-0000E3240000}"/>
    <cellStyle name="Normal 6 2 2 4 2 5 2 2 4 2" xfId="34652" xr:uid="{00000000-0005-0000-0000-0000E4240000}"/>
    <cellStyle name="Normal 6 2 2 4 2 5 2 2 5" xfId="24056" xr:uid="{00000000-0005-0000-0000-0000E5240000}"/>
    <cellStyle name="Normal 6 2 2 4 2 5 2 3" xfId="5632" xr:uid="{00000000-0005-0000-0000-0000E6240000}"/>
    <cellStyle name="Normal 6 2 2 4 2 5 2 3 2" xfId="5633" xr:uid="{00000000-0005-0000-0000-0000E7240000}"/>
    <cellStyle name="Normal 6 2 2 4 2 5 2 3 2 2" xfId="5634" xr:uid="{00000000-0005-0000-0000-0000E8240000}"/>
    <cellStyle name="Normal 6 2 2 4 2 5 2 3 2 2 2" xfId="38465" xr:uid="{00000000-0005-0000-0000-0000E9240000}"/>
    <cellStyle name="Normal 6 2 2 4 2 5 2 3 2 3" xfId="28447" xr:uid="{00000000-0005-0000-0000-0000EA240000}"/>
    <cellStyle name="Normal 6 2 2 4 2 5 2 3 3" xfId="5635" xr:uid="{00000000-0005-0000-0000-0000EB240000}"/>
    <cellStyle name="Normal 6 2 2 4 2 5 2 3 3 2" xfId="5636" xr:uid="{00000000-0005-0000-0000-0000EC240000}"/>
    <cellStyle name="Normal 6 2 2 4 2 5 2 3 3 2 2" xfId="38466" xr:uid="{00000000-0005-0000-0000-0000ED240000}"/>
    <cellStyle name="Normal 6 2 2 4 2 5 2 3 3 3" xfId="28448" xr:uid="{00000000-0005-0000-0000-0000EE240000}"/>
    <cellStyle name="Normal 6 2 2 4 2 5 2 3 4" xfId="5637" xr:uid="{00000000-0005-0000-0000-0000EF240000}"/>
    <cellStyle name="Normal 6 2 2 4 2 5 2 3 4 2" xfId="34653" xr:uid="{00000000-0005-0000-0000-0000F0240000}"/>
    <cellStyle name="Normal 6 2 2 4 2 5 2 3 5" xfId="24057" xr:uid="{00000000-0005-0000-0000-0000F1240000}"/>
    <cellStyle name="Normal 6 2 2 4 2 5 2 4" xfId="5638" xr:uid="{00000000-0005-0000-0000-0000F2240000}"/>
    <cellStyle name="Normal 6 2 2 4 2 5 2 4 2" xfId="5639" xr:uid="{00000000-0005-0000-0000-0000F3240000}"/>
    <cellStyle name="Normal 6 2 2 4 2 5 2 4 2 2" xfId="38467" xr:uid="{00000000-0005-0000-0000-0000F4240000}"/>
    <cellStyle name="Normal 6 2 2 4 2 5 2 4 3" xfId="28449" xr:uid="{00000000-0005-0000-0000-0000F5240000}"/>
    <cellStyle name="Normal 6 2 2 4 2 5 2 5" xfId="5640" xr:uid="{00000000-0005-0000-0000-0000F6240000}"/>
    <cellStyle name="Normal 6 2 2 4 2 5 2 5 2" xfId="5641" xr:uid="{00000000-0005-0000-0000-0000F7240000}"/>
    <cellStyle name="Normal 6 2 2 4 2 5 2 5 2 2" xfId="38468" xr:uid="{00000000-0005-0000-0000-0000F8240000}"/>
    <cellStyle name="Normal 6 2 2 4 2 5 2 5 3" xfId="28450" xr:uid="{00000000-0005-0000-0000-0000F9240000}"/>
    <cellStyle name="Normal 6 2 2 4 2 5 2 6" xfId="5642" xr:uid="{00000000-0005-0000-0000-0000FA240000}"/>
    <cellStyle name="Normal 6 2 2 4 2 5 2 6 2" xfId="34651" xr:uid="{00000000-0005-0000-0000-0000FB240000}"/>
    <cellStyle name="Normal 6 2 2 4 2 5 2 7" xfId="24055" xr:uid="{00000000-0005-0000-0000-0000FC240000}"/>
    <cellStyle name="Normal 6 2 2 4 2 5 3" xfId="5643" xr:uid="{00000000-0005-0000-0000-0000FD240000}"/>
    <cellStyle name="Normal 6 2 2 4 2 5 3 2" xfId="5644" xr:uid="{00000000-0005-0000-0000-0000FE240000}"/>
    <cellStyle name="Normal 6 2 2 4 2 5 3 2 2" xfId="5645" xr:uid="{00000000-0005-0000-0000-0000FF240000}"/>
    <cellStyle name="Normal 6 2 2 4 2 5 3 2 2 2" xfId="38469" xr:uid="{00000000-0005-0000-0000-000000250000}"/>
    <cellStyle name="Normal 6 2 2 4 2 5 3 2 3" xfId="28451" xr:uid="{00000000-0005-0000-0000-000001250000}"/>
    <cellStyle name="Normal 6 2 2 4 2 5 3 3" xfId="5646" xr:uid="{00000000-0005-0000-0000-000002250000}"/>
    <cellStyle name="Normal 6 2 2 4 2 5 3 3 2" xfId="5647" xr:uid="{00000000-0005-0000-0000-000003250000}"/>
    <cellStyle name="Normal 6 2 2 4 2 5 3 3 2 2" xfId="38470" xr:uid="{00000000-0005-0000-0000-000004250000}"/>
    <cellStyle name="Normal 6 2 2 4 2 5 3 3 3" xfId="28452" xr:uid="{00000000-0005-0000-0000-000005250000}"/>
    <cellStyle name="Normal 6 2 2 4 2 5 3 4" xfId="5648" xr:uid="{00000000-0005-0000-0000-000006250000}"/>
    <cellStyle name="Normal 6 2 2 4 2 5 3 4 2" xfId="34654" xr:uid="{00000000-0005-0000-0000-000007250000}"/>
    <cellStyle name="Normal 6 2 2 4 2 5 3 5" xfId="24058" xr:uid="{00000000-0005-0000-0000-000008250000}"/>
    <cellStyle name="Normal 6 2 2 4 2 5 4" xfId="5649" xr:uid="{00000000-0005-0000-0000-000009250000}"/>
    <cellStyle name="Normal 6 2 2 4 2 5 4 2" xfId="5650" xr:uid="{00000000-0005-0000-0000-00000A250000}"/>
    <cellStyle name="Normal 6 2 2 4 2 5 4 2 2" xfId="5651" xr:uid="{00000000-0005-0000-0000-00000B250000}"/>
    <cellStyle name="Normal 6 2 2 4 2 5 4 2 2 2" xfId="38471" xr:uid="{00000000-0005-0000-0000-00000C250000}"/>
    <cellStyle name="Normal 6 2 2 4 2 5 4 2 3" xfId="28453" xr:uid="{00000000-0005-0000-0000-00000D250000}"/>
    <cellStyle name="Normal 6 2 2 4 2 5 4 3" xfId="5652" xr:uid="{00000000-0005-0000-0000-00000E250000}"/>
    <cellStyle name="Normal 6 2 2 4 2 5 4 3 2" xfId="5653" xr:uid="{00000000-0005-0000-0000-00000F250000}"/>
    <cellStyle name="Normal 6 2 2 4 2 5 4 3 2 2" xfId="38472" xr:uid="{00000000-0005-0000-0000-000010250000}"/>
    <cellStyle name="Normal 6 2 2 4 2 5 4 3 3" xfId="28454" xr:uid="{00000000-0005-0000-0000-000011250000}"/>
    <cellStyle name="Normal 6 2 2 4 2 5 4 4" xfId="5654" xr:uid="{00000000-0005-0000-0000-000012250000}"/>
    <cellStyle name="Normal 6 2 2 4 2 5 4 4 2" xfId="34655" xr:uid="{00000000-0005-0000-0000-000013250000}"/>
    <cellStyle name="Normal 6 2 2 4 2 5 4 5" xfId="24059" xr:uid="{00000000-0005-0000-0000-000014250000}"/>
    <cellStyle name="Normal 6 2 2 4 2 5 5" xfId="5655" xr:uid="{00000000-0005-0000-0000-000015250000}"/>
    <cellStyle name="Normal 6 2 2 4 2 5 5 2" xfId="5656" xr:uid="{00000000-0005-0000-0000-000016250000}"/>
    <cellStyle name="Normal 6 2 2 4 2 5 5 2 2" xfId="38473" xr:uid="{00000000-0005-0000-0000-000017250000}"/>
    <cellStyle name="Normal 6 2 2 4 2 5 5 3" xfId="28455" xr:uid="{00000000-0005-0000-0000-000018250000}"/>
    <cellStyle name="Normal 6 2 2 4 2 5 6" xfId="5657" xr:uid="{00000000-0005-0000-0000-000019250000}"/>
    <cellStyle name="Normal 6 2 2 4 2 5 6 2" xfId="5658" xr:uid="{00000000-0005-0000-0000-00001A250000}"/>
    <cellStyle name="Normal 6 2 2 4 2 5 6 2 2" xfId="38474" xr:uid="{00000000-0005-0000-0000-00001B250000}"/>
    <cellStyle name="Normal 6 2 2 4 2 5 6 3" xfId="28456" xr:uid="{00000000-0005-0000-0000-00001C250000}"/>
    <cellStyle name="Normal 6 2 2 4 2 5 7" xfId="5659" xr:uid="{00000000-0005-0000-0000-00001D250000}"/>
    <cellStyle name="Normal 6 2 2 4 2 5 7 2" xfId="34650" xr:uid="{00000000-0005-0000-0000-00001E250000}"/>
    <cellStyle name="Normal 6 2 2 4 2 5 8" xfId="24054" xr:uid="{00000000-0005-0000-0000-00001F250000}"/>
    <cellStyle name="Normal 6 2 2 4 2 6" xfId="5660" xr:uid="{00000000-0005-0000-0000-000020250000}"/>
    <cellStyle name="Normal 6 2 2 4 2 6 2" xfId="5661" xr:uid="{00000000-0005-0000-0000-000021250000}"/>
    <cellStyle name="Normal 6 2 2 4 2 6 2 2" xfId="5662" xr:uid="{00000000-0005-0000-0000-000022250000}"/>
    <cellStyle name="Normal 6 2 2 4 2 6 2 2 2" xfId="5663" xr:uid="{00000000-0005-0000-0000-000023250000}"/>
    <cellStyle name="Normal 6 2 2 4 2 6 2 2 2 2" xfId="38475" xr:uid="{00000000-0005-0000-0000-000024250000}"/>
    <cellStyle name="Normal 6 2 2 4 2 6 2 2 3" xfId="28457" xr:uid="{00000000-0005-0000-0000-000025250000}"/>
    <cellStyle name="Normal 6 2 2 4 2 6 2 3" xfId="5664" xr:uid="{00000000-0005-0000-0000-000026250000}"/>
    <cellStyle name="Normal 6 2 2 4 2 6 2 3 2" xfId="5665" xr:uid="{00000000-0005-0000-0000-000027250000}"/>
    <cellStyle name="Normal 6 2 2 4 2 6 2 3 2 2" xfId="38476" xr:uid="{00000000-0005-0000-0000-000028250000}"/>
    <cellStyle name="Normal 6 2 2 4 2 6 2 3 3" xfId="28458" xr:uid="{00000000-0005-0000-0000-000029250000}"/>
    <cellStyle name="Normal 6 2 2 4 2 6 2 4" xfId="5666" xr:uid="{00000000-0005-0000-0000-00002A250000}"/>
    <cellStyle name="Normal 6 2 2 4 2 6 2 4 2" xfId="34657" xr:uid="{00000000-0005-0000-0000-00002B250000}"/>
    <cellStyle name="Normal 6 2 2 4 2 6 2 5" xfId="24061" xr:uid="{00000000-0005-0000-0000-00002C250000}"/>
    <cellStyle name="Normal 6 2 2 4 2 6 3" xfId="5667" xr:uid="{00000000-0005-0000-0000-00002D250000}"/>
    <cellStyle name="Normal 6 2 2 4 2 6 3 2" xfId="5668" xr:uid="{00000000-0005-0000-0000-00002E250000}"/>
    <cellStyle name="Normal 6 2 2 4 2 6 3 2 2" xfId="5669" xr:uid="{00000000-0005-0000-0000-00002F250000}"/>
    <cellStyle name="Normal 6 2 2 4 2 6 3 2 2 2" xfId="38477" xr:uid="{00000000-0005-0000-0000-000030250000}"/>
    <cellStyle name="Normal 6 2 2 4 2 6 3 2 3" xfId="28459" xr:uid="{00000000-0005-0000-0000-000031250000}"/>
    <cellStyle name="Normal 6 2 2 4 2 6 3 3" xfId="5670" xr:uid="{00000000-0005-0000-0000-000032250000}"/>
    <cellStyle name="Normal 6 2 2 4 2 6 3 3 2" xfId="5671" xr:uid="{00000000-0005-0000-0000-000033250000}"/>
    <cellStyle name="Normal 6 2 2 4 2 6 3 3 2 2" xfId="38478" xr:uid="{00000000-0005-0000-0000-000034250000}"/>
    <cellStyle name="Normal 6 2 2 4 2 6 3 3 3" xfId="28460" xr:uid="{00000000-0005-0000-0000-000035250000}"/>
    <cellStyle name="Normal 6 2 2 4 2 6 3 4" xfId="5672" xr:uid="{00000000-0005-0000-0000-000036250000}"/>
    <cellStyle name="Normal 6 2 2 4 2 6 3 4 2" xfId="34658" xr:uid="{00000000-0005-0000-0000-000037250000}"/>
    <cellStyle name="Normal 6 2 2 4 2 6 3 5" xfId="24062" xr:uid="{00000000-0005-0000-0000-000038250000}"/>
    <cellStyle name="Normal 6 2 2 4 2 6 4" xfId="5673" xr:uid="{00000000-0005-0000-0000-000039250000}"/>
    <cellStyle name="Normal 6 2 2 4 2 6 4 2" xfId="5674" xr:uid="{00000000-0005-0000-0000-00003A250000}"/>
    <cellStyle name="Normal 6 2 2 4 2 6 4 2 2" xfId="38479" xr:uid="{00000000-0005-0000-0000-00003B250000}"/>
    <cellStyle name="Normal 6 2 2 4 2 6 4 3" xfId="28461" xr:uid="{00000000-0005-0000-0000-00003C250000}"/>
    <cellStyle name="Normal 6 2 2 4 2 6 5" xfId="5675" xr:uid="{00000000-0005-0000-0000-00003D250000}"/>
    <cellStyle name="Normal 6 2 2 4 2 6 5 2" xfId="5676" xr:uid="{00000000-0005-0000-0000-00003E250000}"/>
    <cellStyle name="Normal 6 2 2 4 2 6 5 2 2" xfId="38480" xr:uid="{00000000-0005-0000-0000-00003F250000}"/>
    <cellStyle name="Normal 6 2 2 4 2 6 5 3" xfId="28462" xr:uid="{00000000-0005-0000-0000-000040250000}"/>
    <cellStyle name="Normal 6 2 2 4 2 6 6" xfId="5677" xr:uid="{00000000-0005-0000-0000-000041250000}"/>
    <cellStyle name="Normal 6 2 2 4 2 6 6 2" xfId="34656" xr:uid="{00000000-0005-0000-0000-000042250000}"/>
    <cellStyle name="Normal 6 2 2 4 2 6 7" xfId="24060" xr:uid="{00000000-0005-0000-0000-000043250000}"/>
    <cellStyle name="Normal 6 2 2 4 2 7" xfId="5678" xr:uid="{00000000-0005-0000-0000-000044250000}"/>
    <cellStyle name="Normal 6 2 2 4 2 7 2" xfId="5679" xr:uid="{00000000-0005-0000-0000-000045250000}"/>
    <cellStyle name="Normal 6 2 2 4 2 7 2 2" xfId="5680" xr:uid="{00000000-0005-0000-0000-000046250000}"/>
    <cellStyle name="Normal 6 2 2 4 2 7 2 2 2" xfId="38481" xr:uid="{00000000-0005-0000-0000-000047250000}"/>
    <cellStyle name="Normal 6 2 2 4 2 7 2 3" xfId="28463" xr:uid="{00000000-0005-0000-0000-000048250000}"/>
    <cellStyle name="Normal 6 2 2 4 2 7 3" xfId="5681" xr:uid="{00000000-0005-0000-0000-000049250000}"/>
    <cellStyle name="Normal 6 2 2 4 2 7 3 2" xfId="5682" xr:uid="{00000000-0005-0000-0000-00004A250000}"/>
    <cellStyle name="Normal 6 2 2 4 2 7 3 2 2" xfId="38482" xr:uid="{00000000-0005-0000-0000-00004B250000}"/>
    <cellStyle name="Normal 6 2 2 4 2 7 3 3" xfId="28464" xr:uid="{00000000-0005-0000-0000-00004C250000}"/>
    <cellStyle name="Normal 6 2 2 4 2 7 4" xfId="5683" xr:uid="{00000000-0005-0000-0000-00004D250000}"/>
    <cellStyle name="Normal 6 2 2 4 2 7 4 2" xfId="34659" xr:uid="{00000000-0005-0000-0000-00004E250000}"/>
    <cellStyle name="Normal 6 2 2 4 2 7 5" xfId="24063" xr:uid="{00000000-0005-0000-0000-00004F250000}"/>
    <cellStyle name="Normal 6 2 2 4 2 8" xfId="5684" xr:uid="{00000000-0005-0000-0000-000050250000}"/>
    <cellStyle name="Normal 6 2 2 4 2 8 2" xfId="5685" xr:uid="{00000000-0005-0000-0000-000051250000}"/>
    <cellStyle name="Normal 6 2 2 4 2 8 2 2" xfId="5686" xr:uid="{00000000-0005-0000-0000-000052250000}"/>
    <cellStyle name="Normal 6 2 2 4 2 8 2 2 2" xfId="38483" xr:uid="{00000000-0005-0000-0000-000053250000}"/>
    <cellStyle name="Normal 6 2 2 4 2 8 2 3" xfId="28465" xr:uid="{00000000-0005-0000-0000-000054250000}"/>
    <cellStyle name="Normal 6 2 2 4 2 8 3" xfId="5687" xr:uid="{00000000-0005-0000-0000-000055250000}"/>
    <cellStyle name="Normal 6 2 2 4 2 8 3 2" xfId="5688" xr:uid="{00000000-0005-0000-0000-000056250000}"/>
    <cellStyle name="Normal 6 2 2 4 2 8 3 2 2" xfId="38484" xr:uid="{00000000-0005-0000-0000-000057250000}"/>
    <cellStyle name="Normal 6 2 2 4 2 8 3 3" xfId="28466" xr:uid="{00000000-0005-0000-0000-000058250000}"/>
    <cellStyle name="Normal 6 2 2 4 2 8 4" xfId="5689" xr:uid="{00000000-0005-0000-0000-000059250000}"/>
    <cellStyle name="Normal 6 2 2 4 2 8 4 2" xfId="34660" xr:uid="{00000000-0005-0000-0000-00005A250000}"/>
    <cellStyle name="Normal 6 2 2 4 2 8 5" xfId="24064" xr:uid="{00000000-0005-0000-0000-00005B250000}"/>
    <cellStyle name="Normal 6 2 2 4 2 9" xfId="5690" xr:uid="{00000000-0005-0000-0000-00005C250000}"/>
    <cellStyle name="Normal 6 2 2 4 2 9 2" xfId="5691" xr:uid="{00000000-0005-0000-0000-00005D250000}"/>
    <cellStyle name="Normal 6 2 2 4 2 9 2 2" xfId="38485" xr:uid="{00000000-0005-0000-0000-00005E250000}"/>
    <cellStyle name="Normal 6 2 2 4 2 9 3" xfId="28467" xr:uid="{00000000-0005-0000-0000-00005F250000}"/>
    <cellStyle name="Normal 6 2 2 4 3" xfId="5692" xr:uid="{00000000-0005-0000-0000-000060250000}"/>
    <cellStyle name="Normal 6 2 2 4 3 10" xfId="24065" xr:uid="{00000000-0005-0000-0000-000061250000}"/>
    <cellStyle name="Normal 6 2 2 4 3 2" xfId="5693" xr:uid="{00000000-0005-0000-0000-000062250000}"/>
    <cellStyle name="Normal 6 2 2 4 3 2 2" xfId="5694" xr:uid="{00000000-0005-0000-0000-000063250000}"/>
    <cellStyle name="Normal 6 2 2 4 3 2 2 2" xfId="5695" xr:uid="{00000000-0005-0000-0000-000064250000}"/>
    <cellStyle name="Normal 6 2 2 4 3 2 2 2 2" xfId="5696" xr:uid="{00000000-0005-0000-0000-000065250000}"/>
    <cellStyle name="Normal 6 2 2 4 3 2 2 2 2 2" xfId="5697" xr:uid="{00000000-0005-0000-0000-000066250000}"/>
    <cellStyle name="Normal 6 2 2 4 3 2 2 2 2 2 2" xfId="38486" xr:uid="{00000000-0005-0000-0000-000067250000}"/>
    <cellStyle name="Normal 6 2 2 4 3 2 2 2 2 3" xfId="28468" xr:uid="{00000000-0005-0000-0000-000068250000}"/>
    <cellStyle name="Normal 6 2 2 4 3 2 2 2 3" xfId="5698" xr:uid="{00000000-0005-0000-0000-000069250000}"/>
    <cellStyle name="Normal 6 2 2 4 3 2 2 2 3 2" xfId="5699" xr:uid="{00000000-0005-0000-0000-00006A250000}"/>
    <cellStyle name="Normal 6 2 2 4 3 2 2 2 3 2 2" xfId="38487" xr:uid="{00000000-0005-0000-0000-00006B250000}"/>
    <cellStyle name="Normal 6 2 2 4 3 2 2 2 3 3" xfId="28469" xr:uid="{00000000-0005-0000-0000-00006C250000}"/>
    <cellStyle name="Normal 6 2 2 4 3 2 2 2 4" xfId="5700" xr:uid="{00000000-0005-0000-0000-00006D250000}"/>
    <cellStyle name="Normal 6 2 2 4 3 2 2 2 4 2" xfId="34664" xr:uid="{00000000-0005-0000-0000-00006E250000}"/>
    <cellStyle name="Normal 6 2 2 4 3 2 2 2 5" xfId="24068" xr:uid="{00000000-0005-0000-0000-00006F250000}"/>
    <cellStyle name="Normal 6 2 2 4 3 2 2 3" xfId="5701" xr:uid="{00000000-0005-0000-0000-000070250000}"/>
    <cellStyle name="Normal 6 2 2 4 3 2 2 3 2" xfId="5702" xr:uid="{00000000-0005-0000-0000-000071250000}"/>
    <cellStyle name="Normal 6 2 2 4 3 2 2 3 2 2" xfId="5703" xr:uid="{00000000-0005-0000-0000-000072250000}"/>
    <cellStyle name="Normal 6 2 2 4 3 2 2 3 2 2 2" xfId="38488" xr:uid="{00000000-0005-0000-0000-000073250000}"/>
    <cellStyle name="Normal 6 2 2 4 3 2 2 3 2 3" xfId="28470" xr:uid="{00000000-0005-0000-0000-000074250000}"/>
    <cellStyle name="Normal 6 2 2 4 3 2 2 3 3" xfId="5704" xr:uid="{00000000-0005-0000-0000-000075250000}"/>
    <cellStyle name="Normal 6 2 2 4 3 2 2 3 3 2" xfId="5705" xr:uid="{00000000-0005-0000-0000-000076250000}"/>
    <cellStyle name="Normal 6 2 2 4 3 2 2 3 3 2 2" xfId="38489" xr:uid="{00000000-0005-0000-0000-000077250000}"/>
    <cellStyle name="Normal 6 2 2 4 3 2 2 3 3 3" xfId="28471" xr:uid="{00000000-0005-0000-0000-000078250000}"/>
    <cellStyle name="Normal 6 2 2 4 3 2 2 3 4" xfId="5706" xr:uid="{00000000-0005-0000-0000-000079250000}"/>
    <cellStyle name="Normal 6 2 2 4 3 2 2 3 4 2" xfId="34665" xr:uid="{00000000-0005-0000-0000-00007A250000}"/>
    <cellStyle name="Normal 6 2 2 4 3 2 2 3 5" xfId="24069" xr:uid="{00000000-0005-0000-0000-00007B250000}"/>
    <cellStyle name="Normal 6 2 2 4 3 2 2 4" xfId="5707" xr:uid="{00000000-0005-0000-0000-00007C250000}"/>
    <cellStyle name="Normal 6 2 2 4 3 2 2 4 2" xfId="5708" xr:uid="{00000000-0005-0000-0000-00007D250000}"/>
    <cellStyle name="Normal 6 2 2 4 3 2 2 4 2 2" xfId="38490" xr:uid="{00000000-0005-0000-0000-00007E250000}"/>
    <cellStyle name="Normal 6 2 2 4 3 2 2 4 3" xfId="28472" xr:uid="{00000000-0005-0000-0000-00007F250000}"/>
    <cellStyle name="Normal 6 2 2 4 3 2 2 5" xfId="5709" xr:uid="{00000000-0005-0000-0000-000080250000}"/>
    <cellStyle name="Normal 6 2 2 4 3 2 2 5 2" xfId="5710" xr:uid="{00000000-0005-0000-0000-000081250000}"/>
    <cellStyle name="Normal 6 2 2 4 3 2 2 5 2 2" xfId="38491" xr:uid="{00000000-0005-0000-0000-000082250000}"/>
    <cellStyle name="Normal 6 2 2 4 3 2 2 5 3" xfId="28473" xr:uid="{00000000-0005-0000-0000-000083250000}"/>
    <cellStyle name="Normal 6 2 2 4 3 2 2 6" xfId="5711" xr:uid="{00000000-0005-0000-0000-000084250000}"/>
    <cellStyle name="Normal 6 2 2 4 3 2 2 6 2" xfId="34663" xr:uid="{00000000-0005-0000-0000-000085250000}"/>
    <cellStyle name="Normal 6 2 2 4 3 2 2 7" xfId="24067" xr:uid="{00000000-0005-0000-0000-000086250000}"/>
    <cellStyle name="Normal 6 2 2 4 3 2 3" xfId="5712" xr:uid="{00000000-0005-0000-0000-000087250000}"/>
    <cellStyle name="Normal 6 2 2 4 3 2 3 2" xfId="5713" xr:uid="{00000000-0005-0000-0000-000088250000}"/>
    <cellStyle name="Normal 6 2 2 4 3 2 3 2 2" xfId="5714" xr:uid="{00000000-0005-0000-0000-000089250000}"/>
    <cellStyle name="Normal 6 2 2 4 3 2 3 2 2 2" xfId="38492" xr:uid="{00000000-0005-0000-0000-00008A250000}"/>
    <cellStyle name="Normal 6 2 2 4 3 2 3 2 3" xfId="28474" xr:uid="{00000000-0005-0000-0000-00008B250000}"/>
    <cellStyle name="Normal 6 2 2 4 3 2 3 3" xfId="5715" xr:uid="{00000000-0005-0000-0000-00008C250000}"/>
    <cellStyle name="Normal 6 2 2 4 3 2 3 3 2" xfId="5716" xr:uid="{00000000-0005-0000-0000-00008D250000}"/>
    <cellStyle name="Normal 6 2 2 4 3 2 3 3 2 2" xfId="38493" xr:uid="{00000000-0005-0000-0000-00008E250000}"/>
    <cellStyle name="Normal 6 2 2 4 3 2 3 3 3" xfId="28475" xr:uid="{00000000-0005-0000-0000-00008F250000}"/>
    <cellStyle name="Normal 6 2 2 4 3 2 3 4" xfId="5717" xr:uid="{00000000-0005-0000-0000-000090250000}"/>
    <cellStyle name="Normal 6 2 2 4 3 2 3 4 2" xfId="34666" xr:uid="{00000000-0005-0000-0000-000091250000}"/>
    <cellStyle name="Normal 6 2 2 4 3 2 3 5" xfId="24070" xr:uid="{00000000-0005-0000-0000-000092250000}"/>
    <cellStyle name="Normal 6 2 2 4 3 2 4" xfId="5718" xr:uid="{00000000-0005-0000-0000-000093250000}"/>
    <cellStyle name="Normal 6 2 2 4 3 2 4 2" xfId="5719" xr:uid="{00000000-0005-0000-0000-000094250000}"/>
    <cellStyle name="Normal 6 2 2 4 3 2 4 2 2" xfId="5720" xr:uid="{00000000-0005-0000-0000-000095250000}"/>
    <cellStyle name="Normal 6 2 2 4 3 2 4 2 2 2" xfId="38494" xr:uid="{00000000-0005-0000-0000-000096250000}"/>
    <cellStyle name="Normal 6 2 2 4 3 2 4 2 3" xfId="28476" xr:uid="{00000000-0005-0000-0000-000097250000}"/>
    <cellStyle name="Normal 6 2 2 4 3 2 4 3" xfId="5721" xr:uid="{00000000-0005-0000-0000-000098250000}"/>
    <cellStyle name="Normal 6 2 2 4 3 2 4 3 2" xfId="5722" xr:uid="{00000000-0005-0000-0000-000099250000}"/>
    <cellStyle name="Normal 6 2 2 4 3 2 4 3 2 2" xfId="38495" xr:uid="{00000000-0005-0000-0000-00009A250000}"/>
    <cellStyle name="Normal 6 2 2 4 3 2 4 3 3" xfId="28477" xr:uid="{00000000-0005-0000-0000-00009B250000}"/>
    <cellStyle name="Normal 6 2 2 4 3 2 4 4" xfId="5723" xr:uid="{00000000-0005-0000-0000-00009C250000}"/>
    <cellStyle name="Normal 6 2 2 4 3 2 4 4 2" xfId="34667" xr:uid="{00000000-0005-0000-0000-00009D250000}"/>
    <cellStyle name="Normal 6 2 2 4 3 2 4 5" xfId="24071" xr:uid="{00000000-0005-0000-0000-00009E250000}"/>
    <cellStyle name="Normal 6 2 2 4 3 2 5" xfId="5724" xr:uid="{00000000-0005-0000-0000-00009F250000}"/>
    <cellStyle name="Normal 6 2 2 4 3 2 5 2" xfId="5725" xr:uid="{00000000-0005-0000-0000-0000A0250000}"/>
    <cellStyle name="Normal 6 2 2 4 3 2 5 2 2" xfId="38496" xr:uid="{00000000-0005-0000-0000-0000A1250000}"/>
    <cellStyle name="Normal 6 2 2 4 3 2 5 3" xfId="28478" xr:uid="{00000000-0005-0000-0000-0000A2250000}"/>
    <cellStyle name="Normal 6 2 2 4 3 2 6" xfId="5726" xr:uid="{00000000-0005-0000-0000-0000A3250000}"/>
    <cellStyle name="Normal 6 2 2 4 3 2 6 2" xfId="5727" xr:uid="{00000000-0005-0000-0000-0000A4250000}"/>
    <cellStyle name="Normal 6 2 2 4 3 2 6 2 2" xfId="38497" xr:uid="{00000000-0005-0000-0000-0000A5250000}"/>
    <cellStyle name="Normal 6 2 2 4 3 2 6 3" xfId="28479" xr:uid="{00000000-0005-0000-0000-0000A6250000}"/>
    <cellStyle name="Normal 6 2 2 4 3 2 7" xfId="5728" xr:uid="{00000000-0005-0000-0000-0000A7250000}"/>
    <cellStyle name="Normal 6 2 2 4 3 2 7 2" xfId="34662" xr:uid="{00000000-0005-0000-0000-0000A8250000}"/>
    <cellStyle name="Normal 6 2 2 4 3 2 8" xfId="24066" xr:uid="{00000000-0005-0000-0000-0000A9250000}"/>
    <cellStyle name="Normal 6 2 2 4 3 3" xfId="5729" xr:uid="{00000000-0005-0000-0000-0000AA250000}"/>
    <cellStyle name="Normal 6 2 2 4 3 3 2" xfId="5730" xr:uid="{00000000-0005-0000-0000-0000AB250000}"/>
    <cellStyle name="Normal 6 2 2 4 3 3 2 2" xfId="5731" xr:uid="{00000000-0005-0000-0000-0000AC250000}"/>
    <cellStyle name="Normal 6 2 2 4 3 3 2 2 2" xfId="5732" xr:uid="{00000000-0005-0000-0000-0000AD250000}"/>
    <cellStyle name="Normal 6 2 2 4 3 3 2 2 2 2" xfId="5733" xr:uid="{00000000-0005-0000-0000-0000AE250000}"/>
    <cellStyle name="Normal 6 2 2 4 3 3 2 2 2 2 2" xfId="38498" xr:uid="{00000000-0005-0000-0000-0000AF250000}"/>
    <cellStyle name="Normal 6 2 2 4 3 3 2 2 2 3" xfId="28480" xr:uid="{00000000-0005-0000-0000-0000B0250000}"/>
    <cellStyle name="Normal 6 2 2 4 3 3 2 2 3" xfId="5734" xr:uid="{00000000-0005-0000-0000-0000B1250000}"/>
    <cellStyle name="Normal 6 2 2 4 3 3 2 2 3 2" xfId="5735" xr:uid="{00000000-0005-0000-0000-0000B2250000}"/>
    <cellStyle name="Normal 6 2 2 4 3 3 2 2 3 2 2" xfId="38499" xr:uid="{00000000-0005-0000-0000-0000B3250000}"/>
    <cellStyle name="Normal 6 2 2 4 3 3 2 2 3 3" xfId="28481" xr:uid="{00000000-0005-0000-0000-0000B4250000}"/>
    <cellStyle name="Normal 6 2 2 4 3 3 2 2 4" xfId="5736" xr:uid="{00000000-0005-0000-0000-0000B5250000}"/>
    <cellStyle name="Normal 6 2 2 4 3 3 2 2 4 2" xfId="34670" xr:uid="{00000000-0005-0000-0000-0000B6250000}"/>
    <cellStyle name="Normal 6 2 2 4 3 3 2 2 5" xfId="24074" xr:uid="{00000000-0005-0000-0000-0000B7250000}"/>
    <cellStyle name="Normal 6 2 2 4 3 3 2 3" xfId="5737" xr:uid="{00000000-0005-0000-0000-0000B8250000}"/>
    <cellStyle name="Normal 6 2 2 4 3 3 2 3 2" xfId="5738" xr:uid="{00000000-0005-0000-0000-0000B9250000}"/>
    <cellStyle name="Normal 6 2 2 4 3 3 2 3 2 2" xfId="5739" xr:uid="{00000000-0005-0000-0000-0000BA250000}"/>
    <cellStyle name="Normal 6 2 2 4 3 3 2 3 2 2 2" xfId="38500" xr:uid="{00000000-0005-0000-0000-0000BB250000}"/>
    <cellStyle name="Normal 6 2 2 4 3 3 2 3 2 3" xfId="28482" xr:uid="{00000000-0005-0000-0000-0000BC250000}"/>
    <cellStyle name="Normal 6 2 2 4 3 3 2 3 3" xfId="5740" xr:uid="{00000000-0005-0000-0000-0000BD250000}"/>
    <cellStyle name="Normal 6 2 2 4 3 3 2 3 3 2" xfId="5741" xr:uid="{00000000-0005-0000-0000-0000BE250000}"/>
    <cellStyle name="Normal 6 2 2 4 3 3 2 3 3 2 2" xfId="38501" xr:uid="{00000000-0005-0000-0000-0000BF250000}"/>
    <cellStyle name="Normal 6 2 2 4 3 3 2 3 3 3" xfId="28483" xr:uid="{00000000-0005-0000-0000-0000C0250000}"/>
    <cellStyle name="Normal 6 2 2 4 3 3 2 3 4" xfId="5742" xr:uid="{00000000-0005-0000-0000-0000C1250000}"/>
    <cellStyle name="Normal 6 2 2 4 3 3 2 3 4 2" xfId="34671" xr:uid="{00000000-0005-0000-0000-0000C2250000}"/>
    <cellStyle name="Normal 6 2 2 4 3 3 2 3 5" xfId="24075" xr:uid="{00000000-0005-0000-0000-0000C3250000}"/>
    <cellStyle name="Normal 6 2 2 4 3 3 2 4" xfId="5743" xr:uid="{00000000-0005-0000-0000-0000C4250000}"/>
    <cellStyle name="Normal 6 2 2 4 3 3 2 4 2" xfId="5744" xr:uid="{00000000-0005-0000-0000-0000C5250000}"/>
    <cellStyle name="Normal 6 2 2 4 3 3 2 4 2 2" xfId="38502" xr:uid="{00000000-0005-0000-0000-0000C6250000}"/>
    <cellStyle name="Normal 6 2 2 4 3 3 2 4 3" xfId="28484" xr:uid="{00000000-0005-0000-0000-0000C7250000}"/>
    <cellStyle name="Normal 6 2 2 4 3 3 2 5" xfId="5745" xr:uid="{00000000-0005-0000-0000-0000C8250000}"/>
    <cellStyle name="Normal 6 2 2 4 3 3 2 5 2" xfId="5746" xr:uid="{00000000-0005-0000-0000-0000C9250000}"/>
    <cellStyle name="Normal 6 2 2 4 3 3 2 5 2 2" xfId="38503" xr:uid="{00000000-0005-0000-0000-0000CA250000}"/>
    <cellStyle name="Normal 6 2 2 4 3 3 2 5 3" xfId="28485" xr:uid="{00000000-0005-0000-0000-0000CB250000}"/>
    <cellStyle name="Normal 6 2 2 4 3 3 2 6" xfId="5747" xr:uid="{00000000-0005-0000-0000-0000CC250000}"/>
    <cellStyle name="Normal 6 2 2 4 3 3 2 6 2" xfId="34669" xr:uid="{00000000-0005-0000-0000-0000CD250000}"/>
    <cellStyle name="Normal 6 2 2 4 3 3 2 7" xfId="24073" xr:uid="{00000000-0005-0000-0000-0000CE250000}"/>
    <cellStyle name="Normal 6 2 2 4 3 3 3" xfId="5748" xr:uid="{00000000-0005-0000-0000-0000CF250000}"/>
    <cellStyle name="Normal 6 2 2 4 3 3 3 2" xfId="5749" xr:uid="{00000000-0005-0000-0000-0000D0250000}"/>
    <cellStyle name="Normal 6 2 2 4 3 3 3 2 2" xfId="5750" xr:uid="{00000000-0005-0000-0000-0000D1250000}"/>
    <cellStyle name="Normal 6 2 2 4 3 3 3 2 2 2" xfId="38504" xr:uid="{00000000-0005-0000-0000-0000D2250000}"/>
    <cellStyle name="Normal 6 2 2 4 3 3 3 2 3" xfId="28486" xr:uid="{00000000-0005-0000-0000-0000D3250000}"/>
    <cellStyle name="Normal 6 2 2 4 3 3 3 3" xfId="5751" xr:uid="{00000000-0005-0000-0000-0000D4250000}"/>
    <cellStyle name="Normal 6 2 2 4 3 3 3 3 2" xfId="5752" xr:uid="{00000000-0005-0000-0000-0000D5250000}"/>
    <cellStyle name="Normal 6 2 2 4 3 3 3 3 2 2" xfId="38505" xr:uid="{00000000-0005-0000-0000-0000D6250000}"/>
    <cellStyle name="Normal 6 2 2 4 3 3 3 3 3" xfId="28487" xr:uid="{00000000-0005-0000-0000-0000D7250000}"/>
    <cellStyle name="Normal 6 2 2 4 3 3 3 4" xfId="5753" xr:uid="{00000000-0005-0000-0000-0000D8250000}"/>
    <cellStyle name="Normal 6 2 2 4 3 3 3 4 2" xfId="34672" xr:uid="{00000000-0005-0000-0000-0000D9250000}"/>
    <cellStyle name="Normal 6 2 2 4 3 3 3 5" xfId="24076" xr:uid="{00000000-0005-0000-0000-0000DA250000}"/>
    <cellStyle name="Normal 6 2 2 4 3 3 4" xfId="5754" xr:uid="{00000000-0005-0000-0000-0000DB250000}"/>
    <cellStyle name="Normal 6 2 2 4 3 3 4 2" xfId="5755" xr:uid="{00000000-0005-0000-0000-0000DC250000}"/>
    <cellStyle name="Normal 6 2 2 4 3 3 4 2 2" xfId="5756" xr:uid="{00000000-0005-0000-0000-0000DD250000}"/>
    <cellStyle name="Normal 6 2 2 4 3 3 4 2 2 2" xfId="38506" xr:uid="{00000000-0005-0000-0000-0000DE250000}"/>
    <cellStyle name="Normal 6 2 2 4 3 3 4 2 3" xfId="28488" xr:uid="{00000000-0005-0000-0000-0000DF250000}"/>
    <cellStyle name="Normal 6 2 2 4 3 3 4 3" xfId="5757" xr:uid="{00000000-0005-0000-0000-0000E0250000}"/>
    <cellStyle name="Normal 6 2 2 4 3 3 4 3 2" xfId="5758" xr:uid="{00000000-0005-0000-0000-0000E1250000}"/>
    <cellStyle name="Normal 6 2 2 4 3 3 4 3 2 2" xfId="38507" xr:uid="{00000000-0005-0000-0000-0000E2250000}"/>
    <cellStyle name="Normal 6 2 2 4 3 3 4 3 3" xfId="28489" xr:uid="{00000000-0005-0000-0000-0000E3250000}"/>
    <cellStyle name="Normal 6 2 2 4 3 3 4 4" xfId="5759" xr:uid="{00000000-0005-0000-0000-0000E4250000}"/>
    <cellStyle name="Normal 6 2 2 4 3 3 4 4 2" xfId="34673" xr:uid="{00000000-0005-0000-0000-0000E5250000}"/>
    <cellStyle name="Normal 6 2 2 4 3 3 4 5" xfId="24077" xr:uid="{00000000-0005-0000-0000-0000E6250000}"/>
    <cellStyle name="Normal 6 2 2 4 3 3 5" xfId="5760" xr:uid="{00000000-0005-0000-0000-0000E7250000}"/>
    <cellStyle name="Normal 6 2 2 4 3 3 5 2" xfId="5761" xr:uid="{00000000-0005-0000-0000-0000E8250000}"/>
    <cellStyle name="Normal 6 2 2 4 3 3 5 2 2" xfId="38508" xr:uid="{00000000-0005-0000-0000-0000E9250000}"/>
    <cellStyle name="Normal 6 2 2 4 3 3 5 3" xfId="28490" xr:uid="{00000000-0005-0000-0000-0000EA250000}"/>
    <cellStyle name="Normal 6 2 2 4 3 3 6" xfId="5762" xr:uid="{00000000-0005-0000-0000-0000EB250000}"/>
    <cellStyle name="Normal 6 2 2 4 3 3 6 2" xfId="5763" xr:uid="{00000000-0005-0000-0000-0000EC250000}"/>
    <cellStyle name="Normal 6 2 2 4 3 3 6 2 2" xfId="38509" xr:uid="{00000000-0005-0000-0000-0000ED250000}"/>
    <cellStyle name="Normal 6 2 2 4 3 3 6 3" xfId="28491" xr:uid="{00000000-0005-0000-0000-0000EE250000}"/>
    <cellStyle name="Normal 6 2 2 4 3 3 7" xfId="5764" xr:uid="{00000000-0005-0000-0000-0000EF250000}"/>
    <cellStyle name="Normal 6 2 2 4 3 3 7 2" xfId="34668" xr:uid="{00000000-0005-0000-0000-0000F0250000}"/>
    <cellStyle name="Normal 6 2 2 4 3 3 8" xfId="24072" xr:uid="{00000000-0005-0000-0000-0000F1250000}"/>
    <cellStyle name="Normal 6 2 2 4 3 4" xfId="5765" xr:uid="{00000000-0005-0000-0000-0000F2250000}"/>
    <cellStyle name="Normal 6 2 2 4 3 4 2" xfId="5766" xr:uid="{00000000-0005-0000-0000-0000F3250000}"/>
    <cellStyle name="Normal 6 2 2 4 3 4 2 2" xfId="5767" xr:uid="{00000000-0005-0000-0000-0000F4250000}"/>
    <cellStyle name="Normal 6 2 2 4 3 4 2 2 2" xfId="5768" xr:uid="{00000000-0005-0000-0000-0000F5250000}"/>
    <cellStyle name="Normal 6 2 2 4 3 4 2 2 2 2" xfId="38510" xr:uid="{00000000-0005-0000-0000-0000F6250000}"/>
    <cellStyle name="Normal 6 2 2 4 3 4 2 2 3" xfId="28492" xr:uid="{00000000-0005-0000-0000-0000F7250000}"/>
    <cellStyle name="Normal 6 2 2 4 3 4 2 3" xfId="5769" xr:uid="{00000000-0005-0000-0000-0000F8250000}"/>
    <cellStyle name="Normal 6 2 2 4 3 4 2 3 2" xfId="5770" xr:uid="{00000000-0005-0000-0000-0000F9250000}"/>
    <cellStyle name="Normal 6 2 2 4 3 4 2 3 2 2" xfId="38511" xr:uid="{00000000-0005-0000-0000-0000FA250000}"/>
    <cellStyle name="Normal 6 2 2 4 3 4 2 3 3" xfId="28493" xr:uid="{00000000-0005-0000-0000-0000FB250000}"/>
    <cellStyle name="Normal 6 2 2 4 3 4 2 4" xfId="5771" xr:uid="{00000000-0005-0000-0000-0000FC250000}"/>
    <cellStyle name="Normal 6 2 2 4 3 4 2 4 2" xfId="34675" xr:uid="{00000000-0005-0000-0000-0000FD250000}"/>
    <cellStyle name="Normal 6 2 2 4 3 4 2 5" xfId="24079" xr:uid="{00000000-0005-0000-0000-0000FE250000}"/>
    <cellStyle name="Normal 6 2 2 4 3 4 3" xfId="5772" xr:uid="{00000000-0005-0000-0000-0000FF250000}"/>
    <cellStyle name="Normal 6 2 2 4 3 4 3 2" xfId="5773" xr:uid="{00000000-0005-0000-0000-000000260000}"/>
    <cellStyle name="Normal 6 2 2 4 3 4 3 2 2" xfId="5774" xr:uid="{00000000-0005-0000-0000-000001260000}"/>
    <cellStyle name="Normal 6 2 2 4 3 4 3 2 2 2" xfId="38512" xr:uid="{00000000-0005-0000-0000-000002260000}"/>
    <cellStyle name="Normal 6 2 2 4 3 4 3 2 3" xfId="28494" xr:uid="{00000000-0005-0000-0000-000003260000}"/>
    <cellStyle name="Normal 6 2 2 4 3 4 3 3" xfId="5775" xr:uid="{00000000-0005-0000-0000-000004260000}"/>
    <cellStyle name="Normal 6 2 2 4 3 4 3 3 2" xfId="5776" xr:uid="{00000000-0005-0000-0000-000005260000}"/>
    <cellStyle name="Normal 6 2 2 4 3 4 3 3 2 2" xfId="38513" xr:uid="{00000000-0005-0000-0000-000006260000}"/>
    <cellStyle name="Normal 6 2 2 4 3 4 3 3 3" xfId="28495" xr:uid="{00000000-0005-0000-0000-000007260000}"/>
    <cellStyle name="Normal 6 2 2 4 3 4 3 4" xfId="5777" xr:uid="{00000000-0005-0000-0000-000008260000}"/>
    <cellStyle name="Normal 6 2 2 4 3 4 3 4 2" xfId="34676" xr:uid="{00000000-0005-0000-0000-000009260000}"/>
    <cellStyle name="Normal 6 2 2 4 3 4 3 5" xfId="24080" xr:uid="{00000000-0005-0000-0000-00000A260000}"/>
    <cellStyle name="Normal 6 2 2 4 3 4 4" xfId="5778" xr:uid="{00000000-0005-0000-0000-00000B260000}"/>
    <cellStyle name="Normal 6 2 2 4 3 4 4 2" xfId="5779" xr:uid="{00000000-0005-0000-0000-00000C260000}"/>
    <cellStyle name="Normal 6 2 2 4 3 4 4 2 2" xfId="38514" xr:uid="{00000000-0005-0000-0000-00000D260000}"/>
    <cellStyle name="Normal 6 2 2 4 3 4 4 3" xfId="28496" xr:uid="{00000000-0005-0000-0000-00000E260000}"/>
    <cellStyle name="Normal 6 2 2 4 3 4 5" xfId="5780" xr:uid="{00000000-0005-0000-0000-00000F260000}"/>
    <cellStyle name="Normal 6 2 2 4 3 4 5 2" xfId="5781" xr:uid="{00000000-0005-0000-0000-000010260000}"/>
    <cellStyle name="Normal 6 2 2 4 3 4 5 2 2" xfId="38515" xr:uid="{00000000-0005-0000-0000-000011260000}"/>
    <cellStyle name="Normal 6 2 2 4 3 4 5 3" xfId="28497" xr:uid="{00000000-0005-0000-0000-000012260000}"/>
    <cellStyle name="Normal 6 2 2 4 3 4 6" xfId="5782" xr:uid="{00000000-0005-0000-0000-000013260000}"/>
    <cellStyle name="Normal 6 2 2 4 3 4 6 2" xfId="34674" xr:uid="{00000000-0005-0000-0000-000014260000}"/>
    <cellStyle name="Normal 6 2 2 4 3 4 7" xfId="24078" xr:uid="{00000000-0005-0000-0000-000015260000}"/>
    <cellStyle name="Normal 6 2 2 4 3 5" xfId="5783" xr:uid="{00000000-0005-0000-0000-000016260000}"/>
    <cellStyle name="Normal 6 2 2 4 3 5 2" xfId="5784" xr:uid="{00000000-0005-0000-0000-000017260000}"/>
    <cellStyle name="Normal 6 2 2 4 3 5 2 2" xfId="5785" xr:uid="{00000000-0005-0000-0000-000018260000}"/>
    <cellStyle name="Normal 6 2 2 4 3 5 2 2 2" xfId="38516" xr:uid="{00000000-0005-0000-0000-000019260000}"/>
    <cellStyle name="Normal 6 2 2 4 3 5 2 3" xfId="28498" xr:uid="{00000000-0005-0000-0000-00001A260000}"/>
    <cellStyle name="Normal 6 2 2 4 3 5 3" xfId="5786" xr:uid="{00000000-0005-0000-0000-00001B260000}"/>
    <cellStyle name="Normal 6 2 2 4 3 5 3 2" xfId="5787" xr:uid="{00000000-0005-0000-0000-00001C260000}"/>
    <cellStyle name="Normal 6 2 2 4 3 5 3 2 2" xfId="38517" xr:uid="{00000000-0005-0000-0000-00001D260000}"/>
    <cellStyle name="Normal 6 2 2 4 3 5 3 3" xfId="28499" xr:uid="{00000000-0005-0000-0000-00001E260000}"/>
    <cellStyle name="Normal 6 2 2 4 3 5 4" xfId="5788" xr:uid="{00000000-0005-0000-0000-00001F260000}"/>
    <cellStyle name="Normal 6 2 2 4 3 5 4 2" xfId="34677" xr:uid="{00000000-0005-0000-0000-000020260000}"/>
    <cellStyle name="Normal 6 2 2 4 3 5 5" xfId="24081" xr:uid="{00000000-0005-0000-0000-000021260000}"/>
    <cellStyle name="Normal 6 2 2 4 3 6" xfId="5789" xr:uid="{00000000-0005-0000-0000-000022260000}"/>
    <cellStyle name="Normal 6 2 2 4 3 6 2" xfId="5790" xr:uid="{00000000-0005-0000-0000-000023260000}"/>
    <cellStyle name="Normal 6 2 2 4 3 6 2 2" xfId="5791" xr:uid="{00000000-0005-0000-0000-000024260000}"/>
    <cellStyle name="Normal 6 2 2 4 3 6 2 2 2" xfId="38518" xr:uid="{00000000-0005-0000-0000-000025260000}"/>
    <cellStyle name="Normal 6 2 2 4 3 6 2 3" xfId="28500" xr:uid="{00000000-0005-0000-0000-000026260000}"/>
    <cellStyle name="Normal 6 2 2 4 3 6 3" xfId="5792" xr:uid="{00000000-0005-0000-0000-000027260000}"/>
    <cellStyle name="Normal 6 2 2 4 3 6 3 2" xfId="5793" xr:uid="{00000000-0005-0000-0000-000028260000}"/>
    <cellStyle name="Normal 6 2 2 4 3 6 3 2 2" xfId="38519" xr:uid="{00000000-0005-0000-0000-000029260000}"/>
    <cellStyle name="Normal 6 2 2 4 3 6 3 3" xfId="28501" xr:uid="{00000000-0005-0000-0000-00002A260000}"/>
    <cellStyle name="Normal 6 2 2 4 3 6 4" xfId="5794" xr:uid="{00000000-0005-0000-0000-00002B260000}"/>
    <cellStyle name="Normal 6 2 2 4 3 6 4 2" xfId="34678" xr:uid="{00000000-0005-0000-0000-00002C260000}"/>
    <cellStyle name="Normal 6 2 2 4 3 6 5" xfId="24082" xr:uid="{00000000-0005-0000-0000-00002D260000}"/>
    <cellStyle name="Normal 6 2 2 4 3 7" xfId="5795" xr:uid="{00000000-0005-0000-0000-00002E260000}"/>
    <cellStyle name="Normal 6 2 2 4 3 7 2" xfId="5796" xr:uid="{00000000-0005-0000-0000-00002F260000}"/>
    <cellStyle name="Normal 6 2 2 4 3 7 2 2" xfId="38520" xr:uid="{00000000-0005-0000-0000-000030260000}"/>
    <cellStyle name="Normal 6 2 2 4 3 7 3" xfId="28502" xr:uid="{00000000-0005-0000-0000-000031260000}"/>
    <cellStyle name="Normal 6 2 2 4 3 8" xfId="5797" xr:uid="{00000000-0005-0000-0000-000032260000}"/>
    <cellStyle name="Normal 6 2 2 4 3 8 2" xfId="5798" xr:uid="{00000000-0005-0000-0000-000033260000}"/>
    <cellStyle name="Normal 6 2 2 4 3 8 2 2" xfId="38521" xr:uid="{00000000-0005-0000-0000-000034260000}"/>
    <cellStyle name="Normal 6 2 2 4 3 8 3" xfId="28503" xr:uid="{00000000-0005-0000-0000-000035260000}"/>
    <cellStyle name="Normal 6 2 2 4 3 9" xfId="5799" xr:uid="{00000000-0005-0000-0000-000036260000}"/>
    <cellStyle name="Normal 6 2 2 4 3 9 2" xfId="34661" xr:uid="{00000000-0005-0000-0000-000037260000}"/>
    <cellStyle name="Normal 6 2 2 4 4" xfId="5800" xr:uid="{00000000-0005-0000-0000-000038260000}"/>
    <cellStyle name="Normal 6 2 2 4 4 2" xfId="5801" xr:uid="{00000000-0005-0000-0000-000039260000}"/>
    <cellStyle name="Normal 6 2 2 4 4 2 2" xfId="5802" xr:uid="{00000000-0005-0000-0000-00003A260000}"/>
    <cellStyle name="Normal 6 2 2 4 4 2 2 2" xfId="5803" xr:uid="{00000000-0005-0000-0000-00003B260000}"/>
    <cellStyle name="Normal 6 2 2 4 4 2 2 2 2" xfId="5804" xr:uid="{00000000-0005-0000-0000-00003C260000}"/>
    <cellStyle name="Normal 6 2 2 4 4 2 2 2 2 2" xfId="38522" xr:uid="{00000000-0005-0000-0000-00003D260000}"/>
    <cellStyle name="Normal 6 2 2 4 4 2 2 2 3" xfId="28504" xr:uid="{00000000-0005-0000-0000-00003E260000}"/>
    <cellStyle name="Normal 6 2 2 4 4 2 2 3" xfId="5805" xr:uid="{00000000-0005-0000-0000-00003F260000}"/>
    <cellStyle name="Normal 6 2 2 4 4 2 2 3 2" xfId="5806" xr:uid="{00000000-0005-0000-0000-000040260000}"/>
    <cellStyle name="Normal 6 2 2 4 4 2 2 3 2 2" xfId="38523" xr:uid="{00000000-0005-0000-0000-000041260000}"/>
    <cellStyle name="Normal 6 2 2 4 4 2 2 3 3" xfId="28505" xr:uid="{00000000-0005-0000-0000-000042260000}"/>
    <cellStyle name="Normal 6 2 2 4 4 2 2 4" xfId="5807" xr:uid="{00000000-0005-0000-0000-000043260000}"/>
    <cellStyle name="Normal 6 2 2 4 4 2 2 4 2" xfId="34681" xr:uid="{00000000-0005-0000-0000-000044260000}"/>
    <cellStyle name="Normal 6 2 2 4 4 2 2 5" xfId="24085" xr:uid="{00000000-0005-0000-0000-000045260000}"/>
    <cellStyle name="Normal 6 2 2 4 4 2 3" xfId="5808" xr:uid="{00000000-0005-0000-0000-000046260000}"/>
    <cellStyle name="Normal 6 2 2 4 4 2 3 2" xfId="5809" xr:uid="{00000000-0005-0000-0000-000047260000}"/>
    <cellStyle name="Normal 6 2 2 4 4 2 3 2 2" xfId="5810" xr:uid="{00000000-0005-0000-0000-000048260000}"/>
    <cellStyle name="Normal 6 2 2 4 4 2 3 2 2 2" xfId="38524" xr:uid="{00000000-0005-0000-0000-000049260000}"/>
    <cellStyle name="Normal 6 2 2 4 4 2 3 2 3" xfId="28506" xr:uid="{00000000-0005-0000-0000-00004A260000}"/>
    <cellStyle name="Normal 6 2 2 4 4 2 3 3" xfId="5811" xr:uid="{00000000-0005-0000-0000-00004B260000}"/>
    <cellStyle name="Normal 6 2 2 4 4 2 3 3 2" xfId="5812" xr:uid="{00000000-0005-0000-0000-00004C260000}"/>
    <cellStyle name="Normal 6 2 2 4 4 2 3 3 2 2" xfId="38525" xr:uid="{00000000-0005-0000-0000-00004D260000}"/>
    <cellStyle name="Normal 6 2 2 4 4 2 3 3 3" xfId="28507" xr:uid="{00000000-0005-0000-0000-00004E260000}"/>
    <cellStyle name="Normal 6 2 2 4 4 2 3 4" xfId="5813" xr:uid="{00000000-0005-0000-0000-00004F260000}"/>
    <cellStyle name="Normal 6 2 2 4 4 2 3 4 2" xfId="34682" xr:uid="{00000000-0005-0000-0000-000050260000}"/>
    <cellStyle name="Normal 6 2 2 4 4 2 3 5" xfId="24086" xr:uid="{00000000-0005-0000-0000-000051260000}"/>
    <cellStyle name="Normal 6 2 2 4 4 2 4" xfId="5814" xr:uid="{00000000-0005-0000-0000-000052260000}"/>
    <cellStyle name="Normal 6 2 2 4 4 2 4 2" xfId="5815" xr:uid="{00000000-0005-0000-0000-000053260000}"/>
    <cellStyle name="Normal 6 2 2 4 4 2 4 2 2" xfId="38526" xr:uid="{00000000-0005-0000-0000-000054260000}"/>
    <cellStyle name="Normal 6 2 2 4 4 2 4 3" xfId="28508" xr:uid="{00000000-0005-0000-0000-000055260000}"/>
    <cellStyle name="Normal 6 2 2 4 4 2 5" xfId="5816" xr:uid="{00000000-0005-0000-0000-000056260000}"/>
    <cellStyle name="Normal 6 2 2 4 4 2 5 2" xfId="5817" xr:uid="{00000000-0005-0000-0000-000057260000}"/>
    <cellStyle name="Normal 6 2 2 4 4 2 5 2 2" xfId="38527" xr:uid="{00000000-0005-0000-0000-000058260000}"/>
    <cellStyle name="Normal 6 2 2 4 4 2 5 3" xfId="28509" xr:uid="{00000000-0005-0000-0000-000059260000}"/>
    <cellStyle name="Normal 6 2 2 4 4 2 6" xfId="5818" xr:uid="{00000000-0005-0000-0000-00005A260000}"/>
    <cellStyle name="Normal 6 2 2 4 4 2 6 2" xfId="34680" xr:uid="{00000000-0005-0000-0000-00005B260000}"/>
    <cellStyle name="Normal 6 2 2 4 4 2 7" xfId="24084" xr:uid="{00000000-0005-0000-0000-00005C260000}"/>
    <cellStyle name="Normal 6 2 2 4 4 3" xfId="5819" xr:uid="{00000000-0005-0000-0000-00005D260000}"/>
    <cellStyle name="Normal 6 2 2 4 4 3 2" xfId="5820" xr:uid="{00000000-0005-0000-0000-00005E260000}"/>
    <cellStyle name="Normal 6 2 2 4 4 3 2 2" xfId="5821" xr:uid="{00000000-0005-0000-0000-00005F260000}"/>
    <cellStyle name="Normal 6 2 2 4 4 3 2 2 2" xfId="38528" xr:uid="{00000000-0005-0000-0000-000060260000}"/>
    <cellStyle name="Normal 6 2 2 4 4 3 2 3" xfId="28510" xr:uid="{00000000-0005-0000-0000-000061260000}"/>
    <cellStyle name="Normal 6 2 2 4 4 3 3" xfId="5822" xr:uid="{00000000-0005-0000-0000-000062260000}"/>
    <cellStyle name="Normal 6 2 2 4 4 3 3 2" xfId="5823" xr:uid="{00000000-0005-0000-0000-000063260000}"/>
    <cellStyle name="Normal 6 2 2 4 4 3 3 2 2" xfId="38529" xr:uid="{00000000-0005-0000-0000-000064260000}"/>
    <cellStyle name="Normal 6 2 2 4 4 3 3 3" xfId="28511" xr:uid="{00000000-0005-0000-0000-000065260000}"/>
    <cellStyle name="Normal 6 2 2 4 4 3 4" xfId="5824" xr:uid="{00000000-0005-0000-0000-000066260000}"/>
    <cellStyle name="Normal 6 2 2 4 4 3 4 2" xfId="34683" xr:uid="{00000000-0005-0000-0000-000067260000}"/>
    <cellStyle name="Normal 6 2 2 4 4 3 5" xfId="24087" xr:uid="{00000000-0005-0000-0000-000068260000}"/>
    <cellStyle name="Normal 6 2 2 4 4 4" xfId="5825" xr:uid="{00000000-0005-0000-0000-000069260000}"/>
    <cellStyle name="Normal 6 2 2 4 4 4 2" xfId="5826" xr:uid="{00000000-0005-0000-0000-00006A260000}"/>
    <cellStyle name="Normal 6 2 2 4 4 4 2 2" xfId="5827" xr:uid="{00000000-0005-0000-0000-00006B260000}"/>
    <cellStyle name="Normal 6 2 2 4 4 4 2 2 2" xfId="38530" xr:uid="{00000000-0005-0000-0000-00006C260000}"/>
    <cellStyle name="Normal 6 2 2 4 4 4 2 3" xfId="28512" xr:uid="{00000000-0005-0000-0000-00006D260000}"/>
    <cellStyle name="Normal 6 2 2 4 4 4 3" xfId="5828" xr:uid="{00000000-0005-0000-0000-00006E260000}"/>
    <cellStyle name="Normal 6 2 2 4 4 4 3 2" xfId="5829" xr:uid="{00000000-0005-0000-0000-00006F260000}"/>
    <cellStyle name="Normal 6 2 2 4 4 4 3 2 2" xfId="38531" xr:uid="{00000000-0005-0000-0000-000070260000}"/>
    <cellStyle name="Normal 6 2 2 4 4 4 3 3" xfId="28513" xr:uid="{00000000-0005-0000-0000-000071260000}"/>
    <cellStyle name="Normal 6 2 2 4 4 4 4" xfId="5830" xr:uid="{00000000-0005-0000-0000-000072260000}"/>
    <cellStyle name="Normal 6 2 2 4 4 4 4 2" xfId="34684" xr:uid="{00000000-0005-0000-0000-000073260000}"/>
    <cellStyle name="Normal 6 2 2 4 4 4 5" xfId="24088" xr:uid="{00000000-0005-0000-0000-000074260000}"/>
    <cellStyle name="Normal 6 2 2 4 4 5" xfId="5831" xr:uid="{00000000-0005-0000-0000-000075260000}"/>
    <cellStyle name="Normal 6 2 2 4 4 5 2" xfId="5832" xr:uid="{00000000-0005-0000-0000-000076260000}"/>
    <cellStyle name="Normal 6 2 2 4 4 5 2 2" xfId="38532" xr:uid="{00000000-0005-0000-0000-000077260000}"/>
    <cellStyle name="Normal 6 2 2 4 4 5 3" xfId="28514" xr:uid="{00000000-0005-0000-0000-000078260000}"/>
    <cellStyle name="Normal 6 2 2 4 4 6" xfId="5833" xr:uid="{00000000-0005-0000-0000-000079260000}"/>
    <cellStyle name="Normal 6 2 2 4 4 6 2" xfId="5834" xr:uid="{00000000-0005-0000-0000-00007A260000}"/>
    <cellStyle name="Normal 6 2 2 4 4 6 2 2" xfId="38533" xr:uid="{00000000-0005-0000-0000-00007B260000}"/>
    <cellStyle name="Normal 6 2 2 4 4 6 3" xfId="28515" xr:uid="{00000000-0005-0000-0000-00007C260000}"/>
    <cellStyle name="Normal 6 2 2 4 4 7" xfId="5835" xr:uid="{00000000-0005-0000-0000-00007D260000}"/>
    <cellStyle name="Normal 6 2 2 4 4 7 2" xfId="34679" xr:uid="{00000000-0005-0000-0000-00007E260000}"/>
    <cellStyle name="Normal 6 2 2 4 4 8" xfId="24083" xr:uid="{00000000-0005-0000-0000-00007F260000}"/>
    <cellStyle name="Normal 6 2 2 4 5" xfId="5836" xr:uid="{00000000-0005-0000-0000-000080260000}"/>
    <cellStyle name="Normal 6 2 2 4 5 2" xfId="5837" xr:uid="{00000000-0005-0000-0000-000081260000}"/>
    <cellStyle name="Normal 6 2 2 4 5 2 2" xfId="5838" xr:uid="{00000000-0005-0000-0000-000082260000}"/>
    <cellStyle name="Normal 6 2 2 4 5 2 2 2" xfId="5839" xr:uid="{00000000-0005-0000-0000-000083260000}"/>
    <cellStyle name="Normal 6 2 2 4 5 2 2 2 2" xfId="5840" xr:uid="{00000000-0005-0000-0000-000084260000}"/>
    <cellStyle name="Normal 6 2 2 4 5 2 2 2 2 2" xfId="38534" xr:uid="{00000000-0005-0000-0000-000085260000}"/>
    <cellStyle name="Normal 6 2 2 4 5 2 2 2 3" xfId="28516" xr:uid="{00000000-0005-0000-0000-000086260000}"/>
    <cellStyle name="Normal 6 2 2 4 5 2 2 3" xfId="5841" xr:uid="{00000000-0005-0000-0000-000087260000}"/>
    <cellStyle name="Normal 6 2 2 4 5 2 2 3 2" xfId="5842" xr:uid="{00000000-0005-0000-0000-000088260000}"/>
    <cellStyle name="Normal 6 2 2 4 5 2 2 3 2 2" xfId="38535" xr:uid="{00000000-0005-0000-0000-000089260000}"/>
    <cellStyle name="Normal 6 2 2 4 5 2 2 3 3" xfId="28517" xr:uid="{00000000-0005-0000-0000-00008A260000}"/>
    <cellStyle name="Normal 6 2 2 4 5 2 2 4" xfId="5843" xr:uid="{00000000-0005-0000-0000-00008B260000}"/>
    <cellStyle name="Normal 6 2 2 4 5 2 2 4 2" xfId="34687" xr:uid="{00000000-0005-0000-0000-00008C260000}"/>
    <cellStyle name="Normal 6 2 2 4 5 2 2 5" xfId="24091" xr:uid="{00000000-0005-0000-0000-00008D260000}"/>
    <cellStyle name="Normal 6 2 2 4 5 2 3" xfId="5844" xr:uid="{00000000-0005-0000-0000-00008E260000}"/>
    <cellStyle name="Normal 6 2 2 4 5 2 3 2" xfId="5845" xr:uid="{00000000-0005-0000-0000-00008F260000}"/>
    <cellStyle name="Normal 6 2 2 4 5 2 3 2 2" xfId="5846" xr:uid="{00000000-0005-0000-0000-000090260000}"/>
    <cellStyle name="Normal 6 2 2 4 5 2 3 2 2 2" xfId="38536" xr:uid="{00000000-0005-0000-0000-000091260000}"/>
    <cellStyle name="Normal 6 2 2 4 5 2 3 2 3" xfId="28518" xr:uid="{00000000-0005-0000-0000-000092260000}"/>
    <cellStyle name="Normal 6 2 2 4 5 2 3 3" xfId="5847" xr:uid="{00000000-0005-0000-0000-000093260000}"/>
    <cellStyle name="Normal 6 2 2 4 5 2 3 3 2" xfId="5848" xr:uid="{00000000-0005-0000-0000-000094260000}"/>
    <cellStyle name="Normal 6 2 2 4 5 2 3 3 2 2" xfId="38537" xr:uid="{00000000-0005-0000-0000-000095260000}"/>
    <cellStyle name="Normal 6 2 2 4 5 2 3 3 3" xfId="28519" xr:uid="{00000000-0005-0000-0000-000096260000}"/>
    <cellStyle name="Normal 6 2 2 4 5 2 3 4" xfId="5849" xr:uid="{00000000-0005-0000-0000-000097260000}"/>
    <cellStyle name="Normal 6 2 2 4 5 2 3 4 2" xfId="34688" xr:uid="{00000000-0005-0000-0000-000098260000}"/>
    <cellStyle name="Normal 6 2 2 4 5 2 3 5" xfId="24092" xr:uid="{00000000-0005-0000-0000-000099260000}"/>
    <cellStyle name="Normal 6 2 2 4 5 2 4" xfId="5850" xr:uid="{00000000-0005-0000-0000-00009A260000}"/>
    <cellStyle name="Normal 6 2 2 4 5 2 4 2" xfId="5851" xr:uid="{00000000-0005-0000-0000-00009B260000}"/>
    <cellStyle name="Normal 6 2 2 4 5 2 4 2 2" xfId="38538" xr:uid="{00000000-0005-0000-0000-00009C260000}"/>
    <cellStyle name="Normal 6 2 2 4 5 2 4 3" xfId="28520" xr:uid="{00000000-0005-0000-0000-00009D260000}"/>
    <cellStyle name="Normal 6 2 2 4 5 2 5" xfId="5852" xr:uid="{00000000-0005-0000-0000-00009E260000}"/>
    <cellStyle name="Normal 6 2 2 4 5 2 5 2" xfId="5853" xr:uid="{00000000-0005-0000-0000-00009F260000}"/>
    <cellStyle name="Normal 6 2 2 4 5 2 5 2 2" xfId="38539" xr:uid="{00000000-0005-0000-0000-0000A0260000}"/>
    <cellStyle name="Normal 6 2 2 4 5 2 5 3" xfId="28521" xr:uid="{00000000-0005-0000-0000-0000A1260000}"/>
    <cellStyle name="Normal 6 2 2 4 5 2 6" xfId="5854" xr:uid="{00000000-0005-0000-0000-0000A2260000}"/>
    <cellStyle name="Normal 6 2 2 4 5 2 6 2" xfId="34686" xr:uid="{00000000-0005-0000-0000-0000A3260000}"/>
    <cellStyle name="Normal 6 2 2 4 5 2 7" xfId="24090" xr:uid="{00000000-0005-0000-0000-0000A4260000}"/>
    <cellStyle name="Normal 6 2 2 4 5 3" xfId="5855" xr:uid="{00000000-0005-0000-0000-0000A5260000}"/>
    <cellStyle name="Normal 6 2 2 4 5 3 2" xfId="5856" xr:uid="{00000000-0005-0000-0000-0000A6260000}"/>
    <cellStyle name="Normal 6 2 2 4 5 3 2 2" xfId="5857" xr:uid="{00000000-0005-0000-0000-0000A7260000}"/>
    <cellStyle name="Normal 6 2 2 4 5 3 2 2 2" xfId="38540" xr:uid="{00000000-0005-0000-0000-0000A8260000}"/>
    <cellStyle name="Normal 6 2 2 4 5 3 2 3" xfId="28522" xr:uid="{00000000-0005-0000-0000-0000A9260000}"/>
    <cellStyle name="Normal 6 2 2 4 5 3 3" xfId="5858" xr:uid="{00000000-0005-0000-0000-0000AA260000}"/>
    <cellStyle name="Normal 6 2 2 4 5 3 3 2" xfId="5859" xr:uid="{00000000-0005-0000-0000-0000AB260000}"/>
    <cellStyle name="Normal 6 2 2 4 5 3 3 2 2" xfId="38541" xr:uid="{00000000-0005-0000-0000-0000AC260000}"/>
    <cellStyle name="Normal 6 2 2 4 5 3 3 3" xfId="28523" xr:uid="{00000000-0005-0000-0000-0000AD260000}"/>
    <cellStyle name="Normal 6 2 2 4 5 3 4" xfId="5860" xr:uid="{00000000-0005-0000-0000-0000AE260000}"/>
    <cellStyle name="Normal 6 2 2 4 5 3 4 2" xfId="34689" xr:uid="{00000000-0005-0000-0000-0000AF260000}"/>
    <cellStyle name="Normal 6 2 2 4 5 3 5" xfId="24093" xr:uid="{00000000-0005-0000-0000-0000B0260000}"/>
    <cellStyle name="Normal 6 2 2 4 5 4" xfId="5861" xr:uid="{00000000-0005-0000-0000-0000B1260000}"/>
    <cellStyle name="Normal 6 2 2 4 5 4 2" xfId="5862" xr:uid="{00000000-0005-0000-0000-0000B2260000}"/>
    <cellStyle name="Normal 6 2 2 4 5 4 2 2" xfId="5863" xr:uid="{00000000-0005-0000-0000-0000B3260000}"/>
    <cellStyle name="Normal 6 2 2 4 5 4 2 2 2" xfId="38542" xr:uid="{00000000-0005-0000-0000-0000B4260000}"/>
    <cellStyle name="Normal 6 2 2 4 5 4 2 3" xfId="28524" xr:uid="{00000000-0005-0000-0000-0000B5260000}"/>
    <cellStyle name="Normal 6 2 2 4 5 4 3" xfId="5864" xr:uid="{00000000-0005-0000-0000-0000B6260000}"/>
    <cellStyle name="Normal 6 2 2 4 5 4 3 2" xfId="5865" xr:uid="{00000000-0005-0000-0000-0000B7260000}"/>
    <cellStyle name="Normal 6 2 2 4 5 4 3 2 2" xfId="38543" xr:uid="{00000000-0005-0000-0000-0000B8260000}"/>
    <cellStyle name="Normal 6 2 2 4 5 4 3 3" xfId="28525" xr:uid="{00000000-0005-0000-0000-0000B9260000}"/>
    <cellStyle name="Normal 6 2 2 4 5 4 4" xfId="5866" xr:uid="{00000000-0005-0000-0000-0000BA260000}"/>
    <cellStyle name="Normal 6 2 2 4 5 4 4 2" xfId="34690" xr:uid="{00000000-0005-0000-0000-0000BB260000}"/>
    <cellStyle name="Normal 6 2 2 4 5 4 5" xfId="24094" xr:uid="{00000000-0005-0000-0000-0000BC260000}"/>
    <cellStyle name="Normal 6 2 2 4 5 5" xfId="5867" xr:uid="{00000000-0005-0000-0000-0000BD260000}"/>
    <cellStyle name="Normal 6 2 2 4 5 5 2" xfId="5868" xr:uid="{00000000-0005-0000-0000-0000BE260000}"/>
    <cellStyle name="Normal 6 2 2 4 5 5 2 2" xfId="38544" xr:uid="{00000000-0005-0000-0000-0000BF260000}"/>
    <cellStyle name="Normal 6 2 2 4 5 5 3" xfId="28526" xr:uid="{00000000-0005-0000-0000-0000C0260000}"/>
    <cellStyle name="Normal 6 2 2 4 5 6" xfId="5869" xr:uid="{00000000-0005-0000-0000-0000C1260000}"/>
    <cellStyle name="Normal 6 2 2 4 5 6 2" xfId="5870" xr:uid="{00000000-0005-0000-0000-0000C2260000}"/>
    <cellStyle name="Normal 6 2 2 4 5 6 2 2" xfId="38545" xr:uid="{00000000-0005-0000-0000-0000C3260000}"/>
    <cellStyle name="Normal 6 2 2 4 5 6 3" xfId="28527" xr:uid="{00000000-0005-0000-0000-0000C4260000}"/>
    <cellStyle name="Normal 6 2 2 4 5 7" xfId="5871" xr:uid="{00000000-0005-0000-0000-0000C5260000}"/>
    <cellStyle name="Normal 6 2 2 4 5 7 2" xfId="34685" xr:uid="{00000000-0005-0000-0000-0000C6260000}"/>
    <cellStyle name="Normal 6 2 2 4 5 8" xfId="24089" xr:uid="{00000000-0005-0000-0000-0000C7260000}"/>
    <cellStyle name="Normal 6 2 2 4 6" xfId="5872" xr:uid="{00000000-0005-0000-0000-0000C8260000}"/>
    <cellStyle name="Normal 6 2 2 4 6 2" xfId="5873" xr:uid="{00000000-0005-0000-0000-0000C9260000}"/>
    <cellStyle name="Normal 6 2 2 4 6 2 2" xfId="5874" xr:uid="{00000000-0005-0000-0000-0000CA260000}"/>
    <cellStyle name="Normal 6 2 2 4 6 2 2 2" xfId="5875" xr:uid="{00000000-0005-0000-0000-0000CB260000}"/>
    <cellStyle name="Normal 6 2 2 4 6 2 2 2 2" xfId="5876" xr:uid="{00000000-0005-0000-0000-0000CC260000}"/>
    <cellStyle name="Normal 6 2 2 4 6 2 2 2 2 2" xfId="38546" xr:uid="{00000000-0005-0000-0000-0000CD260000}"/>
    <cellStyle name="Normal 6 2 2 4 6 2 2 2 3" xfId="28528" xr:uid="{00000000-0005-0000-0000-0000CE260000}"/>
    <cellStyle name="Normal 6 2 2 4 6 2 2 3" xfId="5877" xr:uid="{00000000-0005-0000-0000-0000CF260000}"/>
    <cellStyle name="Normal 6 2 2 4 6 2 2 3 2" xfId="5878" xr:uid="{00000000-0005-0000-0000-0000D0260000}"/>
    <cellStyle name="Normal 6 2 2 4 6 2 2 3 2 2" xfId="38547" xr:uid="{00000000-0005-0000-0000-0000D1260000}"/>
    <cellStyle name="Normal 6 2 2 4 6 2 2 3 3" xfId="28529" xr:uid="{00000000-0005-0000-0000-0000D2260000}"/>
    <cellStyle name="Normal 6 2 2 4 6 2 2 4" xfId="5879" xr:uid="{00000000-0005-0000-0000-0000D3260000}"/>
    <cellStyle name="Normal 6 2 2 4 6 2 2 4 2" xfId="34693" xr:uid="{00000000-0005-0000-0000-0000D4260000}"/>
    <cellStyle name="Normal 6 2 2 4 6 2 2 5" xfId="24097" xr:uid="{00000000-0005-0000-0000-0000D5260000}"/>
    <cellStyle name="Normal 6 2 2 4 6 2 3" xfId="5880" xr:uid="{00000000-0005-0000-0000-0000D6260000}"/>
    <cellStyle name="Normal 6 2 2 4 6 2 3 2" xfId="5881" xr:uid="{00000000-0005-0000-0000-0000D7260000}"/>
    <cellStyle name="Normal 6 2 2 4 6 2 3 2 2" xfId="5882" xr:uid="{00000000-0005-0000-0000-0000D8260000}"/>
    <cellStyle name="Normal 6 2 2 4 6 2 3 2 2 2" xfId="38548" xr:uid="{00000000-0005-0000-0000-0000D9260000}"/>
    <cellStyle name="Normal 6 2 2 4 6 2 3 2 3" xfId="28530" xr:uid="{00000000-0005-0000-0000-0000DA260000}"/>
    <cellStyle name="Normal 6 2 2 4 6 2 3 3" xfId="5883" xr:uid="{00000000-0005-0000-0000-0000DB260000}"/>
    <cellStyle name="Normal 6 2 2 4 6 2 3 3 2" xfId="5884" xr:uid="{00000000-0005-0000-0000-0000DC260000}"/>
    <cellStyle name="Normal 6 2 2 4 6 2 3 3 2 2" xfId="38549" xr:uid="{00000000-0005-0000-0000-0000DD260000}"/>
    <cellStyle name="Normal 6 2 2 4 6 2 3 3 3" xfId="28531" xr:uid="{00000000-0005-0000-0000-0000DE260000}"/>
    <cellStyle name="Normal 6 2 2 4 6 2 3 4" xfId="5885" xr:uid="{00000000-0005-0000-0000-0000DF260000}"/>
    <cellStyle name="Normal 6 2 2 4 6 2 3 4 2" xfId="34694" xr:uid="{00000000-0005-0000-0000-0000E0260000}"/>
    <cellStyle name="Normal 6 2 2 4 6 2 3 5" xfId="24098" xr:uid="{00000000-0005-0000-0000-0000E1260000}"/>
    <cellStyle name="Normal 6 2 2 4 6 2 4" xfId="5886" xr:uid="{00000000-0005-0000-0000-0000E2260000}"/>
    <cellStyle name="Normal 6 2 2 4 6 2 4 2" xfId="5887" xr:uid="{00000000-0005-0000-0000-0000E3260000}"/>
    <cellStyle name="Normal 6 2 2 4 6 2 4 2 2" xfId="38550" xr:uid="{00000000-0005-0000-0000-0000E4260000}"/>
    <cellStyle name="Normal 6 2 2 4 6 2 4 3" xfId="28532" xr:uid="{00000000-0005-0000-0000-0000E5260000}"/>
    <cellStyle name="Normal 6 2 2 4 6 2 5" xfId="5888" xr:uid="{00000000-0005-0000-0000-0000E6260000}"/>
    <cellStyle name="Normal 6 2 2 4 6 2 5 2" xfId="5889" xr:uid="{00000000-0005-0000-0000-0000E7260000}"/>
    <cellStyle name="Normal 6 2 2 4 6 2 5 2 2" xfId="38551" xr:uid="{00000000-0005-0000-0000-0000E8260000}"/>
    <cellStyle name="Normal 6 2 2 4 6 2 5 3" xfId="28533" xr:uid="{00000000-0005-0000-0000-0000E9260000}"/>
    <cellStyle name="Normal 6 2 2 4 6 2 6" xfId="5890" xr:uid="{00000000-0005-0000-0000-0000EA260000}"/>
    <cellStyle name="Normal 6 2 2 4 6 2 6 2" xfId="34692" xr:uid="{00000000-0005-0000-0000-0000EB260000}"/>
    <cellStyle name="Normal 6 2 2 4 6 2 7" xfId="24096" xr:uid="{00000000-0005-0000-0000-0000EC260000}"/>
    <cellStyle name="Normal 6 2 2 4 6 3" xfId="5891" xr:uid="{00000000-0005-0000-0000-0000ED260000}"/>
    <cellStyle name="Normal 6 2 2 4 6 3 2" xfId="5892" xr:uid="{00000000-0005-0000-0000-0000EE260000}"/>
    <cellStyle name="Normal 6 2 2 4 6 3 2 2" xfId="5893" xr:uid="{00000000-0005-0000-0000-0000EF260000}"/>
    <cellStyle name="Normal 6 2 2 4 6 3 2 2 2" xfId="38552" xr:uid="{00000000-0005-0000-0000-0000F0260000}"/>
    <cellStyle name="Normal 6 2 2 4 6 3 2 3" xfId="28534" xr:uid="{00000000-0005-0000-0000-0000F1260000}"/>
    <cellStyle name="Normal 6 2 2 4 6 3 3" xfId="5894" xr:uid="{00000000-0005-0000-0000-0000F2260000}"/>
    <cellStyle name="Normal 6 2 2 4 6 3 3 2" xfId="5895" xr:uid="{00000000-0005-0000-0000-0000F3260000}"/>
    <cellStyle name="Normal 6 2 2 4 6 3 3 2 2" xfId="38553" xr:uid="{00000000-0005-0000-0000-0000F4260000}"/>
    <cellStyle name="Normal 6 2 2 4 6 3 3 3" xfId="28535" xr:uid="{00000000-0005-0000-0000-0000F5260000}"/>
    <cellStyle name="Normal 6 2 2 4 6 3 4" xfId="5896" xr:uid="{00000000-0005-0000-0000-0000F6260000}"/>
    <cellStyle name="Normal 6 2 2 4 6 3 4 2" xfId="34695" xr:uid="{00000000-0005-0000-0000-0000F7260000}"/>
    <cellStyle name="Normal 6 2 2 4 6 3 5" xfId="24099" xr:uid="{00000000-0005-0000-0000-0000F8260000}"/>
    <cellStyle name="Normal 6 2 2 4 6 4" xfId="5897" xr:uid="{00000000-0005-0000-0000-0000F9260000}"/>
    <cellStyle name="Normal 6 2 2 4 6 4 2" xfId="5898" xr:uid="{00000000-0005-0000-0000-0000FA260000}"/>
    <cellStyle name="Normal 6 2 2 4 6 4 2 2" xfId="5899" xr:uid="{00000000-0005-0000-0000-0000FB260000}"/>
    <cellStyle name="Normal 6 2 2 4 6 4 2 2 2" xfId="38554" xr:uid="{00000000-0005-0000-0000-0000FC260000}"/>
    <cellStyle name="Normal 6 2 2 4 6 4 2 3" xfId="28536" xr:uid="{00000000-0005-0000-0000-0000FD260000}"/>
    <cellStyle name="Normal 6 2 2 4 6 4 3" xfId="5900" xr:uid="{00000000-0005-0000-0000-0000FE260000}"/>
    <cellStyle name="Normal 6 2 2 4 6 4 3 2" xfId="5901" xr:uid="{00000000-0005-0000-0000-0000FF260000}"/>
    <cellStyle name="Normal 6 2 2 4 6 4 3 2 2" xfId="38555" xr:uid="{00000000-0005-0000-0000-000000270000}"/>
    <cellStyle name="Normal 6 2 2 4 6 4 3 3" xfId="28537" xr:uid="{00000000-0005-0000-0000-000001270000}"/>
    <cellStyle name="Normal 6 2 2 4 6 4 4" xfId="5902" xr:uid="{00000000-0005-0000-0000-000002270000}"/>
    <cellStyle name="Normal 6 2 2 4 6 4 4 2" xfId="34696" xr:uid="{00000000-0005-0000-0000-000003270000}"/>
    <cellStyle name="Normal 6 2 2 4 6 4 5" xfId="24100" xr:uid="{00000000-0005-0000-0000-000004270000}"/>
    <cellStyle name="Normal 6 2 2 4 6 5" xfId="5903" xr:uid="{00000000-0005-0000-0000-000005270000}"/>
    <cellStyle name="Normal 6 2 2 4 6 5 2" xfId="5904" xr:uid="{00000000-0005-0000-0000-000006270000}"/>
    <cellStyle name="Normal 6 2 2 4 6 5 2 2" xfId="38556" xr:uid="{00000000-0005-0000-0000-000007270000}"/>
    <cellStyle name="Normal 6 2 2 4 6 5 3" xfId="28538" xr:uid="{00000000-0005-0000-0000-000008270000}"/>
    <cellStyle name="Normal 6 2 2 4 6 6" xfId="5905" xr:uid="{00000000-0005-0000-0000-000009270000}"/>
    <cellStyle name="Normal 6 2 2 4 6 6 2" xfId="5906" xr:uid="{00000000-0005-0000-0000-00000A270000}"/>
    <cellStyle name="Normal 6 2 2 4 6 6 2 2" xfId="38557" xr:uid="{00000000-0005-0000-0000-00000B270000}"/>
    <cellStyle name="Normal 6 2 2 4 6 6 3" xfId="28539" xr:uid="{00000000-0005-0000-0000-00000C270000}"/>
    <cellStyle name="Normal 6 2 2 4 6 7" xfId="5907" xr:uid="{00000000-0005-0000-0000-00000D270000}"/>
    <cellStyle name="Normal 6 2 2 4 6 7 2" xfId="34691" xr:uid="{00000000-0005-0000-0000-00000E270000}"/>
    <cellStyle name="Normal 6 2 2 4 6 8" xfId="24095" xr:uid="{00000000-0005-0000-0000-00000F270000}"/>
    <cellStyle name="Normal 6 2 2 4 7" xfId="5908" xr:uid="{00000000-0005-0000-0000-000010270000}"/>
    <cellStyle name="Normal 6 2 2 4 7 2" xfId="5909" xr:uid="{00000000-0005-0000-0000-000011270000}"/>
    <cellStyle name="Normal 6 2 2 4 7 2 2" xfId="5910" xr:uid="{00000000-0005-0000-0000-000012270000}"/>
    <cellStyle name="Normal 6 2 2 4 7 2 2 2" xfId="5911" xr:uid="{00000000-0005-0000-0000-000013270000}"/>
    <cellStyle name="Normal 6 2 2 4 7 2 2 2 2" xfId="38558" xr:uid="{00000000-0005-0000-0000-000014270000}"/>
    <cellStyle name="Normal 6 2 2 4 7 2 2 3" xfId="28540" xr:uid="{00000000-0005-0000-0000-000015270000}"/>
    <cellStyle name="Normal 6 2 2 4 7 2 3" xfId="5912" xr:uid="{00000000-0005-0000-0000-000016270000}"/>
    <cellStyle name="Normal 6 2 2 4 7 2 3 2" xfId="5913" xr:uid="{00000000-0005-0000-0000-000017270000}"/>
    <cellStyle name="Normal 6 2 2 4 7 2 3 2 2" xfId="38559" xr:uid="{00000000-0005-0000-0000-000018270000}"/>
    <cellStyle name="Normal 6 2 2 4 7 2 3 3" xfId="28541" xr:uid="{00000000-0005-0000-0000-000019270000}"/>
    <cellStyle name="Normal 6 2 2 4 7 2 4" xfId="5914" xr:uid="{00000000-0005-0000-0000-00001A270000}"/>
    <cellStyle name="Normal 6 2 2 4 7 2 4 2" xfId="34698" xr:uid="{00000000-0005-0000-0000-00001B270000}"/>
    <cellStyle name="Normal 6 2 2 4 7 2 5" xfId="24102" xr:uid="{00000000-0005-0000-0000-00001C270000}"/>
    <cellStyle name="Normal 6 2 2 4 7 3" xfId="5915" xr:uid="{00000000-0005-0000-0000-00001D270000}"/>
    <cellStyle name="Normal 6 2 2 4 7 3 2" xfId="5916" xr:uid="{00000000-0005-0000-0000-00001E270000}"/>
    <cellStyle name="Normal 6 2 2 4 7 3 2 2" xfId="5917" xr:uid="{00000000-0005-0000-0000-00001F270000}"/>
    <cellStyle name="Normal 6 2 2 4 7 3 2 2 2" xfId="38560" xr:uid="{00000000-0005-0000-0000-000020270000}"/>
    <cellStyle name="Normal 6 2 2 4 7 3 2 3" xfId="28542" xr:uid="{00000000-0005-0000-0000-000021270000}"/>
    <cellStyle name="Normal 6 2 2 4 7 3 3" xfId="5918" xr:uid="{00000000-0005-0000-0000-000022270000}"/>
    <cellStyle name="Normal 6 2 2 4 7 3 3 2" xfId="5919" xr:uid="{00000000-0005-0000-0000-000023270000}"/>
    <cellStyle name="Normal 6 2 2 4 7 3 3 2 2" xfId="38561" xr:uid="{00000000-0005-0000-0000-000024270000}"/>
    <cellStyle name="Normal 6 2 2 4 7 3 3 3" xfId="28543" xr:uid="{00000000-0005-0000-0000-000025270000}"/>
    <cellStyle name="Normal 6 2 2 4 7 3 4" xfId="5920" xr:uid="{00000000-0005-0000-0000-000026270000}"/>
    <cellStyle name="Normal 6 2 2 4 7 3 4 2" xfId="34699" xr:uid="{00000000-0005-0000-0000-000027270000}"/>
    <cellStyle name="Normal 6 2 2 4 7 3 5" xfId="24103" xr:uid="{00000000-0005-0000-0000-000028270000}"/>
    <cellStyle name="Normal 6 2 2 4 7 4" xfId="5921" xr:uid="{00000000-0005-0000-0000-000029270000}"/>
    <cellStyle name="Normal 6 2 2 4 7 4 2" xfId="5922" xr:uid="{00000000-0005-0000-0000-00002A270000}"/>
    <cellStyle name="Normal 6 2 2 4 7 4 2 2" xfId="38562" xr:uid="{00000000-0005-0000-0000-00002B270000}"/>
    <cellStyle name="Normal 6 2 2 4 7 4 3" xfId="28544" xr:uid="{00000000-0005-0000-0000-00002C270000}"/>
    <cellStyle name="Normal 6 2 2 4 7 5" xfId="5923" xr:uid="{00000000-0005-0000-0000-00002D270000}"/>
    <cellStyle name="Normal 6 2 2 4 7 5 2" xfId="5924" xr:uid="{00000000-0005-0000-0000-00002E270000}"/>
    <cellStyle name="Normal 6 2 2 4 7 5 2 2" xfId="38563" xr:uid="{00000000-0005-0000-0000-00002F270000}"/>
    <cellStyle name="Normal 6 2 2 4 7 5 3" xfId="28545" xr:uid="{00000000-0005-0000-0000-000030270000}"/>
    <cellStyle name="Normal 6 2 2 4 7 6" xfId="5925" xr:uid="{00000000-0005-0000-0000-000031270000}"/>
    <cellStyle name="Normal 6 2 2 4 7 6 2" xfId="34697" xr:uid="{00000000-0005-0000-0000-000032270000}"/>
    <cellStyle name="Normal 6 2 2 4 7 7" xfId="24101" xr:uid="{00000000-0005-0000-0000-000033270000}"/>
    <cellStyle name="Normal 6 2 2 4 8" xfId="5926" xr:uid="{00000000-0005-0000-0000-000034270000}"/>
    <cellStyle name="Normal 6 2 2 4 8 2" xfId="5927" xr:uid="{00000000-0005-0000-0000-000035270000}"/>
    <cellStyle name="Normal 6 2 2 4 8 2 2" xfId="5928" xr:uid="{00000000-0005-0000-0000-000036270000}"/>
    <cellStyle name="Normal 6 2 2 4 8 2 2 2" xfId="38564" xr:uid="{00000000-0005-0000-0000-000037270000}"/>
    <cellStyle name="Normal 6 2 2 4 8 2 3" xfId="28546" xr:uid="{00000000-0005-0000-0000-000038270000}"/>
    <cellStyle name="Normal 6 2 2 4 8 3" xfId="5929" xr:uid="{00000000-0005-0000-0000-000039270000}"/>
    <cellStyle name="Normal 6 2 2 4 8 3 2" xfId="5930" xr:uid="{00000000-0005-0000-0000-00003A270000}"/>
    <cellStyle name="Normal 6 2 2 4 8 3 2 2" xfId="38565" xr:uid="{00000000-0005-0000-0000-00003B270000}"/>
    <cellStyle name="Normal 6 2 2 4 8 3 3" xfId="28547" xr:uid="{00000000-0005-0000-0000-00003C270000}"/>
    <cellStyle name="Normal 6 2 2 4 8 4" xfId="5931" xr:uid="{00000000-0005-0000-0000-00003D270000}"/>
    <cellStyle name="Normal 6 2 2 4 8 4 2" xfId="34700" xr:uid="{00000000-0005-0000-0000-00003E270000}"/>
    <cellStyle name="Normal 6 2 2 4 8 5" xfId="24104" xr:uid="{00000000-0005-0000-0000-00003F270000}"/>
    <cellStyle name="Normal 6 2 2 4 9" xfId="5932" xr:uid="{00000000-0005-0000-0000-000040270000}"/>
    <cellStyle name="Normal 6 2 2 4 9 2" xfId="5933" xr:uid="{00000000-0005-0000-0000-000041270000}"/>
    <cellStyle name="Normal 6 2 2 4 9 2 2" xfId="5934" xr:uid="{00000000-0005-0000-0000-000042270000}"/>
    <cellStyle name="Normal 6 2 2 4 9 2 2 2" xfId="38566" xr:uid="{00000000-0005-0000-0000-000043270000}"/>
    <cellStyle name="Normal 6 2 2 4 9 2 3" xfId="28548" xr:uid="{00000000-0005-0000-0000-000044270000}"/>
    <cellStyle name="Normal 6 2 2 4 9 3" xfId="5935" xr:uid="{00000000-0005-0000-0000-000045270000}"/>
    <cellStyle name="Normal 6 2 2 4 9 3 2" xfId="5936" xr:uid="{00000000-0005-0000-0000-000046270000}"/>
    <cellStyle name="Normal 6 2 2 4 9 3 2 2" xfId="38567" xr:uid="{00000000-0005-0000-0000-000047270000}"/>
    <cellStyle name="Normal 6 2 2 4 9 3 3" xfId="28549" xr:uid="{00000000-0005-0000-0000-000048270000}"/>
    <cellStyle name="Normal 6 2 2 4 9 4" xfId="5937" xr:uid="{00000000-0005-0000-0000-000049270000}"/>
    <cellStyle name="Normal 6 2 2 4 9 4 2" xfId="34701" xr:uid="{00000000-0005-0000-0000-00004A270000}"/>
    <cellStyle name="Normal 6 2 2 4 9 5" xfId="24105" xr:uid="{00000000-0005-0000-0000-00004B270000}"/>
    <cellStyle name="Normal 6 2 2 5" xfId="5938" xr:uid="{00000000-0005-0000-0000-00004C270000}"/>
    <cellStyle name="Normal 6 2 2 5 10" xfId="5939" xr:uid="{00000000-0005-0000-0000-00004D270000}"/>
    <cellStyle name="Normal 6 2 2 5 10 2" xfId="5940" xr:uid="{00000000-0005-0000-0000-00004E270000}"/>
    <cellStyle name="Normal 6 2 2 5 10 2 2" xfId="38568" xr:uid="{00000000-0005-0000-0000-00004F270000}"/>
    <cellStyle name="Normal 6 2 2 5 10 3" xfId="28550" xr:uid="{00000000-0005-0000-0000-000050270000}"/>
    <cellStyle name="Normal 6 2 2 5 11" xfId="5941" xr:uid="{00000000-0005-0000-0000-000051270000}"/>
    <cellStyle name="Normal 6 2 2 5 11 2" xfId="34702" xr:uid="{00000000-0005-0000-0000-000052270000}"/>
    <cellStyle name="Normal 6 2 2 5 12" xfId="24106" xr:uid="{00000000-0005-0000-0000-000053270000}"/>
    <cellStyle name="Normal 6 2 2 5 2" xfId="5942" xr:uid="{00000000-0005-0000-0000-000054270000}"/>
    <cellStyle name="Normal 6 2 2 5 2 10" xfId="24107" xr:uid="{00000000-0005-0000-0000-000055270000}"/>
    <cellStyle name="Normal 6 2 2 5 2 2" xfId="5943" xr:uid="{00000000-0005-0000-0000-000056270000}"/>
    <cellStyle name="Normal 6 2 2 5 2 2 2" xfId="5944" xr:uid="{00000000-0005-0000-0000-000057270000}"/>
    <cellStyle name="Normal 6 2 2 5 2 2 2 2" xfId="5945" xr:uid="{00000000-0005-0000-0000-000058270000}"/>
    <cellStyle name="Normal 6 2 2 5 2 2 2 2 2" xfId="5946" xr:uid="{00000000-0005-0000-0000-000059270000}"/>
    <cellStyle name="Normal 6 2 2 5 2 2 2 2 2 2" xfId="5947" xr:uid="{00000000-0005-0000-0000-00005A270000}"/>
    <cellStyle name="Normal 6 2 2 5 2 2 2 2 2 2 2" xfId="38569" xr:uid="{00000000-0005-0000-0000-00005B270000}"/>
    <cellStyle name="Normal 6 2 2 5 2 2 2 2 2 3" xfId="28551" xr:uid="{00000000-0005-0000-0000-00005C270000}"/>
    <cellStyle name="Normal 6 2 2 5 2 2 2 2 3" xfId="5948" xr:uid="{00000000-0005-0000-0000-00005D270000}"/>
    <cellStyle name="Normal 6 2 2 5 2 2 2 2 3 2" xfId="5949" xr:uid="{00000000-0005-0000-0000-00005E270000}"/>
    <cellStyle name="Normal 6 2 2 5 2 2 2 2 3 2 2" xfId="38570" xr:uid="{00000000-0005-0000-0000-00005F270000}"/>
    <cellStyle name="Normal 6 2 2 5 2 2 2 2 3 3" xfId="28552" xr:uid="{00000000-0005-0000-0000-000060270000}"/>
    <cellStyle name="Normal 6 2 2 5 2 2 2 2 4" xfId="5950" xr:uid="{00000000-0005-0000-0000-000061270000}"/>
    <cellStyle name="Normal 6 2 2 5 2 2 2 2 4 2" xfId="34706" xr:uid="{00000000-0005-0000-0000-000062270000}"/>
    <cellStyle name="Normal 6 2 2 5 2 2 2 2 5" xfId="24110" xr:uid="{00000000-0005-0000-0000-000063270000}"/>
    <cellStyle name="Normal 6 2 2 5 2 2 2 3" xfId="5951" xr:uid="{00000000-0005-0000-0000-000064270000}"/>
    <cellStyle name="Normal 6 2 2 5 2 2 2 3 2" xfId="5952" xr:uid="{00000000-0005-0000-0000-000065270000}"/>
    <cellStyle name="Normal 6 2 2 5 2 2 2 3 2 2" xfId="5953" xr:uid="{00000000-0005-0000-0000-000066270000}"/>
    <cellStyle name="Normal 6 2 2 5 2 2 2 3 2 2 2" xfId="38571" xr:uid="{00000000-0005-0000-0000-000067270000}"/>
    <cellStyle name="Normal 6 2 2 5 2 2 2 3 2 3" xfId="28553" xr:uid="{00000000-0005-0000-0000-000068270000}"/>
    <cellStyle name="Normal 6 2 2 5 2 2 2 3 3" xfId="5954" xr:uid="{00000000-0005-0000-0000-000069270000}"/>
    <cellStyle name="Normal 6 2 2 5 2 2 2 3 3 2" xfId="5955" xr:uid="{00000000-0005-0000-0000-00006A270000}"/>
    <cellStyle name="Normal 6 2 2 5 2 2 2 3 3 2 2" xfId="38572" xr:uid="{00000000-0005-0000-0000-00006B270000}"/>
    <cellStyle name="Normal 6 2 2 5 2 2 2 3 3 3" xfId="28554" xr:uid="{00000000-0005-0000-0000-00006C270000}"/>
    <cellStyle name="Normal 6 2 2 5 2 2 2 3 4" xfId="5956" xr:uid="{00000000-0005-0000-0000-00006D270000}"/>
    <cellStyle name="Normal 6 2 2 5 2 2 2 3 4 2" xfId="34707" xr:uid="{00000000-0005-0000-0000-00006E270000}"/>
    <cellStyle name="Normal 6 2 2 5 2 2 2 3 5" xfId="24111" xr:uid="{00000000-0005-0000-0000-00006F270000}"/>
    <cellStyle name="Normal 6 2 2 5 2 2 2 4" xfId="5957" xr:uid="{00000000-0005-0000-0000-000070270000}"/>
    <cellStyle name="Normal 6 2 2 5 2 2 2 4 2" xfId="5958" xr:uid="{00000000-0005-0000-0000-000071270000}"/>
    <cellStyle name="Normal 6 2 2 5 2 2 2 4 2 2" xfId="38573" xr:uid="{00000000-0005-0000-0000-000072270000}"/>
    <cellStyle name="Normal 6 2 2 5 2 2 2 4 3" xfId="28555" xr:uid="{00000000-0005-0000-0000-000073270000}"/>
    <cellStyle name="Normal 6 2 2 5 2 2 2 5" xfId="5959" xr:uid="{00000000-0005-0000-0000-000074270000}"/>
    <cellStyle name="Normal 6 2 2 5 2 2 2 5 2" xfId="5960" xr:uid="{00000000-0005-0000-0000-000075270000}"/>
    <cellStyle name="Normal 6 2 2 5 2 2 2 5 2 2" xfId="38574" xr:uid="{00000000-0005-0000-0000-000076270000}"/>
    <cellStyle name="Normal 6 2 2 5 2 2 2 5 3" xfId="28556" xr:uid="{00000000-0005-0000-0000-000077270000}"/>
    <cellStyle name="Normal 6 2 2 5 2 2 2 6" xfId="5961" xr:uid="{00000000-0005-0000-0000-000078270000}"/>
    <cellStyle name="Normal 6 2 2 5 2 2 2 6 2" xfId="34705" xr:uid="{00000000-0005-0000-0000-000079270000}"/>
    <cellStyle name="Normal 6 2 2 5 2 2 2 7" xfId="24109" xr:uid="{00000000-0005-0000-0000-00007A270000}"/>
    <cellStyle name="Normal 6 2 2 5 2 2 3" xfId="5962" xr:uid="{00000000-0005-0000-0000-00007B270000}"/>
    <cellStyle name="Normal 6 2 2 5 2 2 3 2" xfId="5963" xr:uid="{00000000-0005-0000-0000-00007C270000}"/>
    <cellStyle name="Normal 6 2 2 5 2 2 3 2 2" xfId="5964" xr:uid="{00000000-0005-0000-0000-00007D270000}"/>
    <cellStyle name="Normal 6 2 2 5 2 2 3 2 2 2" xfId="38575" xr:uid="{00000000-0005-0000-0000-00007E270000}"/>
    <cellStyle name="Normal 6 2 2 5 2 2 3 2 3" xfId="28557" xr:uid="{00000000-0005-0000-0000-00007F270000}"/>
    <cellStyle name="Normal 6 2 2 5 2 2 3 3" xfId="5965" xr:uid="{00000000-0005-0000-0000-000080270000}"/>
    <cellStyle name="Normal 6 2 2 5 2 2 3 3 2" xfId="5966" xr:uid="{00000000-0005-0000-0000-000081270000}"/>
    <cellStyle name="Normal 6 2 2 5 2 2 3 3 2 2" xfId="38576" xr:uid="{00000000-0005-0000-0000-000082270000}"/>
    <cellStyle name="Normal 6 2 2 5 2 2 3 3 3" xfId="28558" xr:uid="{00000000-0005-0000-0000-000083270000}"/>
    <cellStyle name="Normal 6 2 2 5 2 2 3 4" xfId="5967" xr:uid="{00000000-0005-0000-0000-000084270000}"/>
    <cellStyle name="Normal 6 2 2 5 2 2 3 4 2" xfId="34708" xr:uid="{00000000-0005-0000-0000-000085270000}"/>
    <cellStyle name="Normal 6 2 2 5 2 2 3 5" xfId="24112" xr:uid="{00000000-0005-0000-0000-000086270000}"/>
    <cellStyle name="Normal 6 2 2 5 2 2 4" xfId="5968" xr:uid="{00000000-0005-0000-0000-000087270000}"/>
    <cellStyle name="Normal 6 2 2 5 2 2 4 2" xfId="5969" xr:uid="{00000000-0005-0000-0000-000088270000}"/>
    <cellStyle name="Normal 6 2 2 5 2 2 4 2 2" xfId="5970" xr:uid="{00000000-0005-0000-0000-000089270000}"/>
    <cellStyle name="Normal 6 2 2 5 2 2 4 2 2 2" xfId="38577" xr:uid="{00000000-0005-0000-0000-00008A270000}"/>
    <cellStyle name="Normal 6 2 2 5 2 2 4 2 3" xfId="28559" xr:uid="{00000000-0005-0000-0000-00008B270000}"/>
    <cellStyle name="Normal 6 2 2 5 2 2 4 3" xfId="5971" xr:uid="{00000000-0005-0000-0000-00008C270000}"/>
    <cellStyle name="Normal 6 2 2 5 2 2 4 3 2" xfId="5972" xr:uid="{00000000-0005-0000-0000-00008D270000}"/>
    <cellStyle name="Normal 6 2 2 5 2 2 4 3 2 2" xfId="38578" xr:uid="{00000000-0005-0000-0000-00008E270000}"/>
    <cellStyle name="Normal 6 2 2 5 2 2 4 3 3" xfId="28560" xr:uid="{00000000-0005-0000-0000-00008F270000}"/>
    <cellStyle name="Normal 6 2 2 5 2 2 4 4" xfId="5973" xr:uid="{00000000-0005-0000-0000-000090270000}"/>
    <cellStyle name="Normal 6 2 2 5 2 2 4 4 2" xfId="34709" xr:uid="{00000000-0005-0000-0000-000091270000}"/>
    <cellStyle name="Normal 6 2 2 5 2 2 4 5" xfId="24113" xr:uid="{00000000-0005-0000-0000-000092270000}"/>
    <cellStyle name="Normal 6 2 2 5 2 2 5" xfId="5974" xr:uid="{00000000-0005-0000-0000-000093270000}"/>
    <cellStyle name="Normal 6 2 2 5 2 2 5 2" xfId="5975" xr:uid="{00000000-0005-0000-0000-000094270000}"/>
    <cellStyle name="Normal 6 2 2 5 2 2 5 2 2" xfId="38579" xr:uid="{00000000-0005-0000-0000-000095270000}"/>
    <cellStyle name="Normal 6 2 2 5 2 2 5 3" xfId="28561" xr:uid="{00000000-0005-0000-0000-000096270000}"/>
    <cellStyle name="Normal 6 2 2 5 2 2 6" xfId="5976" xr:uid="{00000000-0005-0000-0000-000097270000}"/>
    <cellStyle name="Normal 6 2 2 5 2 2 6 2" xfId="5977" xr:uid="{00000000-0005-0000-0000-000098270000}"/>
    <cellStyle name="Normal 6 2 2 5 2 2 6 2 2" xfId="38580" xr:uid="{00000000-0005-0000-0000-000099270000}"/>
    <cellStyle name="Normal 6 2 2 5 2 2 6 3" xfId="28562" xr:uid="{00000000-0005-0000-0000-00009A270000}"/>
    <cellStyle name="Normal 6 2 2 5 2 2 7" xfId="5978" xr:uid="{00000000-0005-0000-0000-00009B270000}"/>
    <cellStyle name="Normal 6 2 2 5 2 2 7 2" xfId="34704" xr:uid="{00000000-0005-0000-0000-00009C270000}"/>
    <cellStyle name="Normal 6 2 2 5 2 2 8" xfId="24108" xr:uid="{00000000-0005-0000-0000-00009D270000}"/>
    <cellStyle name="Normal 6 2 2 5 2 3" xfId="5979" xr:uid="{00000000-0005-0000-0000-00009E270000}"/>
    <cellStyle name="Normal 6 2 2 5 2 3 2" xfId="5980" xr:uid="{00000000-0005-0000-0000-00009F270000}"/>
    <cellStyle name="Normal 6 2 2 5 2 3 2 2" xfId="5981" xr:uid="{00000000-0005-0000-0000-0000A0270000}"/>
    <cellStyle name="Normal 6 2 2 5 2 3 2 2 2" xfId="5982" xr:uid="{00000000-0005-0000-0000-0000A1270000}"/>
    <cellStyle name="Normal 6 2 2 5 2 3 2 2 2 2" xfId="5983" xr:uid="{00000000-0005-0000-0000-0000A2270000}"/>
    <cellStyle name="Normal 6 2 2 5 2 3 2 2 2 2 2" xfId="38581" xr:uid="{00000000-0005-0000-0000-0000A3270000}"/>
    <cellStyle name="Normal 6 2 2 5 2 3 2 2 2 3" xfId="28563" xr:uid="{00000000-0005-0000-0000-0000A4270000}"/>
    <cellStyle name="Normal 6 2 2 5 2 3 2 2 3" xfId="5984" xr:uid="{00000000-0005-0000-0000-0000A5270000}"/>
    <cellStyle name="Normal 6 2 2 5 2 3 2 2 3 2" xfId="5985" xr:uid="{00000000-0005-0000-0000-0000A6270000}"/>
    <cellStyle name="Normal 6 2 2 5 2 3 2 2 3 2 2" xfId="38582" xr:uid="{00000000-0005-0000-0000-0000A7270000}"/>
    <cellStyle name="Normal 6 2 2 5 2 3 2 2 3 3" xfId="28564" xr:uid="{00000000-0005-0000-0000-0000A8270000}"/>
    <cellStyle name="Normal 6 2 2 5 2 3 2 2 4" xfId="5986" xr:uid="{00000000-0005-0000-0000-0000A9270000}"/>
    <cellStyle name="Normal 6 2 2 5 2 3 2 2 4 2" xfId="34712" xr:uid="{00000000-0005-0000-0000-0000AA270000}"/>
    <cellStyle name="Normal 6 2 2 5 2 3 2 2 5" xfId="24116" xr:uid="{00000000-0005-0000-0000-0000AB270000}"/>
    <cellStyle name="Normal 6 2 2 5 2 3 2 3" xfId="5987" xr:uid="{00000000-0005-0000-0000-0000AC270000}"/>
    <cellStyle name="Normal 6 2 2 5 2 3 2 3 2" xfId="5988" xr:uid="{00000000-0005-0000-0000-0000AD270000}"/>
    <cellStyle name="Normal 6 2 2 5 2 3 2 3 2 2" xfId="5989" xr:uid="{00000000-0005-0000-0000-0000AE270000}"/>
    <cellStyle name="Normal 6 2 2 5 2 3 2 3 2 2 2" xfId="38583" xr:uid="{00000000-0005-0000-0000-0000AF270000}"/>
    <cellStyle name="Normal 6 2 2 5 2 3 2 3 2 3" xfId="28565" xr:uid="{00000000-0005-0000-0000-0000B0270000}"/>
    <cellStyle name="Normal 6 2 2 5 2 3 2 3 3" xfId="5990" xr:uid="{00000000-0005-0000-0000-0000B1270000}"/>
    <cellStyle name="Normal 6 2 2 5 2 3 2 3 3 2" xfId="5991" xr:uid="{00000000-0005-0000-0000-0000B2270000}"/>
    <cellStyle name="Normal 6 2 2 5 2 3 2 3 3 2 2" xfId="38584" xr:uid="{00000000-0005-0000-0000-0000B3270000}"/>
    <cellStyle name="Normal 6 2 2 5 2 3 2 3 3 3" xfId="28566" xr:uid="{00000000-0005-0000-0000-0000B4270000}"/>
    <cellStyle name="Normal 6 2 2 5 2 3 2 3 4" xfId="5992" xr:uid="{00000000-0005-0000-0000-0000B5270000}"/>
    <cellStyle name="Normal 6 2 2 5 2 3 2 3 4 2" xfId="34713" xr:uid="{00000000-0005-0000-0000-0000B6270000}"/>
    <cellStyle name="Normal 6 2 2 5 2 3 2 3 5" xfId="24117" xr:uid="{00000000-0005-0000-0000-0000B7270000}"/>
    <cellStyle name="Normal 6 2 2 5 2 3 2 4" xfId="5993" xr:uid="{00000000-0005-0000-0000-0000B8270000}"/>
    <cellStyle name="Normal 6 2 2 5 2 3 2 4 2" xfId="5994" xr:uid="{00000000-0005-0000-0000-0000B9270000}"/>
    <cellStyle name="Normal 6 2 2 5 2 3 2 4 2 2" xfId="38585" xr:uid="{00000000-0005-0000-0000-0000BA270000}"/>
    <cellStyle name="Normal 6 2 2 5 2 3 2 4 3" xfId="28567" xr:uid="{00000000-0005-0000-0000-0000BB270000}"/>
    <cellStyle name="Normal 6 2 2 5 2 3 2 5" xfId="5995" xr:uid="{00000000-0005-0000-0000-0000BC270000}"/>
    <cellStyle name="Normal 6 2 2 5 2 3 2 5 2" xfId="5996" xr:uid="{00000000-0005-0000-0000-0000BD270000}"/>
    <cellStyle name="Normal 6 2 2 5 2 3 2 5 2 2" xfId="38586" xr:uid="{00000000-0005-0000-0000-0000BE270000}"/>
    <cellStyle name="Normal 6 2 2 5 2 3 2 5 3" xfId="28568" xr:uid="{00000000-0005-0000-0000-0000BF270000}"/>
    <cellStyle name="Normal 6 2 2 5 2 3 2 6" xfId="5997" xr:uid="{00000000-0005-0000-0000-0000C0270000}"/>
    <cellStyle name="Normal 6 2 2 5 2 3 2 6 2" xfId="34711" xr:uid="{00000000-0005-0000-0000-0000C1270000}"/>
    <cellStyle name="Normal 6 2 2 5 2 3 2 7" xfId="24115" xr:uid="{00000000-0005-0000-0000-0000C2270000}"/>
    <cellStyle name="Normal 6 2 2 5 2 3 3" xfId="5998" xr:uid="{00000000-0005-0000-0000-0000C3270000}"/>
    <cellStyle name="Normal 6 2 2 5 2 3 3 2" xfId="5999" xr:uid="{00000000-0005-0000-0000-0000C4270000}"/>
    <cellStyle name="Normal 6 2 2 5 2 3 3 2 2" xfId="6000" xr:uid="{00000000-0005-0000-0000-0000C5270000}"/>
    <cellStyle name="Normal 6 2 2 5 2 3 3 2 2 2" xfId="38587" xr:uid="{00000000-0005-0000-0000-0000C6270000}"/>
    <cellStyle name="Normal 6 2 2 5 2 3 3 2 3" xfId="28569" xr:uid="{00000000-0005-0000-0000-0000C7270000}"/>
    <cellStyle name="Normal 6 2 2 5 2 3 3 3" xfId="6001" xr:uid="{00000000-0005-0000-0000-0000C8270000}"/>
    <cellStyle name="Normal 6 2 2 5 2 3 3 3 2" xfId="6002" xr:uid="{00000000-0005-0000-0000-0000C9270000}"/>
    <cellStyle name="Normal 6 2 2 5 2 3 3 3 2 2" xfId="38588" xr:uid="{00000000-0005-0000-0000-0000CA270000}"/>
    <cellStyle name="Normal 6 2 2 5 2 3 3 3 3" xfId="28570" xr:uid="{00000000-0005-0000-0000-0000CB270000}"/>
    <cellStyle name="Normal 6 2 2 5 2 3 3 4" xfId="6003" xr:uid="{00000000-0005-0000-0000-0000CC270000}"/>
    <cellStyle name="Normal 6 2 2 5 2 3 3 4 2" xfId="34714" xr:uid="{00000000-0005-0000-0000-0000CD270000}"/>
    <cellStyle name="Normal 6 2 2 5 2 3 3 5" xfId="24118" xr:uid="{00000000-0005-0000-0000-0000CE270000}"/>
    <cellStyle name="Normal 6 2 2 5 2 3 4" xfId="6004" xr:uid="{00000000-0005-0000-0000-0000CF270000}"/>
    <cellStyle name="Normal 6 2 2 5 2 3 4 2" xfId="6005" xr:uid="{00000000-0005-0000-0000-0000D0270000}"/>
    <cellStyle name="Normal 6 2 2 5 2 3 4 2 2" xfId="6006" xr:uid="{00000000-0005-0000-0000-0000D1270000}"/>
    <cellStyle name="Normal 6 2 2 5 2 3 4 2 2 2" xfId="38589" xr:uid="{00000000-0005-0000-0000-0000D2270000}"/>
    <cellStyle name="Normal 6 2 2 5 2 3 4 2 3" xfId="28571" xr:uid="{00000000-0005-0000-0000-0000D3270000}"/>
    <cellStyle name="Normal 6 2 2 5 2 3 4 3" xfId="6007" xr:uid="{00000000-0005-0000-0000-0000D4270000}"/>
    <cellStyle name="Normal 6 2 2 5 2 3 4 3 2" xfId="6008" xr:uid="{00000000-0005-0000-0000-0000D5270000}"/>
    <cellStyle name="Normal 6 2 2 5 2 3 4 3 2 2" xfId="38590" xr:uid="{00000000-0005-0000-0000-0000D6270000}"/>
    <cellStyle name="Normal 6 2 2 5 2 3 4 3 3" xfId="28572" xr:uid="{00000000-0005-0000-0000-0000D7270000}"/>
    <cellStyle name="Normal 6 2 2 5 2 3 4 4" xfId="6009" xr:uid="{00000000-0005-0000-0000-0000D8270000}"/>
    <cellStyle name="Normal 6 2 2 5 2 3 4 4 2" xfId="34715" xr:uid="{00000000-0005-0000-0000-0000D9270000}"/>
    <cellStyle name="Normal 6 2 2 5 2 3 4 5" xfId="24119" xr:uid="{00000000-0005-0000-0000-0000DA270000}"/>
    <cellStyle name="Normal 6 2 2 5 2 3 5" xfId="6010" xr:uid="{00000000-0005-0000-0000-0000DB270000}"/>
    <cellStyle name="Normal 6 2 2 5 2 3 5 2" xfId="6011" xr:uid="{00000000-0005-0000-0000-0000DC270000}"/>
    <cellStyle name="Normal 6 2 2 5 2 3 5 2 2" xfId="38591" xr:uid="{00000000-0005-0000-0000-0000DD270000}"/>
    <cellStyle name="Normal 6 2 2 5 2 3 5 3" xfId="28573" xr:uid="{00000000-0005-0000-0000-0000DE270000}"/>
    <cellStyle name="Normal 6 2 2 5 2 3 6" xfId="6012" xr:uid="{00000000-0005-0000-0000-0000DF270000}"/>
    <cellStyle name="Normal 6 2 2 5 2 3 6 2" xfId="6013" xr:uid="{00000000-0005-0000-0000-0000E0270000}"/>
    <cellStyle name="Normal 6 2 2 5 2 3 6 2 2" xfId="38592" xr:uid="{00000000-0005-0000-0000-0000E1270000}"/>
    <cellStyle name="Normal 6 2 2 5 2 3 6 3" xfId="28574" xr:uid="{00000000-0005-0000-0000-0000E2270000}"/>
    <cellStyle name="Normal 6 2 2 5 2 3 7" xfId="6014" xr:uid="{00000000-0005-0000-0000-0000E3270000}"/>
    <cellStyle name="Normal 6 2 2 5 2 3 7 2" xfId="34710" xr:uid="{00000000-0005-0000-0000-0000E4270000}"/>
    <cellStyle name="Normal 6 2 2 5 2 3 8" xfId="24114" xr:uid="{00000000-0005-0000-0000-0000E5270000}"/>
    <cellStyle name="Normal 6 2 2 5 2 4" xfId="6015" xr:uid="{00000000-0005-0000-0000-0000E6270000}"/>
    <cellStyle name="Normal 6 2 2 5 2 4 2" xfId="6016" xr:uid="{00000000-0005-0000-0000-0000E7270000}"/>
    <cellStyle name="Normal 6 2 2 5 2 4 2 2" xfId="6017" xr:uid="{00000000-0005-0000-0000-0000E8270000}"/>
    <cellStyle name="Normal 6 2 2 5 2 4 2 2 2" xfId="6018" xr:uid="{00000000-0005-0000-0000-0000E9270000}"/>
    <cellStyle name="Normal 6 2 2 5 2 4 2 2 2 2" xfId="38593" xr:uid="{00000000-0005-0000-0000-0000EA270000}"/>
    <cellStyle name="Normal 6 2 2 5 2 4 2 2 3" xfId="28575" xr:uid="{00000000-0005-0000-0000-0000EB270000}"/>
    <cellStyle name="Normal 6 2 2 5 2 4 2 3" xfId="6019" xr:uid="{00000000-0005-0000-0000-0000EC270000}"/>
    <cellStyle name="Normal 6 2 2 5 2 4 2 3 2" xfId="6020" xr:uid="{00000000-0005-0000-0000-0000ED270000}"/>
    <cellStyle name="Normal 6 2 2 5 2 4 2 3 2 2" xfId="38594" xr:uid="{00000000-0005-0000-0000-0000EE270000}"/>
    <cellStyle name="Normal 6 2 2 5 2 4 2 3 3" xfId="28576" xr:uid="{00000000-0005-0000-0000-0000EF270000}"/>
    <cellStyle name="Normal 6 2 2 5 2 4 2 4" xfId="6021" xr:uid="{00000000-0005-0000-0000-0000F0270000}"/>
    <cellStyle name="Normal 6 2 2 5 2 4 2 4 2" xfId="34717" xr:uid="{00000000-0005-0000-0000-0000F1270000}"/>
    <cellStyle name="Normal 6 2 2 5 2 4 2 5" xfId="24121" xr:uid="{00000000-0005-0000-0000-0000F2270000}"/>
    <cellStyle name="Normal 6 2 2 5 2 4 3" xfId="6022" xr:uid="{00000000-0005-0000-0000-0000F3270000}"/>
    <cellStyle name="Normal 6 2 2 5 2 4 3 2" xfId="6023" xr:uid="{00000000-0005-0000-0000-0000F4270000}"/>
    <cellStyle name="Normal 6 2 2 5 2 4 3 2 2" xfId="6024" xr:uid="{00000000-0005-0000-0000-0000F5270000}"/>
    <cellStyle name="Normal 6 2 2 5 2 4 3 2 2 2" xfId="38595" xr:uid="{00000000-0005-0000-0000-0000F6270000}"/>
    <cellStyle name="Normal 6 2 2 5 2 4 3 2 3" xfId="28577" xr:uid="{00000000-0005-0000-0000-0000F7270000}"/>
    <cellStyle name="Normal 6 2 2 5 2 4 3 3" xfId="6025" xr:uid="{00000000-0005-0000-0000-0000F8270000}"/>
    <cellStyle name="Normal 6 2 2 5 2 4 3 3 2" xfId="6026" xr:uid="{00000000-0005-0000-0000-0000F9270000}"/>
    <cellStyle name="Normal 6 2 2 5 2 4 3 3 2 2" xfId="38596" xr:uid="{00000000-0005-0000-0000-0000FA270000}"/>
    <cellStyle name="Normal 6 2 2 5 2 4 3 3 3" xfId="28578" xr:uid="{00000000-0005-0000-0000-0000FB270000}"/>
    <cellStyle name="Normal 6 2 2 5 2 4 3 4" xfId="6027" xr:uid="{00000000-0005-0000-0000-0000FC270000}"/>
    <cellStyle name="Normal 6 2 2 5 2 4 3 4 2" xfId="34718" xr:uid="{00000000-0005-0000-0000-0000FD270000}"/>
    <cellStyle name="Normal 6 2 2 5 2 4 3 5" xfId="24122" xr:uid="{00000000-0005-0000-0000-0000FE270000}"/>
    <cellStyle name="Normal 6 2 2 5 2 4 4" xfId="6028" xr:uid="{00000000-0005-0000-0000-0000FF270000}"/>
    <cellStyle name="Normal 6 2 2 5 2 4 4 2" xfId="6029" xr:uid="{00000000-0005-0000-0000-000000280000}"/>
    <cellStyle name="Normal 6 2 2 5 2 4 4 2 2" xfId="38597" xr:uid="{00000000-0005-0000-0000-000001280000}"/>
    <cellStyle name="Normal 6 2 2 5 2 4 4 3" xfId="28579" xr:uid="{00000000-0005-0000-0000-000002280000}"/>
    <cellStyle name="Normal 6 2 2 5 2 4 5" xfId="6030" xr:uid="{00000000-0005-0000-0000-000003280000}"/>
    <cellStyle name="Normal 6 2 2 5 2 4 5 2" xfId="6031" xr:uid="{00000000-0005-0000-0000-000004280000}"/>
    <cellStyle name="Normal 6 2 2 5 2 4 5 2 2" xfId="38598" xr:uid="{00000000-0005-0000-0000-000005280000}"/>
    <cellStyle name="Normal 6 2 2 5 2 4 5 3" xfId="28580" xr:uid="{00000000-0005-0000-0000-000006280000}"/>
    <cellStyle name="Normal 6 2 2 5 2 4 6" xfId="6032" xr:uid="{00000000-0005-0000-0000-000007280000}"/>
    <cellStyle name="Normal 6 2 2 5 2 4 6 2" xfId="34716" xr:uid="{00000000-0005-0000-0000-000008280000}"/>
    <cellStyle name="Normal 6 2 2 5 2 4 7" xfId="24120" xr:uid="{00000000-0005-0000-0000-000009280000}"/>
    <cellStyle name="Normal 6 2 2 5 2 5" xfId="6033" xr:uid="{00000000-0005-0000-0000-00000A280000}"/>
    <cellStyle name="Normal 6 2 2 5 2 5 2" xfId="6034" xr:uid="{00000000-0005-0000-0000-00000B280000}"/>
    <cellStyle name="Normal 6 2 2 5 2 5 2 2" xfId="6035" xr:uid="{00000000-0005-0000-0000-00000C280000}"/>
    <cellStyle name="Normal 6 2 2 5 2 5 2 2 2" xfId="38599" xr:uid="{00000000-0005-0000-0000-00000D280000}"/>
    <cellStyle name="Normal 6 2 2 5 2 5 2 3" xfId="28581" xr:uid="{00000000-0005-0000-0000-00000E280000}"/>
    <cellStyle name="Normal 6 2 2 5 2 5 3" xfId="6036" xr:uid="{00000000-0005-0000-0000-00000F280000}"/>
    <cellStyle name="Normal 6 2 2 5 2 5 3 2" xfId="6037" xr:uid="{00000000-0005-0000-0000-000010280000}"/>
    <cellStyle name="Normal 6 2 2 5 2 5 3 2 2" xfId="38600" xr:uid="{00000000-0005-0000-0000-000011280000}"/>
    <cellStyle name="Normal 6 2 2 5 2 5 3 3" xfId="28582" xr:uid="{00000000-0005-0000-0000-000012280000}"/>
    <cellStyle name="Normal 6 2 2 5 2 5 4" xfId="6038" xr:uid="{00000000-0005-0000-0000-000013280000}"/>
    <cellStyle name="Normal 6 2 2 5 2 5 4 2" xfId="34719" xr:uid="{00000000-0005-0000-0000-000014280000}"/>
    <cellStyle name="Normal 6 2 2 5 2 5 5" xfId="24123" xr:uid="{00000000-0005-0000-0000-000015280000}"/>
    <cellStyle name="Normal 6 2 2 5 2 6" xfId="6039" xr:uid="{00000000-0005-0000-0000-000016280000}"/>
    <cellStyle name="Normal 6 2 2 5 2 6 2" xfId="6040" xr:uid="{00000000-0005-0000-0000-000017280000}"/>
    <cellStyle name="Normal 6 2 2 5 2 6 2 2" xfId="6041" xr:uid="{00000000-0005-0000-0000-000018280000}"/>
    <cellStyle name="Normal 6 2 2 5 2 6 2 2 2" xfId="38601" xr:uid="{00000000-0005-0000-0000-000019280000}"/>
    <cellStyle name="Normal 6 2 2 5 2 6 2 3" xfId="28583" xr:uid="{00000000-0005-0000-0000-00001A280000}"/>
    <cellStyle name="Normal 6 2 2 5 2 6 3" xfId="6042" xr:uid="{00000000-0005-0000-0000-00001B280000}"/>
    <cellStyle name="Normal 6 2 2 5 2 6 3 2" xfId="6043" xr:uid="{00000000-0005-0000-0000-00001C280000}"/>
    <cellStyle name="Normal 6 2 2 5 2 6 3 2 2" xfId="38602" xr:uid="{00000000-0005-0000-0000-00001D280000}"/>
    <cellStyle name="Normal 6 2 2 5 2 6 3 3" xfId="28584" xr:uid="{00000000-0005-0000-0000-00001E280000}"/>
    <cellStyle name="Normal 6 2 2 5 2 6 4" xfId="6044" xr:uid="{00000000-0005-0000-0000-00001F280000}"/>
    <cellStyle name="Normal 6 2 2 5 2 6 4 2" xfId="34720" xr:uid="{00000000-0005-0000-0000-000020280000}"/>
    <cellStyle name="Normal 6 2 2 5 2 6 5" xfId="24124" xr:uid="{00000000-0005-0000-0000-000021280000}"/>
    <cellStyle name="Normal 6 2 2 5 2 7" xfId="6045" xr:uid="{00000000-0005-0000-0000-000022280000}"/>
    <cellStyle name="Normal 6 2 2 5 2 7 2" xfId="6046" xr:uid="{00000000-0005-0000-0000-000023280000}"/>
    <cellStyle name="Normal 6 2 2 5 2 7 2 2" xfId="38603" xr:uid="{00000000-0005-0000-0000-000024280000}"/>
    <cellStyle name="Normal 6 2 2 5 2 7 3" xfId="28585" xr:uid="{00000000-0005-0000-0000-000025280000}"/>
    <cellStyle name="Normal 6 2 2 5 2 8" xfId="6047" xr:uid="{00000000-0005-0000-0000-000026280000}"/>
    <cellStyle name="Normal 6 2 2 5 2 8 2" xfId="6048" xr:uid="{00000000-0005-0000-0000-000027280000}"/>
    <cellStyle name="Normal 6 2 2 5 2 8 2 2" xfId="38604" xr:uid="{00000000-0005-0000-0000-000028280000}"/>
    <cellStyle name="Normal 6 2 2 5 2 8 3" xfId="28586" xr:uid="{00000000-0005-0000-0000-000029280000}"/>
    <cellStyle name="Normal 6 2 2 5 2 9" xfId="6049" xr:uid="{00000000-0005-0000-0000-00002A280000}"/>
    <cellStyle name="Normal 6 2 2 5 2 9 2" xfId="34703" xr:uid="{00000000-0005-0000-0000-00002B280000}"/>
    <cellStyle name="Normal 6 2 2 5 3" xfId="6050" xr:uid="{00000000-0005-0000-0000-00002C280000}"/>
    <cellStyle name="Normal 6 2 2 5 3 2" xfId="6051" xr:uid="{00000000-0005-0000-0000-00002D280000}"/>
    <cellStyle name="Normal 6 2 2 5 3 2 2" xfId="6052" xr:uid="{00000000-0005-0000-0000-00002E280000}"/>
    <cellStyle name="Normal 6 2 2 5 3 2 2 2" xfId="6053" xr:uid="{00000000-0005-0000-0000-00002F280000}"/>
    <cellStyle name="Normal 6 2 2 5 3 2 2 2 2" xfId="6054" xr:uid="{00000000-0005-0000-0000-000030280000}"/>
    <cellStyle name="Normal 6 2 2 5 3 2 2 2 2 2" xfId="38605" xr:uid="{00000000-0005-0000-0000-000031280000}"/>
    <cellStyle name="Normal 6 2 2 5 3 2 2 2 3" xfId="28587" xr:uid="{00000000-0005-0000-0000-000032280000}"/>
    <cellStyle name="Normal 6 2 2 5 3 2 2 3" xfId="6055" xr:uid="{00000000-0005-0000-0000-000033280000}"/>
    <cellStyle name="Normal 6 2 2 5 3 2 2 3 2" xfId="6056" xr:uid="{00000000-0005-0000-0000-000034280000}"/>
    <cellStyle name="Normal 6 2 2 5 3 2 2 3 2 2" xfId="38606" xr:uid="{00000000-0005-0000-0000-000035280000}"/>
    <cellStyle name="Normal 6 2 2 5 3 2 2 3 3" xfId="28588" xr:uid="{00000000-0005-0000-0000-000036280000}"/>
    <cellStyle name="Normal 6 2 2 5 3 2 2 4" xfId="6057" xr:uid="{00000000-0005-0000-0000-000037280000}"/>
    <cellStyle name="Normal 6 2 2 5 3 2 2 4 2" xfId="34723" xr:uid="{00000000-0005-0000-0000-000038280000}"/>
    <cellStyle name="Normal 6 2 2 5 3 2 2 5" xfId="24127" xr:uid="{00000000-0005-0000-0000-000039280000}"/>
    <cellStyle name="Normal 6 2 2 5 3 2 3" xfId="6058" xr:uid="{00000000-0005-0000-0000-00003A280000}"/>
    <cellStyle name="Normal 6 2 2 5 3 2 3 2" xfId="6059" xr:uid="{00000000-0005-0000-0000-00003B280000}"/>
    <cellStyle name="Normal 6 2 2 5 3 2 3 2 2" xfId="6060" xr:uid="{00000000-0005-0000-0000-00003C280000}"/>
    <cellStyle name="Normal 6 2 2 5 3 2 3 2 2 2" xfId="38607" xr:uid="{00000000-0005-0000-0000-00003D280000}"/>
    <cellStyle name="Normal 6 2 2 5 3 2 3 2 3" xfId="28589" xr:uid="{00000000-0005-0000-0000-00003E280000}"/>
    <cellStyle name="Normal 6 2 2 5 3 2 3 3" xfId="6061" xr:uid="{00000000-0005-0000-0000-00003F280000}"/>
    <cellStyle name="Normal 6 2 2 5 3 2 3 3 2" xfId="6062" xr:uid="{00000000-0005-0000-0000-000040280000}"/>
    <cellStyle name="Normal 6 2 2 5 3 2 3 3 2 2" xfId="38608" xr:uid="{00000000-0005-0000-0000-000041280000}"/>
    <cellStyle name="Normal 6 2 2 5 3 2 3 3 3" xfId="28590" xr:uid="{00000000-0005-0000-0000-000042280000}"/>
    <cellStyle name="Normal 6 2 2 5 3 2 3 4" xfId="6063" xr:uid="{00000000-0005-0000-0000-000043280000}"/>
    <cellStyle name="Normal 6 2 2 5 3 2 3 4 2" xfId="34724" xr:uid="{00000000-0005-0000-0000-000044280000}"/>
    <cellStyle name="Normal 6 2 2 5 3 2 3 5" xfId="24128" xr:uid="{00000000-0005-0000-0000-000045280000}"/>
    <cellStyle name="Normal 6 2 2 5 3 2 4" xfId="6064" xr:uid="{00000000-0005-0000-0000-000046280000}"/>
    <cellStyle name="Normal 6 2 2 5 3 2 4 2" xfId="6065" xr:uid="{00000000-0005-0000-0000-000047280000}"/>
    <cellStyle name="Normal 6 2 2 5 3 2 4 2 2" xfId="38609" xr:uid="{00000000-0005-0000-0000-000048280000}"/>
    <cellStyle name="Normal 6 2 2 5 3 2 4 3" xfId="28591" xr:uid="{00000000-0005-0000-0000-000049280000}"/>
    <cellStyle name="Normal 6 2 2 5 3 2 5" xfId="6066" xr:uid="{00000000-0005-0000-0000-00004A280000}"/>
    <cellStyle name="Normal 6 2 2 5 3 2 5 2" xfId="6067" xr:uid="{00000000-0005-0000-0000-00004B280000}"/>
    <cellStyle name="Normal 6 2 2 5 3 2 5 2 2" xfId="38610" xr:uid="{00000000-0005-0000-0000-00004C280000}"/>
    <cellStyle name="Normal 6 2 2 5 3 2 5 3" xfId="28592" xr:uid="{00000000-0005-0000-0000-00004D280000}"/>
    <cellStyle name="Normal 6 2 2 5 3 2 6" xfId="6068" xr:uid="{00000000-0005-0000-0000-00004E280000}"/>
    <cellStyle name="Normal 6 2 2 5 3 2 6 2" xfId="34722" xr:uid="{00000000-0005-0000-0000-00004F280000}"/>
    <cellStyle name="Normal 6 2 2 5 3 2 7" xfId="24126" xr:uid="{00000000-0005-0000-0000-000050280000}"/>
    <cellStyle name="Normal 6 2 2 5 3 3" xfId="6069" xr:uid="{00000000-0005-0000-0000-000051280000}"/>
    <cellStyle name="Normal 6 2 2 5 3 3 2" xfId="6070" xr:uid="{00000000-0005-0000-0000-000052280000}"/>
    <cellStyle name="Normal 6 2 2 5 3 3 2 2" xfId="6071" xr:uid="{00000000-0005-0000-0000-000053280000}"/>
    <cellStyle name="Normal 6 2 2 5 3 3 2 2 2" xfId="38611" xr:uid="{00000000-0005-0000-0000-000054280000}"/>
    <cellStyle name="Normal 6 2 2 5 3 3 2 3" xfId="28593" xr:uid="{00000000-0005-0000-0000-000055280000}"/>
    <cellStyle name="Normal 6 2 2 5 3 3 3" xfId="6072" xr:uid="{00000000-0005-0000-0000-000056280000}"/>
    <cellStyle name="Normal 6 2 2 5 3 3 3 2" xfId="6073" xr:uid="{00000000-0005-0000-0000-000057280000}"/>
    <cellStyle name="Normal 6 2 2 5 3 3 3 2 2" xfId="38612" xr:uid="{00000000-0005-0000-0000-000058280000}"/>
    <cellStyle name="Normal 6 2 2 5 3 3 3 3" xfId="28594" xr:uid="{00000000-0005-0000-0000-000059280000}"/>
    <cellStyle name="Normal 6 2 2 5 3 3 4" xfId="6074" xr:uid="{00000000-0005-0000-0000-00005A280000}"/>
    <cellStyle name="Normal 6 2 2 5 3 3 4 2" xfId="34725" xr:uid="{00000000-0005-0000-0000-00005B280000}"/>
    <cellStyle name="Normal 6 2 2 5 3 3 5" xfId="24129" xr:uid="{00000000-0005-0000-0000-00005C280000}"/>
    <cellStyle name="Normal 6 2 2 5 3 4" xfId="6075" xr:uid="{00000000-0005-0000-0000-00005D280000}"/>
    <cellStyle name="Normal 6 2 2 5 3 4 2" xfId="6076" xr:uid="{00000000-0005-0000-0000-00005E280000}"/>
    <cellStyle name="Normal 6 2 2 5 3 4 2 2" xfId="6077" xr:uid="{00000000-0005-0000-0000-00005F280000}"/>
    <cellStyle name="Normal 6 2 2 5 3 4 2 2 2" xfId="38613" xr:uid="{00000000-0005-0000-0000-000060280000}"/>
    <cellStyle name="Normal 6 2 2 5 3 4 2 3" xfId="28595" xr:uid="{00000000-0005-0000-0000-000061280000}"/>
    <cellStyle name="Normal 6 2 2 5 3 4 3" xfId="6078" xr:uid="{00000000-0005-0000-0000-000062280000}"/>
    <cellStyle name="Normal 6 2 2 5 3 4 3 2" xfId="6079" xr:uid="{00000000-0005-0000-0000-000063280000}"/>
    <cellStyle name="Normal 6 2 2 5 3 4 3 2 2" xfId="38614" xr:uid="{00000000-0005-0000-0000-000064280000}"/>
    <cellStyle name="Normal 6 2 2 5 3 4 3 3" xfId="28596" xr:uid="{00000000-0005-0000-0000-000065280000}"/>
    <cellStyle name="Normal 6 2 2 5 3 4 4" xfId="6080" xr:uid="{00000000-0005-0000-0000-000066280000}"/>
    <cellStyle name="Normal 6 2 2 5 3 4 4 2" xfId="34726" xr:uid="{00000000-0005-0000-0000-000067280000}"/>
    <cellStyle name="Normal 6 2 2 5 3 4 5" xfId="24130" xr:uid="{00000000-0005-0000-0000-000068280000}"/>
    <cellStyle name="Normal 6 2 2 5 3 5" xfId="6081" xr:uid="{00000000-0005-0000-0000-000069280000}"/>
    <cellStyle name="Normal 6 2 2 5 3 5 2" xfId="6082" xr:uid="{00000000-0005-0000-0000-00006A280000}"/>
    <cellStyle name="Normal 6 2 2 5 3 5 2 2" xfId="38615" xr:uid="{00000000-0005-0000-0000-00006B280000}"/>
    <cellStyle name="Normal 6 2 2 5 3 5 3" xfId="28597" xr:uid="{00000000-0005-0000-0000-00006C280000}"/>
    <cellStyle name="Normal 6 2 2 5 3 6" xfId="6083" xr:uid="{00000000-0005-0000-0000-00006D280000}"/>
    <cellStyle name="Normal 6 2 2 5 3 6 2" xfId="6084" xr:uid="{00000000-0005-0000-0000-00006E280000}"/>
    <cellStyle name="Normal 6 2 2 5 3 6 2 2" xfId="38616" xr:uid="{00000000-0005-0000-0000-00006F280000}"/>
    <cellStyle name="Normal 6 2 2 5 3 6 3" xfId="28598" xr:uid="{00000000-0005-0000-0000-000070280000}"/>
    <cellStyle name="Normal 6 2 2 5 3 7" xfId="6085" xr:uid="{00000000-0005-0000-0000-000071280000}"/>
    <cellStyle name="Normal 6 2 2 5 3 7 2" xfId="34721" xr:uid="{00000000-0005-0000-0000-000072280000}"/>
    <cellStyle name="Normal 6 2 2 5 3 8" xfId="24125" xr:uid="{00000000-0005-0000-0000-000073280000}"/>
    <cellStyle name="Normal 6 2 2 5 4" xfId="6086" xr:uid="{00000000-0005-0000-0000-000074280000}"/>
    <cellStyle name="Normal 6 2 2 5 4 2" xfId="6087" xr:uid="{00000000-0005-0000-0000-000075280000}"/>
    <cellStyle name="Normal 6 2 2 5 4 2 2" xfId="6088" xr:uid="{00000000-0005-0000-0000-000076280000}"/>
    <cellStyle name="Normal 6 2 2 5 4 2 2 2" xfId="6089" xr:uid="{00000000-0005-0000-0000-000077280000}"/>
    <cellStyle name="Normal 6 2 2 5 4 2 2 2 2" xfId="6090" xr:uid="{00000000-0005-0000-0000-000078280000}"/>
    <cellStyle name="Normal 6 2 2 5 4 2 2 2 2 2" xfId="38617" xr:uid="{00000000-0005-0000-0000-000079280000}"/>
    <cellStyle name="Normal 6 2 2 5 4 2 2 2 3" xfId="28599" xr:uid="{00000000-0005-0000-0000-00007A280000}"/>
    <cellStyle name="Normal 6 2 2 5 4 2 2 3" xfId="6091" xr:uid="{00000000-0005-0000-0000-00007B280000}"/>
    <cellStyle name="Normal 6 2 2 5 4 2 2 3 2" xfId="6092" xr:uid="{00000000-0005-0000-0000-00007C280000}"/>
    <cellStyle name="Normal 6 2 2 5 4 2 2 3 2 2" xfId="38618" xr:uid="{00000000-0005-0000-0000-00007D280000}"/>
    <cellStyle name="Normal 6 2 2 5 4 2 2 3 3" xfId="28600" xr:uid="{00000000-0005-0000-0000-00007E280000}"/>
    <cellStyle name="Normal 6 2 2 5 4 2 2 4" xfId="6093" xr:uid="{00000000-0005-0000-0000-00007F280000}"/>
    <cellStyle name="Normal 6 2 2 5 4 2 2 4 2" xfId="34729" xr:uid="{00000000-0005-0000-0000-000080280000}"/>
    <cellStyle name="Normal 6 2 2 5 4 2 2 5" xfId="24133" xr:uid="{00000000-0005-0000-0000-000081280000}"/>
    <cellStyle name="Normal 6 2 2 5 4 2 3" xfId="6094" xr:uid="{00000000-0005-0000-0000-000082280000}"/>
    <cellStyle name="Normal 6 2 2 5 4 2 3 2" xfId="6095" xr:uid="{00000000-0005-0000-0000-000083280000}"/>
    <cellStyle name="Normal 6 2 2 5 4 2 3 2 2" xfId="6096" xr:uid="{00000000-0005-0000-0000-000084280000}"/>
    <cellStyle name="Normal 6 2 2 5 4 2 3 2 2 2" xfId="38619" xr:uid="{00000000-0005-0000-0000-000085280000}"/>
    <cellStyle name="Normal 6 2 2 5 4 2 3 2 3" xfId="28601" xr:uid="{00000000-0005-0000-0000-000086280000}"/>
    <cellStyle name="Normal 6 2 2 5 4 2 3 3" xfId="6097" xr:uid="{00000000-0005-0000-0000-000087280000}"/>
    <cellStyle name="Normal 6 2 2 5 4 2 3 3 2" xfId="6098" xr:uid="{00000000-0005-0000-0000-000088280000}"/>
    <cellStyle name="Normal 6 2 2 5 4 2 3 3 2 2" xfId="38620" xr:uid="{00000000-0005-0000-0000-000089280000}"/>
    <cellStyle name="Normal 6 2 2 5 4 2 3 3 3" xfId="28602" xr:uid="{00000000-0005-0000-0000-00008A280000}"/>
    <cellStyle name="Normal 6 2 2 5 4 2 3 4" xfId="6099" xr:uid="{00000000-0005-0000-0000-00008B280000}"/>
    <cellStyle name="Normal 6 2 2 5 4 2 3 4 2" xfId="34730" xr:uid="{00000000-0005-0000-0000-00008C280000}"/>
    <cellStyle name="Normal 6 2 2 5 4 2 3 5" xfId="24134" xr:uid="{00000000-0005-0000-0000-00008D280000}"/>
    <cellStyle name="Normal 6 2 2 5 4 2 4" xfId="6100" xr:uid="{00000000-0005-0000-0000-00008E280000}"/>
    <cellStyle name="Normal 6 2 2 5 4 2 4 2" xfId="6101" xr:uid="{00000000-0005-0000-0000-00008F280000}"/>
    <cellStyle name="Normal 6 2 2 5 4 2 4 2 2" xfId="38621" xr:uid="{00000000-0005-0000-0000-000090280000}"/>
    <cellStyle name="Normal 6 2 2 5 4 2 4 3" xfId="28603" xr:uid="{00000000-0005-0000-0000-000091280000}"/>
    <cellStyle name="Normal 6 2 2 5 4 2 5" xfId="6102" xr:uid="{00000000-0005-0000-0000-000092280000}"/>
    <cellStyle name="Normal 6 2 2 5 4 2 5 2" xfId="6103" xr:uid="{00000000-0005-0000-0000-000093280000}"/>
    <cellStyle name="Normal 6 2 2 5 4 2 5 2 2" xfId="38622" xr:uid="{00000000-0005-0000-0000-000094280000}"/>
    <cellStyle name="Normal 6 2 2 5 4 2 5 3" xfId="28604" xr:uid="{00000000-0005-0000-0000-000095280000}"/>
    <cellStyle name="Normal 6 2 2 5 4 2 6" xfId="6104" xr:uid="{00000000-0005-0000-0000-000096280000}"/>
    <cellStyle name="Normal 6 2 2 5 4 2 6 2" xfId="34728" xr:uid="{00000000-0005-0000-0000-000097280000}"/>
    <cellStyle name="Normal 6 2 2 5 4 2 7" xfId="24132" xr:uid="{00000000-0005-0000-0000-000098280000}"/>
    <cellStyle name="Normal 6 2 2 5 4 3" xfId="6105" xr:uid="{00000000-0005-0000-0000-000099280000}"/>
    <cellStyle name="Normal 6 2 2 5 4 3 2" xfId="6106" xr:uid="{00000000-0005-0000-0000-00009A280000}"/>
    <cellStyle name="Normal 6 2 2 5 4 3 2 2" xfId="6107" xr:uid="{00000000-0005-0000-0000-00009B280000}"/>
    <cellStyle name="Normal 6 2 2 5 4 3 2 2 2" xfId="38623" xr:uid="{00000000-0005-0000-0000-00009C280000}"/>
    <cellStyle name="Normal 6 2 2 5 4 3 2 3" xfId="28605" xr:uid="{00000000-0005-0000-0000-00009D280000}"/>
    <cellStyle name="Normal 6 2 2 5 4 3 3" xfId="6108" xr:uid="{00000000-0005-0000-0000-00009E280000}"/>
    <cellStyle name="Normal 6 2 2 5 4 3 3 2" xfId="6109" xr:uid="{00000000-0005-0000-0000-00009F280000}"/>
    <cellStyle name="Normal 6 2 2 5 4 3 3 2 2" xfId="38624" xr:uid="{00000000-0005-0000-0000-0000A0280000}"/>
    <cellStyle name="Normal 6 2 2 5 4 3 3 3" xfId="28606" xr:uid="{00000000-0005-0000-0000-0000A1280000}"/>
    <cellStyle name="Normal 6 2 2 5 4 3 4" xfId="6110" xr:uid="{00000000-0005-0000-0000-0000A2280000}"/>
    <cellStyle name="Normal 6 2 2 5 4 3 4 2" xfId="34731" xr:uid="{00000000-0005-0000-0000-0000A3280000}"/>
    <cellStyle name="Normal 6 2 2 5 4 3 5" xfId="24135" xr:uid="{00000000-0005-0000-0000-0000A4280000}"/>
    <cellStyle name="Normal 6 2 2 5 4 4" xfId="6111" xr:uid="{00000000-0005-0000-0000-0000A5280000}"/>
    <cellStyle name="Normal 6 2 2 5 4 4 2" xfId="6112" xr:uid="{00000000-0005-0000-0000-0000A6280000}"/>
    <cellStyle name="Normal 6 2 2 5 4 4 2 2" xfId="6113" xr:uid="{00000000-0005-0000-0000-0000A7280000}"/>
    <cellStyle name="Normal 6 2 2 5 4 4 2 2 2" xfId="38625" xr:uid="{00000000-0005-0000-0000-0000A8280000}"/>
    <cellStyle name="Normal 6 2 2 5 4 4 2 3" xfId="28607" xr:uid="{00000000-0005-0000-0000-0000A9280000}"/>
    <cellStyle name="Normal 6 2 2 5 4 4 3" xfId="6114" xr:uid="{00000000-0005-0000-0000-0000AA280000}"/>
    <cellStyle name="Normal 6 2 2 5 4 4 3 2" xfId="6115" xr:uid="{00000000-0005-0000-0000-0000AB280000}"/>
    <cellStyle name="Normal 6 2 2 5 4 4 3 2 2" xfId="38626" xr:uid="{00000000-0005-0000-0000-0000AC280000}"/>
    <cellStyle name="Normal 6 2 2 5 4 4 3 3" xfId="28608" xr:uid="{00000000-0005-0000-0000-0000AD280000}"/>
    <cellStyle name="Normal 6 2 2 5 4 4 4" xfId="6116" xr:uid="{00000000-0005-0000-0000-0000AE280000}"/>
    <cellStyle name="Normal 6 2 2 5 4 4 4 2" xfId="34732" xr:uid="{00000000-0005-0000-0000-0000AF280000}"/>
    <cellStyle name="Normal 6 2 2 5 4 4 5" xfId="24136" xr:uid="{00000000-0005-0000-0000-0000B0280000}"/>
    <cellStyle name="Normal 6 2 2 5 4 5" xfId="6117" xr:uid="{00000000-0005-0000-0000-0000B1280000}"/>
    <cellStyle name="Normal 6 2 2 5 4 5 2" xfId="6118" xr:uid="{00000000-0005-0000-0000-0000B2280000}"/>
    <cellStyle name="Normal 6 2 2 5 4 5 2 2" xfId="38627" xr:uid="{00000000-0005-0000-0000-0000B3280000}"/>
    <cellStyle name="Normal 6 2 2 5 4 5 3" xfId="28609" xr:uid="{00000000-0005-0000-0000-0000B4280000}"/>
    <cellStyle name="Normal 6 2 2 5 4 6" xfId="6119" xr:uid="{00000000-0005-0000-0000-0000B5280000}"/>
    <cellStyle name="Normal 6 2 2 5 4 6 2" xfId="6120" xr:uid="{00000000-0005-0000-0000-0000B6280000}"/>
    <cellStyle name="Normal 6 2 2 5 4 6 2 2" xfId="38628" xr:uid="{00000000-0005-0000-0000-0000B7280000}"/>
    <cellStyle name="Normal 6 2 2 5 4 6 3" xfId="28610" xr:uid="{00000000-0005-0000-0000-0000B8280000}"/>
    <cellStyle name="Normal 6 2 2 5 4 7" xfId="6121" xr:uid="{00000000-0005-0000-0000-0000B9280000}"/>
    <cellStyle name="Normal 6 2 2 5 4 7 2" xfId="34727" xr:uid="{00000000-0005-0000-0000-0000BA280000}"/>
    <cellStyle name="Normal 6 2 2 5 4 8" xfId="24131" xr:uid="{00000000-0005-0000-0000-0000BB280000}"/>
    <cellStyle name="Normal 6 2 2 5 5" xfId="6122" xr:uid="{00000000-0005-0000-0000-0000BC280000}"/>
    <cellStyle name="Normal 6 2 2 5 5 2" xfId="6123" xr:uid="{00000000-0005-0000-0000-0000BD280000}"/>
    <cellStyle name="Normal 6 2 2 5 5 2 2" xfId="6124" xr:uid="{00000000-0005-0000-0000-0000BE280000}"/>
    <cellStyle name="Normal 6 2 2 5 5 2 2 2" xfId="6125" xr:uid="{00000000-0005-0000-0000-0000BF280000}"/>
    <cellStyle name="Normal 6 2 2 5 5 2 2 2 2" xfId="6126" xr:uid="{00000000-0005-0000-0000-0000C0280000}"/>
    <cellStyle name="Normal 6 2 2 5 5 2 2 2 2 2" xfId="38629" xr:uid="{00000000-0005-0000-0000-0000C1280000}"/>
    <cellStyle name="Normal 6 2 2 5 5 2 2 2 3" xfId="28611" xr:uid="{00000000-0005-0000-0000-0000C2280000}"/>
    <cellStyle name="Normal 6 2 2 5 5 2 2 3" xfId="6127" xr:uid="{00000000-0005-0000-0000-0000C3280000}"/>
    <cellStyle name="Normal 6 2 2 5 5 2 2 3 2" xfId="6128" xr:uid="{00000000-0005-0000-0000-0000C4280000}"/>
    <cellStyle name="Normal 6 2 2 5 5 2 2 3 2 2" xfId="38630" xr:uid="{00000000-0005-0000-0000-0000C5280000}"/>
    <cellStyle name="Normal 6 2 2 5 5 2 2 3 3" xfId="28612" xr:uid="{00000000-0005-0000-0000-0000C6280000}"/>
    <cellStyle name="Normal 6 2 2 5 5 2 2 4" xfId="6129" xr:uid="{00000000-0005-0000-0000-0000C7280000}"/>
    <cellStyle name="Normal 6 2 2 5 5 2 2 4 2" xfId="34735" xr:uid="{00000000-0005-0000-0000-0000C8280000}"/>
    <cellStyle name="Normal 6 2 2 5 5 2 2 5" xfId="24139" xr:uid="{00000000-0005-0000-0000-0000C9280000}"/>
    <cellStyle name="Normal 6 2 2 5 5 2 3" xfId="6130" xr:uid="{00000000-0005-0000-0000-0000CA280000}"/>
    <cellStyle name="Normal 6 2 2 5 5 2 3 2" xfId="6131" xr:uid="{00000000-0005-0000-0000-0000CB280000}"/>
    <cellStyle name="Normal 6 2 2 5 5 2 3 2 2" xfId="6132" xr:uid="{00000000-0005-0000-0000-0000CC280000}"/>
    <cellStyle name="Normal 6 2 2 5 5 2 3 2 2 2" xfId="38631" xr:uid="{00000000-0005-0000-0000-0000CD280000}"/>
    <cellStyle name="Normal 6 2 2 5 5 2 3 2 3" xfId="28613" xr:uid="{00000000-0005-0000-0000-0000CE280000}"/>
    <cellStyle name="Normal 6 2 2 5 5 2 3 3" xfId="6133" xr:uid="{00000000-0005-0000-0000-0000CF280000}"/>
    <cellStyle name="Normal 6 2 2 5 5 2 3 3 2" xfId="6134" xr:uid="{00000000-0005-0000-0000-0000D0280000}"/>
    <cellStyle name="Normal 6 2 2 5 5 2 3 3 2 2" xfId="38632" xr:uid="{00000000-0005-0000-0000-0000D1280000}"/>
    <cellStyle name="Normal 6 2 2 5 5 2 3 3 3" xfId="28614" xr:uid="{00000000-0005-0000-0000-0000D2280000}"/>
    <cellStyle name="Normal 6 2 2 5 5 2 3 4" xfId="6135" xr:uid="{00000000-0005-0000-0000-0000D3280000}"/>
    <cellStyle name="Normal 6 2 2 5 5 2 3 4 2" xfId="34736" xr:uid="{00000000-0005-0000-0000-0000D4280000}"/>
    <cellStyle name="Normal 6 2 2 5 5 2 3 5" xfId="24140" xr:uid="{00000000-0005-0000-0000-0000D5280000}"/>
    <cellStyle name="Normal 6 2 2 5 5 2 4" xfId="6136" xr:uid="{00000000-0005-0000-0000-0000D6280000}"/>
    <cellStyle name="Normal 6 2 2 5 5 2 4 2" xfId="6137" xr:uid="{00000000-0005-0000-0000-0000D7280000}"/>
    <cellStyle name="Normal 6 2 2 5 5 2 4 2 2" xfId="38633" xr:uid="{00000000-0005-0000-0000-0000D8280000}"/>
    <cellStyle name="Normal 6 2 2 5 5 2 4 3" xfId="28615" xr:uid="{00000000-0005-0000-0000-0000D9280000}"/>
    <cellStyle name="Normal 6 2 2 5 5 2 5" xfId="6138" xr:uid="{00000000-0005-0000-0000-0000DA280000}"/>
    <cellStyle name="Normal 6 2 2 5 5 2 5 2" xfId="6139" xr:uid="{00000000-0005-0000-0000-0000DB280000}"/>
    <cellStyle name="Normal 6 2 2 5 5 2 5 2 2" xfId="38634" xr:uid="{00000000-0005-0000-0000-0000DC280000}"/>
    <cellStyle name="Normal 6 2 2 5 5 2 5 3" xfId="28616" xr:uid="{00000000-0005-0000-0000-0000DD280000}"/>
    <cellStyle name="Normal 6 2 2 5 5 2 6" xfId="6140" xr:uid="{00000000-0005-0000-0000-0000DE280000}"/>
    <cellStyle name="Normal 6 2 2 5 5 2 6 2" xfId="34734" xr:uid="{00000000-0005-0000-0000-0000DF280000}"/>
    <cellStyle name="Normal 6 2 2 5 5 2 7" xfId="24138" xr:uid="{00000000-0005-0000-0000-0000E0280000}"/>
    <cellStyle name="Normal 6 2 2 5 5 3" xfId="6141" xr:uid="{00000000-0005-0000-0000-0000E1280000}"/>
    <cellStyle name="Normal 6 2 2 5 5 3 2" xfId="6142" xr:uid="{00000000-0005-0000-0000-0000E2280000}"/>
    <cellStyle name="Normal 6 2 2 5 5 3 2 2" xfId="6143" xr:uid="{00000000-0005-0000-0000-0000E3280000}"/>
    <cellStyle name="Normal 6 2 2 5 5 3 2 2 2" xfId="38635" xr:uid="{00000000-0005-0000-0000-0000E4280000}"/>
    <cellStyle name="Normal 6 2 2 5 5 3 2 3" xfId="28617" xr:uid="{00000000-0005-0000-0000-0000E5280000}"/>
    <cellStyle name="Normal 6 2 2 5 5 3 3" xfId="6144" xr:uid="{00000000-0005-0000-0000-0000E6280000}"/>
    <cellStyle name="Normal 6 2 2 5 5 3 3 2" xfId="6145" xr:uid="{00000000-0005-0000-0000-0000E7280000}"/>
    <cellStyle name="Normal 6 2 2 5 5 3 3 2 2" xfId="38636" xr:uid="{00000000-0005-0000-0000-0000E8280000}"/>
    <cellStyle name="Normal 6 2 2 5 5 3 3 3" xfId="28618" xr:uid="{00000000-0005-0000-0000-0000E9280000}"/>
    <cellStyle name="Normal 6 2 2 5 5 3 4" xfId="6146" xr:uid="{00000000-0005-0000-0000-0000EA280000}"/>
    <cellStyle name="Normal 6 2 2 5 5 3 4 2" xfId="34737" xr:uid="{00000000-0005-0000-0000-0000EB280000}"/>
    <cellStyle name="Normal 6 2 2 5 5 3 5" xfId="24141" xr:uid="{00000000-0005-0000-0000-0000EC280000}"/>
    <cellStyle name="Normal 6 2 2 5 5 4" xfId="6147" xr:uid="{00000000-0005-0000-0000-0000ED280000}"/>
    <cellStyle name="Normal 6 2 2 5 5 4 2" xfId="6148" xr:uid="{00000000-0005-0000-0000-0000EE280000}"/>
    <cellStyle name="Normal 6 2 2 5 5 4 2 2" xfId="6149" xr:uid="{00000000-0005-0000-0000-0000EF280000}"/>
    <cellStyle name="Normal 6 2 2 5 5 4 2 2 2" xfId="38637" xr:uid="{00000000-0005-0000-0000-0000F0280000}"/>
    <cellStyle name="Normal 6 2 2 5 5 4 2 3" xfId="28619" xr:uid="{00000000-0005-0000-0000-0000F1280000}"/>
    <cellStyle name="Normal 6 2 2 5 5 4 3" xfId="6150" xr:uid="{00000000-0005-0000-0000-0000F2280000}"/>
    <cellStyle name="Normal 6 2 2 5 5 4 3 2" xfId="6151" xr:uid="{00000000-0005-0000-0000-0000F3280000}"/>
    <cellStyle name="Normal 6 2 2 5 5 4 3 2 2" xfId="38638" xr:uid="{00000000-0005-0000-0000-0000F4280000}"/>
    <cellStyle name="Normal 6 2 2 5 5 4 3 3" xfId="28620" xr:uid="{00000000-0005-0000-0000-0000F5280000}"/>
    <cellStyle name="Normal 6 2 2 5 5 4 4" xfId="6152" xr:uid="{00000000-0005-0000-0000-0000F6280000}"/>
    <cellStyle name="Normal 6 2 2 5 5 4 4 2" xfId="34738" xr:uid="{00000000-0005-0000-0000-0000F7280000}"/>
    <cellStyle name="Normal 6 2 2 5 5 4 5" xfId="24142" xr:uid="{00000000-0005-0000-0000-0000F8280000}"/>
    <cellStyle name="Normal 6 2 2 5 5 5" xfId="6153" xr:uid="{00000000-0005-0000-0000-0000F9280000}"/>
    <cellStyle name="Normal 6 2 2 5 5 5 2" xfId="6154" xr:uid="{00000000-0005-0000-0000-0000FA280000}"/>
    <cellStyle name="Normal 6 2 2 5 5 5 2 2" xfId="38639" xr:uid="{00000000-0005-0000-0000-0000FB280000}"/>
    <cellStyle name="Normal 6 2 2 5 5 5 3" xfId="28621" xr:uid="{00000000-0005-0000-0000-0000FC280000}"/>
    <cellStyle name="Normal 6 2 2 5 5 6" xfId="6155" xr:uid="{00000000-0005-0000-0000-0000FD280000}"/>
    <cellStyle name="Normal 6 2 2 5 5 6 2" xfId="6156" xr:uid="{00000000-0005-0000-0000-0000FE280000}"/>
    <cellStyle name="Normal 6 2 2 5 5 6 2 2" xfId="38640" xr:uid="{00000000-0005-0000-0000-0000FF280000}"/>
    <cellStyle name="Normal 6 2 2 5 5 6 3" xfId="28622" xr:uid="{00000000-0005-0000-0000-000000290000}"/>
    <cellStyle name="Normal 6 2 2 5 5 7" xfId="6157" xr:uid="{00000000-0005-0000-0000-000001290000}"/>
    <cellStyle name="Normal 6 2 2 5 5 7 2" xfId="34733" xr:uid="{00000000-0005-0000-0000-000002290000}"/>
    <cellStyle name="Normal 6 2 2 5 5 8" xfId="24137" xr:uid="{00000000-0005-0000-0000-000003290000}"/>
    <cellStyle name="Normal 6 2 2 5 6" xfId="6158" xr:uid="{00000000-0005-0000-0000-000004290000}"/>
    <cellStyle name="Normal 6 2 2 5 6 2" xfId="6159" xr:uid="{00000000-0005-0000-0000-000005290000}"/>
    <cellStyle name="Normal 6 2 2 5 6 2 2" xfId="6160" xr:uid="{00000000-0005-0000-0000-000006290000}"/>
    <cellStyle name="Normal 6 2 2 5 6 2 2 2" xfId="6161" xr:uid="{00000000-0005-0000-0000-000007290000}"/>
    <cellStyle name="Normal 6 2 2 5 6 2 2 2 2" xfId="38641" xr:uid="{00000000-0005-0000-0000-000008290000}"/>
    <cellStyle name="Normal 6 2 2 5 6 2 2 3" xfId="28623" xr:uid="{00000000-0005-0000-0000-000009290000}"/>
    <cellStyle name="Normal 6 2 2 5 6 2 3" xfId="6162" xr:uid="{00000000-0005-0000-0000-00000A290000}"/>
    <cellStyle name="Normal 6 2 2 5 6 2 3 2" xfId="6163" xr:uid="{00000000-0005-0000-0000-00000B290000}"/>
    <cellStyle name="Normal 6 2 2 5 6 2 3 2 2" xfId="38642" xr:uid="{00000000-0005-0000-0000-00000C290000}"/>
    <cellStyle name="Normal 6 2 2 5 6 2 3 3" xfId="28624" xr:uid="{00000000-0005-0000-0000-00000D290000}"/>
    <cellStyle name="Normal 6 2 2 5 6 2 4" xfId="6164" xr:uid="{00000000-0005-0000-0000-00000E290000}"/>
    <cellStyle name="Normal 6 2 2 5 6 2 4 2" xfId="34740" xr:uid="{00000000-0005-0000-0000-00000F290000}"/>
    <cellStyle name="Normal 6 2 2 5 6 2 5" xfId="24144" xr:uid="{00000000-0005-0000-0000-000010290000}"/>
    <cellStyle name="Normal 6 2 2 5 6 3" xfId="6165" xr:uid="{00000000-0005-0000-0000-000011290000}"/>
    <cellStyle name="Normal 6 2 2 5 6 3 2" xfId="6166" xr:uid="{00000000-0005-0000-0000-000012290000}"/>
    <cellStyle name="Normal 6 2 2 5 6 3 2 2" xfId="6167" xr:uid="{00000000-0005-0000-0000-000013290000}"/>
    <cellStyle name="Normal 6 2 2 5 6 3 2 2 2" xfId="38643" xr:uid="{00000000-0005-0000-0000-000014290000}"/>
    <cellStyle name="Normal 6 2 2 5 6 3 2 3" xfId="28625" xr:uid="{00000000-0005-0000-0000-000015290000}"/>
    <cellStyle name="Normal 6 2 2 5 6 3 3" xfId="6168" xr:uid="{00000000-0005-0000-0000-000016290000}"/>
    <cellStyle name="Normal 6 2 2 5 6 3 3 2" xfId="6169" xr:uid="{00000000-0005-0000-0000-000017290000}"/>
    <cellStyle name="Normal 6 2 2 5 6 3 3 2 2" xfId="38644" xr:uid="{00000000-0005-0000-0000-000018290000}"/>
    <cellStyle name="Normal 6 2 2 5 6 3 3 3" xfId="28626" xr:uid="{00000000-0005-0000-0000-000019290000}"/>
    <cellStyle name="Normal 6 2 2 5 6 3 4" xfId="6170" xr:uid="{00000000-0005-0000-0000-00001A290000}"/>
    <cellStyle name="Normal 6 2 2 5 6 3 4 2" xfId="34741" xr:uid="{00000000-0005-0000-0000-00001B290000}"/>
    <cellStyle name="Normal 6 2 2 5 6 3 5" xfId="24145" xr:uid="{00000000-0005-0000-0000-00001C290000}"/>
    <cellStyle name="Normal 6 2 2 5 6 4" xfId="6171" xr:uid="{00000000-0005-0000-0000-00001D290000}"/>
    <cellStyle name="Normal 6 2 2 5 6 4 2" xfId="6172" xr:uid="{00000000-0005-0000-0000-00001E290000}"/>
    <cellStyle name="Normal 6 2 2 5 6 4 2 2" xfId="38645" xr:uid="{00000000-0005-0000-0000-00001F290000}"/>
    <cellStyle name="Normal 6 2 2 5 6 4 3" xfId="28627" xr:uid="{00000000-0005-0000-0000-000020290000}"/>
    <cellStyle name="Normal 6 2 2 5 6 5" xfId="6173" xr:uid="{00000000-0005-0000-0000-000021290000}"/>
    <cellStyle name="Normal 6 2 2 5 6 5 2" xfId="6174" xr:uid="{00000000-0005-0000-0000-000022290000}"/>
    <cellStyle name="Normal 6 2 2 5 6 5 2 2" xfId="38646" xr:uid="{00000000-0005-0000-0000-000023290000}"/>
    <cellStyle name="Normal 6 2 2 5 6 5 3" xfId="28628" xr:uid="{00000000-0005-0000-0000-000024290000}"/>
    <cellStyle name="Normal 6 2 2 5 6 6" xfId="6175" xr:uid="{00000000-0005-0000-0000-000025290000}"/>
    <cellStyle name="Normal 6 2 2 5 6 6 2" xfId="34739" xr:uid="{00000000-0005-0000-0000-000026290000}"/>
    <cellStyle name="Normal 6 2 2 5 6 7" xfId="24143" xr:uid="{00000000-0005-0000-0000-000027290000}"/>
    <cellStyle name="Normal 6 2 2 5 7" xfId="6176" xr:uid="{00000000-0005-0000-0000-000028290000}"/>
    <cellStyle name="Normal 6 2 2 5 7 2" xfId="6177" xr:uid="{00000000-0005-0000-0000-000029290000}"/>
    <cellStyle name="Normal 6 2 2 5 7 2 2" xfId="6178" xr:uid="{00000000-0005-0000-0000-00002A290000}"/>
    <cellStyle name="Normal 6 2 2 5 7 2 2 2" xfId="38647" xr:uid="{00000000-0005-0000-0000-00002B290000}"/>
    <cellStyle name="Normal 6 2 2 5 7 2 3" xfId="28629" xr:uid="{00000000-0005-0000-0000-00002C290000}"/>
    <cellStyle name="Normal 6 2 2 5 7 3" xfId="6179" xr:uid="{00000000-0005-0000-0000-00002D290000}"/>
    <cellStyle name="Normal 6 2 2 5 7 3 2" xfId="6180" xr:uid="{00000000-0005-0000-0000-00002E290000}"/>
    <cellStyle name="Normal 6 2 2 5 7 3 2 2" xfId="38648" xr:uid="{00000000-0005-0000-0000-00002F290000}"/>
    <cellStyle name="Normal 6 2 2 5 7 3 3" xfId="28630" xr:uid="{00000000-0005-0000-0000-000030290000}"/>
    <cellStyle name="Normal 6 2 2 5 7 4" xfId="6181" xr:uid="{00000000-0005-0000-0000-000031290000}"/>
    <cellStyle name="Normal 6 2 2 5 7 4 2" xfId="34742" xr:uid="{00000000-0005-0000-0000-000032290000}"/>
    <cellStyle name="Normal 6 2 2 5 7 5" xfId="24146" xr:uid="{00000000-0005-0000-0000-000033290000}"/>
    <cellStyle name="Normal 6 2 2 5 8" xfId="6182" xr:uid="{00000000-0005-0000-0000-000034290000}"/>
    <cellStyle name="Normal 6 2 2 5 8 2" xfId="6183" xr:uid="{00000000-0005-0000-0000-000035290000}"/>
    <cellStyle name="Normal 6 2 2 5 8 2 2" xfId="6184" xr:uid="{00000000-0005-0000-0000-000036290000}"/>
    <cellStyle name="Normal 6 2 2 5 8 2 2 2" xfId="38649" xr:uid="{00000000-0005-0000-0000-000037290000}"/>
    <cellStyle name="Normal 6 2 2 5 8 2 3" xfId="28631" xr:uid="{00000000-0005-0000-0000-000038290000}"/>
    <cellStyle name="Normal 6 2 2 5 8 3" xfId="6185" xr:uid="{00000000-0005-0000-0000-000039290000}"/>
    <cellStyle name="Normal 6 2 2 5 8 3 2" xfId="6186" xr:uid="{00000000-0005-0000-0000-00003A290000}"/>
    <cellStyle name="Normal 6 2 2 5 8 3 2 2" xfId="38650" xr:uid="{00000000-0005-0000-0000-00003B290000}"/>
    <cellStyle name="Normal 6 2 2 5 8 3 3" xfId="28632" xr:uid="{00000000-0005-0000-0000-00003C290000}"/>
    <cellStyle name="Normal 6 2 2 5 8 4" xfId="6187" xr:uid="{00000000-0005-0000-0000-00003D290000}"/>
    <cellStyle name="Normal 6 2 2 5 8 4 2" xfId="34743" xr:uid="{00000000-0005-0000-0000-00003E290000}"/>
    <cellStyle name="Normal 6 2 2 5 8 5" xfId="24147" xr:uid="{00000000-0005-0000-0000-00003F290000}"/>
    <cellStyle name="Normal 6 2 2 5 9" xfId="6188" xr:uid="{00000000-0005-0000-0000-000040290000}"/>
    <cellStyle name="Normal 6 2 2 5 9 2" xfId="6189" xr:uid="{00000000-0005-0000-0000-000041290000}"/>
    <cellStyle name="Normal 6 2 2 5 9 2 2" xfId="38651" xr:uid="{00000000-0005-0000-0000-000042290000}"/>
    <cellStyle name="Normal 6 2 2 5 9 3" xfId="28633" xr:uid="{00000000-0005-0000-0000-000043290000}"/>
    <cellStyle name="Normal 6 2 2 6" xfId="6190" xr:uid="{00000000-0005-0000-0000-000044290000}"/>
    <cellStyle name="Normal 6 2 2 6 10" xfId="6191" xr:uid="{00000000-0005-0000-0000-000045290000}"/>
    <cellStyle name="Normal 6 2 2 6 10 2" xfId="34744" xr:uid="{00000000-0005-0000-0000-000046290000}"/>
    <cellStyle name="Normal 6 2 2 6 11" xfId="24148" xr:uid="{00000000-0005-0000-0000-000047290000}"/>
    <cellStyle name="Normal 6 2 2 6 2" xfId="6192" xr:uid="{00000000-0005-0000-0000-000048290000}"/>
    <cellStyle name="Normal 6 2 2 6 2 10" xfId="24149" xr:uid="{00000000-0005-0000-0000-000049290000}"/>
    <cellStyle name="Normal 6 2 2 6 2 2" xfId="6193" xr:uid="{00000000-0005-0000-0000-00004A290000}"/>
    <cellStyle name="Normal 6 2 2 6 2 2 2" xfId="6194" xr:uid="{00000000-0005-0000-0000-00004B290000}"/>
    <cellStyle name="Normal 6 2 2 6 2 2 2 2" xfId="6195" xr:uid="{00000000-0005-0000-0000-00004C290000}"/>
    <cellStyle name="Normal 6 2 2 6 2 2 2 2 2" xfId="6196" xr:uid="{00000000-0005-0000-0000-00004D290000}"/>
    <cellStyle name="Normal 6 2 2 6 2 2 2 2 2 2" xfId="6197" xr:uid="{00000000-0005-0000-0000-00004E290000}"/>
    <cellStyle name="Normal 6 2 2 6 2 2 2 2 2 2 2" xfId="38652" xr:uid="{00000000-0005-0000-0000-00004F290000}"/>
    <cellStyle name="Normal 6 2 2 6 2 2 2 2 2 3" xfId="28634" xr:uid="{00000000-0005-0000-0000-000050290000}"/>
    <cellStyle name="Normal 6 2 2 6 2 2 2 2 3" xfId="6198" xr:uid="{00000000-0005-0000-0000-000051290000}"/>
    <cellStyle name="Normal 6 2 2 6 2 2 2 2 3 2" xfId="6199" xr:uid="{00000000-0005-0000-0000-000052290000}"/>
    <cellStyle name="Normal 6 2 2 6 2 2 2 2 3 2 2" xfId="38653" xr:uid="{00000000-0005-0000-0000-000053290000}"/>
    <cellStyle name="Normal 6 2 2 6 2 2 2 2 3 3" xfId="28635" xr:uid="{00000000-0005-0000-0000-000054290000}"/>
    <cellStyle name="Normal 6 2 2 6 2 2 2 2 4" xfId="6200" xr:uid="{00000000-0005-0000-0000-000055290000}"/>
    <cellStyle name="Normal 6 2 2 6 2 2 2 2 4 2" xfId="34748" xr:uid="{00000000-0005-0000-0000-000056290000}"/>
    <cellStyle name="Normal 6 2 2 6 2 2 2 2 5" xfId="24152" xr:uid="{00000000-0005-0000-0000-000057290000}"/>
    <cellStyle name="Normal 6 2 2 6 2 2 2 3" xfId="6201" xr:uid="{00000000-0005-0000-0000-000058290000}"/>
    <cellStyle name="Normal 6 2 2 6 2 2 2 3 2" xfId="6202" xr:uid="{00000000-0005-0000-0000-000059290000}"/>
    <cellStyle name="Normal 6 2 2 6 2 2 2 3 2 2" xfId="6203" xr:uid="{00000000-0005-0000-0000-00005A290000}"/>
    <cellStyle name="Normal 6 2 2 6 2 2 2 3 2 2 2" xfId="38654" xr:uid="{00000000-0005-0000-0000-00005B290000}"/>
    <cellStyle name="Normal 6 2 2 6 2 2 2 3 2 3" xfId="28636" xr:uid="{00000000-0005-0000-0000-00005C290000}"/>
    <cellStyle name="Normal 6 2 2 6 2 2 2 3 3" xfId="6204" xr:uid="{00000000-0005-0000-0000-00005D290000}"/>
    <cellStyle name="Normal 6 2 2 6 2 2 2 3 3 2" xfId="6205" xr:uid="{00000000-0005-0000-0000-00005E290000}"/>
    <cellStyle name="Normal 6 2 2 6 2 2 2 3 3 2 2" xfId="38655" xr:uid="{00000000-0005-0000-0000-00005F290000}"/>
    <cellStyle name="Normal 6 2 2 6 2 2 2 3 3 3" xfId="28637" xr:uid="{00000000-0005-0000-0000-000060290000}"/>
    <cellStyle name="Normal 6 2 2 6 2 2 2 3 4" xfId="6206" xr:uid="{00000000-0005-0000-0000-000061290000}"/>
    <cellStyle name="Normal 6 2 2 6 2 2 2 3 4 2" xfId="34749" xr:uid="{00000000-0005-0000-0000-000062290000}"/>
    <cellStyle name="Normal 6 2 2 6 2 2 2 3 5" xfId="24153" xr:uid="{00000000-0005-0000-0000-000063290000}"/>
    <cellStyle name="Normal 6 2 2 6 2 2 2 4" xfId="6207" xr:uid="{00000000-0005-0000-0000-000064290000}"/>
    <cellStyle name="Normal 6 2 2 6 2 2 2 4 2" xfId="6208" xr:uid="{00000000-0005-0000-0000-000065290000}"/>
    <cellStyle name="Normal 6 2 2 6 2 2 2 4 2 2" xfId="38656" xr:uid="{00000000-0005-0000-0000-000066290000}"/>
    <cellStyle name="Normal 6 2 2 6 2 2 2 4 3" xfId="28638" xr:uid="{00000000-0005-0000-0000-000067290000}"/>
    <cellStyle name="Normal 6 2 2 6 2 2 2 5" xfId="6209" xr:uid="{00000000-0005-0000-0000-000068290000}"/>
    <cellStyle name="Normal 6 2 2 6 2 2 2 5 2" xfId="6210" xr:uid="{00000000-0005-0000-0000-000069290000}"/>
    <cellStyle name="Normal 6 2 2 6 2 2 2 5 2 2" xfId="38657" xr:uid="{00000000-0005-0000-0000-00006A290000}"/>
    <cellStyle name="Normal 6 2 2 6 2 2 2 5 3" xfId="28639" xr:uid="{00000000-0005-0000-0000-00006B290000}"/>
    <cellStyle name="Normal 6 2 2 6 2 2 2 6" xfId="6211" xr:uid="{00000000-0005-0000-0000-00006C290000}"/>
    <cellStyle name="Normal 6 2 2 6 2 2 2 6 2" xfId="34747" xr:uid="{00000000-0005-0000-0000-00006D290000}"/>
    <cellStyle name="Normal 6 2 2 6 2 2 2 7" xfId="24151" xr:uid="{00000000-0005-0000-0000-00006E290000}"/>
    <cellStyle name="Normal 6 2 2 6 2 2 3" xfId="6212" xr:uid="{00000000-0005-0000-0000-00006F290000}"/>
    <cellStyle name="Normal 6 2 2 6 2 2 3 2" xfId="6213" xr:uid="{00000000-0005-0000-0000-000070290000}"/>
    <cellStyle name="Normal 6 2 2 6 2 2 3 2 2" xfId="6214" xr:uid="{00000000-0005-0000-0000-000071290000}"/>
    <cellStyle name="Normal 6 2 2 6 2 2 3 2 2 2" xfId="38658" xr:uid="{00000000-0005-0000-0000-000072290000}"/>
    <cellStyle name="Normal 6 2 2 6 2 2 3 2 3" xfId="28640" xr:uid="{00000000-0005-0000-0000-000073290000}"/>
    <cellStyle name="Normal 6 2 2 6 2 2 3 3" xfId="6215" xr:uid="{00000000-0005-0000-0000-000074290000}"/>
    <cellStyle name="Normal 6 2 2 6 2 2 3 3 2" xfId="6216" xr:uid="{00000000-0005-0000-0000-000075290000}"/>
    <cellStyle name="Normal 6 2 2 6 2 2 3 3 2 2" xfId="38659" xr:uid="{00000000-0005-0000-0000-000076290000}"/>
    <cellStyle name="Normal 6 2 2 6 2 2 3 3 3" xfId="28641" xr:uid="{00000000-0005-0000-0000-000077290000}"/>
    <cellStyle name="Normal 6 2 2 6 2 2 3 4" xfId="6217" xr:uid="{00000000-0005-0000-0000-000078290000}"/>
    <cellStyle name="Normal 6 2 2 6 2 2 3 4 2" xfId="34750" xr:uid="{00000000-0005-0000-0000-000079290000}"/>
    <cellStyle name="Normal 6 2 2 6 2 2 3 5" xfId="24154" xr:uid="{00000000-0005-0000-0000-00007A290000}"/>
    <cellStyle name="Normal 6 2 2 6 2 2 4" xfId="6218" xr:uid="{00000000-0005-0000-0000-00007B290000}"/>
    <cellStyle name="Normal 6 2 2 6 2 2 4 2" xfId="6219" xr:uid="{00000000-0005-0000-0000-00007C290000}"/>
    <cellStyle name="Normal 6 2 2 6 2 2 4 2 2" xfId="6220" xr:uid="{00000000-0005-0000-0000-00007D290000}"/>
    <cellStyle name="Normal 6 2 2 6 2 2 4 2 2 2" xfId="38660" xr:uid="{00000000-0005-0000-0000-00007E290000}"/>
    <cellStyle name="Normal 6 2 2 6 2 2 4 2 3" xfId="28642" xr:uid="{00000000-0005-0000-0000-00007F290000}"/>
    <cellStyle name="Normal 6 2 2 6 2 2 4 3" xfId="6221" xr:uid="{00000000-0005-0000-0000-000080290000}"/>
    <cellStyle name="Normal 6 2 2 6 2 2 4 3 2" xfId="6222" xr:uid="{00000000-0005-0000-0000-000081290000}"/>
    <cellStyle name="Normal 6 2 2 6 2 2 4 3 2 2" xfId="38661" xr:uid="{00000000-0005-0000-0000-000082290000}"/>
    <cellStyle name="Normal 6 2 2 6 2 2 4 3 3" xfId="28643" xr:uid="{00000000-0005-0000-0000-000083290000}"/>
    <cellStyle name="Normal 6 2 2 6 2 2 4 4" xfId="6223" xr:uid="{00000000-0005-0000-0000-000084290000}"/>
    <cellStyle name="Normal 6 2 2 6 2 2 4 4 2" xfId="34751" xr:uid="{00000000-0005-0000-0000-000085290000}"/>
    <cellStyle name="Normal 6 2 2 6 2 2 4 5" xfId="24155" xr:uid="{00000000-0005-0000-0000-000086290000}"/>
    <cellStyle name="Normal 6 2 2 6 2 2 5" xfId="6224" xr:uid="{00000000-0005-0000-0000-000087290000}"/>
    <cellStyle name="Normal 6 2 2 6 2 2 5 2" xfId="6225" xr:uid="{00000000-0005-0000-0000-000088290000}"/>
    <cellStyle name="Normal 6 2 2 6 2 2 5 2 2" xfId="38662" xr:uid="{00000000-0005-0000-0000-000089290000}"/>
    <cellStyle name="Normal 6 2 2 6 2 2 5 3" xfId="28644" xr:uid="{00000000-0005-0000-0000-00008A290000}"/>
    <cellStyle name="Normal 6 2 2 6 2 2 6" xfId="6226" xr:uid="{00000000-0005-0000-0000-00008B290000}"/>
    <cellStyle name="Normal 6 2 2 6 2 2 6 2" xfId="6227" xr:uid="{00000000-0005-0000-0000-00008C290000}"/>
    <cellStyle name="Normal 6 2 2 6 2 2 6 2 2" xfId="38663" xr:uid="{00000000-0005-0000-0000-00008D290000}"/>
    <cellStyle name="Normal 6 2 2 6 2 2 6 3" xfId="28645" xr:uid="{00000000-0005-0000-0000-00008E290000}"/>
    <cellStyle name="Normal 6 2 2 6 2 2 7" xfId="6228" xr:uid="{00000000-0005-0000-0000-00008F290000}"/>
    <cellStyle name="Normal 6 2 2 6 2 2 7 2" xfId="34746" xr:uid="{00000000-0005-0000-0000-000090290000}"/>
    <cellStyle name="Normal 6 2 2 6 2 2 8" xfId="24150" xr:uid="{00000000-0005-0000-0000-000091290000}"/>
    <cellStyle name="Normal 6 2 2 6 2 3" xfId="6229" xr:uid="{00000000-0005-0000-0000-000092290000}"/>
    <cellStyle name="Normal 6 2 2 6 2 3 2" xfId="6230" xr:uid="{00000000-0005-0000-0000-000093290000}"/>
    <cellStyle name="Normal 6 2 2 6 2 3 2 2" xfId="6231" xr:uid="{00000000-0005-0000-0000-000094290000}"/>
    <cellStyle name="Normal 6 2 2 6 2 3 2 2 2" xfId="6232" xr:uid="{00000000-0005-0000-0000-000095290000}"/>
    <cellStyle name="Normal 6 2 2 6 2 3 2 2 2 2" xfId="6233" xr:uid="{00000000-0005-0000-0000-000096290000}"/>
    <cellStyle name="Normal 6 2 2 6 2 3 2 2 2 2 2" xfId="38664" xr:uid="{00000000-0005-0000-0000-000097290000}"/>
    <cellStyle name="Normal 6 2 2 6 2 3 2 2 2 3" xfId="28646" xr:uid="{00000000-0005-0000-0000-000098290000}"/>
    <cellStyle name="Normal 6 2 2 6 2 3 2 2 3" xfId="6234" xr:uid="{00000000-0005-0000-0000-000099290000}"/>
    <cellStyle name="Normal 6 2 2 6 2 3 2 2 3 2" xfId="6235" xr:uid="{00000000-0005-0000-0000-00009A290000}"/>
    <cellStyle name="Normal 6 2 2 6 2 3 2 2 3 2 2" xfId="38665" xr:uid="{00000000-0005-0000-0000-00009B290000}"/>
    <cellStyle name="Normal 6 2 2 6 2 3 2 2 3 3" xfId="28647" xr:uid="{00000000-0005-0000-0000-00009C290000}"/>
    <cellStyle name="Normal 6 2 2 6 2 3 2 2 4" xfId="6236" xr:uid="{00000000-0005-0000-0000-00009D290000}"/>
    <cellStyle name="Normal 6 2 2 6 2 3 2 2 4 2" xfId="34754" xr:uid="{00000000-0005-0000-0000-00009E290000}"/>
    <cellStyle name="Normal 6 2 2 6 2 3 2 2 5" xfId="24158" xr:uid="{00000000-0005-0000-0000-00009F290000}"/>
    <cellStyle name="Normal 6 2 2 6 2 3 2 3" xfId="6237" xr:uid="{00000000-0005-0000-0000-0000A0290000}"/>
    <cellStyle name="Normal 6 2 2 6 2 3 2 3 2" xfId="6238" xr:uid="{00000000-0005-0000-0000-0000A1290000}"/>
    <cellStyle name="Normal 6 2 2 6 2 3 2 3 2 2" xfId="6239" xr:uid="{00000000-0005-0000-0000-0000A2290000}"/>
    <cellStyle name="Normal 6 2 2 6 2 3 2 3 2 2 2" xfId="38666" xr:uid="{00000000-0005-0000-0000-0000A3290000}"/>
    <cellStyle name="Normal 6 2 2 6 2 3 2 3 2 3" xfId="28648" xr:uid="{00000000-0005-0000-0000-0000A4290000}"/>
    <cellStyle name="Normal 6 2 2 6 2 3 2 3 3" xfId="6240" xr:uid="{00000000-0005-0000-0000-0000A5290000}"/>
    <cellStyle name="Normal 6 2 2 6 2 3 2 3 3 2" xfId="6241" xr:uid="{00000000-0005-0000-0000-0000A6290000}"/>
    <cellStyle name="Normal 6 2 2 6 2 3 2 3 3 2 2" xfId="38667" xr:uid="{00000000-0005-0000-0000-0000A7290000}"/>
    <cellStyle name="Normal 6 2 2 6 2 3 2 3 3 3" xfId="28649" xr:uid="{00000000-0005-0000-0000-0000A8290000}"/>
    <cellStyle name="Normal 6 2 2 6 2 3 2 3 4" xfId="6242" xr:uid="{00000000-0005-0000-0000-0000A9290000}"/>
    <cellStyle name="Normal 6 2 2 6 2 3 2 3 4 2" xfId="34755" xr:uid="{00000000-0005-0000-0000-0000AA290000}"/>
    <cellStyle name="Normal 6 2 2 6 2 3 2 3 5" xfId="24159" xr:uid="{00000000-0005-0000-0000-0000AB290000}"/>
    <cellStyle name="Normal 6 2 2 6 2 3 2 4" xfId="6243" xr:uid="{00000000-0005-0000-0000-0000AC290000}"/>
    <cellStyle name="Normal 6 2 2 6 2 3 2 4 2" xfId="6244" xr:uid="{00000000-0005-0000-0000-0000AD290000}"/>
    <cellStyle name="Normal 6 2 2 6 2 3 2 4 2 2" xfId="38668" xr:uid="{00000000-0005-0000-0000-0000AE290000}"/>
    <cellStyle name="Normal 6 2 2 6 2 3 2 4 3" xfId="28650" xr:uid="{00000000-0005-0000-0000-0000AF290000}"/>
    <cellStyle name="Normal 6 2 2 6 2 3 2 5" xfId="6245" xr:uid="{00000000-0005-0000-0000-0000B0290000}"/>
    <cellStyle name="Normal 6 2 2 6 2 3 2 5 2" xfId="6246" xr:uid="{00000000-0005-0000-0000-0000B1290000}"/>
    <cellStyle name="Normal 6 2 2 6 2 3 2 5 2 2" xfId="38669" xr:uid="{00000000-0005-0000-0000-0000B2290000}"/>
    <cellStyle name="Normal 6 2 2 6 2 3 2 5 3" xfId="28651" xr:uid="{00000000-0005-0000-0000-0000B3290000}"/>
    <cellStyle name="Normal 6 2 2 6 2 3 2 6" xfId="6247" xr:uid="{00000000-0005-0000-0000-0000B4290000}"/>
    <cellStyle name="Normal 6 2 2 6 2 3 2 6 2" xfId="34753" xr:uid="{00000000-0005-0000-0000-0000B5290000}"/>
    <cellStyle name="Normal 6 2 2 6 2 3 2 7" xfId="24157" xr:uid="{00000000-0005-0000-0000-0000B6290000}"/>
    <cellStyle name="Normal 6 2 2 6 2 3 3" xfId="6248" xr:uid="{00000000-0005-0000-0000-0000B7290000}"/>
    <cellStyle name="Normal 6 2 2 6 2 3 3 2" xfId="6249" xr:uid="{00000000-0005-0000-0000-0000B8290000}"/>
    <cellStyle name="Normal 6 2 2 6 2 3 3 2 2" xfId="6250" xr:uid="{00000000-0005-0000-0000-0000B9290000}"/>
    <cellStyle name="Normal 6 2 2 6 2 3 3 2 2 2" xfId="38670" xr:uid="{00000000-0005-0000-0000-0000BA290000}"/>
    <cellStyle name="Normal 6 2 2 6 2 3 3 2 3" xfId="28652" xr:uid="{00000000-0005-0000-0000-0000BB290000}"/>
    <cellStyle name="Normal 6 2 2 6 2 3 3 3" xfId="6251" xr:uid="{00000000-0005-0000-0000-0000BC290000}"/>
    <cellStyle name="Normal 6 2 2 6 2 3 3 3 2" xfId="6252" xr:uid="{00000000-0005-0000-0000-0000BD290000}"/>
    <cellStyle name="Normal 6 2 2 6 2 3 3 3 2 2" xfId="38671" xr:uid="{00000000-0005-0000-0000-0000BE290000}"/>
    <cellStyle name="Normal 6 2 2 6 2 3 3 3 3" xfId="28653" xr:uid="{00000000-0005-0000-0000-0000BF290000}"/>
    <cellStyle name="Normal 6 2 2 6 2 3 3 4" xfId="6253" xr:uid="{00000000-0005-0000-0000-0000C0290000}"/>
    <cellStyle name="Normal 6 2 2 6 2 3 3 4 2" xfId="34756" xr:uid="{00000000-0005-0000-0000-0000C1290000}"/>
    <cellStyle name="Normal 6 2 2 6 2 3 3 5" xfId="24160" xr:uid="{00000000-0005-0000-0000-0000C2290000}"/>
    <cellStyle name="Normal 6 2 2 6 2 3 4" xfId="6254" xr:uid="{00000000-0005-0000-0000-0000C3290000}"/>
    <cellStyle name="Normal 6 2 2 6 2 3 4 2" xfId="6255" xr:uid="{00000000-0005-0000-0000-0000C4290000}"/>
    <cellStyle name="Normal 6 2 2 6 2 3 4 2 2" xfId="6256" xr:uid="{00000000-0005-0000-0000-0000C5290000}"/>
    <cellStyle name="Normal 6 2 2 6 2 3 4 2 2 2" xfId="38672" xr:uid="{00000000-0005-0000-0000-0000C6290000}"/>
    <cellStyle name="Normal 6 2 2 6 2 3 4 2 3" xfId="28654" xr:uid="{00000000-0005-0000-0000-0000C7290000}"/>
    <cellStyle name="Normal 6 2 2 6 2 3 4 3" xfId="6257" xr:uid="{00000000-0005-0000-0000-0000C8290000}"/>
    <cellStyle name="Normal 6 2 2 6 2 3 4 3 2" xfId="6258" xr:uid="{00000000-0005-0000-0000-0000C9290000}"/>
    <cellStyle name="Normal 6 2 2 6 2 3 4 3 2 2" xfId="38673" xr:uid="{00000000-0005-0000-0000-0000CA290000}"/>
    <cellStyle name="Normal 6 2 2 6 2 3 4 3 3" xfId="28655" xr:uid="{00000000-0005-0000-0000-0000CB290000}"/>
    <cellStyle name="Normal 6 2 2 6 2 3 4 4" xfId="6259" xr:uid="{00000000-0005-0000-0000-0000CC290000}"/>
    <cellStyle name="Normal 6 2 2 6 2 3 4 4 2" xfId="34757" xr:uid="{00000000-0005-0000-0000-0000CD290000}"/>
    <cellStyle name="Normal 6 2 2 6 2 3 4 5" xfId="24161" xr:uid="{00000000-0005-0000-0000-0000CE290000}"/>
    <cellStyle name="Normal 6 2 2 6 2 3 5" xfId="6260" xr:uid="{00000000-0005-0000-0000-0000CF290000}"/>
    <cellStyle name="Normal 6 2 2 6 2 3 5 2" xfId="6261" xr:uid="{00000000-0005-0000-0000-0000D0290000}"/>
    <cellStyle name="Normal 6 2 2 6 2 3 5 2 2" xfId="38674" xr:uid="{00000000-0005-0000-0000-0000D1290000}"/>
    <cellStyle name="Normal 6 2 2 6 2 3 5 3" xfId="28656" xr:uid="{00000000-0005-0000-0000-0000D2290000}"/>
    <cellStyle name="Normal 6 2 2 6 2 3 6" xfId="6262" xr:uid="{00000000-0005-0000-0000-0000D3290000}"/>
    <cellStyle name="Normal 6 2 2 6 2 3 6 2" xfId="6263" xr:uid="{00000000-0005-0000-0000-0000D4290000}"/>
    <cellStyle name="Normal 6 2 2 6 2 3 6 2 2" xfId="38675" xr:uid="{00000000-0005-0000-0000-0000D5290000}"/>
    <cellStyle name="Normal 6 2 2 6 2 3 6 3" xfId="28657" xr:uid="{00000000-0005-0000-0000-0000D6290000}"/>
    <cellStyle name="Normal 6 2 2 6 2 3 7" xfId="6264" xr:uid="{00000000-0005-0000-0000-0000D7290000}"/>
    <cellStyle name="Normal 6 2 2 6 2 3 7 2" xfId="34752" xr:uid="{00000000-0005-0000-0000-0000D8290000}"/>
    <cellStyle name="Normal 6 2 2 6 2 3 8" xfId="24156" xr:uid="{00000000-0005-0000-0000-0000D9290000}"/>
    <cellStyle name="Normal 6 2 2 6 2 4" xfId="6265" xr:uid="{00000000-0005-0000-0000-0000DA290000}"/>
    <cellStyle name="Normal 6 2 2 6 2 4 2" xfId="6266" xr:uid="{00000000-0005-0000-0000-0000DB290000}"/>
    <cellStyle name="Normal 6 2 2 6 2 4 2 2" xfId="6267" xr:uid="{00000000-0005-0000-0000-0000DC290000}"/>
    <cellStyle name="Normal 6 2 2 6 2 4 2 2 2" xfId="6268" xr:uid="{00000000-0005-0000-0000-0000DD290000}"/>
    <cellStyle name="Normal 6 2 2 6 2 4 2 2 2 2" xfId="38676" xr:uid="{00000000-0005-0000-0000-0000DE290000}"/>
    <cellStyle name="Normal 6 2 2 6 2 4 2 2 3" xfId="28658" xr:uid="{00000000-0005-0000-0000-0000DF290000}"/>
    <cellStyle name="Normal 6 2 2 6 2 4 2 3" xfId="6269" xr:uid="{00000000-0005-0000-0000-0000E0290000}"/>
    <cellStyle name="Normal 6 2 2 6 2 4 2 3 2" xfId="6270" xr:uid="{00000000-0005-0000-0000-0000E1290000}"/>
    <cellStyle name="Normal 6 2 2 6 2 4 2 3 2 2" xfId="38677" xr:uid="{00000000-0005-0000-0000-0000E2290000}"/>
    <cellStyle name="Normal 6 2 2 6 2 4 2 3 3" xfId="28659" xr:uid="{00000000-0005-0000-0000-0000E3290000}"/>
    <cellStyle name="Normal 6 2 2 6 2 4 2 4" xfId="6271" xr:uid="{00000000-0005-0000-0000-0000E4290000}"/>
    <cellStyle name="Normal 6 2 2 6 2 4 2 4 2" xfId="34759" xr:uid="{00000000-0005-0000-0000-0000E5290000}"/>
    <cellStyle name="Normal 6 2 2 6 2 4 2 5" xfId="24163" xr:uid="{00000000-0005-0000-0000-0000E6290000}"/>
    <cellStyle name="Normal 6 2 2 6 2 4 3" xfId="6272" xr:uid="{00000000-0005-0000-0000-0000E7290000}"/>
    <cellStyle name="Normal 6 2 2 6 2 4 3 2" xfId="6273" xr:uid="{00000000-0005-0000-0000-0000E8290000}"/>
    <cellStyle name="Normal 6 2 2 6 2 4 3 2 2" xfId="6274" xr:uid="{00000000-0005-0000-0000-0000E9290000}"/>
    <cellStyle name="Normal 6 2 2 6 2 4 3 2 2 2" xfId="38678" xr:uid="{00000000-0005-0000-0000-0000EA290000}"/>
    <cellStyle name="Normal 6 2 2 6 2 4 3 2 3" xfId="28660" xr:uid="{00000000-0005-0000-0000-0000EB290000}"/>
    <cellStyle name="Normal 6 2 2 6 2 4 3 3" xfId="6275" xr:uid="{00000000-0005-0000-0000-0000EC290000}"/>
    <cellStyle name="Normal 6 2 2 6 2 4 3 3 2" xfId="6276" xr:uid="{00000000-0005-0000-0000-0000ED290000}"/>
    <cellStyle name="Normal 6 2 2 6 2 4 3 3 2 2" xfId="38679" xr:uid="{00000000-0005-0000-0000-0000EE290000}"/>
    <cellStyle name="Normal 6 2 2 6 2 4 3 3 3" xfId="28661" xr:uid="{00000000-0005-0000-0000-0000EF290000}"/>
    <cellStyle name="Normal 6 2 2 6 2 4 3 4" xfId="6277" xr:uid="{00000000-0005-0000-0000-0000F0290000}"/>
    <cellStyle name="Normal 6 2 2 6 2 4 3 4 2" xfId="34760" xr:uid="{00000000-0005-0000-0000-0000F1290000}"/>
    <cellStyle name="Normal 6 2 2 6 2 4 3 5" xfId="24164" xr:uid="{00000000-0005-0000-0000-0000F2290000}"/>
    <cellStyle name="Normal 6 2 2 6 2 4 4" xfId="6278" xr:uid="{00000000-0005-0000-0000-0000F3290000}"/>
    <cellStyle name="Normal 6 2 2 6 2 4 4 2" xfId="6279" xr:uid="{00000000-0005-0000-0000-0000F4290000}"/>
    <cellStyle name="Normal 6 2 2 6 2 4 4 2 2" xfId="38680" xr:uid="{00000000-0005-0000-0000-0000F5290000}"/>
    <cellStyle name="Normal 6 2 2 6 2 4 4 3" xfId="28662" xr:uid="{00000000-0005-0000-0000-0000F6290000}"/>
    <cellStyle name="Normal 6 2 2 6 2 4 5" xfId="6280" xr:uid="{00000000-0005-0000-0000-0000F7290000}"/>
    <cellStyle name="Normal 6 2 2 6 2 4 5 2" xfId="6281" xr:uid="{00000000-0005-0000-0000-0000F8290000}"/>
    <cellStyle name="Normal 6 2 2 6 2 4 5 2 2" xfId="38681" xr:uid="{00000000-0005-0000-0000-0000F9290000}"/>
    <cellStyle name="Normal 6 2 2 6 2 4 5 3" xfId="28663" xr:uid="{00000000-0005-0000-0000-0000FA290000}"/>
    <cellStyle name="Normal 6 2 2 6 2 4 6" xfId="6282" xr:uid="{00000000-0005-0000-0000-0000FB290000}"/>
    <cellStyle name="Normal 6 2 2 6 2 4 6 2" xfId="34758" xr:uid="{00000000-0005-0000-0000-0000FC290000}"/>
    <cellStyle name="Normal 6 2 2 6 2 4 7" xfId="24162" xr:uid="{00000000-0005-0000-0000-0000FD290000}"/>
    <cellStyle name="Normal 6 2 2 6 2 5" xfId="6283" xr:uid="{00000000-0005-0000-0000-0000FE290000}"/>
    <cellStyle name="Normal 6 2 2 6 2 5 2" xfId="6284" xr:uid="{00000000-0005-0000-0000-0000FF290000}"/>
    <cellStyle name="Normal 6 2 2 6 2 5 2 2" xfId="6285" xr:uid="{00000000-0005-0000-0000-0000002A0000}"/>
    <cellStyle name="Normal 6 2 2 6 2 5 2 2 2" xfId="38682" xr:uid="{00000000-0005-0000-0000-0000012A0000}"/>
    <cellStyle name="Normal 6 2 2 6 2 5 2 3" xfId="28664" xr:uid="{00000000-0005-0000-0000-0000022A0000}"/>
    <cellStyle name="Normal 6 2 2 6 2 5 3" xfId="6286" xr:uid="{00000000-0005-0000-0000-0000032A0000}"/>
    <cellStyle name="Normal 6 2 2 6 2 5 3 2" xfId="6287" xr:uid="{00000000-0005-0000-0000-0000042A0000}"/>
    <cellStyle name="Normal 6 2 2 6 2 5 3 2 2" xfId="38683" xr:uid="{00000000-0005-0000-0000-0000052A0000}"/>
    <cellStyle name="Normal 6 2 2 6 2 5 3 3" xfId="28665" xr:uid="{00000000-0005-0000-0000-0000062A0000}"/>
    <cellStyle name="Normal 6 2 2 6 2 5 4" xfId="6288" xr:uid="{00000000-0005-0000-0000-0000072A0000}"/>
    <cellStyle name="Normal 6 2 2 6 2 5 4 2" xfId="34761" xr:uid="{00000000-0005-0000-0000-0000082A0000}"/>
    <cellStyle name="Normal 6 2 2 6 2 5 5" xfId="24165" xr:uid="{00000000-0005-0000-0000-0000092A0000}"/>
    <cellStyle name="Normal 6 2 2 6 2 6" xfId="6289" xr:uid="{00000000-0005-0000-0000-00000A2A0000}"/>
    <cellStyle name="Normal 6 2 2 6 2 6 2" xfId="6290" xr:uid="{00000000-0005-0000-0000-00000B2A0000}"/>
    <cellStyle name="Normal 6 2 2 6 2 6 2 2" xfId="6291" xr:uid="{00000000-0005-0000-0000-00000C2A0000}"/>
    <cellStyle name="Normal 6 2 2 6 2 6 2 2 2" xfId="38684" xr:uid="{00000000-0005-0000-0000-00000D2A0000}"/>
    <cellStyle name="Normal 6 2 2 6 2 6 2 3" xfId="28666" xr:uid="{00000000-0005-0000-0000-00000E2A0000}"/>
    <cellStyle name="Normal 6 2 2 6 2 6 3" xfId="6292" xr:uid="{00000000-0005-0000-0000-00000F2A0000}"/>
    <cellStyle name="Normal 6 2 2 6 2 6 3 2" xfId="6293" xr:uid="{00000000-0005-0000-0000-0000102A0000}"/>
    <cellStyle name="Normal 6 2 2 6 2 6 3 2 2" xfId="38685" xr:uid="{00000000-0005-0000-0000-0000112A0000}"/>
    <cellStyle name="Normal 6 2 2 6 2 6 3 3" xfId="28667" xr:uid="{00000000-0005-0000-0000-0000122A0000}"/>
    <cellStyle name="Normal 6 2 2 6 2 6 4" xfId="6294" xr:uid="{00000000-0005-0000-0000-0000132A0000}"/>
    <cellStyle name="Normal 6 2 2 6 2 6 4 2" xfId="34762" xr:uid="{00000000-0005-0000-0000-0000142A0000}"/>
    <cellStyle name="Normal 6 2 2 6 2 6 5" xfId="24166" xr:uid="{00000000-0005-0000-0000-0000152A0000}"/>
    <cellStyle name="Normal 6 2 2 6 2 7" xfId="6295" xr:uid="{00000000-0005-0000-0000-0000162A0000}"/>
    <cellStyle name="Normal 6 2 2 6 2 7 2" xfId="6296" xr:uid="{00000000-0005-0000-0000-0000172A0000}"/>
    <cellStyle name="Normal 6 2 2 6 2 7 2 2" xfId="38686" xr:uid="{00000000-0005-0000-0000-0000182A0000}"/>
    <cellStyle name="Normal 6 2 2 6 2 7 3" xfId="28668" xr:uid="{00000000-0005-0000-0000-0000192A0000}"/>
    <cellStyle name="Normal 6 2 2 6 2 8" xfId="6297" xr:uid="{00000000-0005-0000-0000-00001A2A0000}"/>
    <cellStyle name="Normal 6 2 2 6 2 8 2" xfId="6298" xr:uid="{00000000-0005-0000-0000-00001B2A0000}"/>
    <cellStyle name="Normal 6 2 2 6 2 8 2 2" xfId="38687" xr:uid="{00000000-0005-0000-0000-00001C2A0000}"/>
    <cellStyle name="Normal 6 2 2 6 2 8 3" xfId="28669" xr:uid="{00000000-0005-0000-0000-00001D2A0000}"/>
    <cellStyle name="Normal 6 2 2 6 2 9" xfId="6299" xr:uid="{00000000-0005-0000-0000-00001E2A0000}"/>
    <cellStyle name="Normal 6 2 2 6 2 9 2" xfId="34745" xr:uid="{00000000-0005-0000-0000-00001F2A0000}"/>
    <cellStyle name="Normal 6 2 2 6 3" xfId="6300" xr:uid="{00000000-0005-0000-0000-0000202A0000}"/>
    <cellStyle name="Normal 6 2 2 6 3 2" xfId="6301" xr:uid="{00000000-0005-0000-0000-0000212A0000}"/>
    <cellStyle name="Normal 6 2 2 6 3 2 2" xfId="6302" xr:uid="{00000000-0005-0000-0000-0000222A0000}"/>
    <cellStyle name="Normal 6 2 2 6 3 2 2 2" xfId="6303" xr:uid="{00000000-0005-0000-0000-0000232A0000}"/>
    <cellStyle name="Normal 6 2 2 6 3 2 2 2 2" xfId="6304" xr:uid="{00000000-0005-0000-0000-0000242A0000}"/>
    <cellStyle name="Normal 6 2 2 6 3 2 2 2 2 2" xfId="38688" xr:uid="{00000000-0005-0000-0000-0000252A0000}"/>
    <cellStyle name="Normal 6 2 2 6 3 2 2 2 3" xfId="28670" xr:uid="{00000000-0005-0000-0000-0000262A0000}"/>
    <cellStyle name="Normal 6 2 2 6 3 2 2 3" xfId="6305" xr:uid="{00000000-0005-0000-0000-0000272A0000}"/>
    <cellStyle name="Normal 6 2 2 6 3 2 2 3 2" xfId="6306" xr:uid="{00000000-0005-0000-0000-0000282A0000}"/>
    <cellStyle name="Normal 6 2 2 6 3 2 2 3 2 2" xfId="38689" xr:uid="{00000000-0005-0000-0000-0000292A0000}"/>
    <cellStyle name="Normal 6 2 2 6 3 2 2 3 3" xfId="28671" xr:uid="{00000000-0005-0000-0000-00002A2A0000}"/>
    <cellStyle name="Normal 6 2 2 6 3 2 2 4" xfId="6307" xr:uid="{00000000-0005-0000-0000-00002B2A0000}"/>
    <cellStyle name="Normal 6 2 2 6 3 2 2 4 2" xfId="34765" xr:uid="{00000000-0005-0000-0000-00002C2A0000}"/>
    <cellStyle name="Normal 6 2 2 6 3 2 2 5" xfId="24169" xr:uid="{00000000-0005-0000-0000-00002D2A0000}"/>
    <cellStyle name="Normal 6 2 2 6 3 2 3" xfId="6308" xr:uid="{00000000-0005-0000-0000-00002E2A0000}"/>
    <cellStyle name="Normal 6 2 2 6 3 2 3 2" xfId="6309" xr:uid="{00000000-0005-0000-0000-00002F2A0000}"/>
    <cellStyle name="Normal 6 2 2 6 3 2 3 2 2" xfId="6310" xr:uid="{00000000-0005-0000-0000-0000302A0000}"/>
    <cellStyle name="Normal 6 2 2 6 3 2 3 2 2 2" xfId="38690" xr:uid="{00000000-0005-0000-0000-0000312A0000}"/>
    <cellStyle name="Normal 6 2 2 6 3 2 3 2 3" xfId="28672" xr:uid="{00000000-0005-0000-0000-0000322A0000}"/>
    <cellStyle name="Normal 6 2 2 6 3 2 3 3" xfId="6311" xr:uid="{00000000-0005-0000-0000-0000332A0000}"/>
    <cellStyle name="Normal 6 2 2 6 3 2 3 3 2" xfId="6312" xr:uid="{00000000-0005-0000-0000-0000342A0000}"/>
    <cellStyle name="Normal 6 2 2 6 3 2 3 3 2 2" xfId="38691" xr:uid="{00000000-0005-0000-0000-0000352A0000}"/>
    <cellStyle name="Normal 6 2 2 6 3 2 3 3 3" xfId="28673" xr:uid="{00000000-0005-0000-0000-0000362A0000}"/>
    <cellStyle name="Normal 6 2 2 6 3 2 3 4" xfId="6313" xr:uid="{00000000-0005-0000-0000-0000372A0000}"/>
    <cellStyle name="Normal 6 2 2 6 3 2 3 4 2" xfId="34766" xr:uid="{00000000-0005-0000-0000-0000382A0000}"/>
    <cellStyle name="Normal 6 2 2 6 3 2 3 5" xfId="24170" xr:uid="{00000000-0005-0000-0000-0000392A0000}"/>
    <cellStyle name="Normal 6 2 2 6 3 2 4" xfId="6314" xr:uid="{00000000-0005-0000-0000-00003A2A0000}"/>
    <cellStyle name="Normal 6 2 2 6 3 2 4 2" xfId="6315" xr:uid="{00000000-0005-0000-0000-00003B2A0000}"/>
    <cellStyle name="Normal 6 2 2 6 3 2 4 2 2" xfId="38692" xr:uid="{00000000-0005-0000-0000-00003C2A0000}"/>
    <cellStyle name="Normal 6 2 2 6 3 2 4 3" xfId="28674" xr:uid="{00000000-0005-0000-0000-00003D2A0000}"/>
    <cellStyle name="Normal 6 2 2 6 3 2 5" xfId="6316" xr:uid="{00000000-0005-0000-0000-00003E2A0000}"/>
    <cellStyle name="Normal 6 2 2 6 3 2 5 2" xfId="6317" xr:uid="{00000000-0005-0000-0000-00003F2A0000}"/>
    <cellStyle name="Normal 6 2 2 6 3 2 5 2 2" xfId="38693" xr:uid="{00000000-0005-0000-0000-0000402A0000}"/>
    <cellStyle name="Normal 6 2 2 6 3 2 5 3" xfId="28675" xr:uid="{00000000-0005-0000-0000-0000412A0000}"/>
    <cellStyle name="Normal 6 2 2 6 3 2 6" xfId="6318" xr:uid="{00000000-0005-0000-0000-0000422A0000}"/>
    <cellStyle name="Normal 6 2 2 6 3 2 6 2" xfId="34764" xr:uid="{00000000-0005-0000-0000-0000432A0000}"/>
    <cellStyle name="Normal 6 2 2 6 3 2 7" xfId="24168" xr:uid="{00000000-0005-0000-0000-0000442A0000}"/>
    <cellStyle name="Normal 6 2 2 6 3 3" xfId="6319" xr:uid="{00000000-0005-0000-0000-0000452A0000}"/>
    <cellStyle name="Normal 6 2 2 6 3 3 2" xfId="6320" xr:uid="{00000000-0005-0000-0000-0000462A0000}"/>
    <cellStyle name="Normal 6 2 2 6 3 3 2 2" xfId="6321" xr:uid="{00000000-0005-0000-0000-0000472A0000}"/>
    <cellStyle name="Normal 6 2 2 6 3 3 2 2 2" xfId="38694" xr:uid="{00000000-0005-0000-0000-0000482A0000}"/>
    <cellStyle name="Normal 6 2 2 6 3 3 2 3" xfId="28676" xr:uid="{00000000-0005-0000-0000-0000492A0000}"/>
    <cellStyle name="Normal 6 2 2 6 3 3 3" xfId="6322" xr:uid="{00000000-0005-0000-0000-00004A2A0000}"/>
    <cellStyle name="Normal 6 2 2 6 3 3 3 2" xfId="6323" xr:uid="{00000000-0005-0000-0000-00004B2A0000}"/>
    <cellStyle name="Normal 6 2 2 6 3 3 3 2 2" xfId="38695" xr:uid="{00000000-0005-0000-0000-00004C2A0000}"/>
    <cellStyle name="Normal 6 2 2 6 3 3 3 3" xfId="28677" xr:uid="{00000000-0005-0000-0000-00004D2A0000}"/>
    <cellStyle name="Normal 6 2 2 6 3 3 4" xfId="6324" xr:uid="{00000000-0005-0000-0000-00004E2A0000}"/>
    <cellStyle name="Normal 6 2 2 6 3 3 4 2" xfId="34767" xr:uid="{00000000-0005-0000-0000-00004F2A0000}"/>
    <cellStyle name="Normal 6 2 2 6 3 3 5" xfId="24171" xr:uid="{00000000-0005-0000-0000-0000502A0000}"/>
    <cellStyle name="Normal 6 2 2 6 3 4" xfId="6325" xr:uid="{00000000-0005-0000-0000-0000512A0000}"/>
    <cellStyle name="Normal 6 2 2 6 3 4 2" xfId="6326" xr:uid="{00000000-0005-0000-0000-0000522A0000}"/>
    <cellStyle name="Normal 6 2 2 6 3 4 2 2" xfId="6327" xr:uid="{00000000-0005-0000-0000-0000532A0000}"/>
    <cellStyle name="Normal 6 2 2 6 3 4 2 2 2" xfId="38696" xr:uid="{00000000-0005-0000-0000-0000542A0000}"/>
    <cellStyle name="Normal 6 2 2 6 3 4 2 3" xfId="28678" xr:uid="{00000000-0005-0000-0000-0000552A0000}"/>
    <cellStyle name="Normal 6 2 2 6 3 4 3" xfId="6328" xr:uid="{00000000-0005-0000-0000-0000562A0000}"/>
    <cellStyle name="Normal 6 2 2 6 3 4 3 2" xfId="6329" xr:uid="{00000000-0005-0000-0000-0000572A0000}"/>
    <cellStyle name="Normal 6 2 2 6 3 4 3 2 2" xfId="38697" xr:uid="{00000000-0005-0000-0000-0000582A0000}"/>
    <cellStyle name="Normal 6 2 2 6 3 4 3 3" xfId="28679" xr:uid="{00000000-0005-0000-0000-0000592A0000}"/>
    <cellStyle name="Normal 6 2 2 6 3 4 4" xfId="6330" xr:uid="{00000000-0005-0000-0000-00005A2A0000}"/>
    <cellStyle name="Normal 6 2 2 6 3 4 4 2" xfId="34768" xr:uid="{00000000-0005-0000-0000-00005B2A0000}"/>
    <cellStyle name="Normal 6 2 2 6 3 4 5" xfId="24172" xr:uid="{00000000-0005-0000-0000-00005C2A0000}"/>
    <cellStyle name="Normal 6 2 2 6 3 5" xfId="6331" xr:uid="{00000000-0005-0000-0000-00005D2A0000}"/>
    <cellStyle name="Normal 6 2 2 6 3 5 2" xfId="6332" xr:uid="{00000000-0005-0000-0000-00005E2A0000}"/>
    <cellStyle name="Normal 6 2 2 6 3 5 2 2" xfId="38698" xr:uid="{00000000-0005-0000-0000-00005F2A0000}"/>
    <cellStyle name="Normal 6 2 2 6 3 5 3" xfId="28680" xr:uid="{00000000-0005-0000-0000-0000602A0000}"/>
    <cellStyle name="Normal 6 2 2 6 3 6" xfId="6333" xr:uid="{00000000-0005-0000-0000-0000612A0000}"/>
    <cellStyle name="Normal 6 2 2 6 3 6 2" xfId="6334" xr:uid="{00000000-0005-0000-0000-0000622A0000}"/>
    <cellStyle name="Normal 6 2 2 6 3 6 2 2" xfId="38699" xr:uid="{00000000-0005-0000-0000-0000632A0000}"/>
    <cellStyle name="Normal 6 2 2 6 3 6 3" xfId="28681" xr:uid="{00000000-0005-0000-0000-0000642A0000}"/>
    <cellStyle name="Normal 6 2 2 6 3 7" xfId="6335" xr:uid="{00000000-0005-0000-0000-0000652A0000}"/>
    <cellStyle name="Normal 6 2 2 6 3 7 2" xfId="34763" xr:uid="{00000000-0005-0000-0000-0000662A0000}"/>
    <cellStyle name="Normal 6 2 2 6 3 8" xfId="24167" xr:uid="{00000000-0005-0000-0000-0000672A0000}"/>
    <cellStyle name="Normal 6 2 2 6 4" xfId="6336" xr:uid="{00000000-0005-0000-0000-0000682A0000}"/>
    <cellStyle name="Normal 6 2 2 6 4 2" xfId="6337" xr:uid="{00000000-0005-0000-0000-0000692A0000}"/>
    <cellStyle name="Normal 6 2 2 6 4 2 2" xfId="6338" xr:uid="{00000000-0005-0000-0000-00006A2A0000}"/>
    <cellStyle name="Normal 6 2 2 6 4 2 2 2" xfId="6339" xr:uid="{00000000-0005-0000-0000-00006B2A0000}"/>
    <cellStyle name="Normal 6 2 2 6 4 2 2 2 2" xfId="6340" xr:uid="{00000000-0005-0000-0000-00006C2A0000}"/>
    <cellStyle name="Normal 6 2 2 6 4 2 2 2 2 2" xfId="38700" xr:uid="{00000000-0005-0000-0000-00006D2A0000}"/>
    <cellStyle name="Normal 6 2 2 6 4 2 2 2 3" xfId="28682" xr:uid="{00000000-0005-0000-0000-00006E2A0000}"/>
    <cellStyle name="Normal 6 2 2 6 4 2 2 3" xfId="6341" xr:uid="{00000000-0005-0000-0000-00006F2A0000}"/>
    <cellStyle name="Normal 6 2 2 6 4 2 2 3 2" xfId="6342" xr:uid="{00000000-0005-0000-0000-0000702A0000}"/>
    <cellStyle name="Normal 6 2 2 6 4 2 2 3 2 2" xfId="38701" xr:uid="{00000000-0005-0000-0000-0000712A0000}"/>
    <cellStyle name="Normal 6 2 2 6 4 2 2 3 3" xfId="28683" xr:uid="{00000000-0005-0000-0000-0000722A0000}"/>
    <cellStyle name="Normal 6 2 2 6 4 2 2 4" xfId="6343" xr:uid="{00000000-0005-0000-0000-0000732A0000}"/>
    <cellStyle name="Normal 6 2 2 6 4 2 2 4 2" xfId="34771" xr:uid="{00000000-0005-0000-0000-0000742A0000}"/>
    <cellStyle name="Normal 6 2 2 6 4 2 2 5" xfId="24175" xr:uid="{00000000-0005-0000-0000-0000752A0000}"/>
    <cellStyle name="Normal 6 2 2 6 4 2 3" xfId="6344" xr:uid="{00000000-0005-0000-0000-0000762A0000}"/>
    <cellStyle name="Normal 6 2 2 6 4 2 3 2" xfId="6345" xr:uid="{00000000-0005-0000-0000-0000772A0000}"/>
    <cellStyle name="Normal 6 2 2 6 4 2 3 2 2" xfId="6346" xr:uid="{00000000-0005-0000-0000-0000782A0000}"/>
    <cellStyle name="Normal 6 2 2 6 4 2 3 2 2 2" xfId="38702" xr:uid="{00000000-0005-0000-0000-0000792A0000}"/>
    <cellStyle name="Normal 6 2 2 6 4 2 3 2 3" xfId="28684" xr:uid="{00000000-0005-0000-0000-00007A2A0000}"/>
    <cellStyle name="Normal 6 2 2 6 4 2 3 3" xfId="6347" xr:uid="{00000000-0005-0000-0000-00007B2A0000}"/>
    <cellStyle name="Normal 6 2 2 6 4 2 3 3 2" xfId="6348" xr:uid="{00000000-0005-0000-0000-00007C2A0000}"/>
    <cellStyle name="Normal 6 2 2 6 4 2 3 3 2 2" xfId="38703" xr:uid="{00000000-0005-0000-0000-00007D2A0000}"/>
    <cellStyle name="Normal 6 2 2 6 4 2 3 3 3" xfId="28685" xr:uid="{00000000-0005-0000-0000-00007E2A0000}"/>
    <cellStyle name="Normal 6 2 2 6 4 2 3 4" xfId="6349" xr:uid="{00000000-0005-0000-0000-00007F2A0000}"/>
    <cellStyle name="Normal 6 2 2 6 4 2 3 4 2" xfId="34772" xr:uid="{00000000-0005-0000-0000-0000802A0000}"/>
    <cellStyle name="Normal 6 2 2 6 4 2 3 5" xfId="24176" xr:uid="{00000000-0005-0000-0000-0000812A0000}"/>
    <cellStyle name="Normal 6 2 2 6 4 2 4" xfId="6350" xr:uid="{00000000-0005-0000-0000-0000822A0000}"/>
    <cellStyle name="Normal 6 2 2 6 4 2 4 2" xfId="6351" xr:uid="{00000000-0005-0000-0000-0000832A0000}"/>
    <cellStyle name="Normal 6 2 2 6 4 2 4 2 2" xfId="38704" xr:uid="{00000000-0005-0000-0000-0000842A0000}"/>
    <cellStyle name="Normal 6 2 2 6 4 2 4 3" xfId="28686" xr:uid="{00000000-0005-0000-0000-0000852A0000}"/>
    <cellStyle name="Normal 6 2 2 6 4 2 5" xfId="6352" xr:uid="{00000000-0005-0000-0000-0000862A0000}"/>
    <cellStyle name="Normal 6 2 2 6 4 2 5 2" xfId="6353" xr:uid="{00000000-0005-0000-0000-0000872A0000}"/>
    <cellStyle name="Normal 6 2 2 6 4 2 5 2 2" xfId="38705" xr:uid="{00000000-0005-0000-0000-0000882A0000}"/>
    <cellStyle name="Normal 6 2 2 6 4 2 5 3" xfId="28687" xr:uid="{00000000-0005-0000-0000-0000892A0000}"/>
    <cellStyle name="Normal 6 2 2 6 4 2 6" xfId="6354" xr:uid="{00000000-0005-0000-0000-00008A2A0000}"/>
    <cellStyle name="Normal 6 2 2 6 4 2 6 2" xfId="34770" xr:uid="{00000000-0005-0000-0000-00008B2A0000}"/>
    <cellStyle name="Normal 6 2 2 6 4 2 7" xfId="24174" xr:uid="{00000000-0005-0000-0000-00008C2A0000}"/>
    <cellStyle name="Normal 6 2 2 6 4 3" xfId="6355" xr:uid="{00000000-0005-0000-0000-00008D2A0000}"/>
    <cellStyle name="Normal 6 2 2 6 4 3 2" xfId="6356" xr:uid="{00000000-0005-0000-0000-00008E2A0000}"/>
    <cellStyle name="Normal 6 2 2 6 4 3 2 2" xfId="6357" xr:uid="{00000000-0005-0000-0000-00008F2A0000}"/>
    <cellStyle name="Normal 6 2 2 6 4 3 2 2 2" xfId="38706" xr:uid="{00000000-0005-0000-0000-0000902A0000}"/>
    <cellStyle name="Normal 6 2 2 6 4 3 2 3" xfId="28688" xr:uid="{00000000-0005-0000-0000-0000912A0000}"/>
    <cellStyle name="Normal 6 2 2 6 4 3 3" xfId="6358" xr:uid="{00000000-0005-0000-0000-0000922A0000}"/>
    <cellStyle name="Normal 6 2 2 6 4 3 3 2" xfId="6359" xr:uid="{00000000-0005-0000-0000-0000932A0000}"/>
    <cellStyle name="Normal 6 2 2 6 4 3 3 2 2" xfId="38707" xr:uid="{00000000-0005-0000-0000-0000942A0000}"/>
    <cellStyle name="Normal 6 2 2 6 4 3 3 3" xfId="28689" xr:uid="{00000000-0005-0000-0000-0000952A0000}"/>
    <cellStyle name="Normal 6 2 2 6 4 3 4" xfId="6360" xr:uid="{00000000-0005-0000-0000-0000962A0000}"/>
    <cellStyle name="Normal 6 2 2 6 4 3 4 2" xfId="34773" xr:uid="{00000000-0005-0000-0000-0000972A0000}"/>
    <cellStyle name="Normal 6 2 2 6 4 3 5" xfId="24177" xr:uid="{00000000-0005-0000-0000-0000982A0000}"/>
    <cellStyle name="Normal 6 2 2 6 4 4" xfId="6361" xr:uid="{00000000-0005-0000-0000-0000992A0000}"/>
    <cellStyle name="Normal 6 2 2 6 4 4 2" xfId="6362" xr:uid="{00000000-0005-0000-0000-00009A2A0000}"/>
    <cellStyle name="Normal 6 2 2 6 4 4 2 2" xfId="6363" xr:uid="{00000000-0005-0000-0000-00009B2A0000}"/>
    <cellStyle name="Normal 6 2 2 6 4 4 2 2 2" xfId="38708" xr:uid="{00000000-0005-0000-0000-00009C2A0000}"/>
    <cellStyle name="Normal 6 2 2 6 4 4 2 3" xfId="28690" xr:uid="{00000000-0005-0000-0000-00009D2A0000}"/>
    <cellStyle name="Normal 6 2 2 6 4 4 3" xfId="6364" xr:uid="{00000000-0005-0000-0000-00009E2A0000}"/>
    <cellStyle name="Normal 6 2 2 6 4 4 3 2" xfId="6365" xr:uid="{00000000-0005-0000-0000-00009F2A0000}"/>
    <cellStyle name="Normal 6 2 2 6 4 4 3 2 2" xfId="38709" xr:uid="{00000000-0005-0000-0000-0000A02A0000}"/>
    <cellStyle name="Normal 6 2 2 6 4 4 3 3" xfId="28691" xr:uid="{00000000-0005-0000-0000-0000A12A0000}"/>
    <cellStyle name="Normal 6 2 2 6 4 4 4" xfId="6366" xr:uid="{00000000-0005-0000-0000-0000A22A0000}"/>
    <cellStyle name="Normal 6 2 2 6 4 4 4 2" xfId="34774" xr:uid="{00000000-0005-0000-0000-0000A32A0000}"/>
    <cellStyle name="Normal 6 2 2 6 4 4 5" xfId="24178" xr:uid="{00000000-0005-0000-0000-0000A42A0000}"/>
    <cellStyle name="Normal 6 2 2 6 4 5" xfId="6367" xr:uid="{00000000-0005-0000-0000-0000A52A0000}"/>
    <cellStyle name="Normal 6 2 2 6 4 5 2" xfId="6368" xr:uid="{00000000-0005-0000-0000-0000A62A0000}"/>
    <cellStyle name="Normal 6 2 2 6 4 5 2 2" xfId="38710" xr:uid="{00000000-0005-0000-0000-0000A72A0000}"/>
    <cellStyle name="Normal 6 2 2 6 4 5 3" xfId="28692" xr:uid="{00000000-0005-0000-0000-0000A82A0000}"/>
    <cellStyle name="Normal 6 2 2 6 4 6" xfId="6369" xr:uid="{00000000-0005-0000-0000-0000A92A0000}"/>
    <cellStyle name="Normal 6 2 2 6 4 6 2" xfId="6370" xr:uid="{00000000-0005-0000-0000-0000AA2A0000}"/>
    <cellStyle name="Normal 6 2 2 6 4 6 2 2" xfId="38711" xr:uid="{00000000-0005-0000-0000-0000AB2A0000}"/>
    <cellStyle name="Normal 6 2 2 6 4 6 3" xfId="28693" xr:uid="{00000000-0005-0000-0000-0000AC2A0000}"/>
    <cellStyle name="Normal 6 2 2 6 4 7" xfId="6371" xr:uid="{00000000-0005-0000-0000-0000AD2A0000}"/>
    <cellStyle name="Normal 6 2 2 6 4 7 2" xfId="34769" xr:uid="{00000000-0005-0000-0000-0000AE2A0000}"/>
    <cellStyle name="Normal 6 2 2 6 4 8" xfId="24173" xr:uid="{00000000-0005-0000-0000-0000AF2A0000}"/>
    <cellStyle name="Normal 6 2 2 6 5" xfId="6372" xr:uid="{00000000-0005-0000-0000-0000B02A0000}"/>
    <cellStyle name="Normal 6 2 2 6 5 2" xfId="6373" xr:uid="{00000000-0005-0000-0000-0000B12A0000}"/>
    <cellStyle name="Normal 6 2 2 6 5 2 2" xfId="6374" xr:uid="{00000000-0005-0000-0000-0000B22A0000}"/>
    <cellStyle name="Normal 6 2 2 6 5 2 2 2" xfId="6375" xr:uid="{00000000-0005-0000-0000-0000B32A0000}"/>
    <cellStyle name="Normal 6 2 2 6 5 2 2 2 2" xfId="38712" xr:uid="{00000000-0005-0000-0000-0000B42A0000}"/>
    <cellStyle name="Normal 6 2 2 6 5 2 2 3" xfId="28694" xr:uid="{00000000-0005-0000-0000-0000B52A0000}"/>
    <cellStyle name="Normal 6 2 2 6 5 2 3" xfId="6376" xr:uid="{00000000-0005-0000-0000-0000B62A0000}"/>
    <cellStyle name="Normal 6 2 2 6 5 2 3 2" xfId="6377" xr:uid="{00000000-0005-0000-0000-0000B72A0000}"/>
    <cellStyle name="Normal 6 2 2 6 5 2 3 2 2" xfId="38713" xr:uid="{00000000-0005-0000-0000-0000B82A0000}"/>
    <cellStyle name="Normal 6 2 2 6 5 2 3 3" xfId="28695" xr:uid="{00000000-0005-0000-0000-0000B92A0000}"/>
    <cellStyle name="Normal 6 2 2 6 5 2 4" xfId="6378" xr:uid="{00000000-0005-0000-0000-0000BA2A0000}"/>
    <cellStyle name="Normal 6 2 2 6 5 2 4 2" xfId="34776" xr:uid="{00000000-0005-0000-0000-0000BB2A0000}"/>
    <cellStyle name="Normal 6 2 2 6 5 2 5" xfId="24180" xr:uid="{00000000-0005-0000-0000-0000BC2A0000}"/>
    <cellStyle name="Normal 6 2 2 6 5 3" xfId="6379" xr:uid="{00000000-0005-0000-0000-0000BD2A0000}"/>
    <cellStyle name="Normal 6 2 2 6 5 3 2" xfId="6380" xr:uid="{00000000-0005-0000-0000-0000BE2A0000}"/>
    <cellStyle name="Normal 6 2 2 6 5 3 2 2" xfId="6381" xr:uid="{00000000-0005-0000-0000-0000BF2A0000}"/>
    <cellStyle name="Normal 6 2 2 6 5 3 2 2 2" xfId="38714" xr:uid="{00000000-0005-0000-0000-0000C02A0000}"/>
    <cellStyle name="Normal 6 2 2 6 5 3 2 3" xfId="28696" xr:uid="{00000000-0005-0000-0000-0000C12A0000}"/>
    <cellStyle name="Normal 6 2 2 6 5 3 3" xfId="6382" xr:uid="{00000000-0005-0000-0000-0000C22A0000}"/>
    <cellStyle name="Normal 6 2 2 6 5 3 3 2" xfId="6383" xr:uid="{00000000-0005-0000-0000-0000C32A0000}"/>
    <cellStyle name="Normal 6 2 2 6 5 3 3 2 2" xfId="38715" xr:uid="{00000000-0005-0000-0000-0000C42A0000}"/>
    <cellStyle name="Normal 6 2 2 6 5 3 3 3" xfId="28697" xr:uid="{00000000-0005-0000-0000-0000C52A0000}"/>
    <cellStyle name="Normal 6 2 2 6 5 3 4" xfId="6384" xr:uid="{00000000-0005-0000-0000-0000C62A0000}"/>
    <cellStyle name="Normal 6 2 2 6 5 3 4 2" xfId="34777" xr:uid="{00000000-0005-0000-0000-0000C72A0000}"/>
    <cellStyle name="Normal 6 2 2 6 5 3 5" xfId="24181" xr:uid="{00000000-0005-0000-0000-0000C82A0000}"/>
    <cellStyle name="Normal 6 2 2 6 5 4" xfId="6385" xr:uid="{00000000-0005-0000-0000-0000C92A0000}"/>
    <cellStyle name="Normal 6 2 2 6 5 4 2" xfId="6386" xr:uid="{00000000-0005-0000-0000-0000CA2A0000}"/>
    <cellStyle name="Normal 6 2 2 6 5 4 2 2" xfId="38716" xr:uid="{00000000-0005-0000-0000-0000CB2A0000}"/>
    <cellStyle name="Normal 6 2 2 6 5 4 3" xfId="28698" xr:uid="{00000000-0005-0000-0000-0000CC2A0000}"/>
    <cellStyle name="Normal 6 2 2 6 5 5" xfId="6387" xr:uid="{00000000-0005-0000-0000-0000CD2A0000}"/>
    <cellStyle name="Normal 6 2 2 6 5 5 2" xfId="6388" xr:uid="{00000000-0005-0000-0000-0000CE2A0000}"/>
    <cellStyle name="Normal 6 2 2 6 5 5 2 2" xfId="38717" xr:uid="{00000000-0005-0000-0000-0000CF2A0000}"/>
    <cellStyle name="Normal 6 2 2 6 5 5 3" xfId="28699" xr:uid="{00000000-0005-0000-0000-0000D02A0000}"/>
    <cellStyle name="Normal 6 2 2 6 5 6" xfId="6389" xr:uid="{00000000-0005-0000-0000-0000D12A0000}"/>
    <cellStyle name="Normal 6 2 2 6 5 6 2" xfId="34775" xr:uid="{00000000-0005-0000-0000-0000D22A0000}"/>
    <cellStyle name="Normal 6 2 2 6 5 7" xfId="24179" xr:uid="{00000000-0005-0000-0000-0000D32A0000}"/>
    <cellStyle name="Normal 6 2 2 6 6" xfId="6390" xr:uid="{00000000-0005-0000-0000-0000D42A0000}"/>
    <cellStyle name="Normal 6 2 2 6 6 2" xfId="6391" xr:uid="{00000000-0005-0000-0000-0000D52A0000}"/>
    <cellStyle name="Normal 6 2 2 6 6 2 2" xfId="6392" xr:uid="{00000000-0005-0000-0000-0000D62A0000}"/>
    <cellStyle name="Normal 6 2 2 6 6 2 2 2" xfId="38718" xr:uid="{00000000-0005-0000-0000-0000D72A0000}"/>
    <cellStyle name="Normal 6 2 2 6 6 2 3" xfId="28700" xr:uid="{00000000-0005-0000-0000-0000D82A0000}"/>
    <cellStyle name="Normal 6 2 2 6 6 3" xfId="6393" xr:uid="{00000000-0005-0000-0000-0000D92A0000}"/>
    <cellStyle name="Normal 6 2 2 6 6 3 2" xfId="6394" xr:uid="{00000000-0005-0000-0000-0000DA2A0000}"/>
    <cellStyle name="Normal 6 2 2 6 6 3 2 2" xfId="38719" xr:uid="{00000000-0005-0000-0000-0000DB2A0000}"/>
    <cellStyle name="Normal 6 2 2 6 6 3 3" xfId="28701" xr:uid="{00000000-0005-0000-0000-0000DC2A0000}"/>
    <cellStyle name="Normal 6 2 2 6 6 4" xfId="6395" xr:uid="{00000000-0005-0000-0000-0000DD2A0000}"/>
    <cellStyle name="Normal 6 2 2 6 6 4 2" xfId="34778" xr:uid="{00000000-0005-0000-0000-0000DE2A0000}"/>
    <cellStyle name="Normal 6 2 2 6 6 5" xfId="24182" xr:uid="{00000000-0005-0000-0000-0000DF2A0000}"/>
    <cellStyle name="Normal 6 2 2 6 7" xfId="6396" xr:uid="{00000000-0005-0000-0000-0000E02A0000}"/>
    <cellStyle name="Normal 6 2 2 6 7 2" xfId="6397" xr:uid="{00000000-0005-0000-0000-0000E12A0000}"/>
    <cellStyle name="Normal 6 2 2 6 7 2 2" xfId="6398" xr:uid="{00000000-0005-0000-0000-0000E22A0000}"/>
    <cellStyle name="Normal 6 2 2 6 7 2 2 2" xfId="38720" xr:uid="{00000000-0005-0000-0000-0000E32A0000}"/>
    <cellStyle name="Normal 6 2 2 6 7 2 3" xfId="28702" xr:uid="{00000000-0005-0000-0000-0000E42A0000}"/>
    <cellStyle name="Normal 6 2 2 6 7 3" xfId="6399" xr:uid="{00000000-0005-0000-0000-0000E52A0000}"/>
    <cellStyle name="Normal 6 2 2 6 7 3 2" xfId="6400" xr:uid="{00000000-0005-0000-0000-0000E62A0000}"/>
    <cellStyle name="Normal 6 2 2 6 7 3 2 2" xfId="38721" xr:uid="{00000000-0005-0000-0000-0000E72A0000}"/>
    <cellStyle name="Normal 6 2 2 6 7 3 3" xfId="28703" xr:uid="{00000000-0005-0000-0000-0000E82A0000}"/>
    <cellStyle name="Normal 6 2 2 6 7 4" xfId="6401" xr:uid="{00000000-0005-0000-0000-0000E92A0000}"/>
    <cellStyle name="Normal 6 2 2 6 7 4 2" xfId="34779" xr:uid="{00000000-0005-0000-0000-0000EA2A0000}"/>
    <cellStyle name="Normal 6 2 2 6 7 5" xfId="24183" xr:uid="{00000000-0005-0000-0000-0000EB2A0000}"/>
    <cellStyle name="Normal 6 2 2 6 8" xfId="6402" xr:uid="{00000000-0005-0000-0000-0000EC2A0000}"/>
    <cellStyle name="Normal 6 2 2 6 8 2" xfId="6403" xr:uid="{00000000-0005-0000-0000-0000ED2A0000}"/>
    <cellStyle name="Normal 6 2 2 6 8 2 2" xfId="38722" xr:uid="{00000000-0005-0000-0000-0000EE2A0000}"/>
    <cellStyle name="Normal 6 2 2 6 8 3" xfId="28704" xr:uid="{00000000-0005-0000-0000-0000EF2A0000}"/>
    <cellStyle name="Normal 6 2 2 6 9" xfId="6404" xr:uid="{00000000-0005-0000-0000-0000F02A0000}"/>
    <cellStyle name="Normal 6 2 2 6 9 2" xfId="6405" xr:uid="{00000000-0005-0000-0000-0000F12A0000}"/>
    <cellStyle name="Normal 6 2 2 6 9 2 2" xfId="38723" xr:uid="{00000000-0005-0000-0000-0000F22A0000}"/>
    <cellStyle name="Normal 6 2 2 6 9 3" xfId="28705" xr:uid="{00000000-0005-0000-0000-0000F32A0000}"/>
    <cellStyle name="Normal 6 2 2 7" xfId="6406" xr:uid="{00000000-0005-0000-0000-0000F42A0000}"/>
    <cellStyle name="Normal 6 2 2 7 10" xfId="24184" xr:uid="{00000000-0005-0000-0000-0000F52A0000}"/>
    <cellStyle name="Normal 6 2 2 7 2" xfId="6407" xr:uid="{00000000-0005-0000-0000-0000F62A0000}"/>
    <cellStyle name="Normal 6 2 2 7 2 2" xfId="6408" xr:uid="{00000000-0005-0000-0000-0000F72A0000}"/>
    <cellStyle name="Normal 6 2 2 7 2 2 2" xfId="6409" xr:uid="{00000000-0005-0000-0000-0000F82A0000}"/>
    <cellStyle name="Normal 6 2 2 7 2 2 2 2" xfId="6410" xr:uid="{00000000-0005-0000-0000-0000F92A0000}"/>
    <cellStyle name="Normal 6 2 2 7 2 2 2 2 2" xfId="6411" xr:uid="{00000000-0005-0000-0000-0000FA2A0000}"/>
    <cellStyle name="Normal 6 2 2 7 2 2 2 2 2 2" xfId="38724" xr:uid="{00000000-0005-0000-0000-0000FB2A0000}"/>
    <cellStyle name="Normal 6 2 2 7 2 2 2 2 3" xfId="28706" xr:uid="{00000000-0005-0000-0000-0000FC2A0000}"/>
    <cellStyle name="Normal 6 2 2 7 2 2 2 3" xfId="6412" xr:uid="{00000000-0005-0000-0000-0000FD2A0000}"/>
    <cellStyle name="Normal 6 2 2 7 2 2 2 3 2" xfId="6413" xr:uid="{00000000-0005-0000-0000-0000FE2A0000}"/>
    <cellStyle name="Normal 6 2 2 7 2 2 2 3 2 2" xfId="38725" xr:uid="{00000000-0005-0000-0000-0000FF2A0000}"/>
    <cellStyle name="Normal 6 2 2 7 2 2 2 3 3" xfId="28707" xr:uid="{00000000-0005-0000-0000-0000002B0000}"/>
    <cellStyle name="Normal 6 2 2 7 2 2 2 4" xfId="6414" xr:uid="{00000000-0005-0000-0000-0000012B0000}"/>
    <cellStyle name="Normal 6 2 2 7 2 2 2 4 2" xfId="34783" xr:uid="{00000000-0005-0000-0000-0000022B0000}"/>
    <cellStyle name="Normal 6 2 2 7 2 2 2 5" xfId="24187" xr:uid="{00000000-0005-0000-0000-0000032B0000}"/>
    <cellStyle name="Normal 6 2 2 7 2 2 3" xfId="6415" xr:uid="{00000000-0005-0000-0000-0000042B0000}"/>
    <cellStyle name="Normal 6 2 2 7 2 2 3 2" xfId="6416" xr:uid="{00000000-0005-0000-0000-0000052B0000}"/>
    <cellStyle name="Normal 6 2 2 7 2 2 3 2 2" xfId="6417" xr:uid="{00000000-0005-0000-0000-0000062B0000}"/>
    <cellStyle name="Normal 6 2 2 7 2 2 3 2 2 2" xfId="38726" xr:uid="{00000000-0005-0000-0000-0000072B0000}"/>
    <cellStyle name="Normal 6 2 2 7 2 2 3 2 3" xfId="28708" xr:uid="{00000000-0005-0000-0000-0000082B0000}"/>
    <cellStyle name="Normal 6 2 2 7 2 2 3 3" xfId="6418" xr:uid="{00000000-0005-0000-0000-0000092B0000}"/>
    <cellStyle name="Normal 6 2 2 7 2 2 3 3 2" xfId="6419" xr:uid="{00000000-0005-0000-0000-00000A2B0000}"/>
    <cellStyle name="Normal 6 2 2 7 2 2 3 3 2 2" xfId="38727" xr:uid="{00000000-0005-0000-0000-00000B2B0000}"/>
    <cellStyle name="Normal 6 2 2 7 2 2 3 3 3" xfId="28709" xr:uid="{00000000-0005-0000-0000-00000C2B0000}"/>
    <cellStyle name="Normal 6 2 2 7 2 2 3 4" xfId="6420" xr:uid="{00000000-0005-0000-0000-00000D2B0000}"/>
    <cellStyle name="Normal 6 2 2 7 2 2 3 4 2" xfId="34784" xr:uid="{00000000-0005-0000-0000-00000E2B0000}"/>
    <cellStyle name="Normal 6 2 2 7 2 2 3 5" xfId="24188" xr:uid="{00000000-0005-0000-0000-00000F2B0000}"/>
    <cellStyle name="Normal 6 2 2 7 2 2 4" xfId="6421" xr:uid="{00000000-0005-0000-0000-0000102B0000}"/>
    <cellStyle name="Normal 6 2 2 7 2 2 4 2" xfId="6422" xr:uid="{00000000-0005-0000-0000-0000112B0000}"/>
    <cellStyle name="Normal 6 2 2 7 2 2 4 2 2" xfId="38728" xr:uid="{00000000-0005-0000-0000-0000122B0000}"/>
    <cellStyle name="Normal 6 2 2 7 2 2 4 3" xfId="28710" xr:uid="{00000000-0005-0000-0000-0000132B0000}"/>
    <cellStyle name="Normal 6 2 2 7 2 2 5" xfId="6423" xr:uid="{00000000-0005-0000-0000-0000142B0000}"/>
    <cellStyle name="Normal 6 2 2 7 2 2 5 2" xfId="6424" xr:uid="{00000000-0005-0000-0000-0000152B0000}"/>
    <cellStyle name="Normal 6 2 2 7 2 2 5 2 2" xfId="38729" xr:uid="{00000000-0005-0000-0000-0000162B0000}"/>
    <cellStyle name="Normal 6 2 2 7 2 2 5 3" xfId="28711" xr:uid="{00000000-0005-0000-0000-0000172B0000}"/>
    <cellStyle name="Normal 6 2 2 7 2 2 6" xfId="6425" xr:uid="{00000000-0005-0000-0000-0000182B0000}"/>
    <cellStyle name="Normal 6 2 2 7 2 2 6 2" xfId="34782" xr:uid="{00000000-0005-0000-0000-0000192B0000}"/>
    <cellStyle name="Normal 6 2 2 7 2 2 7" xfId="24186" xr:uid="{00000000-0005-0000-0000-00001A2B0000}"/>
    <cellStyle name="Normal 6 2 2 7 2 3" xfId="6426" xr:uid="{00000000-0005-0000-0000-00001B2B0000}"/>
    <cellStyle name="Normal 6 2 2 7 2 3 2" xfId="6427" xr:uid="{00000000-0005-0000-0000-00001C2B0000}"/>
    <cellStyle name="Normal 6 2 2 7 2 3 2 2" xfId="6428" xr:uid="{00000000-0005-0000-0000-00001D2B0000}"/>
    <cellStyle name="Normal 6 2 2 7 2 3 2 2 2" xfId="38730" xr:uid="{00000000-0005-0000-0000-00001E2B0000}"/>
    <cellStyle name="Normal 6 2 2 7 2 3 2 3" xfId="28712" xr:uid="{00000000-0005-0000-0000-00001F2B0000}"/>
    <cellStyle name="Normal 6 2 2 7 2 3 3" xfId="6429" xr:uid="{00000000-0005-0000-0000-0000202B0000}"/>
    <cellStyle name="Normal 6 2 2 7 2 3 3 2" xfId="6430" xr:uid="{00000000-0005-0000-0000-0000212B0000}"/>
    <cellStyle name="Normal 6 2 2 7 2 3 3 2 2" xfId="38731" xr:uid="{00000000-0005-0000-0000-0000222B0000}"/>
    <cellStyle name="Normal 6 2 2 7 2 3 3 3" xfId="28713" xr:uid="{00000000-0005-0000-0000-0000232B0000}"/>
    <cellStyle name="Normal 6 2 2 7 2 3 4" xfId="6431" xr:uid="{00000000-0005-0000-0000-0000242B0000}"/>
    <cellStyle name="Normal 6 2 2 7 2 3 4 2" xfId="34785" xr:uid="{00000000-0005-0000-0000-0000252B0000}"/>
    <cellStyle name="Normal 6 2 2 7 2 3 5" xfId="24189" xr:uid="{00000000-0005-0000-0000-0000262B0000}"/>
    <cellStyle name="Normal 6 2 2 7 2 4" xfId="6432" xr:uid="{00000000-0005-0000-0000-0000272B0000}"/>
    <cellStyle name="Normal 6 2 2 7 2 4 2" xfId="6433" xr:uid="{00000000-0005-0000-0000-0000282B0000}"/>
    <cellStyle name="Normal 6 2 2 7 2 4 2 2" xfId="6434" xr:uid="{00000000-0005-0000-0000-0000292B0000}"/>
    <cellStyle name="Normal 6 2 2 7 2 4 2 2 2" xfId="38732" xr:uid="{00000000-0005-0000-0000-00002A2B0000}"/>
    <cellStyle name="Normal 6 2 2 7 2 4 2 3" xfId="28714" xr:uid="{00000000-0005-0000-0000-00002B2B0000}"/>
    <cellStyle name="Normal 6 2 2 7 2 4 3" xfId="6435" xr:uid="{00000000-0005-0000-0000-00002C2B0000}"/>
    <cellStyle name="Normal 6 2 2 7 2 4 3 2" xfId="6436" xr:uid="{00000000-0005-0000-0000-00002D2B0000}"/>
    <cellStyle name="Normal 6 2 2 7 2 4 3 2 2" xfId="38733" xr:uid="{00000000-0005-0000-0000-00002E2B0000}"/>
    <cellStyle name="Normal 6 2 2 7 2 4 3 3" xfId="28715" xr:uid="{00000000-0005-0000-0000-00002F2B0000}"/>
    <cellStyle name="Normal 6 2 2 7 2 4 4" xfId="6437" xr:uid="{00000000-0005-0000-0000-0000302B0000}"/>
    <cellStyle name="Normal 6 2 2 7 2 4 4 2" xfId="34786" xr:uid="{00000000-0005-0000-0000-0000312B0000}"/>
    <cellStyle name="Normal 6 2 2 7 2 4 5" xfId="24190" xr:uid="{00000000-0005-0000-0000-0000322B0000}"/>
    <cellStyle name="Normal 6 2 2 7 2 5" xfId="6438" xr:uid="{00000000-0005-0000-0000-0000332B0000}"/>
    <cellStyle name="Normal 6 2 2 7 2 5 2" xfId="6439" xr:uid="{00000000-0005-0000-0000-0000342B0000}"/>
    <cellStyle name="Normal 6 2 2 7 2 5 2 2" xfId="38734" xr:uid="{00000000-0005-0000-0000-0000352B0000}"/>
    <cellStyle name="Normal 6 2 2 7 2 5 3" xfId="28716" xr:uid="{00000000-0005-0000-0000-0000362B0000}"/>
    <cellStyle name="Normal 6 2 2 7 2 6" xfId="6440" xr:uid="{00000000-0005-0000-0000-0000372B0000}"/>
    <cellStyle name="Normal 6 2 2 7 2 6 2" xfId="6441" xr:uid="{00000000-0005-0000-0000-0000382B0000}"/>
    <cellStyle name="Normal 6 2 2 7 2 6 2 2" xfId="38735" xr:uid="{00000000-0005-0000-0000-0000392B0000}"/>
    <cellStyle name="Normal 6 2 2 7 2 6 3" xfId="28717" xr:uid="{00000000-0005-0000-0000-00003A2B0000}"/>
    <cellStyle name="Normal 6 2 2 7 2 7" xfId="6442" xr:uid="{00000000-0005-0000-0000-00003B2B0000}"/>
    <cellStyle name="Normal 6 2 2 7 2 7 2" xfId="34781" xr:uid="{00000000-0005-0000-0000-00003C2B0000}"/>
    <cellStyle name="Normal 6 2 2 7 2 8" xfId="24185" xr:uid="{00000000-0005-0000-0000-00003D2B0000}"/>
    <cellStyle name="Normal 6 2 2 7 3" xfId="6443" xr:uid="{00000000-0005-0000-0000-00003E2B0000}"/>
    <cellStyle name="Normal 6 2 2 7 3 2" xfId="6444" xr:uid="{00000000-0005-0000-0000-00003F2B0000}"/>
    <cellStyle name="Normal 6 2 2 7 3 2 2" xfId="6445" xr:uid="{00000000-0005-0000-0000-0000402B0000}"/>
    <cellStyle name="Normal 6 2 2 7 3 2 2 2" xfId="6446" xr:uid="{00000000-0005-0000-0000-0000412B0000}"/>
    <cellStyle name="Normal 6 2 2 7 3 2 2 2 2" xfId="6447" xr:uid="{00000000-0005-0000-0000-0000422B0000}"/>
    <cellStyle name="Normal 6 2 2 7 3 2 2 2 2 2" xfId="38736" xr:uid="{00000000-0005-0000-0000-0000432B0000}"/>
    <cellStyle name="Normal 6 2 2 7 3 2 2 2 3" xfId="28718" xr:uid="{00000000-0005-0000-0000-0000442B0000}"/>
    <cellStyle name="Normal 6 2 2 7 3 2 2 3" xfId="6448" xr:uid="{00000000-0005-0000-0000-0000452B0000}"/>
    <cellStyle name="Normal 6 2 2 7 3 2 2 3 2" xfId="6449" xr:uid="{00000000-0005-0000-0000-0000462B0000}"/>
    <cellStyle name="Normal 6 2 2 7 3 2 2 3 2 2" xfId="38737" xr:uid="{00000000-0005-0000-0000-0000472B0000}"/>
    <cellStyle name="Normal 6 2 2 7 3 2 2 3 3" xfId="28719" xr:uid="{00000000-0005-0000-0000-0000482B0000}"/>
    <cellStyle name="Normal 6 2 2 7 3 2 2 4" xfId="6450" xr:uid="{00000000-0005-0000-0000-0000492B0000}"/>
    <cellStyle name="Normal 6 2 2 7 3 2 2 4 2" xfId="34789" xr:uid="{00000000-0005-0000-0000-00004A2B0000}"/>
    <cellStyle name="Normal 6 2 2 7 3 2 2 5" xfId="24193" xr:uid="{00000000-0005-0000-0000-00004B2B0000}"/>
    <cellStyle name="Normal 6 2 2 7 3 2 3" xfId="6451" xr:uid="{00000000-0005-0000-0000-00004C2B0000}"/>
    <cellStyle name="Normal 6 2 2 7 3 2 3 2" xfId="6452" xr:uid="{00000000-0005-0000-0000-00004D2B0000}"/>
    <cellStyle name="Normal 6 2 2 7 3 2 3 2 2" xfId="6453" xr:uid="{00000000-0005-0000-0000-00004E2B0000}"/>
    <cellStyle name="Normal 6 2 2 7 3 2 3 2 2 2" xfId="38738" xr:uid="{00000000-0005-0000-0000-00004F2B0000}"/>
    <cellStyle name="Normal 6 2 2 7 3 2 3 2 3" xfId="28720" xr:uid="{00000000-0005-0000-0000-0000502B0000}"/>
    <cellStyle name="Normal 6 2 2 7 3 2 3 3" xfId="6454" xr:uid="{00000000-0005-0000-0000-0000512B0000}"/>
    <cellStyle name="Normal 6 2 2 7 3 2 3 3 2" xfId="6455" xr:uid="{00000000-0005-0000-0000-0000522B0000}"/>
    <cellStyle name="Normal 6 2 2 7 3 2 3 3 2 2" xfId="38739" xr:uid="{00000000-0005-0000-0000-0000532B0000}"/>
    <cellStyle name="Normal 6 2 2 7 3 2 3 3 3" xfId="28721" xr:uid="{00000000-0005-0000-0000-0000542B0000}"/>
    <cellStyle name="Normal 6 2 2 7 3 2 3 4" xfId="6456" xr:uid="{00000000-0005-0000-0000-0000552B0000}"/>
    <cellStyle name="Normal 6 2 2 7 3 2 3 4 2" xfId="34790" xr:uid="{00000000-0005-0000-0000-0000562B0000}"/>
    <cellStyle name="Normal 6 2 2 7 3 2 3 5" xfId="24194" xr:uid="{00000000-0005-0000-0000-0000572B0000}"/>
    <cellStyle name="Normal 6 2 2 7 3 2 4" xfId="6457" xr:uid="{00000000-0005-0000-0000-0000582B0000}"/>
    <cellStyle name="Normal 6 2 2 7 3 2 4 2" xfId="6458" xr:uid="{00000000-0005-0000-0000-0000592B0000}"/>
    <cellStyle name="Normal 6 2 2 7 3 2 4 2 2" xfId="38740" xr:uid="{00000000-0005-0000-0000-00005A2B0000}"/>
    <cellStyle name="Normal 6 2 2 7 3 2 4 3" xfId="28722" xr:uid="{00000000-0005-0000-0000-00005B2B0000}"/>
    <cellStyle name="Normal 6 2 2 7 3 2 5" xfId="6459" xr:uid="{00000000-0005-0000-0000-00005C2B0000}"/>
    <cellStyle name="Normal 6 2 2 7 3 2 5 2" xfId="6460" xr:uid="{00000000-0005-0000-0000-00005D2B0000}"/>
    <cellStyle name="Normal 6 2 2 7 3 2 5 2 2" xfId="38741" xr:uid="{00000000-0005-0000-0000-00005E2B0000}"/>
    <cellStyle name="Normal 6 2 2 7 3 2 5 3" xfId="28723" xr:uid="{00000000-0005-0000-0000-00005F2B0000}"/>
    <cellStyle name="Normal 6 2 2 7 3 2 6" xfId="6461" xr:uid="{00000000-0005-0000-0000-0000602B0000}"/>
    <cellStyle name="Normal 6 2 2 7 3 2 6 2" xfId="34788" xr:uid="{00000000-0005-0000-0000-0000612B0000}"/>
    <cellStyle name="Normal 6 2 2 7 3 2 7" xfId="24192" xr:uid="{00000000-0005-0000-0000-0000622B0000}"/>
    <cellStyle name="Normal 6 2 2 7 3 3" xfId="6462" xr:uid="{00000000-0005-0000-0000-0000632B0000}"/>
    <cellStyle name="Normal 6 2 2 7 3 3 2" xfId="6463" xr:uid="{00000000-0005-0000-0000-0000642B0000}"/>
    <cellStyle name="Normal 6 2 2 7 3 3 2 2" xfId="6464" xr:uid="{00000000-0005-0000-0000-0000652B0000}"/>
    <cellStyle name="Normal 6 2 2 7 3 3 2 2 2" xfId="38742" xr:uid="{00000000-0005-0000-0000-0000662B0000}"/>
    <cellStyle name="Normal 6 2 2 7 3 3 2 3" xfId="28724" xr:uid="{00000000-0005-0000-0000-0000672B0000}"/>
    <cellStyle name="Normal 6 2 2 7 3 3 3" xfId="6465" xr:uid="{00000000-0005-0000-0000-0000682B0000}"/>
    <cellStyle name="Normal 6 2 2 7 3 3 3 2" xfId="6466" xr:uid="{00000000-0005-0000-0000-0000692B0000}"/>
    <cellStyle name="Normal 6 2 2 7 3 3 3 2 2" xfId="38743" xr:uid="{00000000-0005-0000-0000-00006A2B0000}"/>
    <cellStyle name="Normal 6 2 2 7 3 3 3 3" xfId="28725" xr:uid="{00000000-0005-0000-0000-00006B2B0000}"/>
    <cellStyle name="Normal 6 2 2 7 3 3 4" xfId="6467" xr:uid="{00000000-0005-0000-0000-00006C2B0000}"/>
    <cellStyle name="Normal 6 2 2 7 3 3 4 2" xfId="34791" xr:uid="{00000000-0005-0000-0000-00006D2B0000}"/>
    <cellStyle name="Normal 6 2 2 7 3 3 5" xfId="24195" xr:uid="{00000000-0005-0000-0000-00006E2B0000}"/>
    <cellStyle name="Normal 6 2 2 7 3 4" xfId="6468" xr:uid="{00000000-0005-0000-0000-00006F2B0000}"/>
    <cellStyle name="Normal 6 2 2 7 3 4 2" xfId="6469" xr:uid="{00000000-0005-0000-0000-0000702B0000}"/>
    <cellStyle name="Normal 6 2 2 7 3 4 2 2" xfId="6470" xr:uid="{00000000-0005-0000-0000-0000712B0000}"/>
    <cellStyle name="Normal 6 2 2 7 3 4 2 2 2" xfId="38744" xr:uid="{00000000-0005-0000-0000-0000722B0000}"/>
    <cellStyle name="Normal 6 2 2 7 3 4 2 3" xfId="28726" xr:uid="{00000000-0005-0000-0000-0000732B0000}"/>
    <cellStyle name="Normal 6 2 2 7 3 4 3" xfId="6471" xr:uid="{00000000-0005-0000-0000-0000742B0000}"/>
    <cellStyle name="Normal 6 2 2 7 3 4 3 2" xfId="6472" xr:uid="{00000000-0005-0000-0000-0000752B0000}"/>
    <cellStyle name="Normal 6 2 2 7 3 4 3 2 2" xfId="38745" xr:uid="{00000000-0005-0000-0000-0000762B0000}"/>
    <cellStyle name="Normal 6 2 2 7 3 4 3 3" xfId="28727" xr:uid="{00000000-0005-0000-0000-0000772B0000}"/>
    <cellStyle name="Normal 6 2 2 7 3 4 4" xfId="6473" xr:uid="{00000000-0005-0000-0000-0000782B0000}"/>
    <cellStyle name="Normal 6 2 2 7 3 4 4 2" xfId="34792" xr:uid="{00000000-0005-0000-0000-0000792B0000}"/>
    <cellStyle name="Normal 6 2 2 7 3 4 5" xfId="24196" xr:uid="{00000000-0005-0000-0000-00007A2B0000}"/>
    <cellStyle name="Normal 6 2 2 7 3 5" xfId="6474" xr:uid="{00000000-0005-0000-0000-00007B2B0000}"/>
    <cellStyle name="Normal 6 2 2 7 3 5 2" xfId="6475" xr:uid="{00000000-0005-0000-0000-00007C2B0000}"/>
    <cellStyle name="Normal 6 2 2 7 3 5 2 2" xfId="38746" xr:uid="{00000000-0005-0000-0000-00007D2B0000}"/>
    <cellStyle name="Normal 6 2 2 7 3 5 3" xfId="28728" xr:uid="{00000000-0005-0000-0000-00007E2B0000}"/>
    <cellStyle name="Normal 6 2 2 7 3 6" xfId="6476" xr:uid="{00000000-0005-0000-0000-00007F2B0000}"/>
    <cellStyle name="Normal 6 2 2 7 3 6 2" xfId="6477" xr:uid="{00000000-0005-0000-0000-0000802B0000}"/>
    <cellStyle name="Normal 6 2 2 7 3 6 2 2" xfId="38747" xr:uid="{00000000-0005-0000-0000-0000812B0000}"/>
    <cellStyle name="Normal 6 2 2 7 3 6 3" xfId="28729" xr:uid="{00000000-0005-0000-0000-0000822B0000}"/>
    <cellStyle name="Normal 6 2 2 7 3 7" xfId="6478" xr:uid="{00000000-0005-0000-0000-0000832B0000}"/>
    <cellStyle name="Normal 6 2 2 7 3 7 2" xfId="34787" xr:uid="{00000000-0005-0000-0000-0000842B0000}"/>
    <cellStyle name="Normal 6 2 2 7 3 8" xfId="24191" xr:uid="{00000000-0005-0000-0000-0000852B0000}"/>
    <cellStyle name="Normal 6 2 2 7 4" xfId="6479" xr:uid="{00000000-0005-0000-0000-0000862B0000}"/>
    <cellStyle name="Normal 6 2 2 7 4 2" xfId="6480" xr:uid="{00000000-0005-0000-0000-0000872B0000}"/>
    <cellStyle name="Normal 6 2 2 7 4 2 2" xfId="6481" xr:uid="{00000000-0005-0000-0000-0000882B0000}"/>
    <cellStyle name="Normal 6 2 2 7 4 2 2 2" xfId="6482" xr:uid="{00000000-0005-0000-0000-0000892B0000}"/>
    <cellStyle name="Normal 6 2 2 7 4 2 2 2 2" xfId="38748" xr:uid="{00000000-0005-0000-0000-00008A2B0000}"/>
    <cellStyle name="Normal 6 2 2 7 4 2 2 3" xfId="28730" xr:uid="{00000000-0005-0000-0000-00008B2B0000}"/>
    <cellStyle name="Normal 6 2 2 7 4 2 3" xfId="6483" xr:uid="{00000000-0005-0000-0000-00008C2B0000}"/>
    <cellStyle name="Normal 6 2 2 7 4 2 3 2" xfId="6484" xr:uid="{00000000-0005-0000-0000-00008D2B0000}"/>
    <cellStyle name="Normal 6 2 2 7 4 2 3 2 2" xfId="38749" xr:uid="{00000000-0005-0000-0000-00008E2B0000}"/>
    <cellStyle name="Normal 6 2 2 7 4 2 3 3" xfId="28731" xr:uid="{00000000-0005-0000-0000-00008F2B0000}"/>
    <cellStyle name="Normal 6 2 2 7 4 2 4" xfId="6485" xr:uid="{00000000-0005-0000-0000-0000902B0000}"/>
    <cellStyle name="Normal 6 2 2 7 4 2 4 2" xfId="34794" xr:uid="{00000000-0005-0000-0000-0000912B0000}"/>
    <cellStyle name="Normal 6 2 2 7 4 2 5" xfId="24198" xr:uid="{00000000-0005-0000-0000-0000922B0000}"/>
    <cellStyle name="Normal 6 2 2 7 4 3" xfId="6486" xr:uid="{00000000-0005-0000-0000-0000932B0000}"/>
    <cellStyle name="Normal 6 2 2 7 4 3 2" xfId="6487" xr:uid="{00000000-0005-0000-0000-0000942B0000}"/>
    <cellStyle name="Normal 6 2 2 7 4 3 2 2" xfId="6488" xr:uid="{00000000-0005-0000-0000-0000952B0000}"/>
    <cellStyle name="Normal 6 2 2 7 4 3 2 2 2" xfId="38750" xr:uid="{00000000-0005-0000-0000-0000962B0000}"/>
    <cellStyle name="Normal 6 2 2 7 4 3 2 3" xfId="28732" xr:uid="{00000000-0005-0000-0000-0000972B0000}"/>
    <cellStyle name="Normal 6 2 2 7 4 3 3" xfId="6489" xr:uid="{00000000-0005-0000-0000-0000982B0000}"/>
    <cellStyle name="Normal 6 2 2 7 4 3 3 2" xfId="6490" xr:uid="{00000000-0005-0000-0000-0000992B0000}"/>
    <cellStyle name="Normal 6 2 2 7 4 3 3 2 2" xfId="38751" xr:uid="{00000000-0005-0000-0000-00009A2B0000}"/>
    <cellStyle name="Normal 6 2 2 7 4 3 3 3" xfId="28733" xr:uid="{00000000-0005-0000-0000-00009B2B0000}"/>
    <cellStyle name="Normal 6 2 2 7 4 3 4" xfId="6491" xr:uid="{00000000-0005-0000-0000-00009C2B0000}"/>
    <cellStyle name="Normal 6 2 2 7 4 3 4 2" xfId="34795" xr:uid="{00000000-0005-0000-0000-00009D2B0000}"/>
    <cellStyle name="Normal 6 2 2 7 4 3 5" xfId="24199" xr:uid="{00000000-0005-0000-0000-00009E2B0000}"/>
    <cellStyle name="Normal 6 2 2 7 4 4" xfId="6492" xr:uid="{00000000-0005-0000-0000-00009F2B0000}"/>
    <cellStyle name="Normal 6 2 2 7 4 4 2" xfId="6493" xr:uid="{00000000-0005-0000-0000-0000A02B0000}"/>
    <cellStyle name="Normal 6 2 2 7 4 4 2 2" xfId="38752" xr:uid="{00000000-0005-0000-0000-0000A12B0000}"/>
    <cellStyle name="Normal 6 2 2 7 4 4 3" xfId="28734" xr:uid="{00000000-0005-0000-0000-0000A22B0000}"/>
    <cellStyle name="Normal 6 2 2 7 4 5" xfId="6494" xr:uid="{00000000-0005-0000-0000-0000A32B0000}"/>
    <cellStyle name="Normal 6 2 2 7 4 5 2" xfId="6495" xr:uid="{00000000-0005-0000-0000-0000A42B0000}"/>
    <cellStyle name="Normal 6 2 2 7 4 5 2 2" xfId="38753" xr:uid="{00000000-0005-0000-0000-0000A52B0000}"/>
    <cellStyle name="Normal 6 2 2 7 4 5 3" xfId="28735" xr:uid="{00000000-0005-0000-0000-0000A62B0000}"/>
    <cellStyle name="Normal 6 2 2 7 4 6" xfId="6496" xr:uid="{00000000-0005-0000-0000-0000A72B0000}"/>
    <cellStyle name="Normal 6 2 2 7 4 6 2" xfId="34793" xr:uid="{00000000-0005-0000-0000-0000A82B0000}"/>
    <cellStyle name="Normal 6 2 2 7 4 7" xfId="24197" xr:uid="{00000000-0005-0000-0000-0000A92B0000}"/>
    <cellStyle name="Normal 6 2 2 7 5" xfId="6497" xr:uid="{00000000-0005-0000-0000-0000AA2B0000}"/>
    <cellStyle name="Normal 6 2 2 7 5 2" xfId="6498" xr:uid="{00000000-0005-0000-0000-0000AB2B0000}"/>
    <cellStyle name="Normal 6 2 2 7 5 2 2" xfId="6499" xr:uid="{00000000-0005-0000-0000-0000AC2B0000}"/>
    <cellStyle name="Normal 6 2 2 7 5 2 2 2" xfId="38754" xr:uid="{00000000-0005-0000-0000-0000AD2B0000}"/>
    <cellStyle name="Normal 6 2 2 7 5 2 3" xfId="28736" xr:uid="{00000000-0005-0000-0000-0000AE2B0000}"/>
    <cellStyle name="Normal 6 2 2 7 5 3" xfId="6500" xr:uid="{00000000-0005-0000-0000-0000AF2B0000}"/>
    <cellStyle name="Normal 6 2 2 7 5 3 2" xfId="6501" xr:uid="{00000000-0005-0000-0000-0000B02B0000}"/>
    <cellStyle name="Normal 6 2 2 7 5 3 2 2" xfId="38755" xr:uid="{00000000-0005-0000-0000-0000B12B0000}"/>
    <cellStyle name="Normal 6 2 2 7 5 3 3" xfId="28737" xr:uid="{00000000-0005-0000-0000-0000B22B0000}"/>
    <cellStyle name="Normal 6 2 2 7 5 4" xfId="6502" xr:uid="{00000000-0005-0000-0000-0000B32B0000}"/>
    <cellStyle name="Normal 6 2 2 7 5 4 2" xfId="34796" xr:uid="{00000000-0005-0000-0000-0000B42B0000}"/>
    <cellStyle name="Normal 6 2 2 7 5 5" xfId="24200" xr:uid="{00000000-0005-0000-0000-0000B52B0000}"/>
    <cellStyle name="Normal 6 2 2 7 6" xfId="6503" xr:uid="{00000000-0005-0000-0000-0000B62B0000}"/>
    <cellStyle name="Normal 6 2 2 7 6 2" xfId="6504" xr:uid="{00000000-0005-0000-0000-0000B72B0000}"/>
    <cellStyle name="Normal 6 2 2 7 6 2 2" xfId="6505" xr:uid="{00000000-0005-0000-0000-0000B82B0000}"/>
    <cellStyle name="Normal 6 2 2 7 6 2 2 2" xfId="38756" xr:uid="{00000000-0005-0000-0000-0000B92B0000}"/>
    <cellStyle name="Normal 6 2 2 7 6 2 3" xfId="28738" xr:uid="{00000000-0005-0000-0000-0000BA2B0000}"/>
    <cellStyle name="Normal 6 2 2 7 6 3" xfId="6506" xr:uid="{00000000-0005-0000-0000-0000BB2B0000}"/>
    <cellStyle name="Normal 6 2 2 7 6 3 2" xfId="6507" xr:uid="{00000000-0005-0000-0000-0000BC2B0000}"/>
    <cellStyle name="Normal 6 2 2 7 6 3 2 2" xfId="38757" xr:uid="{00000000-0005-0000-0000-0000BD2B0000}"/>
    <cellStyle name="Normal 6 2 2 7 6 3 3" xfId="28739" xr:uid="{00000000-0005-0000-0000-0000BE2B0000}"/>
    <cellStyle name="Normal 6 2 2 7 6 4" xfId="6508" xr:uid="{00000000-0005-0000-0000-0000BF2B0000}"/>
    <cellStyle name="Normal 6 2 2 7 6 4 2" xfId="34797" xr:uid="{00000000-0005-0000-0000-0000C02B0000}"/>
    <cellStyle name="Normal 6 2 2 7 6 5" xfId="24201" xr:uid="{00000000-0005-0000-0000-0000C12B0000}"/>
    <cellStyle name="Normal 6 2 2 7 7" xfId="6509" xr:uid="{00000000-0005-0000-0000-0000C22B0000}"/>
    <cellStyle name="Normal 6 2 2 7 7 2" xfId="6510" xr:uid="{00000000-0005-0000-0000-0000C32B0000}"/>
    <cellStyle name="Normal 6 2 2 7 7 2 2" xfId="38758" xr:uid="{00000000-0005-0000-0000-0000C42B0000}"/>
    <cellStyle name="Normal 6 2 2 7 7 3" xfId="28740" xr:uid="{00000000-0005-0000-0000-0000C52B0000}"/>
    <cellStyle name="Normal 6 2 2 7 8" xfId="6511" xr:uid="{00000000-0005-0000-0000-0000C62B0000}"/>
    <cellStyle name="Normal 6 2 2 7 8 2" xfId="6512" xr:uid="{00000000-0005-0000-0000-0000C72B0000}"/>
    <cellStyle name="Normal 6 2 2 7 8 2 2" xfId="38759" xr:uid="{00000000-0005-0000-0000-0000C82B0000}"/>
    <cellStyle name="Normal 6 2 2 7 8 3" xfId="28741" xr:uid="{00000000-0005-0000-0000-0000C92B0000}"/>
    <cellStyle name="Normal 6 2 2 7 9" xfId="6513" xr:uid="{00000000-0005-0000-0000-0000CA2B0000}"/>
    <cellStyle name="Normal 6 2 2 7 9 2" xfId="34780" xr:uid="{00000000-0005-0000-0000-0000CB2B0000}"/>
    <cellStyle name="Normal 6 2 2 8" xfId="6514" xr:uid="{00000000-0005-0000-0000-0000CC2B0000}"/>
    <cellStyle name="Normal 6 2 2 8 10" xfId="24202" xr:uid="{00000000-0005-0000-0000-0000CD2B0000}"/>
    <cellStyle name="Normal 6 2 2 8 2" xfId="6515" xr:uid="{00000000-0005-0000-0000-0000CE2B0000}"/>
    <cellStyle name="Normal 6 2 2 8 2 2" xfId="6516" xr:uid="{00000000-0005-0000-0000-0000CF2B0000}"/>
    <cellStyle name="Normal 6 2 2 8 2 2 2" xfId="6517" xr:uid="{00000000-0005-0000-0000-0000D02B0000}"/>
    <cellStyle name="Normal 6 2 2 8 2 2 2 2" xfId="6518" xr:uid="{00000000-0005-0000-0000-0000D12B0000}"/>
    <cellStyle name="Normal 6 2 2 8 2 2 2 2 2" xfId="6519" xr:uid="{00000000-0005-0000-0000-0000D22B0000}"/>
    <cellStyle name="Normal 6 2 2 8 2 2 2 2 2 2" xfId="38760" xr:uid="{00000000-0005-0000-0000-0000D32B0000}"/>
    <cellStyle name="Normal 6 2 2 8 2 2 2 2 3" xfId="28742" xr:uid="{00000000-0005-0000-0000-0000D42B0000}"/>
    <cellStyle name="Normal 6 2 2 8 2 2 2 3" xfId="6520" xr:uid="{00000000-0005-0000-0000-0000D52B0000}"/>
    <cellStyle name="Normal 6 2 2 8 2 2 2 3 2" xfId="6521" xr:uid="{00000000-0005-0000-0000-0000D62B0000}"/>
    <cellStyle name="Normal 6 2 2 8 2 2 2 3 2 2" xfId="38761" xr:uid="{00000000-0005-0000-0000-0000D72B0000}"/>
    <cellStyle name="Normal 6 2 2 8 2 2 2 3 3" xfId="28743" xr:uid="{00000000-0005-0000-0000-0000D82B0000}"/>
    <cellStyle name="Normal 6 2 2 8 2 2 2 4" xfId="6522" xr:uid="{00000000-0005-0000-0000-0000D92B0000}"/>
    <cellStyle name="Normal 6 2 2 8 2 2 2 4 2" xfId="34801" xr:uid="{00000000-0005-0000-0000-0000DA2B0000}"/>
    <cellStyle name="Normal 6 2 2 8 2 2 2 5" xfId="24205" xr:uid="{00000000-0005-0000-0000-0000DB2B0000}"/>
    <cellStyle name="Normal 6 2 2 8 2 2 3" xfId="6523" xr:uid="{00000000-0005-0000-0000-0000DC2B0000}"/>
    <cellStyle name="Normal 6 2 2 8 2 2 3 2" xfId="6524" xr:uid="{00000000-0005-0000-0000-0000DD2B0000}"/>
    <cellStyle name="Normal 6 2 2 8 2 2 3 2 2" xfId="6525" xr:uid="{00000000-0005-0000-0000-0000DE2B0000}"/>
    <cellStyle name="Normal 6 2 2 8 2 2 3 2 2 2" xfId="38762" xr:uid="{00000000-0005-0000-0000-0000DF2B0000}"/>
    <cellStyle name="Normal 6 2 2 8 2 2 3 2 3" xfId="28744" xr:uid="{00000000-0005-0000-0000-0000E02B0000}"/>
    <cellStyle name="Normal 6 2 2 8 2 2 3 3" xfId="6526" xr:uid="{00000000-0005-0000-0000-0000E12B0000}"/>
    <cellStyle name="Normal 6 2 2 8 2 2 3 3 2" xfId="6527" xr:uid="{00000000-0005-0000-0000-0000E22B0000}"/>
    <cellStyle name="Normal 6 2 2 8 2 2 3 3 2 2" xfId="38763" xr:uid="{00000000-0005-0000-0000-0000E32B0000}"/>
    <cellStyle name="Normal 6 2 2 8 2 2 3 3 3" xfId="28745" xr:uid="{00000000-0005-0000-0000-0000E42B0000}"/>
    <cellStyle name="Normal 6 2 2 8 2 2 3 4" xfId="6528" xr:uid="{00000000-0005-0000-0000-0000E52B0000}"/>
    <cellStyle name="Normal 6 2 2 8 2 2 3 4 2" xfId="34802" xr:uid="{00000000-0005-0000-0000-0000E62B0000}"/>
    <cellStyle name="Normal 6 2 2 8 2 2 3 5" xfId="24206" xr:uid="{00000000-0005-0000-0000-0000E72B0000}"/>
    <cellStyle name="Normal 6 2 2 8 2 2 4" xfId="6529" xr:uid="{00000000-0005-0000-0000-0000E82B0000}"/>
    <cellStyle name="Normal 6 2 2 8 2 2 4 2" xfId="6530" xr:uid="{00000000-0005-0000-0000-0000E92B0000}"/>
    <cellStyle name="Normal 6 2 2 8 2 2 4 2 2" xfId="38764" xr:uid="{00000000-0005-0000-0000-0000EA2B0000}"/>
    <cellStyle name="Normal 6 2 2 8 2 2 4 3" xfId="28746" xr:uid="{00000000-0005-0000-0000-0000EB2B0000}"/>
    <cellStyle name="Normal 6 2 2 8 2 2 5" xfId="6531" xr:uid="{00000000-0005-0000-0000-0000EC2B0000}"/>
    <cellStyle name="Normal 6 2 2 8 2 2 5 2" xfId="6532" xr:uid="{00000000-0005-0000-0000-0000ED2B0000}"/>
    <cellStyle name="Normal 6 2 2 8 2 2 5 2 2" xfId="38765" xr:uid="{00000000-0005-0000-0000-0000EE2B0000}"/>
    <cellStyle name="Normal 6 2 2 8 2 2 5 3" xfId="28747" xr:uid="{00000000-0005-0000-0000-0000EF2B0000}"/>
    <cellStyle name="Normal 6 2 2 8 2 2 6" xfId="6533" xr:uid="{00000000-0005-0000-0000-0000F02B0000}"/>
    <cellStyle name="Normal 6 2 2 8 2 2 6 2" xfId="34800" xr:uid="{00000000-0005-0000-0000-0000F12B0000}"/>
    <cellStyle name="Normal 6 2 2 8 2 2 7" xfId="24204" xr:uid="{00000000-0005-0000-0000-0000F22B0000}"/>
    <cellStyle name="Normal 6 2 2 8 2 3" xfId="6534" xr:uid="{00000000-0005-0000-0000-0000F32B0000}"/>
    <cellStyle name="Normal 6 2 2 8 2 3 2" xfId="6535" xr:uid="{00000000-0005-0000-0000-0000F42B0000}"/>
    <cellStyle name="Normal 6 2 2 8 2 3 2 2" xfId="6536" xr:uid="{00000000-0005-0000-0000-0000F52B0000}"/>
    <cellStyle name="Normal 6 2 2 8 2 3 2 2 2" xfId="38766" xr:uid="{00000000-0005-0000-0000-0000F62B0000}"/>
    <cellStyle name="Normal 6 2 2 8 2 3 2 3" xfId="28748" xr:uid="{00000000-0005-0000-0000-0000F72B0000}"/>
    <cellStyle name="Normal 6 2 2 8 2 3 3" xfId="6537" xr:uid="{00000000-0005-0000-0000-0000F82B0000}"/>
    <cellStyle name="Normal 6 2 2 8 2 3 3 2" xfId="6538" xr:uid="{00000000-0005-0000-0000-0000F92B0000}"/>
    <cellStyle name="Normal 6 2 2 8 2 3 3 2 2" xfId="38767" xr:uid="{00000000-0005-0000-0000-0000FA2B0000}"/>
    <cellStyle name="Normal 6 2 2 8 2 3 3 3" xfId="28749" xr:uid="{00000000-0005-0000-0000-0000FB2B0000}"/>
    <cellStyle name="Normal 6 2 2 8 2 3 4" xfId="6539" xr:uid="{00000000-0005-0000-0000-0000FC2B0000}"/>
    <cellStyle name="Normal 6 2 2 8 2 3 4 2" xfId="34803" xr:uid="{00000000-0005-0000-0000-0000FD2B0000}"/>
    <cellStyle name="Normal 6 2 2 8 2 3 5" xfId="24207" xr:uid="{00000000-0005-0000-0000-0000FE2B0000}"/>
    <cellStyle name="Normal 6 2 2 8 2 4" xfId="6540" xr:uid="{00000000-0005-0000-0000-0000FF2B0000}"/>
    <cellStyle name="Normal 6 2 2 8 2 4 2" xfId="6541" xr:uid="{00000000-0005-0000-0000-0000002C0000}"/>
    <cellStyle name="Normal 6 2 2 8 2 4 2 2" xfId="6542" xr:uid="{00000000-0005-0000-0000-0000012C0000}"/>
    <cellStyle name="Normal 6 2 2 8 2 4 2 2 2" xfId="38768" xr:uid="{00000000-0005-0000-0000-0000022C0000}"/>
    <cellStyle name="Normal 6 2 2 8 2 4 2 3" xfId="28750" xr:uid="{00000000-0005-0000-0000-0000032C0000}"/>
    <cellStyle name="Normal 6 2 2 8 2 4 3" xfId="6543" xr:uid="{00000000-0005-0000-0000-0000042C0000}"/>
    <cellStyle name="Normal 6 2 2 8 2 4 3 2" xfId="6544" xr:uid="{00000000-0005-0000-0000-0000052C0000}"/>
    <cellStyle name="Normal 6 2 2 8 2 4 3 2 2" xfId="38769" xr:uid="{00000000-0005-0000-0000-0000062C0000}"/>
    <cellStyle name="Normal 6 2 2 8 2 4 3 3" xfId="28751" xr:uid="{00000000-0005-0000-0000-0000072C0000}"/>
    <cellStyle name="Normal 6 2 2 8 2 4 4" xfId="6545" xr:uid="{00000000-0005-0000-0000-0000082C0000}"/>
    <cellStyle name="Normal 6 2 2 8 2 4 4 2" xfId="34804" xr:uid="{00000000-0005-0000-0000-0000092C0000}"/>
    <cellStyle name="Normal 6 2 2 8 2 4 5" xfId="24208" xr:uid="{00000000-0005-0000-0000-00000A2C0000}"/>
    <cellStyle name="Normal 6 2 2 8 2 5" xfId="6546" xr:uid="{00000000-0005-0000-0000-00000B2C0000}"/>
    <cellStyle name="Normal 6 2 2 8 2 5 2" xfId="6547" xr:uid="{00000000-0005-0000-0000-00000C2C0000}"/>
    <cellStyle name="Normal 6 2 2 8 2 5 2 2" xfId="38770" xr:uid="{00000000-0005-0000-0000-00000D2C0000}"/>
    <cellStyle name="Normal 6 2 2 8 2 5 3" xfId="28752" xr:uid="{00000000-0005-0000-0000-00000E2C0000}"/>
    <cellStyle name="Normal 6 2 2 8 2 6" xfId="6548" xr:uid="{00000000-0005-0000-0000-00000F2C0000}"/>
    <cellStyle name="Normal 6 2 2 8 2 6 2" xfId="6549" xr:uid="{00000000-0005-0000-0000-0000102C0000}"/>
    <cellStyle name="Normal 6 2 2 8 2 6 2 2" xfId="38771" xr:uid="{00000000-0005-0000-0000-0000112C0000}"/>
    <cellStyle name="Normal 6 2 2 8 2 6 3" xfId="28753" xr:uid="{00000000-0005-0000-0000-0000122C0000}"/>
    <cellStyle name="Normal 6 2 2 8 2 7" xfId="6550" xr:uid="{00000000-0005-0000-0000-0000132C0000}"/>
    <cellStyle name="Normal 6 2 2 8 2 7 2" xfId="34799" xr:uid="{00000000-0005-0000-0000-0000142C0000}"/>
    <cellStyle name="Normal 6 2 2 8 2 8" xfId="24203" xr:uid="{00000000-0005-0000-0000-0000152C0000}"/>
    <cellStyle name="Normal 6 2 2 8 3" xfId="6551" xr:uid="{00000000-0005-0000-0000-0000162C0000}"/>
    <cellStyle name="Normal 6 2 2 8 3 2" xfId="6552" xr:uid="{00000000-0005-0000-0000-0000172C0000}"/>
    <cellStyle name="Normal 6 2 2 8 3 2 2" xfId="6553" xr:uid="{00000000-0005-0000-0000-0000182C0000}"/>
    <cellStyle name="Normal 6 2 2 8 3 2 2 2" xfId="6554" xr:uid="{00000000-0005-0000-0000-0000192C0000}"/>
    <cellStyle name="Normal 6 2 2 8 3 2 2 2 2" xfId="6555" xr:uid="{00000000-0005-0000-0000-00001A2C0000}"/>
    <cellStyle name="Normal 6 2 2 8 3 2 2 2 2 2" xfId="38772" xr:uid="{00000000-0005-0000-0000-00001B2C0000}"/>
    <cellStyle name="Normal 6 2 2 8 3 2 2 2 3" xfId="28754" xr:uid="{00000000-0005-0000-0000-00001C2C0000}"/>
    <cellStyle name="Normal 6 2 2 8 3 2 2 3" xfId="6556" xr:uid="{00000000-0005-0000-0000-00001D2C0000}"/>
    <cellStyle name="Normal 6 2 2 8 3 2 2 3 2" xfId="6557" xr:uid="{00000000-0005-0000-0000-00001E2C0000}"/>
    <cellStyle name="Normal 6 2 2 8 3 2 2 3 2 2" xfId="38773" xr:uid="{00000000-0005-0000-0000-00001F2C0000}"/>
    <cellStyle name="Normal 6 2 2 8 3 2 2 3 3" xfId="28755" xr:uid="{00000000-0005-0000-0000-0000202C0000}"/>
    <cellStyle name="Normal 6 2 2 8 3 2 2 4" xfId="6558" xr:uid="{00000000-0005-0000-0000-0000212C0000}"/>
    <cellStyle name="Normal 6 2 2 8 3 2 2 4 2" xfId="34807" xr:uid="{00000000-0005-0000-0000-0000222C0000}"/>
    <cellStyle name="Normal 6 2 2 8 3 2 2 5" xfId="24211" xr:uid="{00000000-0005-0000-0000-0000232C0000}"/>
    <cellStyle name="Normal 6 2 2 8 3 2 3" xfId="6559" xr:uid="{00000000-0005-0000-0000-0000242C0000}"/>
    <cellStyle name="Normal 6 2 2 8 3 2 3 2" xfId="6560" xr:uid="{00000000-0005-0000-0000-0000252C0000}"/>
    <cellStyle name="Normal 6 2 2 8 3 2 3 2 2" xfId="6561" xr:uid="{00000000-0005-0000-0000-0000262C0000}"/>
    <cellStyle name="Normal 6 2 2 8 3 2 3 2 2 2" xfId="38774" xr:uid="{00000000-0005-0000-0000-0000272C0000}"/>
    <cellStyle name="Normal 6 2 2 8 3 2 3 2 3" xfId="28756" xr:uid="{00000000-0005-0000-0000-0000282C0000}"/>
    <cellStyle name="Normal 6 2 2 8 3 2 3 3" xfId="6562" xr:uid="{00000000-0005-0000-0000-0000292C0000}"/>
    <cellStyle name="Normal 6 2 2 8 3 2 3 3 2" xfId="6563" xr:uid="{00000000-0005-0000-0000-00002A2C0000}"/>
    <cellStyle name="Normal 6 2 2 8 3 2 3 3 2 2" xfId="38775" xr:uid="{00000000-0005-0000-0000-00002B2C0000}"/>
    <cellStyle name="Normal 6 2 2 8 3 2 3 3 3" xfId="28757" xr:uid="{00000000-0005-0000-0000-00002C2C0000}"/>
    <cellStyle name="Normal 6 2 2 8 3 2 3 4" xfId="6564" xr:uid="{00000000-0005-0000-0000-00002D2C0000}"/>
    <cellStyle name="Normal 6 2 2 8 3 2 3 4 2" xfId="34808" xr:uid="{00000000-0005-0000-0000-00002E2C0000}"/>
    <cellStyle name="Normal 6 2 2 8 3 2 3 5" xfId="24212" xr:uid="{00000000-0005-0000-0000-00002F2C0000}"/>
    <cellStyle name="Normal 6 2 2 8 3 2 4" xfId="6565" xr:uid="{00000000-0005-0000-0000-0000302C0000}"/>
    <cellStyle name="Normal 6 2 2 8 3 2 4 2" xfId="6566" xr:uid="{00000000-0005-0000-0000-0000312C0000}"/>
    <cellStyle name="Normal 6 2 2 8 3 2 4 2 2" xfId="38776" xr:uid="{00000000-0005-0000-0000-0000322C0000}"/>
    <cellStyle name="Normal 6 2 2 8 3 2 4 3" xfId="28758" xr:uid="{00000000-0005-0000-0000-0000332C0000}"/>
    <cellStyle name="Normal 6 2 2 8 3 2 5" xfId="6567" xr:uid="{00000000-0005-0000-0000-0000342C0000}"/>
    <cellStyle name="Normal 6 2 2 8 3 2 5 2" xfId="6568" xr:uid="{00000000-0005-0000-0000-0000352C0000}"/>
    <cellStyle name="Normal 6 2 2 8 3 2 5 2 2" xfId="38777" xr:uid="{00000000-0005-0000-0000-0000362C0000}"/>
    <cellStyle name="Normal 6 2 2 8 3 2 5 3" xfId="28759" xr:uid="{00000000-0005-0000-0000-0000372C0000}"/>
    <cellStyle name="Normal 6 2 2 8 3 2 6" xfId="6569" xr:uid="{00000000-0005-0000-0000-0000382C0000}"/>
    <cellStyle name="Normal 6 2 2 8 3 2 6 2" xfId="34806" xr:uid="{00000000-0005-0000-0000-0000392C0000}"/>
    <cellStyle name="Normal 6 2 2 8 3 2 7" xfId="24210" xr:uid="{00000000-0005-0000-0000-00003A2C0000}"/>
    <cellStyle name="Normal 6 2 2 8 3 3" xfId="6570" xr:uid="{00000000-0005-0000-0000-00003B2C0000}"/>
    <cellStyle name="Normal 6 2 2 8 3 3 2" xfId="6571" xr:uid="{00000000-0005-0000-0000-00003C2C0000}"/>
    <cellStyle name="Normal 6 2 2 8 3 3 2 2" xfId="6572" xr:uid="{00000000-0005-0000-0000-00003D2C0000}"/>
    <cellStyle name="Normal 6 2 2 8 3 3 2 2 2" xfId="38778" xr:uid="{00000000-0005-0000-0000-00003E2C0000}"/>
    <cellStyle name="Normal 6 2 2 8 3 3 2 3" xfId="28760" xr:uid="{00000000-0005-0000-0000-00003F2C0000}"/>
    <cellStyle name="Normal 6 2 2 8 3 3 3" xfId="6573" xr:uid="{00000000-0005-0000-0000-0000402C0000}"/>
    <cellStyle name="Normal 6 2 2 8 3 3 3 2" xfId="6574" xr:uid="{00000000-0005-0000-0000-0000412C0000}"/>
    <cellStyle name="Normal 6 2 2 8 3 3 3 2 2" xfId="38779" xr:uid="{00000000-0005-0000-0000-0000422C0000}"/>
    <cellStyle name="Normal 6 2 2 8 3 3 3 3" xfId="28761" xr:uid="{00000000-0005-0000-0000-0000432C0000}"/>
    <cellStyle name="Normal 6 2 2 8 3 3 4" xfId="6575" xr:uid="{00000000-0005-0000-0000-0000442C0000}"/>
    <cellStyle name="Normal 6 2 2 8 3 3 4 2" xfId="34809" xr:uid="{00000000-0005-0000-0000-0000452C0000}"/>
    <cellStyle name="Normal 6 2 2 8 3 3 5" xfId="24213" xr:uid="{00000000-0005-0000-0000-0000462C0000}"/>
    <cellStyle name="Normal 6 2 2 8 3 4" xfId="6576" xr:uid="{00000000-0005-0000-0000-0000472C0000}"/>
    <cellStyle name="Normal 6 2 2 8 3 4 2" xfId="6577" xr:uid="{00000000-0005-0000-0000-0000482C0000}"/>
    <cellStyle name="Normal 6 2 2 8 3 4 2 2" xfId="6578" xr:uid="{00000000-0005-0000-0000-0000492C0000}"/>
    <cellStyle name="Normal 6 2 2 8 3 4 2 2 2" xfId="38780" xr:uid="{00000000-0005-0000-0000-00004A2C0000}"/>
    <cellStyle name="Normal 6 2 2 8 3 4 2 3" xfId="28762" xr:uid="{00000000-0005-0000-0000-00004B2C0000}"/>
    <cellStyle name="Normal 6 2 2 8 3 4 3" xfId="6579" xr:uid="{00000000-0005-0000-0000-00004C2C0000}"/>
    <cellStyle name="Normal 6 2 2 8 3 4 3 2" xfId="6580" xr:uid="{00000000-0005-0000-0000-00004D2C0000}"/>
    <cellStyle name="Normal 6 2 2 8 3 4 3 2 2" xfId="38781" xr:uid="{00000000-0005-0000-0000-00004E2C0000}"/>
    <cellStyle name="Normal 6 2 2 8 3 4 3 3" xfId="28763" xr:uid="{00000000-0005-0000-0000-00004F2C0000}"/>
    <cellStyle name="Normal 6 2 2 8 3 4 4" xfId="6581" xr:uid="{00000000-0005-0000-0000-0000502C0000}"/>
    <cellStyle name="Normal 6 2 2 8 3 4 4 2" xfId="34810" xr:uid="{00000000-0005-0000-0000-0000512C0000}"/>
    <cellStyle name="Normal 6 2 2 8 3 4 5" xfId="24214" xr:uid="{00000000-0005-0000-0000-0000522C0000}"/>
    <cellStyle name="Normal 6 2 2 8 3 5" xfId="6582" xr:uid="{00000000-0005-0000-0000-0000532C0000}"/>
    <cellStyle name="Normal 6 2 2 8 3 5 2" xfId="6583" xr:uid="{00000000-0005-0000-0000-0000542C0000}"/>
    <cellStyle name="Normal 6 2 2 8 3 5 2 2" xfId="38782" xr:uid="{00000000-0005-0000-0000-0000552C0000}"/>
    <cellStyle name="Normal 6 2 2 8 3 5 3" xfId="28764" xr:uid="{00000000-0005-0000-0000-0000562C0000}"/>
    <cellStyle name="Normal 6 2 2 8 3 6" xfId="6584" xr:uid="{00000000-0005-0000-0000-0000572C0000}"/>
    <cellStyle name="Normal 6 2 2 8 3 6 2" xfId="6585" xr:uid="{00000000-0005-0000-0000-0000582C0000}"/>
    <cellStyle name="Normal 6 2 2 8 3 6 2 2" xfId="38783" xr:uid="{00000000-0005-0000-0000-0000592C0000}"/>
    <cellStyle name="Normal 6 2 2 8 3 6 3" xfId="28765" xr:uid="{00000000-0005-0000-0000-00005A2C0000}"/>
    <cellStyle name="Normal 6 2 2 8 3 7" xfId="6586" xr:uid="{00000000-0005-0000-0000-00005B2C0000}"/>
    <cellStyle name="Normal 6 2 2 8 3 7 2" xfId="34805" xr:uid="{00000000-0005-0000-0000-00005C2C0000}"/>
    <cellStyle name="Normal 6 2 2 8 3 8" xfId="24209" xr:uid="{00000000-0005-0000-0000-00005D2C0000}"/>
    <cellStyle name="Normal 6 2 2 8 4" xfId="6587" xr:uid="{00000000-0005-0000-0000-00005E2C0000}"/>
    <cellStyle name="Normal 6 2 2 8 4 2" xfId="6588" xr:uid="{00000000-0005-0000-0000-00005F2C0000}"/>
    <cellStyle name="Normal 6 2 2 8 4 2 2" xfId="6589" xr:uid="{00000000-0005-0000-0000-0000602C0000}"/>
    <cellStyle name="Normal 6 2 2 8 4 2 2 2" xfId="6590" xr:uid="{00000000-0005-0000-0000-0000612C0000}"/>
    <cellStyle name="Normal 6 2 2 8 4 2 2 2 2" xfId="38784" xr:uid="{00000000-0005-0000-0000-0000622C0000}"/>
    <cellStyle name="Normal 6 2 2 8 4 2 2 3" xfId="28766" xr:uid="{00000000-0005-0000-0000-0000632C0000}"/>
    <cellStyle name="Normal 6 2 2 8 4 2 3" xfId="6591" xr:uid="{00000000-0005-0000-0000-0000642C0000}"/>
    <cellStyle name="Normal 6 2 2 8 4 2 3 2" xfId="6592" xr:uid="{00000000-0005-0000-0000-0000652C0000}"/>
    <cellStyle name="Normal 6 2 2 8 4 2 3 2 2" xfId="38785" xr:uid="{00000000-0005-0000-0000-0000662C0000}"/>
    <cellStyle name="Normal 6 2 2 8 4 2 3 3" xfId="28767" xr:uid="{00000000-0005-0000-0000-0000672C0000}"/>
    <cellStyle name="Normal 6 2 2 8 4 2 4" xfId="6593" xr:uid="{00000000-0005-0000-0000-0000682C0000}"/>
    <cellStyle name="Normal 6 2 2 8 4 2 4 2" xfId="34812" xr:uid="{00000000-0005-0000-0000-0000692C0000}"/>
    <cellStyle name="Normal 6 2 2 8 4 2 5" xfId="24216" xr:uid="{00000000-0005-0000-0000-00006A2C0000}"/>
    <cellStyle name="Normal 6 2 2 8 4 3" xfId="6594" xr:uid="{00000000-0005-0000-0000-00006B2C0000}"/>
    <cellStyle name="Normal 6 2 2 8 4 3 2" xfId="6595" xr:uid="{00000000-0005-0000-0000-00006C2C0000}"/>
    <cellStyle name="Normal 6 2 2 8 4 3 2 2" xfId="6596" xr:uid="{00000000-0005-0000-0000-00006D2C0000}"/>
    <cellStyle name="Normal 6 2 2 8 4 3 2 2 2" xfId="38786" xr:uid="{00000000-0005-0000-0000-00006E2C0000}"/>
    <cellStyle name="Normal 6 2 2 8 4 3 2 3" xfId="28768" xr:uid="{00000000-0005-0000-0000-00006F2C0000}"/>
    <cellStyle name="Normal 6 2 2 8 4 3 3" xfId="6597" xr:uid="{00000000-0005-0000-0000-0000702C0000}"/>
    <cellStyle name="Normal 6 2 2 8 4 3 3 2" xfId="6598" xr:uid="{00000000-0005-0000-0000-0000712C0000}"/>
    <cellStyle name="Normal 6 2 2 8 4 3 3 2 2" xfId="38787" xr:uid="{00000000-0005-0000-0000-0000722C0000}"/>
    <cellStyle name="Normal 6 2 2 8 4 3 3 3" xfId="28769" xr:uid="{00000000-0005-0000-0000-0000732C0000}"/>
    <cellStyle name="Normal 6 2 2 8 4 3 4" xfId="6599" xr:uid="{00000000-0005-0000-0000-0000742C0000}"/>
    <cellStyle name="Normal 6 2 2 8 4 3 4 2" xfId="34813" xr:uid="{00000000-0005-0000-0000-0000752C0000}"/>
    <cellStyle name="Normal 6 2 2 8 4 3 5" xfId="24217" xr:uid="{00000000-0005-0000-0000-0000762C0000}"/>
    <cellStyle name="Normal 6 2 2 8 4 4" xfId="6600" xr:uid="{00000000-0005-0000-0000-0000772C0000}"/>
    <cellStyle name="Normal 6 2 2 8 4 4 2" xfId="6601" xr:uid="{00000000-0005-0000-0000-0000782C0000}"/>
    <cellStyle name="Normal 6 2 2 8 4 4 2 2" xfId="38788" xr:uid="{00000000-0005-0000-0000-0000792C0000}"/>
    <cellStyle name="Normal 6 2 2 8 4 4 3" xfId="28770" xr:uid="{00000000-0005-0000-0000-00007A2C0000}"/>
    <cellStyle name="Normal 6 2 2 8 4 5" xfId="6602" xr:uid="{00000000-0005-0000-0000-00007B2C0000}"/>
    <cellStyle name="Normal 6 2 2 8 4 5 2" xfId="6603" xr:uid="{00000000-0005-0000-0000-00007C2C0000}"/>
    <cellStyle name="Normal 6 2 2 8 4 5 2 2" xfId="38789" xr:uid="{00000000-0005-0000-0000-00007D2C0000}"/>
    <cellStyle name="Normal 6 2 2 8 4 5 3" xfId="28771" xr:uid="{00000000-0005-0000-0000-00007E2C0000}"/>
    <cellStyle name="Normal 6 2 2 8 4 6" xfId="6604" xr:uid="{00000000-0005-0000-0000-00007F2C0000}"/>
    <cellStyle name="Normal 6 2 2 8 4 6 2" xfId="34811" xr:uid="{00000000-0005-0000-0000-0000802C0000}"/>
    <cellStyle name="Normal 6 2 2 8 4 7" xfId="24215" xr:uid="{00000000-0005-0000-0000-0000812C0000}"/>
    <cellStyle name="Normal 6 2 2 8 5" xfId="6605" xr:uid="{00000000-0005-0000-0000-0000822C0000}"/>
    <cellStyle name="Normal 6 2 2 8 5 2" xfId="6606" xr:uid="{00000000-0005-0000-0000-0000832C0000}"/>
    <cellStyle name="Normal 6 2 2 8 5 2 2" xfId="6607" xr:uid="{00000000-0005-0000-0000-0000842C0000}"/>
    <cellStyle name="Normal 6 2 2 8 5 2 2 2" xfId="38790" xr:uid="{00000000-0005-0000-0000-0000852C0000}"/>
    <cellStyle name="Normal 6 2 2 8 5 2 3" xfId="28772" xr:uid="{00000000-0005-0000-0000-0000862C0000}"/>
    <cellStyle name="Normal 6 2 2 8 5 3" xfId="6608" xr:uid="{00000000-0005-0000-0000-0000872C0000}"/>
    <cellStyle name="Normal 6 2 2 8 5 3 2" xfId="6609" xr:uid="{00000000-0005-0000-0000-0000882C0000}"/>
    <cellStyle name="Normal 6 2 2 8 5 3 2 2" xfId="38791" xr:uid="{00000000-0005-0000-0000-0000892C0000}"/>
    <cellStyle name="Normal 6 2 2 8 5 3 3" xfId="28773" xr:uid="{00000000-0005-0000-0000-00008A2C0000}"/>
    <cellStyle name="Normal 6 2 2 8 5 4" xfId="6610" xr:uid="{00000000-0005-0000-0000-00008B2C0000}"/>
    <cellStyle name="Normal 6 2 2 8 5 4 2" xfId="34814" xr:uid="{00000000-0005-0000-0000-00008C2C0000}"/>
    <cellStyle name="Normal 6 2 2 8 5 5" xfId="24218" xr:uid="{00000000-0005-0000-0000-00008D2C0000}"/>
    <cellStyle name="Normal 6 2 2 8 6" xfId="6611" xr:uid="{00000000-0005-0000-0000-00008E2C0000}"/>
    <cellStyle name="Normal 6 2 2 8 6 2" xfId="6612" xr:uid="{00000000-0005-0000-0000-00008F2C0000}"/>
    <cellStyle name="Normal 6 2 2 8 6 2 2" xfId="6613" xr:uid="{00000000-0005-0000-0000-0000902C0000}"/>
    <cellStyle name="Normal 6 2 2 8 6 2 2 2" xfId="38792" xr:uid="{00000000-0005-0000-0000-0000912C0000}"/>
    <cellStyle name="Normal 6 2 2 8 6 2 3" xfId="28774" xr:uid="{00000000-0005-0000-0000-0000922C0000}"/>
    <cellStyle name="Normal 6 2 2 8 6 3" xfId="6614" xr:uid="{00000000-0005-0000-0000-0000932C0000}"/>
    <cellStyle name="Normal 6 2 2 8 6 3 2" xfId="6615" xr:uid="{00000000-0005-0000-0000-0000942C0000}"/>
    <cellStyle name="Normal 6 2 2 8 6 3 2 2" xfId="38793" xr:uid="{00000000-0005-0000-0000-0000952C0000}"/>
    <cellStyle name="Normal 6 2 2 8 6 3 3" xfId="28775" xr:uid="{00000000-0005-0000-0000-0000962C0000}"/>
    <cellStyle name="Normal 6 2 2 8 6 4" xfId="6616" xr:uid="{00000000-0005-0000-0000-0000972C0000}"/>
    <cellStyle name="Normal 6 2 2 8 6 4 2" xfId="34815" xr:uid="{00000000-0005-0000-0000-0000982C0000}"/>
    <cellStyle name="Normal 6 2 2 8 6 5" xfId="24219" xr:uid="{00000000-0005-0000-0000-0000992C0000}"/>
    <cellStyle name="Normal 6 2 2 8 7" xfId="6617" xr:uid="{00000000-0005-0000-0000-00009A2C0000}"/>
    <cellStyle name="Normal 6 2 2 8 7 2" xfId="6618" xr:uid="{00000000-0005-0000-0000-00009B2C0000}"/>
    <cellStyle name="Normal 6 2 2 8 7 2 2" xfId="38794" xr:uid="{00000000-0005-0000-0000-00009C2C0000}"/>
    <cellStyle name="Normal 6 2 2 8 7 3" xfId="28776" xr:uid="{00000000-0005-0000-0000-00009D2C0000}"/>
    <cellStyle name="Normal 6 2 2 8 8" xfId="6619" xr:uid="{00000000-0005-0000-0000-00009E2C0000}"/>
    <cellStyle name="Normal 6 2 2 8 8 2" xfId="6620" xr:uid="{00000000-0005-0000-0000-00009F2C0000}"/>
    <cellStyle name="Normal 6 2 2 8 8 2 2" xfId="38795" xr:uid="{00000000-0005-0000-0000-0000A02C0000}"/>
    <cellStyle name="Normal 6 2 2 8 8 3" xfId="28777" xr:uid="{00000000-0005-0000-0000-0000A12C0000}"/>
    <cellStyle name="Normal 6 2 2 8 9" xfId="6621" xr:uid="{00000000-0005-0000-0000-0000A22C0000}"/>
    <cellStyle name="Normal 6 2 2 8 9 2" xfId="34798" xr:uid="{00000000-0005-0000-0000-0000A32C0000}"/>
    <cellStyle name="Normal 6 2 2 9" xfId="6622" xr:uid="{00000000-0005-0000-0000-0000A42C0000}"/>
    <cellStyle name="Normal 6 2 2 9 2" xfId="6623" xr:uid="{00000000-0005-0000-0000-0000A52C0000}"/>
    <cellStyle name="Normal 6 2 2 9 2 2" xfId="6624" xr:uid="{00000000-0005-0000-0000-0000A62C0000}"/>
    <cellStyle name="Normal 6 2 2 9 2 2 2" xfId="6625" xr:uid="{00000000-0005-0000-0000-0000A72C0000}"/>
    <cellStyle name="Normal 6 2 2 9 2 2 2 2" xfId="6626" xr:uid="{00000000-0005-0000-0000-0000A82C0000}"/>
    <cellStyle name="Normal 6 2 2 9 2 2 2 2 2" xfId="38796" xr:uid="{00000000-0005-0000-0000-0000A92C0000}"/>
    <cellStyle name="Normal 6 2 2 9 2 2 2 3" xfId="28778" xr:uid="{00000000-0005-0000-0000-0000AA2C0000}"/>
    <cellStyle name="Normal 6 2 2 9 2 2 3" xfId="6627" xr:uid="{00000000-0005-0000-0000-0000AB2C0000}"/>
    <cellStyle name="Normal 6 2 2 9 2 2 3 2" xfId="6628" xr:uid="{00000000-0005-0000-0000-0000AC2C0000}"/>
    <cellStyle name="Normal 6 2 2 9 2 2 3 2 2" xfId="38797" xr:uid="{00000000-0005-0000-0000-0000AD2C0000}"/>
    <cellStyle name="Normal 6 2 2 9 2 2 3 3" xfId="28779" xr:uid="{00000000-0005-0000-0000-0000AE2C0000}"/>
    <cellStyle name="Normal 6 2 2 9 2 2 4" xfId="6629" xr:uid="{00000000-0005-0000-0000-0000AF2C0000}"/>
    <cellStyle name="Normal 6 2 2 9 2 2 4 2" xfId="34818" xr:uid="{00000000-0005-0000-0000-0000B02C0000}"/>
    <cellStyle name="Normal 6 2 2 9 2 2 5" xfId="24222" xr:uid="{00000000-0005-0000-0000-0000B12C0000}"/>
    <cellStyle name="Normal 6 2 2 9 2 3" xfId="6630" xr:uid="{00000000-0005-0000-0000-0000B22C0000}"/>
    <cellStyle name="Normal 6 2 2 9 2 3 2" xfId="6631" xr:uid="{00000000-0005-0000-0000-0000B32C0000}"/>
    <cellStyle name="Normal 6 2 2 9 2 3 2 2" xfId="6632" xr:uid="{00000000-0005-0000-0000-0000B42C0000}"/>
    <cellStyle name="Normal 6 2 2 9 2 3 2 2 2" xfId="38798" xr:uid="{00000000-0005-0000-0000-0000B52C0000}"/>
    <cellStyle name="Normal 6 2 2 9 2 3 2 3" xfId="28780" xr:uid="{00000000-0005-0000-0000-0000B62C0000}"/>
    <cellStyle name="Normal 6 2 2 9 2 3 3" xfId="6633" xr:uid="{00000000-0005-0000-0000-0000B72C0000}"/>
    <cellStyle name="Normal 6 2 2 9 2 3 3 2" xfId="6634" xr:uid="{00000000-0005-0000-0000-0000B82C0000}"/>
    <cellStyle name="Normal 6 2 2 9 2 3 3 2 2" xfId="38799" xr:uid="{00000000-0005-0000-0000-0000B92C0000}"/>
    <cellStyle name="Normal 6 2 2 9 2 3 3 3" xfId="28781" xr:uid="{00000000-0005-0000-0000-0000BA2C0000}"/>
    <cellStyle name="Normal 6 2 2 9 2 3 4" xfId="6635" xr:uid="{00000000-0005-0000-0000-0000BB2C0000}"/>
    <cellStyle name="Normal 6 2 2 9 2 3 4 2" xfId="34819" xr:uid="{00000000-0005-0000-0000-0000BC2C0000}"/>
    <cellStyle name="Normal 6 2 2 9 2 3 5" xfId="24223" xr:uid="{00000000-0005-0000-0000-0000BD2C0000}"/>
    <cellStyle name="Normal 6 2 2 9 2 4" xfId="6636" xr:uid="{00000000-0005-0000-0000-0000BE2C0000}"/>
    <cellStyle name="Normal 6 2 2 9 2 4 2" xfId="6637" xr:uid="{00000000-0005-0000-0000-0000BF2C0000}"/>
    <cellStyle name="Normal 6 2 2 9 2 4 2 2" xfId="38800" xr:uid="{00000000-0005-0000-0000-0000C02C0000}"/>
    <cellStyle name="Normal 6 2 2 9 2 4 3" xfId="28782" xr:uid="{00000000-0005-0000-0000-0000C12C0000}"/>
    <cellStyle name="Normal 6 2 2 9 2 5" xfId="6638" xr:uid="{00000000-0005-0000-0000-0000C22C0000}"/>
    <cellStyle name="Normal 6 2 2 9 2 5 2" xfId="6639" xr:uid="{00000000-0005-0000-0000-0000C32C0000}"/>
    <cellStyle name="Normal 6 2 2 9 2 5 2 2" xfId="38801" xr:uid="{00000000-0005-0000-0000-0000C42C0000}"/>
    <cellStyle name="Normal 6 2 2 9 2 5 3" xfId="28783" xr:uid="{00000000-0005-0000-0000-0000C52C0000}"/>
    <cellStyle name="Normal 6 2 2 9 2 6" xfId="6640" xr:uid="{00000000-0005-0000-0000-0000C62C0000}"/>
    <cellStyle name="Normal 6 2 2 9 2 6 2" xfId="34817" xr:uid="{00000000-0005-0000-0000-0000C72C0000}"/>
    <cellStyle name="Normal 6 2 2 9 2 7" xfId="24221" xr:uid="{00000000-0005-0000-0000-0000C82C0000}"/>
    <cellStyle name="Normal 6 2 2 9 3" xfId="6641" xr:uid="{00000000-0005-0000-0000-0000C92C0000}"/>
    <cellStyle name="Normal 6 2 2 9 3 2" xfId="6642" xr:uid="{00000000-0005-0000-0000-0000CA2C0000}"/>
    <cellStyle name="Normal 6 2 2 9 3 2 2" xfId="6643" xr:uid="{00000000-0005-0000-0000-0000CB2C0000}"/>
    <cellStyle name="Normal 6 2 2 9 3 2 2 2" xfId="38802" xr:uid="{00000000-0005-0000-0000-0000CC2C0000}"/>
    <cellStyle name="Normal 6 2 2 9 3 2 3" xfId="28784" xr:uid="{00000000-0005-0000-0000-0000CD2C0000}"/>
    <cellStyle name="Normal 6 2 2 9 3 3" xfId="6644" xr:uid="{00000000-0005-0000-0000-0000CE2C0000}"/>
    <cellStyle name="Normal 6 2 2 9 3 3 2" xfId="6645" xr:uid="{00000000-0005-0000-0000-0000CF2C0000}"/>
    <cellStyle name="Normal 6 2 2 9 3 3 2 2" xfId="38803" xr:uid="{00000000-0005-0000-0000-0000D02C0000}"/>
    <cellStyle name="Normal 6 2 2 9 3 3 3" xfId="28785" xr:uid="{00000000-0005-0000-0000-0000D12C0000}"/>
    <cellStyle name="Normal 6 2 2 9 3 4" xfId="6646" xr:uid="{00000000-0005-0000-0000-0000D22C0000}"/>
    <cellStyle name="Normal 6 2 2 9 3 4 2" xfId="34820" xr:uid="{00000000-0005-0000-0000-0000D32C0000}"/>
    <cellStyle name="Normal 6 2 2 9 3 5" xfId="24224" xr:uid="{00000000-0005-0000-0000-0000D42C0000}"/>
    <cellStyle name="Normal 6 2 2 9 4" xfId="6647" xr:uid="{00000000-0005-0000-0000-0000D52C0000}"/>
    <cellStyle name="Normal 6 2 2 9 4 2" xfId="6648" xr:uid="{00000000-0005-0000-0000-0000D62C0000}"/>
    <cellStyle name="Normal 6 2 2 9 4 2 2" xfId="6649" xr:uid="{00000000-0005-0000-0000-0000D72C0000}"/>
    <cellStyle name="Normal 6 2 2 9 4 2 2 2" xfId="38804" xr:uid="{00000000-0005-0000-0000-0000D82C0000}"/>
    <cellStyle name="Normal 6 2 2 9 4 2 3" xfId="28786" xr:uid="{00000000-0005-0000-0000-0000D92C0000}"/>
    <cellStyle name="Normal 6 2 2 9 4 3" xfId="6650" xr:uid="{00000000-0005-0000-0000-0000DA2C0000}"/>
    <cellStyle name="Normal 6 2 2 9 4 3 2" xfId="6651" xr:uid="{00000000-0005-0000-0000-0000DB2C0000}"/>
    <cellStyle name="Normal 6 2 2 9 4 3 2 2" xfId="38805" xr:uid="{00000000-0005-0000-0000-0000DC2C0000}"/>
    <cellStyle name="Normal 6 2 2 9 4 3 3" xfId="28787" xr:uid="{00000000-0005-0000-0000-0000DD2C0000}"/>
    <cellStyle name="Normal 6 2 2 9 4 4" xfId="6652" xr:uid="{00000000-0005-0000-0000-0000DE2C0000}"/>
    <cellStyle name="Normal 6 2 2 9 4 4 2" xfId="34821" xr:uid="{00000000-0005-0000-0000-0000DF2C0000}"/>
    <cellStyle name="Normal 6 2 2 9 4 5" xfId="24225" xr:uid="{00000000-0005-0000-0000-0000E02C0000}"/>
    <cellStyle name="Normal 6 2 2 9 5" xfId="6653" xr:uid="{00000000-0005-0000-0000-0000E12C0000}"/>
    <cellStyle name="Normal 6 2 2 9 5 2" xfId="6654" xr:uid="{00000000-0005-0000-0000-0000E22C0000}"/>
    <cellStyle name="Normal 6 2 2 9 5 2 2" xfId="38806" xr:uid="{00000000-0005-0000-0000-0000E32C0000}"/>
    <cellStyle name="Normal 6 2 2 9 5 3" xfId="28788" xr:uid="{00000000-0005-0000-0000-0000E42C0000}"/>
    <cellStyle name="Normal 6 2 2 9 6" xfId="6655" xr:uid="{00000000-0005-0000-0000-0000E52C0000}"/>
    <cellStyle name="Normal 6 2 2 9 6 2" xfId="6656" xr:uid="{00000000-0005-0000-0000-0000E62C0000}"/>
    <cellStyle name="Normal 6 2 2 9 6 2 2" xfId="38807" xr:uid="{00000000-0005-0000-0000-0000E72C0000}"/>
    <cellStyle name="Normal 6 2 2 9 6 3" xfId="28789" xr:uid="{00000000-0005-0000-0000-0000E82C0000}"/>
    <cellStyle name="Normal 6 2 2 9 7" xfId="6657" xr:uid="{00000000-0005-0000-0000-0000E92C0000}"/>
    <cellStyle name="Normal 6 2 2 9 7 2" xfId="34816" xr:uid="{00000000-0005-0000-0000-0000EA2C0000}"/>
    <cellStyle name="Normal 6 2 2 9 8" xfId="24220" xr:uid="{00000000-0005-0000-0000-0000EB2C0000}"/>
    <cellStyle name="Normal 6 2 20" xfId="23142" xr:uid="{00000000-0005-0000-0000-0000EC2C0000}"/>
    <cellStyle name="Normal 6 2 3" xfId="6658" xr:uid="{00000000-0005-0000-0000-0000ED2C0000}"/>
    <cellStyle name="Normal 6 2 3 10" xfId="6659" xr:uid="{00000000-0005-0000-0000-0000EE2C0000}"/>
    <cellStyle name="Normal 6 2 3 10 2" xfId="6660" xr:uid="{00000000-0005-0000-0000-0000EF2C0000}"/>
    <cellStyle name="Normal 6 2 3 10 2 2" xfId="34822" xr:uid="{00000000-0005-0000-0000-0000F02C0000}"/>
    <cellStyle name="Normal 6 2 3 10 3" xfId="24226" xr:uid="{00000000-0005-0000-0000-0000F12C0000}"/>
    <cellStyle name="Normal 6 2 3 11" xfId="6661" xr:uid="{00000000-0005-0000-0000-0000F22C0000}"/>
    <cellStyle name="Normal 6 2 3 11 2" xfId="6662" xr:uid="{00000000-0005-0000-0000-0000F32C0000}"/>
    <cellStyle name="Normal 6 2 3 11 2 2" xfId="38808" xr:uid="{00000000-0005-0000-0000-0000F42C0000}"/>
    <cellStyle name="Normal 6 2 3 11 3" xfId="28790" xr:uid="{00000000-0005-0000-0000-0000F52C0000}"/>
    <cellStyle name="Normal 6 2 3 12" xfId="6663" xr:uid="{00000000-0005-0000-0000-0000F62C0000}"/>
    <cellStyle name="Normal 6 2 3 12 2" xfId="6664" xr:uid="{00000000-0005-0000-0000-0000F72C0000}"/>
    <cellStyle name="Normal 6 2 3 12 2 2" xfId="38809" xr:uid="{00000000-0005-0000-0000-0000F82C0000}"/>
    <cellStyle name="Normal 6 2 3 12 3" xfId="28791" xr:uid="{00000000-0005-0000-0000-0000F92C0000}"/>
    <cellStyle name="Normal 6 2 3 2" xfId="6665" xr:uid="{00000000-0005-0000-0000-0000FA2C0000}"/>
    <cellStyle name="Normal 6 2 3 2 10" xfId="6666" xr:uid="{00000000-0005-0000-0000-0000FB2C0000}"/>
    <cellStyle name="Normal 6 2 3 2 10 2" xfId="6667" xr:uid="{00000000-0005-0000-0000-0000FC2C0000}"/>
    <cellStyle name="Normal 6 2 3 2 10 2 2" xfId="38810" xr:uid="{00000000-0005-0000-0000-0000FD2C0000}"/>
    <cellStyle name="Normal 6 2 3 2 10 3" xfId="28792" xr:uid="{00000000-0005-0000-0000-0000FE2C0000}"/>
    <cellStyle name="Normal 6 2 3 2 11" xfId="6668" xr:uid="{00000000-0005-0000-0000-0000FF2C0000}"/>
    <cellStyle name="Normal 6 2 3 2 11 2" xfId="34823" xr:uid="{00000000-0005-0000-0000-0000002D0000}"/>
    <cellStyle name="Normal 6 2 3 2 12" xfId="24227" xr:uid="{00000000-0005-0000-0000-0000012D0000}"/>
    <cellStyle name="Normal 6 2 3 2 2" xfId="6669" xr:uid="{00000000-0005-0000-0000-0000022D0000}"/>
    <cellStyle name="Normal 6 2 3 2 2 10" xfId="24228" xr:uid="{00000000-0005-0000-0000-0000032D0000}"/>
    <cellStyle name="Normal 6 2 3 2 2 2" xfId="6670" xr:uid="{00000000-0005-0000-0000-0000042D0000}"/>
    <cellStyle name="Normal 6 2 3 2 2 2 2" xfId="6671" xr:uid="{00000000-0005-0000-0000-0000052D0000}"/>
    <cellStyle name="Normal 6 2 3 2 2 2 2 2" xfId="6672" xr:uid="{00000000-0005-0000-0000-0000062D0000}"/>
    <cellStyle name="Normal 6 2 3 2 2 2 2 2 2" xfId="6673" xr:uid="{00000000-0005-0000-0000-0000072D0000}"/>
    <cellStyle name="Normal 6 2 3 2 2 2 2 2 2 2" xfId="6674" xr:uid="{00000000-0005-0000-0000-0000082D0000}"/>
    <cellStyle name="Normal 6 2 3 2 2 2 2 2 2 2 2" xfId="38811" xr:uid="{00000000-0005-0000-0000-0000092D0000}"/>
    <cellStyle name="Normal 6 2 3 2 2 2 2 2 2 3" xfId="28793" xr:uid="{00000000-0005-0000-0000-00000A2D0000}"/>
    <cellStyle name="Normal 6 2 3 2 2 2 2 2 3" xfId="6675" xr:uid="{00000000-0005-0000-0000-00000B2D0000}"/>
    <cellStyle name="Normal 6 2 3 2 2 2 2 2 3 2" xfId="6676" xr:uid="{00000000-0005-0000-0000-00000C2D0000}"/>
    <cellStyle name="Normal 6 2 3 2 2 2 2 2 3 2 2" xfId="38812" xr:uid="{00000000-0005-0000-0000-00000D2D0000}"/>
    <cellStyle name="Normal 6 2 3 2 2 2 2 2 3 3" xfId="28794" xr:uid="{00000000-0005-0000-0000-00000E2D0000}"/>
    <cellStyle name="Normal 6 2 3 2 2 2 2 2 4" xfId="6677" xr:uid="{00000000-0005-0000-0000-00000F2D0000}"/>
    <cellStyle name="Normal 6 2 3 2 2 2 2 2 4 2" xfId="34827" xr:uid="{00000000-0005-0000-0000-0000102D0000}"/>
    <cellStyle name="Normal 6 2 3 2 2 2 2 2 5" xfId="24231" xr:uid="{00000000-0005-0000-0000-0000112D0000}"/>
    <cellStyle name="Normal 6 2 3 2 2 2 2 3" xfId="6678" xr:uid="{00000000-0005-0000-0000-0000122D0000}"/>
    <cellStyle name="Normal 6 2 3 2 2 2 2 3 2" xfId="6679" xr:uid="{00000000-0005-0000-0000-0000132D0000}"/>
    <cellStyle name="Normal 6 2 3 2 2 2 2 3 2 2" xfId="6680" xr:uid="{00000000-0005-0000-0000-0000142D0000}"/>
    <cellStyle name="Normal 6 2 3 2 2 2 2 3 2 2 2" xfId="38813" xr:uid="{00000000-0005-0000-0000-0000152D0000}"/>
    <cellStyle name="Normal 6 2 3 2 2 2 2 3 2 3" xfId="28795" xr:uid="{00000000-0005-0000-0000-0000162D0000}"/>
    <cellStyle name="Normal 6 2 3 2 2 2 2 3 3" xfId="6681" xr:uid="{00000000-0005-0000-0000-0000172D0000}"/>
    <cellStyle name="Normal 6 2 3 2 2 2 2 3 3 2" xfId="6682" xr:uid="{00000000-0005-0000-0000-0000182D0000}"/>
    <cellStyle name="Normal 6 2 3 2 2 2 2 3 3 2 2" xfId="38814" xr:uid="{00000000-0005-0000-0000-0000192D0000}"/>
    <cellStyle name="Normal 6 2 3 2 2 2 2 3 3 3" xfId="28796" xr:uid="{00000000-0005-0000-0000-00001A2D0000}"/>
    <cellStyle name="Normal 6 2 3 2 2 2 2 3 4" xfId="6683" xr:uid="{00000000-0005-0000-0000-00001B2D0000}"/>
    <cellStyle name="Normal 6 2 3 2 2 2 2 3 4 2" xfId="34828" xr:uid="{00000000-0005-0000-0000-00001C2D0000}"/>
    <cellStyle name="Normal 6 2 3 2 2 2 2 3 5" xfId="24232" xr:uid="{00000000-0005-0000-0000-00001D2D0000}"/>
    <cellStyle name="Normal 6 2 3 2 2 2 2 4" xfId="6684" xr:uid="{00000000-0005-0000-0000-00001E2D0000}"/>
    <cellStyle name="Normal 6 2 3 2 2 2 2 4 2" xfId="6685" xr:uid="{00000000-0005-0000-0000-00001F2D0000}"/>
    <cellStyle name="Normal 6 2 3 2 2 2 2 4 2 2" xfId="38815" xr:uid="{00000000-0005-0000-0000-0000202D0000}"/>
    <cellStyle name="Normal 6 2 3 2 2 2 2 4 3" xfId="28797" xr:uid="{00000000-0005-0000-0000-0000212D0000}"/>
    <cellStyle name="Normal 6 2 3 2 2 2 2 5" xfId="6686" xr:uid="{00000000-0005-0000-0000-0000222D0000}"/>
    <cellStyle name="Normal 6 2 3 2 2 2 2 5 2" xfId="6687" xr:uid="{00000000-0005-0000-0000-0000232D0000}"/>
    <cellStyle name="Normal 6 2 3 2 2 2 2 5 2 2" xfId="38816" xr:uid="{00000000-0005-0000-0000-0000242D0000}"/>
    <cellStyle name="Normal 6 2 3 2 2 2 2 5 3" xfId="28798" xr:uid="{00000000-0005-0000-0000-0000252D0000}"/>
    <cellStyle name="Normal 6 2 3 2 2 2 2 6" xfId="6688" xr:uid="{00000000-0005-0000-0000-0000262D0000}"/>
    <cellStyle name="Normal 6 2 3 2 2 2 2 6 2" xfId="34826" xr:uid="{00000000-0005-0000-0000-0000272D0000}"/>
    <cellStyle name="Normal 6 2 3 2 2 2 2 7" xfId="24230" xr:uid="{00000000-0005-0000-0000-0000282D0000}"/>
    <cellStyle name="Normal 6 2 3 2 2 2 3" xfId="6689" xr:uid="{00000000-0005-0000-0000-0000292D0000}"/>
    <cellStyle name="Normal 6 2 3 2 2 2 3 2" xfId="6690" xr:uid="{00000000-0005-0000-0000-00002A2D0000}"/>
    <cellStyle name="Normal 6 2 3 2 2 2 3 2 2" xfId="6691" xr:uid="{00000000-0005-0000-0000-00002B2D0000}"/>
    <cellStyle name="Normal 6 2 3 2 2 2 3 2 2 2" xfId="38817" xr:uid="{00000000-0005-0000-0000-00002C2D0000}"/>
    <cellStyle name="Normal 6 2 3 2 2 2 3 2 3" xfId="28799" xr:uid="{00000000-0005-0000-0000-00002D2D0000}"/>
    <cellStyle name="Normal 6 2 3 2 2 2 3 3" xfId="6692" xr:uid="{00000000-0005-0000-0000-00002E2D0000}"/>
    <cellStyle name="Normal 6 2 3 2 2 2 3 3 2" xfId="6693" xr:uid="{00000000-0005-0000-0000-00002F2D0000}"/>
    <cellStyle name="Normal 6 2 3 2 2 2 3 3 2 2" xfId="38818" xr:uid="{00000000-0005-0000-0000-0000302D0000}"/>
    <cellStyle name="Normal 6 2 3 2 2 2 3 3 3" xfId="28800" xr:uid="{00000000-0005-0000-0000-0000312D0000}"/>
    <cellStyle name="Normal 6 2 3 2 2 2 3 4" xfId="6694" xr:uid="{00000000-0005-0000-0000-0000322D0000}"/>
    <cellStyle name="Normal 6 2 3 2 2 2 3 4 2" xfId="34829" xr:uid="{00000000-0005-0000-0000-0000332D0000}"/>
    <cellStyle name="Normal 6 2 3 2 2 2 3 5" xfId="24233" xr:uid="{00000000-0005-0000-0000-0000342D0000}"/>
    <cellStyle name="Normal 6 2 3 2 2 2 4" xfId="6695" xr:uid="{00000000-0005-0000-0000-0000352D0000}"/>
    <cellStyle name="Normal 6 2 3 2 2 2 4 2" xfId="6696" xr:uid="{00000000-0005-0000-0000-0000362D0000}"/>
    <cellStyle name="Normal 6 2 3 2 2 2 4 2 2" xfId="6697" xr:uid="{00000000-0005-0000-0000-0000372D0000}"/>
    <cellStyle name="Normal 6 2 3 2 2 2 4 2 2 2" xfId="38819" xr:uid="{00000000-0005-0000-0000-0000382D0000}"/>
    <cellStyle name="Normal 6 2 3 2 2 2 4 2 3" xfId="28801" xr:uid="{00000000-0005-0000-0000-0000392D0000}"/>
    <cellStyle name="Normal 6 2 3 2 2 2 4 3" xfId="6698" xr:uid="{00000000-0005-0000-0000-00003A2D0000}"/>
    <cellStyle name="Normal 6 2 3 2 2 2 4 3 2" xfId="6699" xr:uid="{00000000-0005-0000-0000-00003B2D0000}"/>
    <cellStyle name="Normal 6 2 3 2 2 2 4 3 2 2" xfId="38820" xr:uid="{00000000-0005-0000-0000-00003C2D0000}"/>
    <cellStyle name="Normal 6 2 3 2 2 2 4 3 3" xfId="28802" xr:uid="{00000000-0005-0000-0000-00003D2D0000}"/>
    <cellStyle name="Normal 6 2 3 2 2 2 4 4" xfId="6700" xr:uid="{00000000-0005-0000-0000-00003E2D0000}"/>
    <cellStyle name="Normal 6 2 3 2 2 2 4 4 2" xfId="34830" xr:uid="{00000000-0005-0000-0000-00003F2D0000}"/>
    <cellStyle name="Normal 6 2 3 2 2 2 4 5" xfId="24234" xr:uid="{00000000-0005-0000-0000-0000402D0000}"/>
    <cellStyle name="Normal 6 2 3 2 2 2 5" xfId="6701" xr:uid="{00000000-0005-0000-0000-0000412D0000}"/>
    <cellStyle name="Normal 6 2 3 2 2 2 5 2" xfId="6702" xr:uid="{00000000-0005-0000-0000-0000422D0000}"/>
    <cellStyle name="Normal 6 2 3 2 2 2 5 2 2" xfId="38821" xr:uid="{00000000-0005-0000-0000-0000432D0000}"/>
    <cellStyle name="Normal 6 2 3 2 2 2 5 3" xfId="28803" xr:uid="{00000000-0005-0000-0000-0000442D0000}"/>
    <cellStyle name="Normal 6 2 3 2 2 2 6" xfId="6703" xr:uid="{00000000-0005-0000-0000-0000452D0000}"/>
    <cellStyle name="Normal 6 2 3 2 2 2 6 2" xfId="6704" xr:uid="{00000000-0005-0000-0000-0000462D0000}"/>
    <cellStyle name="Normal 6 2 3 2 2 2 6 2 2" xfId="38822" xr:uid="{00000000-0005-0000-0000-0000472D0000}"/>
    <cellStyle name="Normal 6 2 3 2 2 2 6 3" xfId="28804" xr:uid="{00000000-0005-0000-0000-0000482D0000}"/>
    <cellStyle name="Normal 6 2 3 2 2 2 7" xfId="6705" xr:uid="{00000000-0005-0000-0000-0000492D0000}"/>
    <cellStyle name="Normal 6 2 3 2 2 2 7 2" xfId="34825" xr:uid="{00000000-0005-0000-0000-00004A2D0000}"/>
    <cellStyle name="Normal 6 2 3 2 2 2 8" xfId="24229" xr:uid="{00000000-0005-0000-0000-00004B2D0000}"/>
    <cellStyle name="Normal 6 2 3 2 2 3" xfId="6706" xr:uid="{00000000-0005-0000-0000-00004C2D0000}"/>
    <cellStyle name="Normal 6 2 3 2 2 3 2" xfId="6707" xr:uid="{00000000-0005-0000-0000-00004D2D0000}"/>
    <cellStyle name="Normal 6 2 3 2 2 3 2 2" xfId="6708" xr:uid="{00000000-0005-0000-0000-00004E2D0000}"/>
    <cellStyle name="Normal 6 2 3 2 2 3 2 2 2" xfId="6709" xr:uid="{00000000-0005-0000-0000-00004F2D0000}"/>
    <cellStyle name="Normal 6 2 3 2 2 3 2 2 2 2" xfId="6710" xr:uid="{00000000-0005-0000-0000-0000502D0000}"/>
    <cellStyle name="Normal 6 2 3 2 2 3 2 2 2 2 2" xfId="38823" xr:uid="{00000000-0005-0000-0000-0000512D0000}"/>
    <cellStyle name="Normal 6 2 3 2 2 3 2 2 2 3" xfId="28805" xr:uid="{00000000-0005-0000-0000-0000522D0000}"/>
    <cellStyle name="Normal 6 2 3 2 2 3 2 2 3" xfId="6711" xr:uid="{00000000-0005-0000-0000-0000532D0000}"/>
    <cellStyle name="Normal 6 2 3 2 2 3 2 2 3 2" xfId="6712" xr:uid="{00000000-0005-0000-0000-0000542D0000}"/>
    <cellStyle name="Normal 6 2 3 2 2 3 2 2 3 2 2" xfId="38824" xr:uid="{00000000-0005-0000-0000-0000552D0000}"/>
    <cellStyle name="Normal 6 2 3 2 2 3 2 2 3 3" xfId="28806" xr:uid="{00000000-0005-0000-0000-0000562D0000}"/>
    <cellStyle name="Normal 6 2 3 2 2 3 2 2 4" xfId="6713" xr:uid="{00000000-0005-0000-0000-0000572D0000}"/>
    <cellStyle name="Normal 6 2 3 2 2 3 2 2 4 2" xfId="34833" xr:uid="{00000000-0005-0000-0000-0000582D0000}"/>
    <cellStyle name="Normal 6 2 3 2 2 3 2 2 5" xfId="24237" xr:uid="{00000000-0005-0000-0000-0000592D0000}"/>
    <cellStyle name="Normal 6 2 3 2 2 3 2 3" xfId="6714" xr:uid="{00000000-0005-0000-0000-00005A2D0000}"/>
    <cellStyle name="Normal 6 2 3 2 2 3 2 3 2" xfId="6715" xr:uid="{00000000-0005-0000-0000-00005B2D0000}"/>
    <cellStyle name="Normal 6 2 3 2 2 3 2 3 2 2" xfId="6716" xr:uid="{00000000-0005-0000-0000-00005C2D0000}"/>
    <cellStyle name="Normal 6 2 3 2 2 3 2 3 2 2 2" xfId="38825" xr:uid="{00000000-0005-0000-0000-00005D2D0000}"/>
    <cellStyle name="Normal 6 2 3 2 2 3 2 3 2 3" xfId="28807" xr:uid="{00000000-0005-0000-0000-00005E2D0000}"/>
    <cellStyle name="Normal 6 2 3 2 2 3 2 3 3" xfId="6717" xr:uid="{00000000-0005-0000-0000-00005F2D0000}"/>
    <cellStyle name="Normal 6 2 3 2 2 3 2 3 3 2" xfId="6718" xr:uid="{00000000-0005-0000-0000-0000602D0000}"/>
    <cellStyle name="Normal 6 2 3 2 2 3 2 3 3 2 2" xfId="38826" xr:uid="{00000000-0005-0000-0000-0000612D0000}"/>
    <cellStyle name="Normal 6 2 3 2 2 3 2 3 3 3" xfId="28808" xr:uid="{00000000-0005-0000-0000-0000622D0000}"/>
    <cellStyle name="Normal 6 2 3 2 2 3 2 3 4" xfId="6719" xr:uid="{00000000-0005-0000-0000-0000632D0000}"/>
    <cellStyle name="Normal 6 2 3 2 2 3 2 3 4 2" xfId="34834" xr:uid="{00000000-0005-0000-0000-0000642D0000}"/>
    <cellStyle name="Normal 6 2 3 2 2 3 2 3 5" xfId="24238" xr:uid="{00000000-0005-0000-0000-0000652D0000}"/>
    <cellStyle name="Normal 6 2 3 2 2 3 2 4" xfId="6720" xr:uid="{00000000-0005-0000-0000-0000662D0000}"/>
    <cellStyle name="Normal 6 2 3 2 2 3 2 4 2" xfId="6721" xr:uid="{00000000-0005-0000-0000-0000672D0000}"/>
    <cellStyle name="Normal 6 2 3 2 2 3 2 4 2 2" xfId="38827" xr:uid="{00000000-0005-0000-0000-0000682D0000}"/>
    <cellStyle name="Normal 6 2 3 2 2 3 2 4 3" xfId="28809" xr:uid="{00000000-0005-0000-0000-0000692D0000}"/>
    <cellStyle name="Normal 6 2 3 2 2 3 2 5" xfId="6722" xr:uid="{00000000-0005-0000-0000-00006A2D0000}"/>
    <cellStyle name="Normal 6 2 3 2 2 3 2 5 2" xfId="6723" xr:uid="{00000000-0005-0000-0000-00006B2D0000}"/>
    <cellStyle name="Normal 6 2 3 2 2 3 2 5 2 2" xfId="38828" xr:uid="{00000000-0005-0000-0000-00006C2D0000}"/>
    <cellStyle name="Normal 6 2 3 2 2 3 2 5 3" xfId="28810" xr:uid="{00000000-0005-0000-0000-00006D2D0000}"/>
    <cellStyle name="Normal 6 2 3 2 2 3 2 6" xfId="6724" xr:uid="{00000000-0005-0000-0000-00006E2D0000}"/>
    <cellStyle name="Normal 6 2 3 2 2 3 2 6 2" xfId="34832" xr:uid="{00000000-0005-0000-0000-00006F2D0000}"/>
    <cellStyle name="Normal 6 2 3 2 2 3 2 7" xfId="24236" xr:uid="{00000000-0005-0000-0000-0000702D0000}"/>
    <cellStyle name="Normal 6 2 3 2 2 3 3" xfId="6725" xr:uid="{00000000-0005-0000-0000-0000712D0000}"/>
    <cellStyle name="Normal 6 2 3 2 2 3 3 2" xfId="6726" xr:uid="{00000000-0005-0000-0000-0000722D0000}"/>
    <cellStyle name="Normal 6 2 3 2 2 3 3 2 2" xfId="6727" xr:uid="{00000000-0005-0000-0000-0000732D0000}"/>
    <cellStyle name="Normal 6 2 3 2 2 3 3 2 2 2" xfId="38829" xr:uid="{00000000-0005-0000-0000-0000742D0000}"/>
    <cellStyle name="Normal 6 2 3 2 2 3 3 2 3" xfId="28811" xr:uid="{00000000-0005-0000-0000-0000752D0000}"/>
    <cellStyle name="Normal 6 2 3 2 2 3 3 3" xfId="6728" xr:uid="{00000000-0005-0000-0000-0000762D0000}"/>
    <cellStyle name="Normal 6 2 3 2 2 3 3 3 2" xfId="6729" xr:uid="{00000000-0005-0000-0000-0000772D0000}"/>
    <cellStyle name="Normal 6 2 3 2 2 3 3 3 2 2" xfId="38830" xr:uid="{00000000-0005-0000-0000-0000782D0000}"/>
    <cellStyle name="Normal 6 2 3 2 2 3 3 3 3" xfId="28812" xr:uid="{00000000-0005-0000-0000-0000792D0000}"/>
    <cellStyle name="Normal 6 2 3 2 2 3 3 4" xfId="6730" xr:uid="{00000000-0005-0000-0000-00007A2D0000}"/>
    <cellStyle name="Normal 6 2 3 2 2 3 3 4 2" xfId="34835" xr:uid="{00000000-0005-0000-0000-00007B2D0000}"/>
    <cellStyle name="Normal 6 2 3 2 2 3 3 5" xfId="24239" xr:uid="{00000000-0005-0000-0000-00007C2D0000}"/>
    <cellStyle name="Normal 6 2 3 2 2 3 4" xfId="6731" xr:uid="{00000000-0005-0000-0000-00007D2D0000}"/>
    <cellStyle name="Normal 6 2 3 2 2 3 4 2" xfId="6732" xr:uid="{00000000-0005-0000-0000-00007E2D0000}"/>
    <cellStyle name="Normal 6 2 3 2 2 3 4 2 2" xfId="6733" xr:uid="{00000000-0005-0000-0000-00007F2D0000}"/>
    <cellStyle name="Normal 6 2 3 2 2 3 4 2 2 2" xfId="38831" xr:uid="{00000000-0005-0000-0000-0000802D0000}"/>
    <cellStyle name="Normal 6 2 3 2 2 3 4 2 3" xfId="28813" xr:uid="{00000000-0005-0000-0000-0000812D0000}"/>
    <cellStyle name="Normal 6 2 3 2 2 3 4 3" xfId="6734" xr:uid="{00000000-0005-0000-0000-0000822D0000}"/>
    <cellStyle name="Normal 6 2 3 2 2 3 4 3 2" xfId="6735" xr:uid="{00000000-0005-0000-0000-0000832D0000}"/>
    <cellStyle name="Normal 6 2 3 2 2 3 4 3 2 2" xfId="38832" xr:uid="{00000000-0005-0000-0000-0000842D0000}"/>
    <cellStyle name="Normal 6 2 3 2 2 3 4 3 3" xfId="28814" xr:uid="{00000000-0005-0000-0000-0000852D0000}"/>
    <cellStyle name="Normal 6 2 3 2 2 3 4 4" xfId="6736" xr:uid="{00000000-0005-0000-0000-0000862D0000}"/>
    <cellStyle name="Normal 6 2 3 2 2 3 4 4 2" xfId="34836" xr:uid="{00000000-0005-0000-0000-0000872D0000}"/>
    <cellStyle name="Normal 6 2 3 2 2 3 4 5" xfId="24240" xr:uid="{00000000-0005-0000-0000-0000882D0000}"/>
    <cellStyle name="Normal 6 2 3 2 2 3 5" xfId="6737" xr:uid="{00000000-0005-0000-0000-0000892D0000}"/>
    <cellStyle name="Normal 6 2 3 2 2 3 5 2" xfId="6738" xr:uid="{00000000-0005-0000-0000-00008A2D0000}"/>
    <cellStyle name="Normal 6 2 3 2 2 3 5 2 2" xfId="38833" xr:uid="{00000000-0005-0000-0000-00008B2D0000}"/>
    <cellStyle name="Normal 6 2 3 2 2 3 5 3" xfId="28815" xr:uid="{00000000-0005-0000-0000-00008C2D0000}"/>
    <cellStyle name="Normal 6 2 3 2 2 3 6" xfId="6739" xr:uid="{00000000-0005-0000-0000-00008D2D0000}"/>
    <cellStyle name="Normal 6 2 3 2 2 3 6 2" xfId="6740" xr:uid="{00000000-0005-0000-0000-00008E2D0000}"/>
    <cellStyle name="Normal 6 2 3 2 2 3 6 2 2" xfId="38834" xr:uid="{00000000-0005-0000-0000-00008F2D0000}"/>
    <cellStyle name="Normal 6 2 3 2 2 3 6 3" xfId="28816" xr:uid="{00000000-0005-0000-0000-0000902D0000}"/>
    <cellStyle name="Normal 6 2 3 2 2 3 7" xfId="6741" xr:uid="{00000000-0005-0000-0000-0000912D0000}"/>
    <cellStyle name="Normal 6 2 3 2 2 3 7 2" xfId="34831" xr:uid="{00000000-0005-0000-0000-0000922D0000}"/>
    <cellStyle name="Normal 6 2 3 2 2 3 8" xfId="24235" xr:uid="{00000000-0005-0000-0000-0000932D0000}"/>
    <cellStyle name="Normal 6 2 3 2 2 4" xfId="6742" xr:uid="{00000000-0005-0000-0000-0000942D0000}"/>
    <cellStyle name="Normal 6 2 3 2 2 4 2" xfId="6743" xr:uid="{00000000-0005-0000-0000-0000952D0000}"/>
    <cellStyle name="Normal 6 2 3 2 2 4 2 2" xfId="6744" xr:uid="{00000000-0005-0000-0000-0000962D0000}"/>
    <cellStyle name="Normal 6 2 3 2 2 4 2 2 2" xfId="6745" xr:uid="{00000000-0005-0000-0000-0000972D0000}"/>
    <cellStyle name="Normal 6 2 3 2 2 4 2 2 2 2" xfId="38835" xr:uid="{00000000-0005-0000-0000-0000982D0000}"/>
    <cellStyle name="Normal 6 2 3 2 2 4 2 2 3" xfId="28817" xr:uid="{00000000-0005-0000-0000-0000992D0000}"/>
    <cellStyle name="Normal 6 2 3 2 2 4 2 3" xfId="6746" xr:uid="{00000000-0005-0000-0000-00009A2D0000}"/>
    <cellStyle name="Normal 6 2 3 2 2 4 2 3 2" xfId="6747" xr:uid="{00000000-0005-0000-0000-00009B2D0000}"/>
    <cellStyle name="Normal 6 2 3 2 2 4 2 3 2 2" xfId="38836" xr:uid="{00000000-0005-0000-0000-00009C2D0000}"/>
    <cellStyle name="Normal 6 2 3 2 2 4 2 3 3" xfId="28818" xr:uid="{00000000-0005-0000-0000-00009D2D0000}"/>
    <cellStyle name="Normal 6 2 3 2 2 4 2 4" xfId="6748" xr:uid="{00000000-0005-0000-0000-00009E2D0000}"/>
    <cellStyle name="Normal 6 2 3 2 2 4 2 4 2" xfId="34838" xr:uid="{00000000-0005-0000-0000-00009F2D0000}"/>
    <cellStyle name="Normal 6 2 3 2 2 4 2 5" xfId="24242" xr:uid="{00000000-0005-0000-0000-0000A02D0000}"/>
    <cellStyle name="Normal 6 2 3 2 2 4 3" xfId="6749" xr:uid="{00000000-0005-0000-0000-0000A12D0000}"/>
    <cellStyle name="Normal 6 2 3 2 2 4 3 2" xfId="6750" xr:uid="{00000000-0005-0000-0000-0000A22D0000}"/>
    <cellStyle name="Normal 6 2 3 2 2 4 3 2 2" xfId="6751" xr:uid="{00000000-0005-0000-0000-0000A32D0000}"/>
    <cellStyle name="Normal 6 2 3 2 2 4 3 2 2 2" xfId="38837" xr:uid="{00000000-0005-0000-0000-0000A42D0000}"/>
    <cellStyle name="Normal 6 2 3 2 2 4 3 2 3" xfId="28819" xr:uid="{00000000-0005-0000-0000-0000A52D0000}"/>
    <cellStyle name="Normal 6 2 3 2 2 4 3 3" xfId="6752" xr:uid="{00000000-0005-0000-0000-0000A62D0000}"/>
    <cellStyle name="Normal 6 2 3 2 2 4 3 3 2" xfId="6753" xr:uid="{00000000-0005-0000-0000-0000A72D0000}"/>
    <cellStyle name="Normal 6 2 3 2 2 4 3 3 2 2" xfId="38838" xr:uid="{00000000-0005-0000-0000-0000A82D0000}"/>
    <cellStyle name="Normal 6 2 3 2 2 4 3 3 3" xfId="28820" xr:uid="{00000000-0005-0000-0000-0000A92D0000}"/>
    <cellStyle name="Normal 6 2 3 2 2 4 3 4" xfId="6754" xr:uid="{00000000-0005-0000-0000-0000AA2D0000}"/>
    <cellStyle name="Normal 6 2 3 2 2 4 3 4 2" xfId="34839" xr:uid="{00000000-0005-0000-0000-0000AB2D0000}"/>
    <cellStyle name="Normal 6 2 3 2 2 4 3 5" xfId="24243" xr:uid="{00000000-0005-0000-0000-0000AC2D0000}"/>
    <cellStyle name="Normal 6 2 3 2 2 4 4" xfId="6755" xr:uid="{00000000-0005-0000-0000-0000AD2D0000}"/>
    <cellStyle name="Normal 6 2 3 2 2 4 4 2" xfId="6756" xr:uid="{00000000-0005-0000-0000-0000AE2D0000}"/>
    <cellStyle name="Normal 6 2 3 2 2 4 4 2 2" xfId="38839" xr:uid="{00000000-0005-0000-0000-0000AF2D0000}"/>
    <cellStyle name="Normal 6 2 3 2 2 4 4 3" xfId="28821" xr:uid="{00000000-0005-0000-0000-0000B02D0000}"/>
    <cellStyle name="Normal 6 2 3 2 2 4 5" xfId="6757" xr:uid="{00000000-0005-0000-0000-0000B12D0000}"/>
    <cellStyle name="Normal 6 2 3 2 2 4 5 2" xfId="6758" xr:uid="{00000000-0005-0000-0000-0000B22D0000}"/>
    <cellStyle name="Normal 6 2 3 2 2 4 5 2 2" xfId="38840" xr:uid="{00000000-0005-0000-0000-0000B32D0000}"/>
    <cellStyle name="Normal 6 2 3 2 2 4 5 3" xfId="28822" xr:uid="{00000000-0005-0000-0000-0000B42D0000}"/>
    <cellStyle name="Normal 6 2 3 2 2 4 6" xfId="6759" xr:uid="{00000000-0005-0000-0000-0000B52D0000}"/>
    <cellStyle name="Normal 6 2 3 2 2 4 6 2" xfId="34837" xr:uid="{00000000-0005-0000-0000-0000B62D0000}"/>
    <cellStyle name="Normal 6 2 3 2 2 4 7" xfId="24241" xr:uid="{00000000-0005-0000-0000-0000B72D0000}"/>
    <cellStyle name="Normal 6 2 3 2 2 5" xfId="6760" xr:uid="{00000000-0005-0000-0000-0000B82D0000}"/>
    <cellStyle name="Normal 6 2 3 2 2 5 2" xfId="6761" xr:uid="{00000000-0005-0000-0000-0000B92D0000}"/>
    <cellStyle name="Normal 6 2 3 2 2 5 2 2" xfId="6762" xr:uid="{00000000-0005-0000-0000-0000BA2D0000}"/>
    <cellStyle name="Normal 6 2 3 2 2 5 2 2 2" xfId="38841" xr:uid="{00000000-0005-0000-0000-0000BB2D0000}"/>
    <cellStyle name="Normal 6 2 3 2 2 5 2 3" xfId="28823" xr:uid="{00000000-0005-0000-0000-0000BC2D0000}"/>
    <cellStyle name="Normal 6 2 3 2 2 5 3" xfId="6763" xr:uid="{00000000-0005-0000-0000-0000BD2D0000}"/>
    <cellStyle name="Normal 6 2 3 2 2 5 3 2" xfId="6764" xr:uid="{00000000-0005-0000-0000-0000BE2D0000}"/>
    <cellStyle name="Normal 6 2 3 2 2 5 3 2 2" xfId="38842" xr:uid="{00000000-0005-0000-0000-0000BF2D0000}"/>
    <cellStyle name="Normal 6 2 3 2 2 5 3 3" xfId="28824" xr:uid="{00000000-0005-0000-0000-0000C02D0000}"/>
    <cellStyle name="Normal 6 2 3 2 2 5 4" xfId="6765" xr:uid="{00000000-0005-0000-0000-0000C12D0000}"/>
    <cellStyle name="Normal 6 2 3 2 2 5 4 2" xfId="34840" xr:uid="{00000000-0005-0000-0000-0000C22D0000}"/>
    <cellStyle name="Normal 6 2 3 2 2 5 5" xfId="24244" xr:uid="{00000000-0005-0000-0000-0000C32D0000}"/>
    <cellStyle name="Normal 6 2 3 2 2 6" xfId="6766" xr:uid="{00000000-0005-0000-0000-0000C42D0000}"/>
    <cellStyle name="Normal 6 2 3 2 2 6 2" xfId="6767" xr:uid="{00000000-0005-0000-0000-0000C52D0000}"/>
    <cellStyle name="Normal 6 2 3 2 2 6 2 2" xfId="6768" xr:uid="{00000000-0005-0000-0000-0000C62D0000}"/>
    <cellStyle name="Normal 6 2 3 2 2 6 2 2 2" xfId="38843" xr:uid="{00000000-0005-0000-0000-0000C72D0000}"/>
    <cellStyle name="Normal 6 2 3 2 2 6 2 3" xfId="28825" xr:uid="{00000000-0005-0000-0000-0000C82D0000}"/>
    <cellStyle name="Normal 6 2 3 2 2 6 3" xfId="6769" xr:uid="{00000000-0005-0000-0000-0000C92D0000}"/>
    <cellStyle name="Normal 6 2 3 2 2 6 3 2" xfId="6770" xr:uid="{00000000-0005-0000-0000-0000CA2D0000}"/>
    <cellStyle name="Normal 6 2 3 2 2 6 3 2 2" xfId="38844" xr:uid="{00000000-0005-0000-0000-0000CB2D0000}"/>
    <cellStyle name="Normal 6 2 3 2 2 6 3 3" xfId="28826" xr:uid="{00000000-0005-0000-0000-0000CC2D0000}"/>
    <cellStyle name="Normal 6 2 3 2 2 6 4" xfId="6771" xr:uid="{00000000-0005-0000-0000-0000CD2D0000}"/>
    <cellStyle name="Normal 6 2 3 2 2 6 4 2" xfId="34841" xr:uid="{00000000-0005-0000-0000-0000CE2D0000}"/>
    <cellStyle name="Normal 6 2 3 2 2 6 5" xfId="24245" xr:uid="{00000000-0005-0000-0000-0000CF2D0000}"/>
    <cellStyle name="Normal 6 2 3 2 2 7" xfId="6772" xr:uid="{00000000-0005-0000-0000-0000D02D0000}"/>
    <cellStyle name="Normal 6 2 3 2 2 7 2" xfId="6773" xr:uid="{00000000-0005-0000-0000-0000D12D0000}"/>
    <cellStyle name="Normal 6 2 3 2 2 7 2 2" xfId="38845" xr:uid="{00000000-0005-0000-0000-0000D22D0000}"/>
    <cellStyle name="Normal 6 2 3 2 2 7 3" xfId="28827" xr:uid="{00000000-0005-0000-0000-0000D32D0000}"/>
    <cellStyle name="Normal 6 2 3 2 2 8" xfId="6774" xr:uid="{00000000-0005-0000-0000-0000D42D0000}"/>
    <cellStyle name="Normal 6 2 3 2 2 8 2" xfId="6775" xr:uid="{00000000-0005-0000-0000-0000D52D0000}"/>
    <cellStyle name="Normal 6 2 3 2 2 8 2 2" xfId="38846" xr:uid="{00000000-0005-0000-0000-0000D62D0000}"/>
    <cellStyle name="Normal 6 2 3 2 2 8 3" xfId="28828" xr:uid="{00000000-0005-0000-0000-0000D72D0000}"/>
    <cellStyle name="Normal 6 2 3 2 2 9" xfId="6776" xr:uid="{00000000-0005-0000-0000-0000D82D0000}"/>
    <cellStyle name="Normal 6 2 3 2 2 9 2" xfId="34824" xr:uid="{00000000-0005-0000-0000-0000D92D0000}"/>
    <cellStyle name="Normal 6 2 3 2 3" xfId="6777" xr:uid="{00000000-0005-0000-0000-0000DA2D0000}"/>
    <cellStyle name="Normal 6 2 3 2 3 2" xfId="6778" xr:uid="{00000000-0005-0000-0000-0000DB2D0000}"/>
    <cellStyle name="Normal 6 2 3 2 3 2 2" xfId="6779" xr:uid="{00000000-0005-0000-0000-0000DC2D0000}"/>
    <cellStyle name="Normal 6 2 3 2 3 2 2 2" xfId="6780" xr:uid="{00000000-0005-0000-0000-0000DD2D0000}"/>
    <cellStyle name="Normal 6 2 3 2 3 2 2 2 2" xfId="6781" xr:uid="{00000000-0005-0000-0000-0000DE2D0000}"/>
    <cellStyle name="Normal 6 2 3 2 3 2 2 2 2 2" xfId="38847" xr:uid="{00000000-0005-0000-0000-0000DF2D0000}"/>
    <cellStyle name="Normal 6 2 3 2 3 2 2 2 3" xfId="28829" xr:uid="{00000000-0005-0000-0000-0000E02D0000}"/>
    <cellStyle name="Normal 6 2 3 2 3 2 2 3" xfId="6782" xr:uid="{00000000-0005-0000-0000-0000E12D0000}"/>
    <cellStyle name="Normal 6 2 3 2 3 2 2 3 2" xfId="6783" xr:uid="{00000000-0005-0000-0000-0000E22D0000}"/>
    <cellStyle name="Normal 6 2 3 2 3 2 2 3 2 2" xfId="38848" xr:uid="{00000000-0005-0000-0000-0000E32D0000}"/>
    <cellStyle name="Normal 6 2 3 2 3 2 2 3 3" xfId="28830" xr:uid="{00000000-0005-0000-0000-0000E42D0000}"/>
    <cellStyle name="Normal 6 2 3 2 3 2 2 4" xfId="6784" xr:uid="{00000000-0005-0000-0000-0000E52D0000}"/>
    <cellStyle name="Normal 6 2 3 2 3 2 2 4 2" xfId="34844" xr:uid="{00000000-0005-0000-0000-0000E62D0000}"/>
    <cellStyle name="Normal 6 2 3 2 3 2 2 5" xfId="24248" xr:uid="{00000000-0005-0000-0000-0000E72D0000}"/>
    <cellStyle name="Normal 6 2 3 2 3 2 3" xfId="6785" xr:uid="{00000000-0005-0000-0000-0000E82D0000}"/>
    <cellStyle name="Normal 6 2 3 2 3 2 3 2" xfId="6786" xr:uid="{00000000-0005-0000-0000-0000E92D0000}"/>
    <cellStyle name="Normal 6 2 3 2 3 2 3 2 2" xfId="6787" xr:uid="{00000000-0005-0000-0000-0000EA2D0000}"/>
    <cellStyle name="Normal 6 2 3 2 3 2 3 2 2 2" xfId="38849" xr:uid="{00000000-0005-0000-0000-0000EB2D0000}"/>
    <cellStyle name="Normal 6 2 3 2 3 2 3 2 3" xfId="28831" xr:uid="{00000000-0005-0000-0000-0000EC2D0000}"/>
    <cellStyle name="Normal 6 2 3 2 3 2 3 3" xfId="6788" xr:uid="{00000000-0005-0000-0000-0000ED2D0000}"/>
    <cellStyle name="Normal 6 2 3 2 3 2 3 3 2" xfId="6789" xr:uid="{00000000-0005-0000-0000-0000EE2D0000}"/>
    <cellStyle name="Normal 6 2 3 2 3 2 3 3 2 2" xfId="38850" xr:uid="{00000000-0005-0000-0000-0000EF2D0000}"/>
    <cellStyle name="Normal 6 2 3 2 3 2 3 3 3" xfId="28832" xr:uid="{00000000-0005-0000-0000-0000F02D0000}"/>
    <cellStyle name="Normal 6 2 3 2 3 2 3 4" xfId="6790" xr:uid="{00000000-0005-0000-0000-0000F12D0000}"/>
    <cellStyle name="Normal 6 2 3 2 3 2 3 4 2" xfId="34845" xr:uid="{00000000-0005-0000-0000-0000F22D0000}"/>
    <cellStyle name="Normal 6 2 3 2 3 2 3 5" xfId="24249" xr:uid="{00000000-0005-0000-0000-0000F32D0000}"/>
    <cellStyle name="Normal 6 2 3 2 3 2 4" xfId="6791" xr:uid="{00000000-0005-0000-0000-0000F42D0000}"/>
    <cellStyle name="Normal 6 2 3 2 3 2 4 2" xfId="6792" xr:uid="{00000000-0005-0000-0000-0000F52D0000}"/>
    <cellStyle name="Normal 6 2 3 2 3 2 4 2 2" xfId="38851" xr:uid="{00000000-0005-0000-0000-0000F62D0000}"/>
    <cellStyle name="Normal 6 2 3 2 3 2 4 3" xfId="28833" xr:uid="{00000000-0005-0000-0000-0000F72D0000}"/>
    <cellStyle name="Normal 6 2 3 2 3 2 5" xfId="6793" xr:uid="{00000000-0005-0000-0000-0000F82D0000}"/>
    <cellStyle name="Normal 6 2 3 2 3 2 5 2" xfId="6794" xr:uid="{00000000-0005-0000-0000-0000F92D0000}"/>
    <cellStyle name="Normal 6 2 3 2 3 2 5 2 2" xfId="38852" xr:uid="{00000000-0005-0000-0000-0000FA2D0000}"/>
    <cellStyle name="Normal 6 2 3 2 3 2 5 3" xfId="28834" xr:uid="{00000000-0005-0000-0000-0000FB2D0000}"/>
    <cellStyle name="Normal 6 2 3 2 3 2 6" xfId="6795" xr:uid="{00000000-0005-0000-0000-0000FC2D0000}"/>
    <cellStyle name="Normal 6 2 3 2 3 2 6 2" xfId="34843" xr:uid="{00000000-0005-0000-0000-0000FD2D0000}"/>
    <cellStyle name="Normal 6 2 3 2 3 2 7" xfId="24247" xr:uid="{00000000-0005-0000-0000-0000FE2D0000}"/>
    <cellStyle name="Normal 6 2 3 2 3 3" xfId="6796" xr:uid="{00000000-0005-0000-0000-0000FF2D0000}"/>
    <cellStyle name="Normal 6 2 3 2 3 3 2" xfId="6797" xr:uid="{00000000-0005-0000-0000-0000002E0000}"/>
    <cellStyle name="Normal 6 2 3 2 3 3 2 2" xfId="6798" xr:uid="{00000000-0005-0000-0000-0000012E0000}"/>
    <cellStyle name="Normal 6 2 3 2 3 3 2 2 2" xfId="38853" xr:uid="{00000000-0005-0000-0000-0000022E0000}"/>
    <cellStyle name="Normal 6 2 3 2 3 3 2 3" xfId="28835" xr:uid="{00000000-0005-0000-0000-0000032E0000}"/>
    <cellStyle name="Normal 6 2 3 2 3 3 3" xfId="6799" xr:uid="{00000000-0005-0000-0000-0000042E0000}"/>
    <cellStyle name="Normal 6 2 3 2 3 3 3 2" xfId="6800" xr:uid="{00000000-0005-0000-0000-0000052E0000}"/>
    <cellStyle name="Normal 6 2 3 2 3 3 3 2 2" xfId="38854" xr:uid="{00000000-0005-0000-0000-0000062E0000}"/>
    <cellStyle name="Normal 6 2 3 2 3 3 3 3" xfId="28836" xr:uid="{00000000-0005-0000-0000-0000072E0000}"/>
    <cellStyle name="Normal 6 2 3 2 3 3 4" xfId="6801" xr:uid="{00000000-0005-0000-0000-0000082E0000}"/>
    <cellStyle name="Normal 6 2 3 2 3 3 4 2" xfId="34846" xr:uid="{00000000-0005-0000-0000-0000092E0000}"/>
    <cellStyle name="Normal 6 2 3 2 3 3 5" xfId="24250" xr:uid="{00000000-0005-0000-0000-00000A2E0000}"/>
    <cellStyle name="Normal 6 2 3 2 3 4" xfId="6802" xr:uid="{00000000-0005-0000-0000-00000B2E0000}"/>
    <cellStyle name="Normal 6 2 3 2 3 4 2" xfId="6803" xr:uid="{00000000-0005-0000-0000-00000C2E0000}"/>
    <cellStyle name="Normal 6 2 3 2 3 4 2 2" xfId="6804" xr:uid="{00000000-0005-0000-0000-00000D2E0000}"/>
    <cellStyle name="Normal 6 2 3 2 3 4 2 2 2" xfId="38855" xr:uid="{00000000-0005-0000-0000-00000E2E0000}"/>
    <cellStyle name="Normal 6 2 3 2 3 4 2 3" xfId="28837" xr:uid="{00000000-0005-0000-0000-00000F2E0000}"/>
    <cellStyle name="Normal 6 2 3 2 3 4 3" xfId="6805" xr:uid="{00000000-0005-0000-0000-0000102E0000}"/>
    <cellStyle name="Normal 6 2 3 2 3 4 3 2" xfId="6806" xr:uid="{00000000-0005-0000-0000-0000112E0000}"/>
    <cellStyle name="Normal 6 2 3 2 3 4 3 2 2" xfId="38856" xr:uid="{00000000-0005-0000-0000-0000122E0000}"/>
    <cellStyle name="Normal 6 2 3 2 3 4 3 3" xfId="28838" xr:uid="{00000000-0005-0000-0000-0000132E0000}"/>
    <cellStyle name="Normal 6 2 3 2 3 4 4" xfId="6807" xr:uid="{00000000-0005-0000-0000-0000142E0000}"/>
    <cellStyle name="Normal 6 2 3 2 3 4 4 2" xfId="34847" xr:uid="{00000000-0005-0000-0000-0000152E0000}"/>
    <cellStyle name="Normal 6 2 3 2 3 4 5" xfId="24251" xr:uid="{00000000-0005-0000-0000-0000162E0000}"/>
    <cellStyle name="Normal 6 2 3 2 3 5" xfId="6808" xr:uid="{00000000-0005-0000-0000-0000172E0000}"/>
    <cellStyle name="Normal 6 2 3 2 3 5 2" xfId="6809" xr:uid="{00000000-0005-0000-0000-0000182E0000}"/>
    <cellStyle name="Normal 6 2 3 2 3 5 2 2" xfId="38857" xr:uid="{00000000-0005-0000-0000-0000192E0000}"/>
    <cellStyle name="Normal 6 2 3 2 3 5 3" xfId="28839" xr:uid="{00000000-0005-0000-0000-00001A2E0000}"/>
    <cellStyle name="Normal 6 2 3 2 3 6" xfId="6810" xr:uid="{00000000-0005-0000-0000-00001B2E0000}"/>
    <cellStyle name="Normal 6 2 3 2 3 6 2" xfId="6811" xr:uid="{00000000-0005-0000-0000-00001C2E0000}"/>
    <cellStyle name="Normal 6 2 3 2 3 6 2 2" xfId="38858" xr:uid="{00000000-0005-0000-0000-00001D2E0000}"/>
    <cellStyle name="Normal 6 2 3 2 3 6 3" xfId="28840" xr:uid="{00000000-0005-0000-0000-00001E2E0000}"/>
    <cellStyle name="Normal 6 2 3 2 3 7" xfId="6812" xr:uid="{00000000-0005-0000-0000-00001F2E0000}"/>
    <cellStyle name="Normal 6 2 3 2 3 7 2" xfId="34842" xr:uid="{00000000-0005-0000-0000-0000202E0000}"/>
    <cellStyle name="Normal 6 2 3 2 3 8" xfId="24246" xr:uid="{00000000-0005-0000-0000-0000212E0000}"/>
    <cellStyle name="Normal 6 2 3 2 4" xfId="6813" xr:uid="{00000000-0005-0000-0000-0000222E0000}"/>
    <cellStyle name="Normal 6 2 3 2 4 2" xfId="6814" xr:uid="{00000000-0005-0000-0000-0000232E0000}"/>
    <cellStyle name="Normal 6 2 3 2 4 2 2" xfId="6815" xr:uid="{00000000-0005-0000-0000-0000242E0000}"/>
    <cellStyle name="Normal 6 2 3 2 4 2 2 2" xfId="6816" xr:uid="{00000000-0005-0000-0000-0000252E0000}"/>
    <cellStyle name="Normal 6 2 3 2 4 2 2 2 2" xfId="6817" xr:uid="{00000000-0005-0000-0000-0000262E0000}"/>
    <cellStyle name="Normal 6 2 3 2 4 2 2 2 2 2" xfId="38859" xr:uid="{00000000-0005-0000-0000-0000272E0000}"/>
    <cellStyle name="Normal 6 2 3 2 4 2 2 2 3" xfId="28841" xr:uid="{00000000-0005-0000-0000-0000282E0000}"/>
    <cellStyle name="Normal 6 2 3 2 4 2 2 3" xfId="6818" xr:uid="{00000000-0005-0000-0000-0000292E0000}"/>
    <cellStyle name="Normal 6 2 3 2 4 2 2 3 2" xfId="6819" xr:uid="{00000000-0005-0000-0000-00002A2E0000}"/>
    <cellStyle name="Normal 6 2 3 2 4 2 2 3 2 2" xfId="38860" xr:uid="{00000000-0005-0000-0000-00002B2E0000}"/>
    <cellStyle name="Normal 6 2 3 2 4 2 2 3 3" xfId="28842" xr:uid="{00000000-0005-0000-0000-00002C2E0000}"/>
    <cellStyle name="Normal 6 2 3 2 4 2 2 4" xfId="6820" xr:uid="{00000000-0005-0000-0000-00002D2E0000}"/>
    <cellStyle name="Normal 6 2 3 2 4 2 2 4 2" xfId="34850" xr:uid="{00000000-0005-0000-0000-00002E2E0000}"/>
    <cellStyle name="Normal 6 2 3 2 4 2 2 5" xfId="24254" xr:uid="{00000000-0005-0000-0000-00002F2E0000}"/>
    <cellStyle name="Normal 6 2 3 2 4 2 3" xfId="6821" xr:uid="{00000000-0005-0000-0000-0000302E0000}"/>
    <cellStyle name="Normal 6 2 3 2 4 2 3 2" xfId="6822" xr:uid="{00000000-0005-0000-0000-0000312E0000}"/>
    <cellStyle name="Normal 6 2 3 2 4 2 3 2 2" xfId="6823" xr:uid="{00000000-0005-0000-0000-0000322E0000}"/>
    <cellStyle name="Normal 6 2 3 2 4 2 3 2 2 2" xfId="38861" xr:uid="{00000000-0005-0000-0000-0000332E0000}"/>
    <cellStyle name="Normal 6 2 3 2 4 2 3 2 3" xfId="28843" xr:uid="{00000000-0005-0000-0000-0000342E0000}"/>
    <cellStyle name="Normal 6 2 3 2 4 2 3 3" xfId="6824" xr:uid="{00000000-0005-0000-0000-0000352E0000}"/>
    <cellStyle name="Normal 6 2 3 2 4 2 3 3 2" xfId="6825" xr:uid="{00000000-0005-0000-0000-0000362E0000}"/>
    <cellStyle name="Normal 6 2 3 2 4 2 3 3 2 2" xfId="38862" xr:uid="{00000000-0005-0000-0000-0000372E0000}"/>
    <cellStyle name="Normal 6 2 3 2 4 2 3 3 3" xfId="28844" xr:uid="{00000000-0005-0000-0000-0000382E0000}"/>
    <cellStyle name="Normal 6 2 3 2 4 2 3 4" xfId="6826" xr:uid="{00000000-0005-0000-0000-0000392E0000}"/>
    <cellStyle name="Normal 6 2 3 2 4 2 3 4 2" xfId="34851" xr:uid="{00000000-0005-0000-0000-00003A2E0000}"/>
    <cellStyle name="Normal 6 2 3 2 4 2 3 5" xfId="24255" xr:uid="{00000000-0005-0000-0000-00003B2E0000}"/>
    <cellStyle name="Normal 6 2 3 2 4 2 4" xfId="6827" xr:uid="{00000000-0005-0000-0000-00003C2E0000}"/>
    <cellStyle name="Normal 6 2 3 2 4 2 4 2" xfId="6828" xr:uid="{00000000-0005-0000-0000-00003D2E0000}"/>
    <cellStyle name="Normal 6 2 3 2 4 2 4 2 2" xfId="38863" xr:uid="{00000000-0005-0000-0000-00003E2E0000}"/>
    <cellStyle name="Normal 6 2 3 2 4 2 4 3" xfId="28845" xr:uid="{00000000-0005-0000-0000-00003F2E0000}"/>
    <cellStyle name="Normal 6 2 3 2 4 2 5" xfId="6829" xr:uid="{00000000-0005-0000-0000-0000402E0000}"/>
    <cellStyle name="Normal 6 2 3 2 4 2 5 2" xfId="6830" xr:uid="{00000000-0005-0000-0000-0000412E0000}"/>
    <cellStyle name="Normal 6 2 3 2 4 2 5 2 2" xfId="38864" xr:uid="{00000000-0005-0000-0000-0000422E0000}"/>
    <cellStyle name="Normal 6 2 3 2 4 2 5 3" xfId="28846" xr:uid="{00000000-0005-0000-0000-0000432E0000}"/>
    <cellStyle name="Normal 6 2 3 2 4 2 6" xfId="6831" xr:uid="{00000000-0005-0000-0000-0000442E0000}"/>
    <cellStyle name="Normal 6 2 3 2 4 2 6 2" xfId="34849" xr:uid="{00000000-0005-0000-0000-0000452E0000}"/>
    <cellStyle name="Normal 6 2 3 2 4 2 7" xfId="24253" xr:uid="{00000000-0005-0000-0000-0000462E0000}"/>
    <cellStyle name="Normal 6 2 3 2 4 3" xfId="6832" xr:uid="{00000000-0005-0000-0000-0000472E0000}"/>
    <cellStyle name="Normal 6 2 3 2 4 3 2" xfId="6833" xr:uid="{00000000-0005-0000-0000-0000482E0000}"/>
    <cellStyle name="Normal 6 2 3 2 4 3 2 2" xfId="6834" xr:uid="{00000000-0005-0000-0000-0000492E0000}"/>
    <cellStyle name="Normal 6 2 3 2 4 3 2 2 2" xfId="38865" xr:uid="{00000000-0005-0000-0000-00004A2E0000}"/>
    <cellStyle name="Normal 6 2 3 2 4 3 2 3" xfId="28847" xr:uid="{00000000-0005-0000-0000-00004B2E0000}"/>
    <cellStyle name="Normal 6 2 3 2 4 3 3" xfId="6835" xr:uid="{00000000-0005-0000-0000-00004C2E0000}"/>
    <cellStyle name="Normal 6 2 3 2 4 3 3 2" xfId="6836" xr:uid="{00000000-0005-0000-0000-00004D2E0000}"/>
    <cellStyle name="Normal 6 2 3 2 4 3 3 2 2" xfId="38866" xr:uid="{00000000-0005-0000-0000-00004E2E0000}"/>
    <cellStyle name="Normal 6 2 3 2 4 3 3 3" xfId="28848" xr:uid="{00000000-0005-0000-0000-00004F2E0000}"/>
    <cellStyle name="Normal 6 2 3 2 4 3 4" xfId="6837" xr:uid="{00000000-0005-0000-0000-0000502E0000}"/>
    <cellStyle name="Normal 6 2 3 2 4 3 4 2" xfId="34852" xr:uid="{00000000-0005-0000-0000-0000512E0000}"/>
    <cellStyle name="Normal 6 2 3 2 4 3 5" xfId="24256" xr:uid="{00000000-0005-0000-0000-0000522E0000}"/>
    <cellStyle name="Normal 6 2 3 2 4 4" xfId="6838" xr:uid="{00000000-0005-0000-0000-0000532E0000}"/>
    <cellStyle name="Normal 6 2 3 2 4 4 2" xfId="6839" xr:uid="{00000000-0005-0000-0000-0000542E0000}"/>
    <cellStyle name="Normal 6 2 3 2 4 4 2 2" xfId="6840" xr:uid="{00000000-0005-0000-0000-0000552E0000}"/>
    <cellStyle name="Normal 6 2 3 2 4 4 2 2 2" xfId="38867" xr:uid="{00000000-0005-0000-0000-0000562E0000}"/>
    <cellStyle name="Normal 6 2 3 2 4 4 2 3" xfId="28849" xr:uid="{00000000-0005-0000-0000-0000572E0000}"/>
    <cellStyle name="Normal 6 2 3 2 4 4 3" xfId="6841" xr:uid="{00000000-0005-0000-0000-0000582E0000}"/>
    <cellStyle name="Normal 6 2 3 2 4 4 3 2" xfId="6842" xr:uid="{00000000-0005-0000-0000-0000592E0000}"/>
    <cellStyle name="Normal 6 2 3 2 4 4 3 2 2" xfId="38868" xr:uid="{00000000-0005-0000-0000-00005A2E0000}"/>
    <cellStyle name="Normal 6 2 3 2 4 4 3 3" xfId="28850" xr:uid="{00000000-0005-0000-0000-00005B2E0000}"/>
    <cellStyle name="Normal 6 2 3 2 4 4 4" xfId="6843" xr:uid="{00000000-0005-0000-0000-00005C2E0000}"/>
    <cellStyle name="Normal 6 2 3 2 4 4 4 2" xfId="34853" xr:uid="{00000000-0005-0000-0000-00005D2E0000}"/>
    <cellStyle name="Normal 6 2 3 2 4 4 5" xfId="24257" xr:uid="{00000000-0005-0000-0000-00005E2E0000}"/>
    <cellStyle name="Normal 6 2 3 2 4 5" xfId="6844" xr:uid="{00000000-0005-0000-0000-00005F2E0000}"/>
    <cellStyle name="Normal 6 2 3 2 4 5 2" xfId="6845" xr:uid="{00000000-0005-0000-0000-0000602E0000}"/>
    <cellStyle name="Normal 6 2 3 2 4 5 2 2" xfId="38869" xr:uid="{00000000-0005-0000-0000-0000612E0000}"/>
    <cellStyle name="Normal 6 2 3 2 4 5 3" xfId="28851" xr:uid="{00000000-0005-0000-0000-0000622E0000}"/>
    <cellStyle name="Normal 6 2 3 2 4 6" xfId="6846" xr:uid="{00000000-0005-0000-0000-0000632E0000}"/>
    <cellStyle name="Normal 6 2 3 2 4 6 2" xfId="6847" xr:uid="{00000000-0005-0000-0000-0000642E0000}"/>
    <cellStyle name="Normal 6 2 3 2 4 6 2 2" xfId="38870" xr:uid="{00000000-0005-0000-0000-0000652E0000}"/>
    <cellStyle name="Normal 6 2 3 2 4 6 3" xfId="28852" xr:uid="{00000000-0005-0000-0000-0000662E0000}"/>
    <cellStyle name="Normal 6 2 3 2 4 7" xfId="6848" xr:uid="{00000000-0005-0000-0000-0000672E0000}"/>
    <cellStyle name="Normal 6 2 3 2 4 7 2" xfId="34848" xr:uid="{00000000-0005-0000-0000-0000682E0000}"/>
    <cellStyle name="Normal 6 2 3 2 4 8" xfId="24252" xr:uid="{00000000-0005-0000-0000-0000692E0000}"/>
    <cellStyle name="Normal 6 2 3 2 5" xfId="6849" xr:uid="{00000000-0005-0000-0000-00006A2E0000}"/>
    <cellStyle name="Normal 6 2 3 2 5 2" xfId="6850" xr:uid="{00000000-0005-0000-0000-00006B2E0000}"/>
    <cellStyle name="Normal 6 2 3 2 5 2 2" xfId="6851" xr:uid="{00000000-0005-0000-0000-00006C2E0000}"/>
    <cellStyle name="Normal 6 2 3 2 5 2 2 2" xfId="6852" xr:uid="{00000000-0005-0000-0000-00006D2E0000}"/>
    <cellStyle name="Normal 6 2 3 2 5 2 2 2 2" xfId="6853" xr:uid="{00000000-0005-0000-0000-00006E2E0000}"/>
    <cellStyle name="Normal 6 2 3 2 5 2 2 2 2 2" xfId="38871" xr:uid="{00000000-0005-0000-0000-00006F2E0000}"/>
    <cellStyle name="Normal 6 2 3 2 5 2 2 2 3" xfId="28853" xr:uid="{00000000-0005-0000-0000-0000702E0000}"/>
    <cellStyle name="Normal 6 2 3 2 5 2 2 3" xfId="6854" xr:uid="{00000000-0005-0000-0000-0000712E0000}"/>
    <cellStyle name="Normal 6 2 3 2 5 2 2 3 2" xfId="6855" xr:uid="{00000000-0005-0000-0000-0000722E0000}"/>
    <cellStyle name="Normal 6 2 3 2 5 2 2 3 2 2" xfId="38872" xr:uid="{00000000-0005-0000-0000-0000732E0000}"/>
    <cellStyle name="Normal 6 2 3 2 5 2 2 3 3" xfId="28854" xr:uid="{00000000-0005-0000-0000-0000742E0000}"/>
    <cellStyle name="Normal 6 2 3 2 5 2 2 4" xfId="6856" xr:uid="{00000000-0005-0000-0000-0000752E0000}"/>
    <cellStyle name="Normal 6 2 3 2 5 2 2 4 2" xfId="34856" xr:uid="{00000000-0005-0000-0000-0000762E0000}"/>
    <cellStyle name="Normal 6 2 3 2 5 2 2 5" xfId="24260" xr:uid="{00000000-0005-0000-0000-0000772E0000}"/>
    <cellStyle name="Normal 6 2 3 2 5 2 3" xfId="6857" xr:uid="{00000000-0005-0000-0000-0000782E0000}"/>
    <cellStyle name="Normal 6 2 3 2 5 2 3 2" xfId="6858" xr:uid="{00000000-0005-0000-0000-0000792E0000}"/>
    <cellStyle name="Normal 6 2 3 2 5 2 3 2 2" xfId="6859" xr:uid="{00000000-0005-0000-0000-00007A2E0000}"/>
    <cellStyle name="Normal 6 2 3 2 5 2 3 2 2 2" xfId="38873" xr:uid="{00000000-0005-0000-0000-00007B2E0000}"/>
    <cellStyle name="Normal 6 2 3 2 5 2 3 2 3" xfId="28855" xr:uid="{00000000-0005-0000-0000-00007C2E0000}"/>
    <cellStyle name="Normal 6 2 3 2 5 2 3 3" xfId="6860" xr:uid="{00000000-0005-0000-0000-00007D2E0000}"/>
    <cellStyle name="Normal 6 2 3 2 5 2 3 3 2" xfId="6861" xr:uid="{00000000-0005-0000-0000-00007E2E0000}"/>
    <cellStyle name="Normal 6 2 3 2 5 2 3 3 2 2" xfId="38874" xr:uid="{00000000-0005-0000-0000-00007F2E0000}"/>
    <cellStyle name="Normal 6 2 3 2 5 2 3 3 3" xfId="28856" xr:uid="{00000000-0005-0000-0000-0000802E0000}"/>
    <cellStyle name="Normal 6 2 3 2 5 2 3 4" xfId="6862" xr:uid="{00000000-0005-0000-0000-0000812E0000}"/>
    <cellStyle name="Normal 6 2 3 2 5 2 3 4 2" xfId="34857" xr:uid="{00000000-0005-0000-0000-0000822E0000}"/>
    <cellStyle name="Normal 6 2 3 2 5 2 3 5" xfId="24261" xr:uid="{00000000-0005-0000-0000-0000832E0000}"/>
    <cellStyle name="Normal 6 2 3 2 5 2 4" xfId="6863" xr:uid="{00000000-0005-0000-0000-0000842E0000}"/>
    <cellStyle name="Normal 6 2 3 2 5 2 4 2" xfId="6864" xr:uid="{00000000-0005-0000-0000-0000852E0000}"/>
    <cellStyle name="Normal 6 2 3 2 5 2 4 2 2" xfId="38875" xr:uid="{00000000-0005-0000-0000-0000862E0000}"/>
    <cellStyle name="Normal 6 2 3 2 5 2 4 3" xfId="28857" xr:uid="{00000000-0005-0000-0000-0000872E0000}"/>
    <cellStyle name="Normal 6 2 3 2 5 2 5" xfId="6865" xr:uid="{00000000-0005-0000-0000-0000882E0000}"/>
    <cellStyle name="Normal 6 2 3 2 5 2 5 2" xfId="6866" xr:uid="{00000000-0005-0000-0000-0000892E0000}"/>
    <cellStyle name="Normal 6 2 3 2 5 2 5 2 2" xfId="38876" xr:uid="{00000000-0005-0000-0000-00008A2E0000}"/>
    <cellStyle name="Normal 6 2 3 2 5 2 5 3" xfId="28858" xr:uid="{00000000-0005-0000-0000-00008B2E0000}"/>
    <cellStyle name="Normal 6 2 3 2 5 2 6" xfId="6867" xr:uid="{00000000-0005-0000-0000-00008C2E0000}"/>
    <cellStyle name="Normal 6 2 3 2 5 2 6 2" xfId="34855" xr:uid="{00000000-0005-0000-0000-00008D2E0000}"/>
    <cellStyle name="Normal 6 2 3 2 5 2 7" xfId="24259" xr:uid="{00000000-0005-0000-0000-00008E2E0000}"/>
    <cellStyle name="Normal 6 2 3 2 5 3" xfId="6868" xr:uid="{00000000-0005-0000-0000-00008F2E0000}"/>
    <cellStyle name="Normal 6 2 3 2 5 3 2" xfId="6869" xr:uid="{00000000-0005-0000-0000-0000902E0000}"/>
    <cellStyle name="Normal 6 2 3 2 5 3 2 2" xfId="6870" xr:uid="{00000000-0005-0000-0000-0000912E0000}"/>
    <cellStyle name="Normal 6 2 3 2 5 3 2 2 2" xfId="38877" xr:uid="{00000000-0005-0000-0000-0000922E0000}"/>
    <cellStyle name="Normal 6 2 3 2 5 3 2 3" xfId="28859" xr:uid="{00000000-0005-0000-0000-0000932E0000}"/>
    <cellStyle name="Normal 6 2 3 2 5 3 3" xfId="6871" xr:uid="{00000000-0005-0000-0000-0000942E0000}"/>
    <cellStyle name="Normal 6 2 3 2 5 3 3 2" xfId="6872" xr:uid="{00000000-0005-0000-0000-0000952E0000}"/>
    <cellStyle name="Normal 6 2 3 2 5 3 3 2 2" xfId="38878" xr:uid="{00000000-0005-0000-0000-0000962E0000}"/>
    <cellStyle name="Normal 6 2 3 2 5 3 3 3" xfId="28860" xr:uid="{00000000-0005-0000-0000-0000972E0000}"/>
    <cellStyle name="Normal 6 2 3 2 5 3 4" xfId="6873" xr:uid="{00000000-0005-0000-0000-0000982E0000}"/>
    <cellStyle name="Normal 6 2 3 2 5 3 4 2" xfId="34858" xr:uid="{00000000-0005-0000-0000-0000992E0000}"/>
    <cellStyle name="Normal 6 2 3 2 5 3 5" xfId="24262" xr:uid="{00000000-0005-0000-0000-00009A2E0000}"/>
    <cellStyle name="Normal 6 2 3 2 5 4" xfId="6874" xr:uid="{00000000-0005-0000-0000-00009B2E0000}"/>
    <cellStyle name="Normal 6 2 3 2 5 4 2" xfId="6875" xr:uid="{00000000-0005-0000-0000-00009C2E0000}"/>
    <cellStyle name="Normal 6 2 3 2 5 4 2 2" xfId="6876" xr:uid="{00000000-0005-0000-0000-00009D2E0000}"/>
    <cellStyle name="Normal 6 2 3 2 5 4 2 2 2" xfId="38879" xr:uid="{00000000-0005-0000-0000-00009E2E0000}"/>
    <cellStyle name="Normal 6 2 3 2 5 4 2 3" xfId="28861" xr:uid="{00000000-0005-0000-0000-00009F2E0000}"/>
    <cellStyle name="Normal 6 2 3 2 5 4 3" xfId="6877" xr:uid="{00000000-0005-0000-0000-0000A02E0000}"/>
    <cellStyle name="Normal 6 2 3 2 5 4 3 2" xfId="6878" xr:uid="{00000000-0005-0000-0000-0000A12E0000}"/>
    <cellStyle name="Normal 6 2 3 2 5 4 3 2 2" xfId="38880" xr:uid="{00000000-0005-0000-0000-0000A22E0000}"/>
    <cellStyle name="Normal 6 2 3 2 5 4 3 3" xfId="28862" xr:uid="{00000000-0005-0000-0000-0000A32E0000}"/>
    <cellStyle name="Normal 6 2 3 2 5 4 4" xfId="6879" xr:uid="{00000000-0005-0000-0000-0000A42E0000}"/>
    <cellStyle name="Normal 6 2 3 2 5 4 4 2" xfId="34859" xr:uid="{00000000-0005-0000-0000-0000A52E0000}"/>
    <cellStyle name="Normal 6 2 3 2 5 4 5" xfId="24263" xr:uid="{00000000-0005-0000-0000-0000A62E0000}"/>
    <cellStyle name="Normal 6 2 3 2 5 5" xfId="6880" xr:uid="{00000000-0005-0000-0000-0000A72E0000}"/>
    <cellStyle name="Normal 6 2 3 2 5 5 2" xfId="6881" xr:uid="{00000000-0005-0000-0000-0000A82E0000}"/>
    <cellStyle name="Normal 6 2 3 2 5 5 2 2" xfId="38881" xr:uid="{00000000-0005-0000-0000-0000A92E0000}"/>
    <cellStyle name="Normal 6 2 3 2 5 5 3" xfId="28863" xr:uid="{00000000-0005-0000-0000-0000AA2E0000}"/>
    <cellStyle name="Normal 6 2 3 2 5 6" xfId="6882" xr:uid="{00000000-0005-0000-0000-0000AB2E0000}"/>
    <cellStyle name="Normal 6 2 3 2 5 6 2" xfId="6883" xr:uid="{00000000-0005-0000-0000-0000AC2E0000}"/>
    <cellStyle name="Normal 6 2 3 2 5 6 2 2" xfId="38882" xr:uid="{00000000-0005-0000-0000-0000AD2E0000}"/>
    <cellStyle name="Normal 6 2 3 2 5 6 3" xfId="28864" xr:uid="{00000000-0005-0000-0000-0000AE2E0000}"/>
    <cellStyle name="Normal 6 2 3 2 5 7" xfId="6884" xr:uid="{00000000-0005-0000-0000-0000AF2E0000}"/>
    <cellStyle name="Normal 6 2 3 2 5 7 2" xfId="34854" xr:uid="{00000000-0005-0000-0000-0000B02E0000}"/>
    <cellStyle name="Normal 6 2 3 2 5 8" xfId="24258" xr:uid="{00000000-0005-0000-0000-0000B12E0000}"/>
    <cellStyle name="Normal 6 2 3 2 6" xfId="6885" xr:uid="{00000000-0005-0000-0000-0000B22E0000}"/>
    <cellStyle name="Normal 6 2 3 2 6 2" xfId="6886" xr:uid="{00000000-0005-0000-0000-0000B32E0000}"/>
    <cellStyle name="Normal 6 2 3 2 6 2 2" xfId="6887" xr:uid="{00000000-0005-0000-0000-0000B42E0000}"/>
    <cellStyle name="Normal 6 2 3 2 6 2 2 2" xfId="6888" xr:uid="{00000000-0005-0000-0000-0000B52E0000}"/>
    <cellStyle name="Normal 6 2 3 2 6 2 2 2 2" xfId="38883" xr:uid="{00000000-0005-0000-0000-0000B62E0000}"/>
    <cellStyle name="Normal 6 2 3 2 6 2 2 3" xfId="28865" xr:uid="{00000000-0005-0000-0000-0000B72E0000}"/>
    <cellStyle name="Normal 6 2 3 2 6 2 3" xfId="6889" xr:uid="{00000000-0005-0000-0000-0000B82E0000}"/>
    <cellStyle name="Normal 6 2 3 2 6 2 3 2" xfId="6890" xr:uid="{00000000-0005-0000-0000-0000B92E0000}"/>
    <cellStyle name="Normal 6 2 3 2 6 2 3 2 2" xfId="38884" xr:uid="{00000000-0005-0000-0000-0000BA2E0000}"/>
    <cellStyle name="Normal 6 2 3 2 6 2 3 3" xfId="28866" xr:uid="{00000000-0005-0000-0000-0000BB2E0000}"/>
    <cellStyle name="Normal 6 2 3 2 6 2 4" xfId="6891" xr:uid="{00000000-0005-0000-0000-0000BC2E0000}"/>
    <cellStyle name="Normal 6 2 3 2 6 2 4 2" xfId="34861" xr:uid="{00000000-0005-0000-0000-0000BD2E0000}"/>
    <cellStyle name="Normal 6 2 3 2 6 2 5" xfId="24265" xr:uid="{00000000-0005-0000-0000-0000BE2E0000}"/>
    <cellStyle name="Normal 6 2 3 2 6 3" xfId="6892" xr:uid="{00000000-0005-0000-0000-0000BF2E0000}"/>
    <cellStyle name="Normal 6 2 3 2 6 3 2" xfId="6893" xr:uid="{00000000-0005-0000-0000-0000C02E0000}"/>
    <cellStyle name="Normal 6 2 3 2 6 3 2 2" xfId="6894" xr:uid="{00000000-0005-0000-0000-0000C12E0000}"/>
    <cellStyle name="Normal 6 2 3 2 6 3 2 2 2" xfId="38885" xr:uid="{00000000-0005-0000-0000-0000C22E0000}"/>
    <cellStyle name="Normal 6 2 3 2 6 3 2 3" xfId="28867" xr:uid="{00000000-0005-0000-0000-0000C32E0000}"/>
    <cellStyle name="Normal 6 2 3 2 6 3 3" xfId="6895" xr:uid="{00000000-0005-0000-0000-0000C42E0000}"/>
    <cellStyle name="Normal 6 2 3 2 6 3 3 2" xfId="6896" xr:uid="{00000000-0005-0000-0000-0000C52E0000}"/>
    <cellStyle name="Normal 6 2 3 2 6 3 3 2 2" xfId="38886" xr:uid="{00000000-0005-0000-0000-0000C62E0000}"/>
    <cellStyle name="Normal 6 2 3 2 6 3 3 3" xfId="28868" xr:uid="{00000000-0005-0000-0000-0000C72E0000}"/>
    <cellStyle name="Normal 6 2 3 2 6 3 4" xfId="6897" xr:uid="{00000000-0005-0000-0000-0000C82E0000}"/>
    <cellStyle name="Normal 6 2 3 2 6 3 4 2" xfId="34862" xr:uid="{00000000-0005-0000-0000-0000C92E0000}"/>
    <cellStyle name="Normal 6 2 3 2 6 3 5" xfId="24266" xr:uid="{00000000-0005-0000-0000-0000CA2E0000}"/>
    <cellStyle name="Normal 6 2 3 2 6 4" xfId="6898" xr:uid="{00000000-0005-0000-0000-0000CB2E0000}"/>
    <cellStyle name="Normal 6 2 3 2 6 4 2" xfId="6899" xr:uid="{00000000-0005-0000-0000-0000CC2E0000}"/>
    <cellStyle name="Normal 6 2 3 2 6 4 2 2" xfId="38887" xr:uid="{00000000-0005-0000-0000-0000CD2E0000}"/>
    <cellStyle name="Normal 6 2 3 2 6 4 3" xfId="28869" xr:uid="{00000000-0005-0000-0000-0000CE2E0000}"/>
    <cellStyle name="Normal 6 2 3 2 6 5" xfId="6900" xr:uid="{00000000-0005-0000-0000-0000CF2E0000}"/>
    <cellStyle name="Normal 6 2 3 2 6 5 2" xfId="6901" xr:uid="{00000000-0005-0000-0000-0000D02E0000}"/>
    <cellStyle name="Normal 6 2 3 2 6 5 2 2" xfId="38888" xr:uid="{00000000-0005-0000-0000-0000D12E0000}"/>
    <cellStyle name="Normal 6 2 3 2 6 5 3" xfId="28870" xr:uid="{00000000-0005-0000-0000-0000D22E0000}"/>
    <cellStyle name="Normal 6 2 3 2 6 6" xfId="6902" xr:uid="{00000000-0005-0000-0000-0000D32E0000}"/>
    <cellStyle name="Normal 6 2 3 2 6 6 2" xfId="34860" xr:uid="{00000000-0005-0000-0000-0000D42E0000}"/>
    <cellStyle name="Normal 6 2 3 2 6 7" xfId="24264" xr:uid="{00000000-0005-0000-0000-0000D52E0000}"/>
    <cellStyle name="Normal 6 2 3 2 7" xfId="6903" xr:uid="{00000000-0005-0000-0000-0000D62E0000}"/>
    <cellStyle name="Normal 6 2 3 2 7 2" xfId="6904" xr:uid="{00000000-0005-0000-0000-0000D72E0000}"/>
    <cellStyle name="Normal 6 2 3 2 7 2 2" xfId="6905" xr:uid="{00000000-0005-0000-0000-0000D82E0000}"/>
    <cellStyle name="Normal 6 2 3 2 7 2 2 2" xfId="38889" xr:uid="{00000000-0005-0000-0000-0000D92E0000}"/>
    <cellStyle name="Normal 6 2 3 2 7 2 3" xfId="28871" xr:uid="{00000000-0005-0000-0000-0000DA2E0000}"/>
    <cellStyle name="Normal 6 2 3 2 7 3" xfId="6906" xr:uid="{00000000-0005-0000-0000-0000DB2E0000}"/>
    <cellStyle name="Normal 6 2 3 2 7 3 2" xfId="6907" xr:uid="{00000000-0005-0000-0000-0000DC2E0000}"/>
    <cellStyle name="Normal 6 2 3 2 7 3 2 2" xfId="38890" xr:uid="{00000000-0005-0000-0000-0000DD2E0000}"/>
    <cellStyle name="Normal 6 2 3 2 7 3 3" xfId="28872" xr:uid="{00000000-0005-0000-0000-0000DE2E0000}"/>
    <cellStyle name="Normal 6 2 3 2 7 4" xfId="6908" xr:uid="{00000000-0005-0000-0000-0000DF2E0000}"/>
    <cellStyle name="Normal 6 2 3 2 7 4 2" xfId="34863" xr:uid="{00000000-0005-0000-0000-0000E02E0000}"/>
    <cellStyle name="Normal 6 2 3 2 7 5" xfId="24267" xr:uid="{00000000-0005-0000-0000-0000E12E0000}"/>
    <cellStyle name="Normal 6 2 3 2 8" xfId="6909" xr:uid="{00000000-0005-0000-0000-0000E22E0000}"/>
    <cellStyle name="Normal 6 2 3 2 8 2" xfId="6910" xr:uid="{00000000-0005-0000-0000-0000E32E0000}"/>
    <cellStyle name="Normal 6 2 3 2 8 2 2" xfId="6911" xr:uid="{00000000-0005-0000-0000-0000E42E0000}"/>
    <cellStyle name="Normal 6 2 3 2 8 2 2 2" xfId="38891" xr:uid="{00000000-0005-0000-0000-0000E52E0000}"/>
    <cellStyle name="Normal 6 2 3 2 8 2 3" xfId="28873" xr:uid="{00000000-0005-0000-0000-0000E62E0000}"/>
    <cellStyle name="Normal 6 2 3 2 8 3" xfId="6912" xr:uid="{00000000-0005-0000-0000-0000E72E0000}"/>
    <cellStyle name="Normal 6 2 3 2 8 3 2" xfId="6913" xr:uid="{00000000-0005-0000-0000-0000E82E0000}"/>
    <cellStyle name="Normal 6 2 3 2 8 3 2 2" xfId="38892" xr:uid="{00000000-0005-0000-0000-0000E92E0000}"/>
    <cellStyle name="Normal 6 2 3 2 8 3 3" xfId="28874" xr:uid="{00000000-0005-0000-0000-0000EA2E0000}"/>
    <cellStyle name="Normal 6 2 3 2 8 4" xfId="6914" xr:uid="{00000000-0005-0000-0000-0000EB2E0000}"/>
    <cellStyle name="Normal 6 2 3 2 8 4 2" xfId="34864" xr:uid="{00000000-0005-0000-0000-0000EC2E0000}"/>
    <cellStyle name="Normal 6 2 3 2 8 5" xfId="24268" xr:uid="{00000000-0005-0000-0000-0000ED2E0000}"/>
    <cellStyle name="Normal 6 2 3 2 9" xfId="6915" xr:uid="{00000000-0005-0000-0000-0000EE2E0000}"/>
    <cellStyle name="Normal 6 2 3 2 9 2" xfId="6916" xr:uid="{00000000-0005-0000-0000-0000EF2E0000}"/>
    <cellStyle name="Normal 6 2 3 2 9 2 2" xfId="38893" xr:uid="{00000000-0005-0000-0000-0000F02E0000}"/>
    <cellStyle name="Normal 6 2 3 2 9 3" xfId="28875" xr:uid="{00000000-0005-0000-0000-0000F12E0000}"/>
    <cellStyle name="Normal 6 2 3 3" xfId="6917" xr:uid="{00000000-0005-0000-0000-0000F22E0000}"/>
    <cellStyle name="Normal 6 2 3 3 10" xfId="24269" xr:uid="{00000000-0005-0000-0000-0000F32E0000}"/>
    <cellStyle name="Normal 6 2 3 3 2" xfId="6918" xr:uid="{00000000-0005-0000-0000-0000F42E0000}"/>
    <cellStyle name="Normal 6 2 3 3 2 2" xfId="6919" xr:uid="{00000000-0005-0000-0000-0000F52E0000}"/>
    <cellStyle name="Normal 6 2 3 3 2 2 2" xfId="6920" xr:uid="{00000000-0005-0000-0000-0000F62E0000}"/>
    <cellStyle name="Normal 6 2 3 3 2 2 2 2" xfId="6921" xr:uid="{00000000-0005-0000-0000-0000F72E0000}"/>
    <cellStyle name="Normal 6 2 3 3 2 2 2 2 2" xfId="6922" xr:uid="{00000000-0005-0000-0000-0000F82E0000}"/>
    <cellStyle name="Normal 6 2 3 3 2 2 2 2 2 2" xfId="38894" xr:uid="{00000000-0005-0000-0000-0000F92E0000}"/>
    <cellStyle name="Normal 6 2 3 3 2 2 2 2 3" xfId="28876" xr:uid="{00000000-0005-0000-0000-0000FA2E0000}"/>
    <cellStyle name="Normal 6 2 3 3 2 2 2 3" xfId="6923" xr:uid="{00000000-0005-0000-0000-0000FB2E0000}"/>
    <cellStyle name="Normal 6 2 3 3 2 2 2 3 2" xfId="6924" xr:uid="{00000000-0005-0000-0000-0000FC2E0000}"/>
    <cellStyle name="Normal 6 2 3 3 2 2 2 3 2 2" xfId="38895" xr:uid="{00000000-0005-0000-0000-0000FD2E0000}"/>
    <cellStyle name="Normal 6 2 3 3 2 2 2 3 3" xfId="28877" xr:uid="{00000000-0005-0000-0000-0000FE2E0000}"/>
    <cellStyle name="Normal 6 2 3 3 2 2 2 4" xfId="6925" xr:uid="{00000000-0005-0000-0000-0000FF2E0000}"/>
    <cellStyle name="Normal 6 2 3 3 2 2 2 4 2" xfId="34868" xr:uid="{00000000-0005-0000-0000-0000002F0000}"/>
    <cellStyle name="Normal 6 2 3 3 2 2 2 5" xfId="24272" xr:uid="{00000000-0005-0000-0000-0000012F0000}"/>
    <cellStyle name="Normal 6 2 3 3 2 2 3" xfId="6926" xr:uid="{00000000-0005-0000-0000-0000022F0000}"/>
    <cellStyle name="Normal 6 2 3 3 2 2 3 2" xfId="6927" xr:uid="{00000000-0005-0000-0000-0000032F0000}"/>
    <cellStyle name="Normal 6 2 3 3 2 2 3 2 2" xfId="6928" xr:uid="{00000000-0005-0000-0000-0000042F0000}"/>
    <cellStyle name="Normal 6 2 3 3 2 2 3 2 2 2" xfId="38896" xr:uid="{00000000-0005-0000-0000-0000052F0000}"/>
    <cellStyle name="Normal 6 2 3 3 2 2 3 2 3" xfId="28878" xr:uid="{00000000-0005-0000-0000-0000062F0000}"/>
    <cellStyle name="Normal 6 2 3 3 2 2 3 3" xfId="6929" xr:uid="{00000000-0005-0000-0000-0000072F0000}"/>
    <cellStyle name="Normal 6 2 3 3 2 2 3 3 2" xfId="6930" xr:uid="{00000000-0005-0000-0000-0000082F0000}"/>
    <cellStyle name="Normal 6 2 3 3 2 2 3 3 2 2" xfId="38897" xr:uid="{00000000-0005-0000-0000-0000092F0000}"/>
    <cellStyle name="Normal 6 2 3 3 2 2 3 3 3" xfId="28879" xr:uid="{00000000-0005-0000-0000-00000A2F0000}"/>
    <cellStyle name="Normal 6 2 3 3 2 2 3 4" xfId="6931" xr:uid="{00000000-0005-0000-0000-00000B2F0000}"/>
    <cellStyle name="Normal 6 2 3 3 2 2 3 4 2" xfId="34869" xr:uid="{00000000-0005-0000-0000-00000C2F0000}"/>
    <cellStyle name="Normal 6 2 3 3 2 2 3 5" xfId="24273" xr:uid="{00000000-0005-0000-0000-00000D2F0000}"/>
    <cellStyle name="Normal 6 2 3 3 2 2 4" xfId="6932" xr:uid="{00000000-0005-0000-0000-00000E2F0000}"/>
    <cellStyle name="Normal 6 2 3 3 2 2 4 2" xfId="6933" xr:uid="{00000000-0005-0000-0000-00000F2F0000}"/>
    <cellStyle name="Normal 6 2 3 3 2 2 4 2 2" xfId="38898" xr:uid="{00000000-0005-0000-0000-0000102F0000}"/>
    <cellStyle name="Normal 6 2 3 3 2 2 4 3" xfId="28880" xr:uid="{00000000-0005-0000-0000-0000112F0000}"/>
    <cellStyle name="Normal 6 2 3 3 2 2 5" xfId="6934" xr:uid="{00000000-0005-0000-0000-0000122F0000}"/>
    <cellStyle name="Normal 6 2 3 3 2 2 5 2" xfId="6935" xr:uid="{00000000-0005-0000-0000-0000132F0000}"/>
    <cellStyle name="Normal 6 2 3 3 2 2 5 2 2" xfId="38899" xr:uid="{00000000-0005-0000-0000-0000142F0000}"/>
    <cellStyle name="Normal 6 2 3 3 2 2 5 3" xfId="28881" xr:uid="{00000000-0005-0000-0000-0000152F0000}"/>
    <cellStyle name="Normal 6 2 3 3 2 2 6" xfId="6936" xr:uid="{00000000-0005-0000-0000-0000162F0000}"/>
    <cellStyle name="Normal 6 2 3 3 2 2 6 2" xfId="34867" xr:uid="{00000000-0005-0000-0000-0000172F0000}"/>
    <cellStyle name="Normal 6 2 3 3 2 2 7" xfId="24271" xr:uid="{00000000-0005-0000-0000-0000182F0000}"/>
    <cellStyle name="Normal 6 2 3 3 2 3" xfId="6937" xr:uid="{00000000-0005-0000-0000-0000192F0000}"/>
    <cellStyle name="Normal 6 2 3 3 2 3 2" xfId="6938" xr:uid="{00000000-0005-0000-0000-00001A2F0000}"/>
    <cellStyle name="Normal 6 2 3 3 2 3 2 2" xfId="6939" xr:uid="{00000000-0005-0000-0000-00001B2F0000}"/>
    <cellStyle name="Normal 6 2 3 3 2 3 2 2 2" xfId="38900" xr:uid="{00000000-0005-0000-0000-00001C2F0000}"/>
    <cellStyle name="Normal 6 2 3 3 2 3 2 3" xfId="28882" xr:uid="{00000000-0005-0000-0000-00001D2F0000}"/>
    <cellStyle name="Normal 6 2 3 3 2 3 3" xfId="6940" xr:uid="{00000000-0005-0000-0000-00001E2F0000}"/>
    <cellStyle name="Normal 6 2 3 3 2 3 3 2" xfId="6941" xr:uid="{00000000-0005-0000-0000-00001F2F0000}"/>
    <cellStyle name="Normal 6 2 3 3 2 3 3 2 2" xfId="38901" xr:uid="{00000000-0005-0000-0000-0000202F0000}"/>
    <cellStyle name="Normal 6 2 3 3 2 3 3 3" xfId="28883" xr:uid="{00000000-0005-0000-0000-0000212F0000}"/>
    <cellStyle name="Normal 6 2 3 3 2 3 4" xfId="6942" xr:uid="{00000000-0005-0000-0000-0000222F0000}"/>
    <cellStyle name="Normal 6 2 3 3 2 3 4 2" xfId="34870" xr:uid="{00000000-0005-0000-0000-0000232F0000}"/>
    <cellStyle name="Normal 6 2 3 3 2 3 5" xfId="24274" xr:uid="{00000000-0005-0000-0000-0000242F0000}"/>
    <cellStyle name="Normal 6 2 3 3 2 4" xfId="6943" xr:uid="{00000000-0005-0000-0000-0000252F0000}"/>
    <cellStyle name="Normal 6 2 3 3 2 4 2" xfId="6944" xr:uid="{00000000-0005-0000-0000-0000262F0000}"/>
    <cellStyle name="Normal 6 2 3 3 2 4 2 2" xfId="6945" xr:uid="{00000000-0005-0000-0000-0000272F0000}"/>
    <cellStyle name="Normal 6 2 3 3 2 4 2 2 2" xfId="38902" xr:uid="{00000000-0005-0000-0000-0000282F0000}"/>
    <cellStyle name="Normal 6 2 3 3 2 4 2 3" xfId="28884" xr:uid="{00000000-0005-0000-0000-0000292F0000}"/>
    <cellStyle name="Normal 6 2 3 3 2 4 3" xfId="6946" xr:uid="{00000000-0005-0000-0000-00002A2F0000}"/>
    <cellStyle name="Normal 6 2 3 3 2 4 3 2" xfId="6947" xr:uid="{00000000-0005-0000-0000-00002B2F0000}"/>
    <cellStyle name="Normal 6 2 3 3 2 4 3 2 2" xfId="38903" xr:uid="{00000000-0005-0000-0000-00002C2F0000}"/>
    <cellStyle name="Normal 6 2 3 3 2 4 3 3" xfId="28885" xr:uid="{00000000-0005-0000-0000-00002D2F0000}"/>
    <cellStyle name="Normal 6 2 3 3 2 4 4" xfId="6948" xr:uid="{00000000-0005-0000-0000-00002E2F0000}"/>
    <cellStyle name="Normal 6 2 3 3 2 4 4 2" xfId="34871" xr:uid="{00000000-0005-0000-0000-00002F2F0000}"/>
    <cellStyle name="Normal 6 2 3 3 2 4 5" xfId="24275" xr:uid="{00000000-0005-0000-0000-0000302F0000}"/>
    <cellStyle name="Normal 6 2 3 3 2 5" xfId="6949" xr:uid="{00000000-0005-0000-0000-0000312F0000}"/>
    <cellStyle name="Normal 6 2 3 3 2 5 2" xfId="6950" xr:uid="{00000000-0005-0000-0000-0000322F0000}"/>
    <cellStyle name="Normal 6 2 3 3 2 5 2 2" xfId="38904" xr:uid="{00000000-0005-0000-0000-0000332F0000}"/>
    <cellStyle name="Normal 6 2 3 3 2 5 3" xfId="28886" xr:uid="{00000000-0005-0000-0000-0000342F0000}"/>
    <cellStyle name="Normal 6 2 3 3 2 6" xfId="6951" xr:uid="{00000000-0005-0000-0000-0000352F0000}"/>
    <cellStyle name="Normal 6 2 3 3 2 6 2" xfId="6952" xr:uid="{00000000-0005-0000-0000-0000362F0000}"/>
    <cellStyle name="Normal 6 2 3 3 2 6 2 2" xfId="38905" xr:uid="{00000000-0005-0000-0000-0000372F0000}"/>
    <cellStyle name="Normal 6 2 3 3 2 6 3" xfId="28887" xr:uid="{00000000-0005-0000-0000-0000382F0000}"/>
    <cellStyle name="Normal 6 2 3 3 2 7" xfId="6953" xr:uid="{00000000-0005-0000-0000-0000392F0000}"/>
    <cellStyle name="Normal 6 2 3 3 2 7 2" xfId="34866" xr:uid="{00000000-0005-0000-0000-00003A2F0000}"/>
    <cellStyle name="Normal 6 2 3 3 2 8" xfId="24270" xr:uid="{00000000-0005-0000-0000-00003B2F0000}"/>
    <cellStyle name="Normal 6 2 3 3 3" xfId="6954" xr:uid="{00000000-0005-0000-0000-00003C2F0000}"/>
    <cellStyle name="Normal 6 2 3 3 3 2" xfId="6955" xr:uid="{00000000-0005-0000-0000-00003D2F0000}"/>
    <cellStyle name="Normal 6 2 3 3 3 2 2" xfId="6956" xr:uid="{00000000-0005-0000-0000-00003E2F0000}"/>
    <cellStyle name="Normal 6 2 3 3 3 2 2 2" xfId="6957" xr:uid="{00000000-0005-0000-0000-00003F2F0000}"/>
    <cellStyle name="Normal 6 2 3 3 3 2 2 2 2" xfId="6958" xr:uid="{00000000-0005-0000-0000-0000402F0000}"/>
    <cellStyle name="Normal 6 2 3 3 3 2 2 2 2 2" xfId="38906" xr:uid="{00000000-0005-0000-0000-0000412F0000}"/>
    <cellStyle name="Normal 6 2 3 3 3 2 2 2 3" xfId="28888" xr:uid="{00000000-0005-0000-0000-0000422F0000}"/>
    <cellStyle name="Normal 6 2 3 3 3 2 2 3" xfId="6959" xr:uid="{00000000-0005-0000-0000-0000432F0000}"/>
    <cellStyle name="Normal 6 2 3 3 3 2 2 3 2" xfId="6960" xr:uid="{00000000-0005-0000-0000-0000442F0000}"/>
    <cellStyle name="Normal 6 2 3 3 3 2 2 3 2 2" xfId="38907" xr:uid="{00000000-0005-0000-0000-0000452F0000}"/>
    <cellStyle name="Normal 6 2 3 3 3 2 2 3 3" xfId="28889" xr:uid="{00000000-0005-0000-0000-0000462F0000}"/>
    <cellStyle name="Normal 6 2 3 3 3 2 2 4" xfId="6961" xr:uid="{00000000-0005-0000-0000-0000472F0000}"/>
    <cellStyle name="Normal 6 2 3 3 3 2 2 4 2" xfId="34874" xr:uid="{00000000-0005-0000-0000-0000482F0000}"/>
    <cellStyle name="Normal 6 2 3 3 3 2 2 5" xfId="24278" xr:uid="{00000000-0005-0000-0000-0000492F0000}"/>
    <cellStyle name="Normal 6 2 3 3 3 2 3" xfId="6962" xr:uid="{00000000-0005-0000-0000-00004A2F0000}"/>
    <cellStyle name="Normal 6 2 3 3 3 2 3 2" xfId="6963" xr:uid="{00000000-0005-0000-0000-00004B2F0000}"/>
    <cellStyle name="Normal 6 2 3 3 3 2 3 2 2" xfId="6964" xr:uid="{00000000-0005-0000-0000-00004C2F0000}"/>
    <cellStyle name="Normal 6 2 3 3 3 2 3 2 2 2" xfId="38908" xr:uid="{00000000-0005-0000-0000-00004D2F0000}"/>
    <cellStyle name="Normal 6 2 3 3 3 2 3 2 3" xfId="28890" xr:uid="{00000000-0005-0000-0000-00004E2F0000}"/>
    <cellStyle name="Normal 6 2 3 3 3 2 3 3" xfId="6965" xr:uid="{00000000-0005-0000-0000-00004F2F0000}"/>
    <cellStyle name="Normal 6 2 3 3 3 2 3 3 2" xfId="6966" xr:uid="{00000000-0005-0000-0000-0000502F0000}"/>
    <cellStyle name="Normal 6 2 3 3 3 2 3 3 2 2" xfId="38909" xr:uid="{00000000-0005-0000-0000-0000512F0000}"/>
    <cellStyle name="Normal 6 2 3 3 3 2 3 3 3" xfId="28891" xr:uid="{00000000-0005-0000-0000-0000522F0000}"/>
    <cellStyle name="Normal 6 2 3 3 3 2 3 4" xfId="6967" xr:uid="{00000000-0005-0000-0000-0000532F0000}"/>
    <cellStyle name="Normal 6 2 3 3 3 2 3 4 2" xfId="34875" xr:uid="{00000000-0005-0000-0000-0000542F0000}"/>
    <cellStyle name="Normal 6 2 3 3 3 2 3 5" xfId="24279" xr:uid="{00000000-0005-0000-0000-0000552F0000}"/>
    <cellStyle name="Normal 6 2 3 3 3 2 4" xfId="6968" xr:uid="{00000000-0005-0000-0000-0000562F0000}"/>
    <cellStyle name="Normal 6 2 3 3 3 2 4 2" xfId="6969" xr:uid="{00000000-0005-0000-0000-0000572F0000}"/>
    <cellStyle name="Normal 6 2 3 3 3 2 4 2 2" xfId="38910" xr:uid="{00000000-0005-0000-0000-0000582F0000}"/>
    <cellStyle name="Normal 6 2 3 3 3 2 4 3" xfId="28892" xr:uid="{00000000-0005-0000-0000-0000592F0000}"/>
    <cellStyle name="Normal 6 2 3 3 3 2 5" xfId="6970" xr:uid="{00000000-0005-0000-0000-00005A2F0000}"/>
    <cellStyle name="Normal 6 2 3 3 3 2 5 2" xfId="6971" xr:uid="{00000000-0005-0000-0000-00005B2F0000}"/>
    <cellStyle name="Normal 6 2 3 3 3 2 5 2 2" xfId="38911" xr:uid="{00000000-0005-0000-0000-00005C2F0000}"/>
    <cellStyle name="Normal 6 2 3 3 3 2 5 3" xfId="28893" xr:uid="{00000000-0005-0000-0000-00005D2F0000}"/>
    <cellStyle name="Normal 6 2 3 3 3 2 6" xfId="6972" xr:uid="{00000000-0005-0000-0000-00005E2F0000}"/>
    <cellStyle name="Normal 6 2 3 3 3 2 6 2" xfId="34873" xr:uid="{00000000-0005-0000-0000-00005F2F0000}"/>
    <cellStyle name="Normal 6 2 3 3 3 2 7" xfId="24277" xr:uid="{00000000-0005-0000-0000-0000602F0000}"/>
    <cellStyle name="Normal 6 2 3 3 3 3" xfId="6973" xr:uid="{00000000-0005-0000-0000-0000612F0000}"/>
    <cellStyle name="Normal 6 2 3 3 3 3 2" xfId="6974" xr:uid="{00000000-0005-0000-0000-0000622F0000}"/>
    <cellStyle name="Normal 6 2 3 3 3 3 2 2" xfId="6975" xr:uid="{00000000-0005-0000-0000-0000632F0000}"/>
    <cellStyle name="Normal 6 2 3 3 3 3 2 2 2" xfId="38912" xr:uid="{00000000-0005-0000-0000-0000642F0000}"/>
    <cellStyle name="Normal 6 2 3 3 3 3 2 3" xfId="28894" xr:uid="{00000000-0005-0000-0000-0000652F0000}"/>
    <cellStyle name="Normal 6 2 3 3 3 3 3" xfId="6976" xr:uid="{00000000-0005-0000-0000-0000662F0000}"/>
    <cellStyle name="Normal 6 2 3 3 3 3 3 2" xfId="6977" xr:uid="{00000000-0005-0000-0000-0000672F0000}"/>
    <cellStyle name="Normal 6 2 3 3 3 3 3 2 2" xfId="38913" xr:uid="{00000000-0005-0000-0000-0000682F0000}"/>
    <cellStyle name="Normal 6 2 3 3 3 3 3 3" xfId="28895" xr:uid="{00000000-0005-0000-0000-0000692F0000}"/>
    <cellStyle name="Normal 6 2 3 3 3 3 4" xfId="6978" xr:uid="{00000000-0005-0000-0000-00006A2F0000}"/>
    <cellStyle name="Normal 6 2 3 3 3 3 4 2" xfId="34876" xr:uid="{00000000-0005-0000-0000-00006B2F0000}"/>
    <cellStyle name="Normal 6 2 3 3 3 3 5" xfId="24280" xr:uid="{00000000-0005-0000-0000-00006C2F0000}"/>
    <cellStyle name="Normal 6 2 3 3 3 4" xfId="6979" xr:uid="{00000000-0005-0000-0000-00006D2F0000}"/>
    <cellStyle name="Normal 6 2 3 3 3 4 2" xfId="6980" xr:uid="{00000000-0005-0000-0000-00006E2F0000}"/>
    <cellStyle name="Normal 6 2 3 3 3 4 2 2" xfId="6981" xr:uid="{00000000-0005-0000-0000-00006F2F0000}"/>
    <cellStyle name="Normal 6 2 3 3 3 4 2 2 2" xfId="38914" xr:uid="{00000000-0005-0000-0000-0000702F0000}"/>
    <cellStyle name="Normal 6 2 3 3 3 4 2 3" xfId="28896" xr:uid="{00000000-0005-0000-0000-0000712F0000}"/>
    <cellStyle name="Normal 6 2 3 3 3 4 3" xfId="6982" xr:uid="{00000000-0005-0000-0000-0000722F0000}"/>
    <cellStyle name="Normal 6 2 3 3 3 4 3 2" xfId="6983" xr:uid="{00000000-0005-0000-0000-0000732F0000}"/>
    <cellStyle name="Normal 6 2 3 3 3 4 3 2 2" xfId="38915" xr:uid="{00000000-0005-0000-0000-0000742F0000}"/>
    <cellStyle name="Normal 6 2 3 3 3 4 3 3" xfId="28897" xr:uid="{00000000-0005-0000-0000-0000752F0000}"/>
    <cellStyle name="Normal 6 2 3 3 3 4 4" xfId="6984" xr:uid="{00000000-0005-0000-0000-0000762F0000}"/>
    <cellStyle name="Normal 6 2 3 3 3 4 4 2" xfId="34877" xr:uid="{00000000-0005-0000-0000-0000772F0000}"/>
    <cellStyle name="Normal 6 2 3 3 3 4 5" xfId="24281" xr:uid="{00000000-0005-0000-0000-0000782F0000}"/>
    <cellStyle name="Normal 6 2 3 3 3 5" xfId="6985" xr:uid="{00000000-0005-0000-0000-0000792F0000}"/>
    <cellStyle name="Normal 6 2 3 3 3 5 2" xfId="6986" xr:uid="{00000000-0005-0000-0000-00007A2F0000}"/>
    <cellStyle name="Normal 6 2 3 3 3 5 2 2" xfId="38916" xr:uid="{00000000-0005-0000-0000-00007B2F0000}"/>
    <cellStyle name="Normal 6 2 3 3 3 5 3" xfId="28898" xr:uid="{00000000-0005-0000-0000-00007C2F0000}"/>
    <cellStyle name="Normal 6 2 3 3 3 6" xfId="6987" xr:uid="{00000000-0005-0000-0000-00007D2F0000}"/>
    <cellStyle name="Normal 6 2 3 3 3 6 2" xfId="6988" xr:uid="{00000000-0005-0000-0000-00007E2F0000}"/>
    <cellStyle name="Normal 6 2 3 3 3 6 2 2" xfId="38917" xr:uid="{00000000-0005-0000-0000-00007F2F0000}"/>
    <cellStyle name="Normal 6 2 3 3 3 6 3" xfId="28899" xr:uid="{00000000-0005-0000-0000-0000802F0000}"/>
    <cellStyle name="Normal 6 2 3 3 3 7" xfId="6989" xr:uid="{00000000-0005-0000-0000-0000812F0000}"/>
    <cellStyle name="Normal 6 2 3 3 3 7 2" xfId="34872" xr:uid="{00000000-0005-0000-0000-0000822F0000}"/>
    <cellStyle name="Normal 6 2 3 3 3 8" xfId="24276" xr:uid="{00000000-0005-0000-0000-0000832F0000}"/>
    <cellStyle name="Normal 6 2 3 3 4" xfId="6990" xr:uid="{00000000-0005-0000-0000-0000842F0000}"/>
    <cellStyle name="Normal 6 2 3 3 4 2" xfId="6991" xr:uid="{00000000-0005-0000-0000-0000852F0000}"/>
    <cellStyle name="Normal 6 2 3 3 4 2 2" xfId="6992" xr:uid="{00000000-0005-0000-0000-0000862F0000}"/>
    <cellStyle name="Normal 6 2 3 3 4 2 2 2" xfId="6993" xr:uid="{00000000-0005-0000-0000-0000872F0000}"/>
    <cellStyle name="Normal 6 2 3 3 4 2 2 2 2" xfId="38918" xr:uid="{00000000-0005-0000-0000-0000882F0000}"/>
    <cellStyle name="Normal 6 2 3 3 4 2 2 3" xfId="28900" xr:uid="{00000000-0005-0000-0000-0000892F0000}"/>
    <cellStyle name="Normal 6 2 3 3 4 2 3" xfId="6994" xr:uid="{00000000-0005-0000-0000-00008A2F0000}"/>
    <cellStyle name="Normal 6 2 3 3 4 2 3 2" xfId="6995" xr:uid="{00000000-0005-0000-0000-00008B2F0000}"/>
    <cellStyle name="Normal 6 2 3 3 4 2 3 2 2" xfId="38919" xr:uid="{00000000-0005-0000-0000-00008C2F0000}"/>
    <cellStyle name="Normal 6 2 3 3 4 2 3 3" xfId="28901" xr:uid="{00000000-0005-0000-0000-00008D2F0000}"/>
    <cellStyle name="Normal 6 2 3 3 4 2 4" xfId="6996" xr:uid="{00000000-0005-0000-0000-00008E2F0000}"/>
    <cellStyle name="Normal 6 2 3 3 4 2 4 2" xfId="34879" xr:uid="{00000000-0005-0000-0000-00008F2F0000}"/>
    <cellStyle name="Normal 6 2 3 3 4 2 5" xfId="24283" xr:uid="{00000000-0005-0000-0000-0000902F0000}"/>
    <cellStyle name="Normal 6 2 3 3 4 3" xfId="6997" xr:uid="{00000000-0005-0000-0000-0000912F0000}"/>
    <cellStyle name="Normal 6 2 3 3 4 3 2" xfId="6998" xr:uid="{00000000-0005-0000-0000-0000922F0000}"/>
    <cellStyle name="Normal 6 2 3 3 4 3 2 2" xfId="6999" xr:uid="{00000000-0005-0000-0000-0000932F0000}"/>
    <cellStyle name="Normal 6 2 3 3 4 3 2 2 2" xfId="38920" xr:uid="{00000000-0005-0000-0000-0000942F0000}"/>
    <cellStyle name="Normal 6 2 3 3 4 3 2 3" xfId="28902" xr:uid="{00000000-0005-0000-0000-0000952F0000}"/>
    <cellStyle name="Normal 6 2 3 3 4 3 3" xfId="7000" xr:uid="{00000000-0005-0000-0000-0000962F0000}"/>
    <cellStyle name="Normal 6 2 3 3 4 3 3 2" xfId="7001" xr:uid="{00000000-0005-0000-0000-0000972F0000}"/>
    <cellStyle name="Normal 6 2 3 3 4 3 3 2 2" xfId="38921" xr:uid="{00000000-0005-0000-0000-0000982F0000}"/>
    <cellStyle name="Normal 6 2 3 3 4 3 3 3" xfId="28903" xr:uid="{00000000-0005-0000-0000-0000992F0000}"/>
    <cellStyle name="Normal 6 2 3 3 4 3 4" xfId="7002" xr:uid="{00000000-0005-0000-0000-00009A2F0000}"/>
    <cellStyle name="Normal 6 2 3 3 4 3 4 2" xfId="34880" xr:uid="{00000000-0005-0000-0000-00009B2F0000}"/>
    <cellStyle name="Normal 6 2 3 3 4 3 5" xfId="24284" xr:uid="{00000000-0005-0000-0000-00009C2F0000}"/>
    <cellStyle name="Normal 6 2 3 3 4 4" xfId="7003" xr:uid="{00000000-0005-0000-0000-00009D2F0000}"/>
    <cellStyle name="Normal 6 2 3 3 4 4 2" xfId="7004" xr:uid="{00000000-0005-0000-0000-00009E2F0000}"/>
    <cellStyle name="Normal 6 2 3 3 4 4 2 2" xfId="38922" xr:uid="{00000000-0005-0000-0000-00009F2F0000}"/>
    <cellStyle name="Normal 6 2 3 3 4 4 3" xfId="28904" xr:uid="{00000000-0005-0000-0000-0000A02F0000}"/>
    <cellStyle name="Normal 6 2 3 3 4 5" xfId="7005" xr:uid="{00000000-0005-0000-0000-0000A12F0000}"/>
    <cellStyle name="Normal 6 2 3 3 4 5 2" xfId="7006" xr:uid="{00000000-0005-0000-0000-0000A22F0000}"/>
    <cellStyle name="Normal 6 2 3 3 4 5 2 2" xfId="38923" xr:uid="{00000000-0005-0000-0000-0000A32F0000}"/>
    <cellStyle name="Normal 6 2 3 3 4 5 3" xfId="28905" xr:uid="{00000000-0005-0000-0000-0000A42F0000}"/>
    <cellStyle name="Normal 6 2 3 3 4 6" xfId="7007" xr:uid="{00000000-0005-0000-0000-0000A52F0000}"/>
    <cellStyle name="Normal 6 2 3 3 4 6 2" xfId="34878" xr:uid="{00000000-0005-0000-0000-0000A62F0000}"/>
    <cellStyle name="Normal 6 2 3 3 4 7" xfId="24282" xr:uid="{00000000-0005-0000-0000-0000A72F0000}"/>
    <cellStyle name="Normal 6 2 3 3 5" xfId="7008" xr:uid="{00000000-0005-0000-0000-0000A82F0000}"/>
    <cellStyle name="Normal 6 2 3 3 5 2" xfId="7009" xr:uid="{00000000-0005-0000-0000-0000A92F0000}"/>
    <cellStyle name="Normal 6 2 3 3 5 2 2" xfId="7010" xr:uid="{00000000-0005-0000-0000-0000AA2F0000}"/>
    <cellStyle name="Normal 6 2 3 3 5 2 2 2" xfId="38924" xr:uid="{00000000-0005-0000-0000-0000AB2F0000}"/>
    <cellStyle name="Normal 6 2 3 3 5 2 3" xfId="28906" xr:uid="{00000000-0005-0000-0000-0000AC2F0000}"/>
    <cellStyle name="Normal 6 2 3 3 5 3" xfId="7011" xr:uid="{00000000-0005-0000-0000-0000AD2F0000}"/>
    <cellStyle name="Normal 6 2 3 3 5 3 2" xfId="7012" xr:uid="{00000000-0005-0000-0000-0000AE2F0000}"/>
    <cellStyle name="Normal 6 2 3 3 5 3 2 2" xfId="38925" xr:uid="{00000000-0005-0000-0000-0000AF2F0000}"/>
    <cellStyle name="Normal 6 2 3 3 5 3 3" xfId="28907" xr:uid="{00000000-0005-0000-0000-0000B02F0000}"/>
    <cellStyle name="Normal 6 2 3 3 5 4" xfId="7013" xr:uid="{00000000-0005-0000-0000-0000B12F0000}"/>
    <cellStyle name="Normal 6 2 3 3 5 4 2" xfId="34881" xr:uid="{00000000-0005-0000-0000-0000B22F0000}"/>
    <cellStyle name="Normal 6 2 3 3 5 5" xfId="24285" xr:uid="{00000000-0005-0000-0000-0000B32F0000}"/>
    <cellStyle name="Normal 6 2 3 3 6" xfId="7014" xr:uid="{00000000-0005-0000-0000-0000B42F0000}"/>
    <cellStyle name="Normal 6 2 3 3 6 2" xfId="7015" xr:uid="{00000000-0005-0000-0000-0000B52F0000}"/>
    <cellStyle name="Normal 6 2 3 3 6 2 2" xfId="7016" xr:uid="{00000000-0005-0000-0000-0000B62F0000}"/>
    <cellStyle name="Normal 6 2 3 3 6 2 2 2" xfId="38926" xr:uid="{00000000-0005-0000-0000-0000B72F0000}"/>
    <cellStyle name="Normal 6 2 3 3 6 2 3" xfId="28908" xr:uid="{00000000-0005-0000-0000-0000B82F0000}"/>
    <cellStyle name="Normal 6 2 3 3 6 3" xfId="7017" xr:uid="{00000000-0005-0000-0000-0000B92F0000}"/>
    <cellStyle name="Normal 6 2 3 3 6 3 2" xfId="7018" xr:uid="{00000000-0005-0000-0000-0000BA2F0000}"/>
    <cellStyle name="Normal 6 2 3 3 6 3 2 2" xfId="38927" xr:uid="{00000000-0005-0000-0000-0000BB2F0000}"/>
    <cellStyle name="Normal 6 2 3 3 6 3 3" xfId="28909" xr:uid="{00000000-0005-0000-0000-0000BC2F0000}"/>
    <cellStyle name="Normal 6 2 3 3 6 4" xfId="7019" xr:uid="{00000000-0005-0000-0000-0000BD2F0000}"/>
    <cellStyle name="Normal 6 2 3 3 6 4 2" xfId="34882" xr:uid="{00000000-0005-0000-0000-0000BE2F0000}"/>
    <cellStyle name="Normal 6 2 3 3 6 5" xfId="24286" xr:uid="{00000000-0005-0000-0000-0000BF2F0000}"/>
    <cellStyle name="Normal 6 2 3 3 7" xfId="7020" xr:uid="{00000000-0005-0000-0000-0000C02F0000}"/>
    <cellStyle name="Normal 6 2 3 3 7 2" xfId="7021" xr:uid="{00000000-0005-0000-0000-0000C12F0000}"/>
    <cellStyle name="Normal 6 2 3 3 7 2 2" xfId="38928" xr:uid="{00000000-0005-0000-0000-0000C22F0000}"/>
    <cellStyle name="Normal 6 2 3 3 7 3" xfId="28910" xr:uid="{00000000-0005-0000-0000-0000C32F0000}"/>
    <cellStyle name="Normal 6 2 3 3 8" xfId="7022" xr:uid="{00000000-0005-0000-0000-0000C42F0000}"/>
    <cellStyle name="Normal 6 2 3 3 8 2" xfId="7023" xr:uid="{00000000-0005-0000-0000-0000C52F0000}"/>
    <cellStyle name="Normal 6 2 3 3 8 2 2" xfId="38929" xr:uid="{00000000-0005-0000-0000-0000C62F0000}"/>
    <cellStyle name="Normal 6 2 3 3 8 3" xfId="28911" xr:uid="{00000000-0005-0000-0000-0000C72F0000}"/>
    <cellStyle name="Normal 6 2 3 3 9" xfId="7024" xr:uid="{00000000-0005-0000-0000-0000C82F0000}"/>
    <cellStyle name="Normal 6 2 3 3 9 2" xfId="34865" xr:uid="{00000000-0005-0000-0000-0000C92F0000}"/>
    <cellStyle name="Normal 6 2 3 4" xfId="7025" xr:uid="{00000000-0005-0000-0000-0000CA2F0000}"/>
    <cellStyle name="Normal 6 2 3 4 10" xfId="24287" xr:uid="{00000000-0005-0000-0000-0000CB2F0000}"/>
    <cellStyle name="Normal 6 2 3 4 2" xfId="7026" xr:uid="{00000000-0005-0000-0000-0000CC2F0000}"/>
    <cellStyle name="Normal 6 2 3 4 2 2" xfId="7027" xr:uid="{00000000-0005-0000-0000-0000CD2F0000}"/>
    <cellStyle name="Normal 6 2 3 4 2 2 2" xfId="7028" xr:uid="{00000000-0005-0000-0000-0000CE2F0000}"/>
    <cellStyle name="Normal 6 2 3 4 2 2 2 2" xfId="7029" xr:uid="{00000000-0005-0000-0000-0000CF2F0000}"/>
    <cellStyle name="Normal 6 2 3 4 2 2 2 2 2" xfId="7030" xr:uid="{00000000-0005-0000-0000-0000D02F0000}"/>
    <cellStyle name="Normal 6 2 3 4 2 2 2 2 2 2" xfId="38930" xr:uid="{00000000-0005-0000-0000-0000D12F0000}"/>
    <cellStyle name="Normal 6 2 3 4 2 2 2 2 3" xfId="28912" xr:uid="{00000000-0005-0000-0000-0000D22F0000}"/>
    <cellStyle name="Normal 6 2 3 4 2 2 2 3" xfId="7031" xr:uid="{00000000-0005-0000-0000-0000D32F0000}"/>
    <cellStyle name="Normal 6 2 3 4 2 2 2 3 2" xfId="7032" xr:uid="{00000000-0005-0000-0000-0000D42F0000}"/>
    <cellStyle name="Normal 6 2 3 4 2 2 2 3 2 2" xfId="38931" xr:uid="{00000000-0005-0000-0000-0000D52F0000}"/>
    <cellStyle name="Normal 6 2 3 4 2 2 2 3 3" xfId="28913" xr:uid="{00000000-0005-0000-0000-0000D62F0000}"/>
    <cellStyle name="Normal 6 2 3 4 2 2 2 4" xfId="7033" xr:uid="{00000000-0005-0000-0000-0000D72F0000}"/>
    <cellStyle name="Normal 6 2 3 4 2 2 2 4 2" xfId="34886" xr:uid="{00000000-0005-0000-0000-0000D82F0000}"/>
    <cellStyle name="Normal 6 2 3 4 2 2 2 5" xfId="24290" xr:uid="{00000000-0005-0000-0000-0000D92F0000}"/>
    <cellStyle name="Normal 6 2 3 4 2 2 3" xfId="7034" xr:uid="{00000000-0005-0000-0000-0000DA2F0000}"/>
    <cellStyle name="Normal 6 2 3 4 2 2 3 2" xfId="7035" xr:uid="{00000000-0005-0000-0000-0000DB2F0000}"/>
    <cellStyle name="Normal 6 2 3 4 2 2 3 2 2" xfId="7036" xr:uid="{00000000-0005-0000-0000-0000DC2F0000}"/>
    <cellStyle name="Normal 6 2 3 4 2 2 3 2 2 2" xfId="38932" xr:uid="{00000000-0005-0000-0000-0000DD2F0000}"/>
    <cellStyle name="Normal 6 2 3 4 2 2 3 2 3" xfId="28914" xr:uid="{00000000-0005-0000-0000-0000DE2F0000}"/>
    <cellStyle name="Normal 6 2 3 4 2 2 3 3" xfId="7037" xr:uid="{00000000-0005-0000-0000-0000DF2F0000}"/>
    <cellStyle name="Normal 6 2 3 4 2 2 3 3 2" xfId="7038" xr:uid="{00000000-0005-0000-0000-0000E02F0000}"/>
    <cellStyle name="Normal 6 2 3 4 2 2 3 3 2 2" xfId="38933" xr:uid="{00000000-0005-0000-0000-0000E12F0000}"/>
    <cellStyle name="Normal 6 2 3 4 2 2 3 3 3" xfId="28915" xr:uid="{00000000-0005-0000-0000-0000E22F0000}"/>
    <cellStyle name="Normal 6 2 3 4 2 2 3 4" xfId="7039" xr:uid="{00000000-0005-0000-0000-0000E32F0000}"/>
    <cellStyle name="Normal 6 2 3 4 2 2 3 4 2" xfId="34887" xr:uid="{00000000-0005-0000-0000-0000E42F0000}"/>
    <cellStyle name="Normal 6 2 3 4 2 2 3 5" xfId="24291" xr:uid="{00000000-0005-0000-0000-0000E52F0000}"/>
    <cellStyle name="Normal 6 2 3 4 2 2 4" xfId="7040" xr:uid="{00000000-0005-0000-0000-0000E62F0000}"/>
    <cellStyle name="Normal 6 2 3 4 2 2 4 2" xfId="7041" xr:uid="{00000000-0005-0000-0000-0000E72F0000}"/>
    <cellStyle name="Normal 6 2 3 4 2 2 4 2 2" xfId="38934" xr:uid="{00000000-0005-0000-0000-0000E82F0000}"/>
    <cellStyle name="Normal 6 2 3 4 2 2 4 3" xfId="28916" xr:uid="{00000000-0005-0000-0000-0000E92F0000}"/>
    <cellStyle name="Normal 6 2 3 4 2 2 5" xfId="7042" xr:uid="{00000000-0005-0000-0000-0000EA2F0000}"/>
    <cellStyle name="Normal 6 2 3 4 2 2 5 2" xfId="7043" xr:uid="{00000000-0005-0000-0000-0000EB2F0000}"/>
    <cellStyle name="Normal 6 2 3 4 2 2 5 2 2" xfId="38935" xr:uid="{00000000-0005-0000-0000-0000EC2F0000}"/>
    <cellStyle name="Normal 6 2 3 4 2 2 5 3" xfId="28917" xr:uid="{00000000-0005-0000-0000-0000ED2F0000}"/>
    <cellStyle name="Normal 6 2 3 4 2 2 6" xfId="7044" xr:uid="{00000000-0005-0000-0000-0000EE2F0000}"/>
    <cellStyle name="Normal 6 2 3 4 2 2 6 2" xfId="34885" xr:uid="{00000000-0005-0000-0000-0000EF2F0000}"/>
    <cellStyle name="Normal 6 2 3 4 2 2 7" xfId="24289" xr:uid="{00000000-0005-0000-0000-0000F02F0000}"/>
    <cellStyle name="Normal 6 2 3 4 2 3" xfId="7045" xr:uid="{00000000-0005-0000-0000-0000F12F0000}"/>
    <cellStyle name="Normal 6 2 3 4 2 3 2" xfId="7046" xr:uid="{00000000-0005-0000-0000-0000F22F0000}"/>
    <cellStyle name="Normal 6 2 3 4 2 3 2 2" xfId="7047" xr:uid="{00000000-0005-0000-0000-0000F32F0000}"/>
    <cellStyle name="Normal 6 2 3 4 2 3 2 2 2" xfId="38936" xr:uid="{00000000-0005-0000-0000-0000F42F0000}"/>
    <cellStyle name="Normal 6 2 3 4 2 3 2 3" xfId="28918" xr:uid="{00000000-0005-0000-0000-0000F52F0000}"/>
    <cellStyle name="Normal 6 2 3 4 2 3 3" xfId="7048" xr:uid="{00000000-0005-0000-0000-0000F62F0000}"/>
    <cellStyle name="Normal 6 2 3 4 2 3 3 2" xfId="7049" xr:uid="{00000000-0005-0000-0000-0000F72F0000}"/>
    <cellStyle name="Normal 6 2 3 4 2 3 3 2 2" xfId="38937" xr:uid="{00000000-0005-0000-0000-0000F82F0000}"/>
    <cellStyle name="Normal 6 2 3 4 2 3 3 3" xfId="28919" xr:uid="{00000000-0005-0000-0000-0000F92F0000}"/>
    <cellStyle name="Normal 6 2 3 4 2 3 4" xfId="7050" xr:uid="{00000000-0005-0000-0000-0000FA2F0000}"/>
    <cellStyle name="Normal 6 2 3 4 2 3 4 2" xfId="34888" xr:uid="{00000000-0005-0000-0000-0000FB2F0000}"/>
    <cellStyle name="Normal 6 2 3 4 2 3 5" xfId="24292" xr:uid="{00000000-0005-0000-0000-0000FC2F0000}"/>
    <cellStyle name="Normal 6 2 3 4 2 4" xfId="7051" xr:uid="{00000000-0005-0000-0000-0000FD2F0000}"/>
    <cellStyle name="Normal 6 2 3 4 2 4 2" xfId="7052" xr:uid="{00000000-0005-0000-0000-0000FE2F0000}"/>
    <cellStyle name="Normal 6 2 3 4 2 4 2 2" xfId="7053" xr:uid="{00000000-0005-0000-0000-0000FF2F0000}"/>
    <cellStyle name="Normal 6 2 3 4 2 4 2 2 2" xfId="38938" xr:uid="{00000000-0005-0000-0000-000000300000}"/>
    <cellStyle name="Normal 6 2 3 4 2 4 2 3" xfId="28920" xr:uid="{00000000-0005-0000-0000-000001300000}"/>
    <cellStyle name="Normal 6 2 3 4 2 4 3" xfId="7054" xr:uid="{00000000-0005-0000-0000-000002300000}"/>
    <cellStyle name="Normal 6 2 3 4 2 4 3 2" xfId="7055" xr:uid="{00000000-0005-0000-0000-000003300000}"/>
    <cellStyle name="Normal 6 2 3 4 2 4 3 2 2" xfId="38939" xr:uid="{00000000-0005-0000-0000-000004300000}"/>
    <cellStyle name="Normal 6 2 3 4 2 4 3 3" xfId="28921" xr:uid="{00000000-0005-0000-0000-000005300000}"/>
    <cellStyle name="Normal 6 2 3 4 2 4 4" xfId="7056" xr:uid="{00000000-0005-0000-0000-000006300000}"/>
    <cellStyle name="Normal 6 2 3 4 2 4 4 2" xfId="34889" xr:uid="{00000000-0005-0000-0000-000007300000}"/>
    <cellStyle name="Normal 6 2 3 4 2 4 5" xfId="24293" xr:uid="{00000000-0005-0000-0000-000008300000}"/>
    <cellStyle name="Normal 6 2 3 4 2 5" xfId="7057" xr:uid="{00000000-0005-0000-0000-000009300000}"/>
    <cellStyle name="Normal 6 2 3 4 2 5 2" xfId="7058" xr:uid="{00000000-0005-0000-0000-00000A300000}"/>
    <cellStyle name="Normal 6 2 3 4 2 5 2 2" xfId="38940" xr:uid="{00000000-0005-0000-0000-00000B300000}"/>
    <cellStyle name="Normal 6 2 3 4 2 5 3" xfId="28922" xr:uid="{00000000-0005-0000-0000-00000C300000}"/>
    <cellStyle name="Normal 6 2 3 4 2 6" xfId="7059" xr:uid="{00000000-0005-0000-0000-00000D300000}"/>
    <cellStyle name="Normal 6 2 3 4 2 6 2" xfId="7060" xr:uid="{00000000-0005-0000-0000-00000E300000}"/>
    <cellStyle name="Normal 6 2 3 4 2 6 2 2" xfId="38941" xr:uid="{00000000-0005-0000-0000-00000F300000}"/>
    <cellStyle name="Normal 6 2 3 4 2 6 3" xfId="28923" xr:uid="{00000000-0005-0000-0000-000010300000}"/>
    <cellStyle name="Normal 6 2 3 4 2 7" xfId="7061" xr:uid="{00000000-0005-0000-0000-000011300000}"/>
    <cellStyle name="Normal 6 2 3 4 2 7 2" xfId="34884" xr:uid="{00000000-0005-0000-0000-000012300000}"/>
    <cellStyle name="Normal 6 2 3 4 2 8" xfId="24288" xr:uid="{00000000-0005-0000-0000-000013300000}"/>
    <cellStyle name="Normal 6 2 3 4 3" xfId="7062" xr:uid="{00000000-0005-0000-0000-000014300000}"/>
    <cellStyle name="Normal 6 2 3 4 3 2" xfId="7063" xr:uid="{00000000-0005-0000-0000-000015300000}"/>
    <cellStyle name="Normal 6 2 3 4 3 2 2" xfId="7064" xr:uid="{00000000-0005-0000-0000-000016300000}"/>
    <cellStyle name="Normal 6 2 3 4 3 2 2 2" xfId="7065" xr:uid="{00000000-0005-0000-0000-000017300000}"/>
    <cellStyle name="Normal 6 2 3 4 3 2 2 2 2" xfId="7066" xr:uid="{00000000-0005-0000-0000-000018300000}"/>
    <cellStyle name="Normal 6 2 3 4 3 2 2 2 2 2" xfId="38942" xr:uid="{00000000-0005-0000-0000-000019300000}"/>
    <cellStyle name="Normal 6 2 3 4 3 2 2 2 3" xfId="28924" xr:uid="{00000000-0005-0000-0000-00001A300000}"/>
    <cellStyle name="Normal 6 2 3 4 3 2 2 3" xfId="7067" xr:uid="{00000000-0005-0000-0000-00001B300000}"/>
    <cellStyle name="Normal 6 2 3 4 3 2 2 3 2" xfId="7068" xr:uid="{00000000-0005-0000-0000-00001C300000}"/>
    <cellStyle name="Normal 6 2 3 4 3 2 2 3 2 2" xfId="38943" xr:uid="{00000000-0005-0000-0000-00001D300000}"/>
    <cellStyle name="Normal 6 2 3 4 3 2 2 3 3" xfId="28925" xr:uid="{00000000-0005-0000-0000-00001E300000}"/>
    <cellStyle name="Normal 6 2 3 4 3 2 2 4" xfId="7069" xr:uid="{00000000-0005-0000-0000-00001F300000}"/>
    <cellStyle name="Normal 6 2 3 4 3 2 2 4 2" xfId="34892" xr:uid="{00000000-0005-0000-0000-000020300000}"/>
    <cellStyle name="Normal 6 2 3 4 3 2 2 5" xfId="24296" xr:uid="{00000000-0005-0000-0000-000021300000}"/>
    <cellStyle name="Normal 6 2 3 4 3 2 3" xfId="7070" xr:uid="{00000000-0005-0000-0000-000022300000}"/>
    <cellStyle name="Normal 6 2 3 4 3 2 3 2" xfId="7071" xr:uid="{00000000-0005-0000-0000-000023300000}"/>
    <cellStyle name="Normal 6 2 3 4 3 2 3 2 2" xfId="7072" xr:uid="{00000000-0005-0000-0000-000024300000}"/>
    <cellStyle name="Normal 6 2 3 4 3 2 3 2 2 2" xfId="38944" xr:uid="{00000000-0005-0000-0000-000025300000}"/>
    <cellStyle name="Normal 6 2 3 4 3 2 3 2 3" xfId="28926" xr:uid="{00000000-0005-0000-0000-000026300000}"/>
    <cellStyle name="Normal 6 2 3 4 3 2 3 3" xfId="7073" xr:uid="{00000000-0005-0000-0000-000027300000}"/>
    <cellStyle name="Normal 6 2 3 4 3 2 3 3 2" xfId="7074" xr:uid="{00000000-0005-0000-0000-000028300000}"/>
    <cellStyle name="Normal 6 2 3 4 3 2 3 3 2 2" xfId="38945" xr:uid="{00000000-0005-0000-0000-000029300000}"/>
    <cellStyle name="Normal 6 2 3 4 3 2 3 3 3" xfId="28927" xr:uid="{00000000-0005-0000-0000-00002A300000}"/>
    <cellStyle name="Normal 6 2 3 4 3 2 3 4" xfId="7075" xr:uid="{00000000-0005-0000-0000-00002B300000}"/>
    <cellStyle name="Normal 6 2 3 4 3 2 3 4 2" xfId="34893" xr:uid="{00000000-0005-0000-0000-00002C300000}"/>
    <cellStyle name="Normal 6 2 3 4 3 2 3 5" xfId="24297" xr:uid="{00000000-0005-0000-0000-00002D300000}"/>
    <cellStyle name="Normal 6 2 3 4 3 2 4" xfId="7076" xr:uid="{00000000-0005-0000-0000-00002E300000}"/>
    <cellStyle name="Normal 6 2 3 4 3 2 4 2" xfId="7077" xr:uid="{00000000-0005-0000-0000-00002F300000}"/>
    <cellStyle name="Normal 6 2 3 4 3 2 4 2 2" xfId="38946" xr:uid="{00000000-0005-0000-0000-000030300000}"/>
    <cellStyle name="Normal 6 2 3 4 3 2 4 3" xfId="28928" xr:uid="{00000000-0005-0000-0000-000031300000}"/>
    <cellStyle name="Normal 6 2 3 4 3 2 5" xfId="7078" xr:uid="{00000000-0005-0000-0000-000032300000}"/>
    <cellStyle name="Normal 6 2 3 4 3 2 5 2" xfId="7079" xr:uid="{00000000-0005-0000-0000-000033300000}"/>
    <cellStyle name="Normal 6 2 3 4 3 2 5 2 2" xfId="38947" xr:uid="{00000000-0005-0000-0000-000034300000}"/>
    <cellStyle name="Normal 6 2 3 4 3 2 5 3" xfId="28929" xr:uid="{00000000-0005-0000-0000-000035300000}"/>
    <cellStyle name="Normal 6 2 3 4 3 2 6" xfId="7080" xr:uid="{00000000-0005-0000-0000-000036300000}"/>
    <cellStyle name="Normal 6 2 3 4 3 2 6 2" xfId="34891" xr:uid="{00000000-0005-0000-0000-000037300000}"/>
    <cellStyle name="Normal 6 2 3 4 3 2 7" xfId="24295" xr:uid="{00000000-0005-0000-0000-000038300000}"/>
    <cellStyle name="Normal 6 2 3 4 3 3" xfId="7081" xr:uid="{00000000-0005-0000-0000-000039300000}"/>
    <cellStyle name="Normal 6 2 3 4 3 3 2" xfId="7082" xr:uid="{00000000-0005-0000-0000-00003A300000}"/>
    <cellStyle name="Normal 6 2 3 4 3 3 2 2" xfId="7083" xr:uid="{00000000-0005-0000-0000-00003B300000}"/>
    <cellStyle name="Normal 6 2 3 4 3 3 2 2 2" xfId="38948" xr:uid="{00000000-0005-0000-0000-00003C300000}"/>
    <cellStyle name="Normal 6 2 3 4 3 3 2 3" xfId="28930" xr:uid="{00000000-0005-0000-0000-00003D300000}"/>
    <cellStyle name="Normal 6 2 3 4 3 3 3" xfId="7084" xr:uid="{00000000-0005-0000-0000-00003E300000}"/>
    <cellStyle name="Normal 6 2 3 4 3 3 3 2" xfId="7085" xr:uid="{00000000-0005-0000-0000-00003F300000}"/>
    <cellStyle name="Normal 6 2 3 4 3 3 3 2 2" xfId="38949" xr:uid="{00000000-0005-0000-0000-000040300000}"/>
    <cellStyle name="Normal 6 2 3 4 3 3 3 3" xfId="28931" xr:uid="{00000000-0005-0000-0000-000041300000}"/>
    <cellStyle name="Normal 6 2 3 4 3 3 4" xfId="7086" xr:uid="{00000000-0005-0000-0000-000042300000}"/>
    <cellStyle name="Normal 6 2 3 4 3 3 4 2" xfId="34894" xr:uid="{00000000-0005-0000-0000-000043300000}"/>
    <cellStyle name="Normal 6 2 3 4 3 3 5" xfId="24298" xr:uid="{00000000-0005-0000-0000-000044300000}"/>
    <cellStyle name="Normal 6 2 3 4 3 4" xfId="7087" xr:uid="{00000000-0005-0000-0000-000045300000}"/>
    <cellStyle name="Normal 6 2 3 4 3 4 2" xfId="7088" xr:uid="{00000000-0005-0000-0000-000046300000}"/>
    <cellStyle name="Normal 6 2 3 4 3 4 2 2" xfId="7089" xr:uid="{00000000-0005-0000-0000-000047300000}"/>
    <cellStyle name="Normal 6 2 3 4 3 4 2 2 2" xfId="38950" xr:uid="{00000000-0005-0000-0000-000048300000}"/>
    <cellStyle name="Normal 6 2 3 4 3 4 2 3" xfId="28932" xr:uid="{00000000-0005-0000-0000-000049300000}"/>
    <cellStyle name="Normal 6 2 3 4 3 4 3" xfId="7090" xr:uid="{00000000-0005-0000-0000-00004A300000}"/>
    <cellStyle name="Normal 6 2 3 4 3 4 3 2" xfId="7091" xr:uid="{00000000-0005-0000-0000-00004B300000}"/>
    <cellStyle name="Normal 6 2 3 4 3 4 3 2 2" xfId="38951" xr:uid="{00000000-0005-0000-0000-00004C300000}"/>
    <cellStyle name="Normal 6 2 3 4 3 4 3 3" xfId="28933" xr:uid="{00000000-0005-0000-0000-00004D300000}"/>
    <cellStyle name="Normal 6 2 3 4 3 4 4" xfId="7092" xr:uid="{00000000-0005-0000-0000-00004E300000}"/>
    <cellStyle name="Normal 6 2 3 4 3 4 4 2" xfId="34895" xr:uid="{00000000-0005-0000-0000-00004F300000}"/>
    <cellStyle name="Normal 6 2 3 4 3 4 5" xfId="24299" xr:uid="{00000000-0005-0000-0000-000050300000}"/>
    <cellStyle name="Normal 6 2 3 4 3 5" xfId="7093" xr:uid="{00000000-0005-0000-0000-000051300000}"/>
    <cellStyle name="Normal 6 2 3 4 3 5 2" xfId="7094" xr:uid="{00000000-0005-0000-0000-000052300000}"/>
    <cellStyle name="Normal 6 2 3 4 3 5 2 2" xfId="38952" xr:uid="{00000000-0005-0000-0000-000053300000}"/>
    <cellStyle name="Normal 6 2 3 4 3 5 3" xfId="28934" xr:uid="{00000000-0005-0000-0000-000054300000}"/>
    <cellStyle name="Normal 6 2 3 4 3 6" xfId="7095" xr:uid="{00000000-0005-0000-0000-000055300000}"/>
    <cellStyle name="Normal 6 2 3 4 3 6 2" xfId="7096" xr:uid="{00000000-0005-0000-0000-000056300000}"/>
    <cellStyle name="Normal 6 2 3 4 3 6 2 2" xfId="38953" xr:uid="{00000000-0005-0000-0000-000057300000}"/>
    <cellStyle name="Normal 6 2 3 4 3 6 3" xfId="28935" xr:uid="{00000000-0005-0000-0000-000058300000}"/>
    <cellStyle name="Normal 6 2 3 4 3 7" xfId="7097" xr:uid="{00000000-0005-0000-0000-000059300000}"/>
    <cellStyle name="Normal 6 2 3 4 3 7 2" xfId="34890" xr:uid="{00000000-0005-0000-0000-00005A300000}"/>
    <cellStyle name="Normal 6 2 3 4 3 8" xfId="24294" xr:uid="{00000000-0005-0000-0000-00005B300000}"/>
    <cellStyle name="Normal 6 2 3 4 4" xfId="7098" xr:uid="{00000000-0005-0000-0000-00005C300000}"/>
    <cellStyle name="Normal 6 2 3 4 4 2" xfId="7099" xr:uid="{00000000-0005-0000-0000-00005D300000}"/>
    <cellStyle name="Normal 6 2 3 4 4 2 2" xfId="7100" xr:uid="{00000000-0005-0000-0000-00005E300000}"/>
    <cellStyle name="Normal 6 2 3 4 4 2 2 2" xfId="7101" xr:uid="{00000000-0005-0000-0000-00005F300000}"/>
    <cellStyle name="Normal 6 2 3 4 4 2 2 2 2" xfId="38954" xr:uid="{00000000-0005-0000-0000-000060300000}"/>
    <cellStyle name="Normal 6 2 3 4 4 2 2 3" xfId="28936" xr:uid="{00000000-0005-0000-0000-000061300000}"/>
    <cellStyle name="Normal 6 2 3 4 4 2 3" xfId="7102" xr:uid="{00000000-0005-0000-0000-000062300000}"/>
    <cellStyle name="Normal 6 2 3 4 4 2 3 2" xfId="7103" xr:uid="{00000000-0005-0000-0000-000063300000}"/>
    <cellStyle name="Normal 6 2 3 4 4 2 3 2 2" xfId="38955" xr:uid="{00000000-0005-0000-0000-000064300000}"/>
    <cellStyle name="Normal 6 2 3 4 4 2 3 3" xfId="28937" xr:uid="{00000000-0005-0000-0000-000065300000}"/>
    <cellStyle name="Normal 6 2 3 4 4 2 4" xfId="7104" xr:uid="{00000000-0005-0000-0000-000066300000}"/>
    <cellStyle name="Normal 6 2 3 4 4 2 4 2" xfId="34897" xr:uid="{00000000-0005-0000-0000-000067300000}"/>
    <cellStyle name="Normal 6 2 3 4 4 2 5" xfId="24301" xr:uid="{00000000-0005-0000-0000-000068300000}"/>
    <cellStyle name="Normal 6 2 3 4 4 3" xfId="7105" xr:uid="{00000000-0005-0000-0000-000069300000}"/>
    <cellStyle name="Normal 6 2 3 4 4 3 2" xfId="7106" xr:uid="{00000000-0005-0000-0000-00006A300000}"/>
    <cellStyle name="Normal 6 2 3 4 4 3 2 2" xfId="7107" xr:uid="{00000000-0005-0000-0000-00006B300000}"/>
    <cellStyle name="Normal 6 2 3 4 4 3 2 2 2" xfId="38956" xr:uid="{00000000-0005-0000-0000-00006C300000}"/>
    <cellStyle name="Normal 6 2 3 4 4 3 2 3" xfId="28938" xr:uid="{00000000-0005-0000-0000-00006D300000}"/>
    <cellStyle name="Normal 6 2 3 4 4 3 3" xfId="7108" xr:uid="{00000000-0005-0000-0000-00006E300000}"/>
    <cellStyle name="Normal 6 2 3 4 4 3 3 2" xfId="7109" xr:uid="{00000000-0005-0000-0000-00006F300000}"/>
    <cellStyle name="Normal 6 2 3 4 4 3 3 2 2" xfId="38957" xr:uid="{00000000-0005-0000-0000-000070300000}"/>
    <cellStyle name="Normal 6 2 3 4 4 3 3 3" xfId="28939" xr:uid="{00000000-0005-0000-0000-000071300000}"/>
    <cellStyle name="Normal 6 2 3 4 4 3 4" xfId="7110" xr:uid="{00000000-0005-0000-0000-000072300000}"/>
    <cellStyle name="Normal 6 2 3 4 4 3 4 2" xfId="34898" xr:uid="{00000000-0005-0000-0000-000073300000}"/>
    <cellStyle name="Normal 6 2 3 4 4 3 5" xfId="24302" xr:uid="{00000000-0005-0000-0000-000074300000}"/>
    <cellStyle name="Normal 6 2 3 4 4 4" xfId="7111" xr:uid="{00000000-0005-0000-0000-000075300000}"/>
    <cellStyle name="Normal 6 2 3 4 4 4 2" xfId="7112" xr:uid="{00000000-0005-0000-0000-000076300000}"/>
    <cellStyle name="Normal 6 2 3 4 4 4 2 2" xfId="38958" xr:uid="{00000000-0005-0000-0000-000077300000}"/>
    <cellStyle name="Normal 6 2 3 4 4 4 3" xfId="28940" xr:uid="{00000000-0005-0000-0000-000078300000}"/>
    <cellStyle name="Normal 6 2 3 4 4 5" xfId="7113" xr:uid="{00000000-0005-0000-0000-000079300000}"/>
    <cellStyle name="Normal 6 2 3 4 4 5 2" xfId="7114" xr:uid="{00000000-0005-0000-0000-00007A300000}"/>
    <cellStyle name="Normal 6 2 3 4 4 5 2 2" xfId="38959" xr:uid="{00000000-0005-0000-0000-00007B300000}"/>
    <cellStyle name="Normal 6 2 3 4 4 5 3" xfId="28941" xr:uid="{00000000-0005-0000-0000-00007C300000}"/>
    <cellStyle name="Normal 6 2 3 4 4 6" xfId="7115" xr:uid="{00000000-0005-0000-0000-00007D300000}"/>
    <cellStyle name="Normal 6 2 3 4 4 6 2" xfId="34896" xr:uid="{00000000-0005-0000-0000-00007E300000}"/>
    <cellStyle name="Normal 6 2 3 4 4 7" xfId="24300" xr:uid="{00000000-0005-0000-0000-00007F300000}"/>
    <cellStyle name="Normal 6 2 3 4 5" xfId="7116" xr:uid="{00000000-0005-0000-0000-000080300000}"/>
    <cellStyle name="Normal 6 2 3 4 5 2" xfId="7117" xr:uid="{00000000-0005-0000-0000-000081300000}"/>
    <cellStyle name="Normal 6 2 3 4 5 2 2" xfId="7118" xr:uid="{00000000-0005-0000-0000-000082300000}"/>
    <cellStyle name="Normal 6 2 3 4 5 2 2 2" xfId="38960" xr:uid="{00000000-0005-0000-0000-000083300000}"/>
    <cellStyle name="Normal 6 2 3 4 5 2 3" xfId="28942" xr:uid="{00000000-0005-0000-0000-000084300000}"/>
    <cellStyle name="Normal 6 2 3 4 5 3" xfId="7119" xr:uid="{00000000-0005-0000-0000-000085300000}"/>
    <cellStyle name="Normal 6 2 3 4 5 3 2" xfId="7120" xr:uid="{00000000-0005-0000-0000-000086300000}"/>
    <cellStyle name="Normal 6 2 3 4 5 3 2 2" xfId="38961" xr:uid="{00000000-0005-0000-0000-000087300000}"/>
    <cellStyle name="Normal 6 2 3 4 5 3 3" xfId="28943" xr:uid="{00000000-0005-0000-0000-000088300000}"/>
    <cellStyle name="Normal 6 2 3 4 5 4" xfId="7121" xr:uid="{00000000-0005-0000-0000-000089300000}"/>
    <cellStyle name="Normal 6 2 3 4 5 4 2" xfId="34899" xr:uid="{00000000-0005-0000-0000-00008A300000}"/>
    <cellStyle name="Normal 6 2 3 4 5 5" xfId="24303" xr:uid="{00000000-0005-0000-0000-00008B300000}"/>
    <cellStyle name="Normal 6 2 3 4 6" xfId="7122" xr:uid="{00000000-0005-0000-0000-00008C300000}"/>
    <cellStyle name="Normal 6 2 3 4 6 2" xfId="7123" xr:uid="{00000000-0005-0000-0000-00008D300000}"/>
    <cellStyle name="Normal 6 2 3 4 6 2 2" xfId="7124" xr:uid="{00000000-0005-0000-0000-00008E300000}"/>
    <cellStyle name="Normal 6 2 3 4 6 2 2 2" xfId="38962" xr:uid="{00000000-0005-0000-0000-00008F300000}"/>
    <cellStyle name="Normal 6 2 3 4 6 2 3" xfId="28944" xr:uid="{00000000-0005-0000-0000-000090300000}"/>
    <cellStyle name="Normal 6 2 3 4 6 3" xfId="7125" xr:uid="{00000000-0005-0000-0000-000091300000}"/>
    <cellStyle name="Normal 6 2 3 4 6 3 2" xfId="7126" xr:uid="{00000000-0005-0000-0000-000092300000}"/>
    <cellStyle name="Normal 6 2 3 4 6 3 2 2" xfId="38963" xr:uid="{00000000-0005-0000-0000-000093300000}"/>
    <cellStyle name="Normal 6 2 3 4 6 3 3" xfId="28945" xr:uid="{00000000-0005-0000-0000-000094300000}"/>
    <cellStyle name="Normal 6 2 3 4 6 4" xfId="7127" xr:uid="{00000000-0005-0000-0000-000095300000}"/>
    <cellStyle name="Normal 6 2 3 4 6 4 2" xfId="34900" xr:uid="{00000000-0005-0000-0000-000096300000}"/>
    <cellStyle name="Normal 6 2 3 4 6 5" xfId="24304" xr:uid="{00000000-0005-0000-0000-000097300000}"/>
    <cellStyle name="Normal 6 2 3 4 7" xfId="7128" xr:uid="{00000000-0005-0000-0000-000098300000}"/>
    <cellStyle name="Normal 6 2 3 4 7 2" xfId="7129" xr:uid="{00000000-0005-0000-0000-000099300000}"/>
    <cellStyle name="Normal 6 2 3 4 7 2 2" xfId="38964" xr:uid="{00000000-0005-0000-0000-00009A300000}"/>
    <cellStyle name="Normal 6 2 3 4 7 3" xfId="28946" xr:uid="{00000000-0005-0000-0000-00009B300000}"/>
    <cellStyle name="Normal 6 2 3 4 8" xfId="7130" xr:uid="{00000000-0005-0000-0000-00009C300000}"/>
    <cellStyle name="Normal 6 2 3 4 8 2" xfId="7131" xr:uid="{00000000-0005-0000-0000-00009D300000}"/>
    <cellStyle name="Normal 6 2 3 4 8 2 2" xfId="38965" xr:uid="{00000000-0005-0000-0000-00009E300000}"/>
    <cellStyle name="Normal 6 2 3 4 8 3" xfId="28947" xr:uid="{00000000-0005-0000-0000-00009F300000}"/>
    <cellStyle name="Normal 6 2 3 4 9" xfId="7132" xr:uid="{00000000-0005-0000-0000-0000A0300000}"/>
    <cellStyle name="Normal 6 2 3 4 9 2" xfId="34883" xr:uid="{00000000-0005-0000-0000-0000A1300000}"/>
    <cellStyle name="Normal 6 2 3 5" xfId="7133" xr:uid="{00000000-0005-0000-0000-0000A2300000}"/>
    <cellStyle name="Normal 6 2 3 5 2" xfId="7134" xr:uid="{00000000-0005-0000-0000-0000A3300000}"/>
    <cellStyle name="Normal 6 2 3 5 2 2" xfId="7135" xr:uid="{00000000-0005-0000-0000-0000A4300000}"/>
    <cellStyle name="Normal 6 2 3 5 2 2 2" xfId="7136" xr:uid="{00000000-0005-0000-0000-0000A5300000}"/>
    <cellStyle name="Normal 6 2 3 5 2 2 2 2" xfId="7137" xr:uid="{00000000-0005-0000-0000-0000A6300000}"/>
    <cellStyle name="Normal 6 2 3 5 2 2 2 2 2" xfId="38966" xr:uid="{00000000-0005-0000-0000-0000A7300000}"/>
    <cellStyle name="Normal 6 2 3 5 2 2 2 3" xfId="28948" xr:uid="{00000000-0005-0000-0000-0000A8300000}"/>
    <cellStyle name="Normal 6 2 3 5 2 2 3" xfId="7138" xr:uid="{00000000-0005-0000-0000-0000A9300000}"/>
    <cellStyle name="Normal 6 2 3 5 2 2 3 2" xfId="7139" xr:uid="{00000000-0005-0000-0000-0000AA300000}"/>
    <cellStyle name="Normal 6 2 3 5 2 2 3 2 2" xfId="38967" xr:uid="{00000000-0005-0000-0000-0000AB300000}"/>
    <cellStyle name="Normal 6 2 3 5 2 2 3 3" xfId="28949" xr:uid="{00000000-0005-0000-0000-0000AC300000}"/>
    <cellStyle name="Normal 6 2 3 5 2 2 4" xfId="7140" xr:uid="{00000000-0005-0000-0000-0000AD300000}"/>
    <cellStyle name="Normal 6 2 3 5 2 2 4 2" xfId="34903" xr:uid="{00000000-0005-0000-0000-0000AE300000}"/>
    <cellStyle name="Normal 6 2 3 5 2 2 5" xfId="24307" xr:uid="{00000000-0005-0000-0000-0000AF300000}"/>
    <cellStyle name="Normal 6 2 3 5 2 3" xfId="7141" xr:uid="{00000000-0005-0000-0000-0000B0300000}"/>
    <cellStyle name="Normal 6 2 3 5 2 3 2" xfId="7142" xr:uid="{00000000-0005-0000-0000-0000B1300000}"/>
    <cellStyle name="Normal 6 2 3 5 2 3 2 2" xfId="7143" xr:uid="{00000000-0005-0000-0000-0000B2300000}"/>
    <cellStyle name="Normal 6 2 3 5 2 3 2 2 2" xfId="38968" xr:uid="{00000000-0005-0000-0000-0000B3300000}"/>
    <cellStyle name="Normal 6 2 3 5 2 3 2 3" xfId="28950" xr:uid="{00000000-0005-0000-0000-0000B4300000}"/>
    <cellStyle name="Normal 6 2 3 5 2 3 3" xfId="7144" xr:uid="{00000000-0005-0000-0000-0000B5300000}"/>
    <cellStyle name="Normal 6 2 3 5 2 3 3 2" xfId="7145" xr:uid="{00000000-0005-0000-0000-0000B6300000}"/>
    <cellStyle name="Normal 6 2 3 5 2 3 3 2 2" xfId="38969" xr:uid="{00000000-0005-0000-0000-0000B7300000}"/>
    <cellStyle name="Normal 6 2 3 5 2 3 3 3" xfId="28951" xr:uid="{00000000-0005-0000-0000-0000B8300000}"/>
    <cellStyle name="Normal 6 2 3 5 2 3 4" xfId="7146" xr:uid="{00000000-0005-0000-0000-0000B9300000}"/>
    <cellStyle name="Normal 6 2 3 5 2 3 4 2" xfId="34904" xr:uid="{00000000-0005-0000-0000-0000BA300000}"/>
    <cellStyle name="Normal 6 2 3 5 2 3 5" xfId="24308" xr:uid="{00000000-0005-0000-0000-0000BB300000}"/>
    <cellStyle name="Normal 6 2 3 5 2 4" xfId="7147" xr:uid="{00000000-0005-0000-0000-0000BC300000}"/>
    <cellStyle name="Normal 6 2 3 5 2 4 2" xfId="7148" xr:uid="{00000000-0005-0000-0000-0000BD300000}"/>
    <cellStyle name="Normal 6 2 3 5 2 4 2 2" xfId="38970" xr:uid="{00000000-0005-0000-0000-0000BE300000}"/>
    <cellStyle name="Normal 6 2 3 5 2 4 3" xfId="28952" xr:uid="{00000000-0005-0000-0000-0000BF300000}"/>
    <cellStyle name="Normal 6 2 3 5 2 5" xfId="7149" xr:uid="{00000000-0005-0000-0000-0000C0300000}"/>
    <cellStyle name="Normal 6 2 3 5 2 5 2" xfId="7150" xr:uid="{00000000-0005-0000-0000-0000C1300000}"/>
    <cellStyle name="Normal 6 2 3 5 2 5 2 2" xfId="38971" xr:uid="{00000000-0005-0000-0000-0000C2300000}"/>
    <cellStyle name="Normal 6 2 3 5 2 5 3" xfId="28953" xr:uid="{00000000-0005-0000-0000-0000C3300000}"/>
    <cellStyle name="Normal 6 2 3 5 2 6" xfId="7151" xr:uid="{00000000-0005-0000-0000-0000C4300000}"/>
    <cellStyle name="Normal 6 2 3 5 2 6 2" xfId="34902" xr:uid="{00000000-0005-0000-0000-0000C5300000}"/>
    <cellStyle name="Normal 6 2 3 5 2 7" xfId="24306" xr:uid="{00000000-0005-0000-0000-0000C6300000}"/>
    <cellStyle name="Normal 6 2 3 5 3" xfId="7152" xr:uid="{00000000-0005-0000-0000-0000C7300000}"/>
    <cellStyle name="Normal 6 2 3 5 3 2" xfId="7153" xr:uid="{00000000-0005-0000-0000-0000C8300000}"/>
    <cellStyle name="Normal 6 2 3 5 3 2 2" xfId="7154" xr:uid="{00000000-0005-0000-0000-0000C9300000}"/>
    <cellStyle name="Normal 6 2 3 5 3 2 2 2" xfId="38972" xr:uid="{00000000-0005-0000-0000-0000CA300000}"/>
    <cellStyle name="Normal 6 2 3 5 3 2 3" xfId="28954" xr:uid="{00000000-0005-0000-0000-0000CB300000}"/>
    <cellStyle name="Normal 6 2 3 5 3 3" xfId="7155" xr:uid="{00000000-0005-0000-0000-0000CC300000}"/>
    <cellStyle name="Normal 6 2 3 5 3 3 2" xfId="7156" xr:uid="{00000000-0005-0000-0000-0000CD300000}"/>
    <cellStyle name="Normal 6 2 3 5 3 3 2 2" xfId="38973" xr:uid="{00000000-0005-0000-0000-0000CE300000}"/>
    <cellStyle name="Normal 6 2 3 5 3 3 3" xfId="28955" xr:uid="{00000000-0005-0000-0000-0000CF300000}"/>
    <cellStyle name="Normal 6 2 3 5 3 4" xfId="7157" xr:uid="{00000000-0005-0000-0000-0000D0300000}"/>
    <cellStyle name="Normal 6 2 3 5 3 4 2" xfId="34905" xr:uid="{00000000-0005-0000-0000-0000D1300000}"/>
    <cellStyle name="Normal 6 2 3 5 3 5" xfId="24309" xr:uid="{00000000-0005-0000-0000-0000D2300000}"/>
    <cellStyle name="Normal 6 2 3 5 4" xfId="7158" xr:uid="{00000000-0005-0000-0000-0000D3300000}"/>
    <cellStyle name="Normal 6 2 3 5 4 2" xfId="7159" xr:uid="{00000000-0005-0000-0000-0000D4300000}"/>
    <cellStyle name="Normal 6 2 3 5 4 2 2" xfId="7160" xr:uid="{00000000-0005-0000-0000-0000D5300000}"/>
    <cellStyle name="Normal 6 2 3 5 4 2 2 2" xfId="38974" xr:uid="{00000000-0005-0000-0000-0000D6300000}"/>
    <cellStyle name="Normal 6 2 3 5 4 2 3" xfId="28956" xr:uid="{00000000-0005-0000-0000-0000D7300000}"/>
    <cellStyle name="Normal 6 2 3 5 4 3" xfId="7161" xr:uid="{00000000-0005-0000-0000-0000D8300000}"/>
    <cellStyle name="Normal 6 2 3 5 4 3 2" xfId="7162" xr:uid="{00000000-0005-0000-0000-0000D9300000}"/>
    <cellStyle name="Normal 6 2 3 5 4 3 2 2" xfId="38975" xr:uid="{00000000-0005-0000-0000-0000DA300000}"/>
    <cellStyle name="Normal 6 2 3 5 4 3 3" xfId="28957" xr:uid="{00000000-0005-0000-0000-0000DB300000}"/>
    <cellStyle name="Normal 6 2 3 5 4 4" xfId="7163" xr:uid="{00000000-0005-0000-0000-0000DC300000}"/>
    <cellStyle name="Normal 6 2 3 5 4 4 2" xfId="34906" xr:uid="{00000000-0005-0000-0000-0000DD300000}"/>
    <cellStyle name="Normal 6 2 3 5 4 5" xfId="24310" xr:uid="{00000000-0005-0000-0000-0000DE300000}"/>
    <cellStyle name="Normal 6 2 3 5 5" xfId="7164" xr:uid="{00000000-0005-0000-0000-0000DF300000}"/>
    <cellStyle name="Normal 6 2 3 5 5 2" xfId="7165" xr:uid="{00000000-0005-0000-0000-0000E0300000}"/>
    <cellStyle name="Normal 6 2 3 5 5 2 2" xfId="38976" xr:uid="{00000000-0005-0000-0000-0000E1300000}"/>
    <cellStyle name="Normal 6 2 3 5 5 3" xfId="28958" xr:uid="{00000000-0005-0000-0000-0000E2300000}"/>
    <cellStyle name="Normal 6 2 3 5 6" xfId="7166" xr:uid="{00000000-0005-0000-0000-0000E3300000}"/>
    <cellStyle name="Normal 6 2 3 5 6 2" xfId="7167" xr:uid="{00000000-0005-0000-0000-0000E4300000}"/>
    <cellStyle name="Normal 6 2 3 5 6 2 2" xfId="38977" xr:uid="{00000000-0005-0000-0000-0000E5300000}"/>
    <cellStyle name="Normal 6 2 3 5 6 3" xfId="28959" xr:uid="{00000000-0005-0000-0000-0000E6300000}"/>
    <cellStyle name="Normal 6 2 3 5 7" xfId="7168" xr:uid="{00000000-0005-0000-0000-0000E7300000}"/>
    <cellStyle name="Normal 6 2 3 5 7 2" xfId="34901" xr:uid="{00000000-0005-0000-0000-0000E8300000}"/>
    <cellStyle name="Normal 6 2 3 5 8" xfId="24305" xr:uid="{00000000-0005-0000-0000-0000E9300000}"/>
    <cellStyle name="Normal 6 2 3 6" xfId="7169" xr:uid="{00000000-0005-0000-0000-0000EA300000}"/>
    <cellStyle name="Normal 6 2 3 6 2" xfId="7170" xr:uid="{00000000-0005-0000-0000-0000EB300000}"/>
    <cellStyle name="Normal 6 2 3 6 2 2" xfId="7171" xr:uid="{00000000-0005-0000-0000-0000EC300000}"/>
    <cellStyle name="Normal 6 2 3 6 2 2 2" xfId="7172" xr:uid="{00000000-0005-0000-0000-0000ED300000}"/>
    <cellStyle name="Normal 6 2 3 6 2 2 2 2" xfId="7173" xr:uid="{00000000-0005-0000-0000-0000EE300000}"/>
    <cellStyle name="Normal 6 2 3 6 2 2 2 2 2" xfId="38978" xr:uid="{00000000-0005-0000-0000-0000EF300000}"/>
    <cellStyle name="Normal 6 2 3 6 2 2 2 3" xfId="28960" xr:uid="{00000000-0005-0000-0000-0000F0300000}"/>
    <cellStyle name="Normal 6 2 3 6 2 2 3" xfId="7174" xr:uid="{00000000-0005-0000-0000-0000F1300000}"/>
    <cellStyle name="Normal 6 2 3 6 2 2 3 2" xfId="7175" xr:uid="{00000000-0005-0000-0000-0000F2300000}"/>
    <cellStyle name="Normal 6 2 3 6 2 2 3 2 2" xfId="38979" xr:uid="{00000000-0005-0000-0000-0000F3300000}"/>
    <cellStyle name="Normal 6 2 3 6 2 2 3 3" xfId="28961" xr:uid="{00000000-0005-0000-0000-0000F4300000}"/>
    <cellStyle name="Normal 6 2 3 6 2 2 4" xfId="7176" xr:uid="{00000000-0005-0000-0000-0000F5300000}"/>
    <cellStyle name="Normal 6 2 3 6 2 2 4 2" xfId="34909" xr:uid="{00000000-0005-0000-0000-0000F6300000}"/>
    <cellStyle name="Normal 6 2 3 6 2 2 5" xfId="24313" xr:uid="{00000000-0005-0000-0000-0000F7300000}"/>
    <cellStyle name="Normal 6 2 3 6 2 3" xfId="7177" xr:uid="{00000000-0005-0000-0000-0000F8300000}"/>
    <cellStyle name="Normal 6 2 3 6 2 3 2" xfId="7178" xr:uid="{00000000-0005-0000-0000-0000F9300000}"/>
    <cellStyle name="Normal 6 2 3 6 2 3 2 2" xfId="7179" xr:uid="{00000000-0005-0000-0000-0000FA300000}"/>
    <cellStyle name="Normal 6 2 3 6 2 3 2 2 2" xfId="38980" xr:uid="{00000000-0005-0000-0000-0000FB300000}"/>
    <cellStyle name="Normal 6 2 3 6 2 3 2 3" xfId="28962" xr:uid="{00000000-0005-0000-0000-0000FC300000}"/>
    <cellStyle name="Normal 6 2 3 6 2 3 3" xfId="7180" xr:uid="{00000000-0005-0000-0000-0000FD300000}"/>
    <cellStyle name="Normal 6 2 3 6 2 3 3 2" xfId="7181" xr:uid="{00000000-0005-0000-0000-0000FE300000}"/>
    <cellStyle name="Normal 6 2 3 6 2 3 3 2 2" xfId="38981" xr:uid="{00000000-0005-0000-0000-0000FF300000}"/>
    <cellStyle name="Normal 6 2 3 6 2 3 3 3" xfId="28963" xr:uid="{00000000-0005-0000-0000-000000310000}"/>
    <cellStyle name="Normal 6 2 3 6 2 3 4" xfId="7182" xr:uid="{00000000-0005-0000-0000-000001310000}"/>
    <cellStyle name="Normal 6 2 3 6 2 3 4 2" xfId="34910" xr:uid="{00000000-0005-0000-0000-000002310000}"/>
    <cellStyle name="Normal 6 2 3 6 2 3 5" xfId="24314" xr:uid="{00000000-0005-0000-0000-000003310000}"/>
    <cellStyle name="Normal 6 2 3 6 2 4" xfId="7183" xr:uid="{00000000-0005-0000-0000-000004310000}"/>
    <cellStyle name="Normal 6 2 3 6 2 4 2" xfId="7184" xr:uid="{00000000-0005-0000-0000-000005310000}"/>
    <cellStyle name="Normal 6 2 3 6 2 4 2 2" xfId="38982" xr:uid="{00000000-0005-0000-0000-000006310000}"/>
    <cellStyle name="Normal 6 2 3 6 2 4 3" xfId="28964" xr:uid="{00000000-0005-0000-0000-000007310000}"/>
    <cellStyle name="Normal 6 2 3 6 2 5" xfId="7185" xr:uid="{00000000-0005-0000-0000-000008310000}"/>
    <cellStyle name="Normal 6 2 3 6 2 5 2" xfId="7186" xr:uid="{00000000-0005-0000-0000-000009310000}"/>
    <cellStyle name="Normal 6 2 3 6 2 5 2 2" xfId="38983" xr:uid="{00000000-0005-0000-0000-00000A310000}"/>
    <cellStyle name="Normal 6 2 3 6 2 5 3" xfId="28965" xr:uid="{00000000-0005-0000-0000-00000B310000}"/>
    <cellStyle name="Normal 6 2 3 6 2 6" xfId="7187" xr:uid="{00000000-0005-0000-0000-00000C310000}"/>
    <cellStyle name="Normal 6 2 3 6 2 6 2" xfId="34908" xr:uid="{00000000-0005-0000-0000-00000D310000}"/>
    <cellStyle name="Normal 6 2 3 6 2 7" xfId="24312" xr:uid="{00000000-0005-0000-0000-00000E310000}"/>
    <cellStyle name="Normal 6 2 3 6 3" xfId="7188" xr:uid="{00000000-0005-0000-0000-00000F310000}"/>
    <cellStyle name="Normal 6 2 3 6 3 2" xfId="7189" xr:uid="{00000000-0005-0000-0000-000010310000}"/>
    <cellStyle name="Normal 6 2 3 6 3 2 2" xfId="7190" xr:uid="{00000000-0005-0000-0000-000011310000}"/>
    <cellStyle name="Normal 6 2 3 6 3 2 2 2" xfId="38984" xr:uid="{00000000-0005-0000-0000-000012310000}"/>
    <cellStyle name="Normal 6 2 3 6 3 2 3" xfId="28966" xr:uid="{00000000-0005-0000-0000-000013310000}"/>
    <cellStyle name="Normal 6 2 3 6 3 3" xfId="7191" xr:uid="{00000000-0005-0000-0000-000014310000}"/>
    <cellStyle name="Normal 6 2 3 6 3 3 2" xfId="7192" xr:uid="{00000000-0005-0000-0000-000015310000}"/>
    <cellStyle name="Normal 6 2 3 6 3 3 2 2" xfId="38985" xr:uid="{00000000-0005-0000-0000-000016310000}"/>
    <cellStyle name="Normal 6 2 3 6 3 3 3" xfId="28967" xr:uid="{00000000-0005-0000-0000-000017310000}"/>
    <cellStyle name="Normal 6 2 3 6 3 4" xfId="7193" xr:uid="{00000000-0005-0000-0000-000018310000}"/>
    <cellStyle name="Normal 6 2 3 6 3 4 2" xfId="34911" xr:uid="{00000000-0005-0000-0000-000019310000}"/>
    <cellStyle name="Normal 6 2 3 6 3 5" xfId="24315" xr:uid="{00000000-0005-0000-0000-00001A310000}"/>
    <cellStyle name="Normal 6 2 3 6 4" xfId="7194" xr:uid="{00000000-0005-0000-0000-00001B310000}"/>
    <cellStyle name="Normal 6 2 3 6 4 2" xfId="7195" xr:uid="{00000000-0005-0000-0000-00001C310000}"/>
    <cellStyle name="Normal 6 2 3 6 4 2 2" xfId="7196" xr:uid="{00000000-0005-0000-0000-00001D310000}"/>
    <cellStyle name="Normal 6 2 3 6 4 2 2 2" xfId="38986" xr:uid="{00000000-0005-0000-0000-00001E310000}"/>
    <cellStyle name="Normal 6 2 3 6 4 2 3" xfId="28968" xr:uid="{00000000-0005-0000-0000-00001F310000}"/>
    <cellStyle name="Normal 6 2 3 6 4 3" xfId="7197" xr:uid="{00000000-0005-0000-0000-000020310000}"/>
    <cellStyle name="Normal 6 2 3 6 4 3 2" xfId="7198" xr:uid="{00000000-0005-0000-0000-000021310000}"/>
    <cellStyle name="Normal 6 2 3 6 4 3 2 2" xfId="38987" xr:uid="{00000000-0005-0000-0000-000022310000}"/>
    <cellStyle name="Normal 6 2 3 6 4 3 3" xfId="28969" xr:uid="{00000000-0005-0000-0000-000023310000}"/>
    <cellStyle name="Normal 6 2 3 6 4 4" xfId="7199" xr:uid="{00000000-0005-0000-0000-000024310000}"/>
    <cellStyle name="Normal 6 2 3 6 4 4 2" xfId="34912" xr:uid="{00000000-0005-0000-0000-000025310000}"/>
    <cellStyle name="Normal 6 2 3 6 4 5" xfId="24316" xr:uid="{00000000-0005-0000-0000-000026310000}"/>
    <cellStyle name="Normal 6 2 3 6 5" xfId="7200" xr:uid="{00000000-0005-0000-0000-000027310000}"/>
    <cellStyle name="Normal 6 2 3 6 5 2" xfId="7201" xr:uid="{00000000-0005-0000-0000-000028310000}"/>
    <cellStyle name="Normal 6 2 3 6 5 2 2" xfId="38988" xr:uid="{00000000-0005-0000-0000-000029310000}"/>
    <cellStyle name="Normal 6 2 3 6 5 3" xfId="28970" xr:uid="{00000000-0005-0000-0000-00002A310000}"/>
    <cellStyle name="Normal 6 2 3 6 6" xfId="7202" xr:uid="{00000000-0005-0000-0000-00002B310000}"/>
    <cellStyle name="Normal 6 2 3 6 6 2" xfId="7203" xr:uid="{00000000-0005-0000-0000-00002C310000}"/>
    <cellStyle name="Normal 6 2 3 6 6 2 2" xfId="38989" xr:uid="{00000000-0005-0000-0000-00002D310000}"/>
    <cellStyle name="Normal 6 2 3 6 6 3" xfId="28971" xr:uid="{00000000-0005-0000-0000-00002E310000}"/>
    <cellStyle name="Normal 6 2 3 6 7" xfId="7204" xr:uid="{00000000-0005-0000-0000-00002F310000}"/>
    <cellStyle name="Normal 6 2 3 6 7 2" xfId="34907" xr:uid="{00000000-0005-0000-0000-000030310000}"/>
    <cellStyle name="Normal 6 2 3 6 8" xfId="24311" xr:uid="{00000000-0005-0000-0000-000031310000}"/>
    <cellStyle name="Normal 6 2 3 7" xfId="7205" xr:uid="{00000000-0005-0000-0000-000032310000}"/>
    <cellStyle name="Normal 6 2 3 7 2" xfId="7206" xr:uid="{00000000-0005-0000-0000-000033310000}"/>
    <cellStyle name="Normal 6 2 3 7 2 2" xfId="7207" xr:uid="{00000000-0005-0000-0000-000034310000}"/>
    <cellStyle name="Normal 6 2 3 7 2 2 2" xfId="7208" xr:uid="{00000000-0005-0000-0000-000035310000}"/>
    <cellStyle name="Normal 6 2 3 7 2 2 2 2" xfId="38990" xr:uid="{00000000-0005-0000-0000-000036310000}"/>
    <cellStyle name="Normal 6 2 3 7 2 2 3" xfId="28972" xr:uid="{00000000-0005-0000-0000-000037310000}"/>
    <cellStyle name="Normal 6 2 3 7 2 3" xfId="7209" xr:uid="{00000000-0005-0000-0000-000038310000}"/>
    <cellStyle name="Normal 6 2 3 7 2 3 2" xfId="7210" xr:uid="{00000000-0005-0000-0000-000039310000}"/>
    <cellStyle name="Normal 6 2 3 7 2 3 2 2" xfId="38991" xr:uid="{00000000-0005-0000-0000-00003A310000}"/>
    <cellStyle name="Normal 6 2 3 7 2 3 3" xfId="28973" xr:uid="{00000000-0005-0000-0000-00003B310000}"/>
    <cellStyle name="Normal 6 2 3 7 2 4" xfId="7211" xr:uid="{00000000-0005-0000-0000-00003C310000}"/>
    <cellStyle name="Normal 6 2 3 7 2 4 2" xfId="34914" xr:uid="{00000000-0005-0000-0000-00003D310000}"/>
    <cellStyle name="Normal 6 2 3 7 2 5" xfId="24318" xr:uid="{00000000-0005-0000-0000-00003E310000}"/>
    <cellStyle name="Normal 6 2 3 7 3" xfId="7212" xr:uid="{00000000-0005-0000-0000-00003F310000}"/>
    <cellStyle name="Normal 6 2 3 7 3 2" xfId="7213" xr:uid="{00000000-0005-0000-0000-000040310000}"/>
    <cellStyle name="Normal 6 2 3 7 3 2 2" xfId="7214" xr:uid="{00000000-0005-0000-0000-000041310000}"/>
    <cellStyle name="Normal 6 2 3 7 3 2 2 2" xfId="38992" xr:uid="{00000000-0005-0000-0000-000042310000}"/>
    <cellStyle name="Normal 6 2 3 7 3 2 3" xfId="28974" xr:uid="{00000000-0005-0000-0000-000043310000}"/>
    <cellStyle name="Normal 6 2 3 7 3 3" xfId="7215" xr:uid="{00000000-0005-0000-0000-000044310000}"/>
    <cellStyle name="Normal 6 2 3 7 3 3 2" xfId="7216" xr:uid="{00000000-0005-0000-0000-000045310000}"/>
    <cellStyle name="Normal 6 2 3 7 3 3 2 2" xfId="38993" xr:uid="{00000000-0005-0000-0000-000046310000}"/>
    <cellStyle name="Normal 6 2 3 7 3 3 3" xfId="28975" xr:uid="{00000000-0005-0000-0000-000047310000}"/>
    <cellStyle name="Normal 6 2 3 7 3 4" xfId="7217" xr:uid="{00000000-0005-0000-0000-000048310000}"/>
    <cellStyle name="Normal 6 2 3 7 3 4 2" xfId="34915" xr:uid="{00000000-0005-0000-0000-000049310000}"/>
    <cellStyle name="Normal 6 2 3 7 3 5" xfId="24319" xr:uid="{00000000-0005-0000-0000-00004A310000}"/>
    <cellStyle name="Normal 6 2 3 7 4" xfId="7218" xr:uid="{00000000-0005-0000-0000-00004B310000}"/>
    <cellStyle name="Normal 6 2 3 7 4 2" xfId="7219" xr:uid="{00000000-0005-0000-0000-00004C310000}"/>
    <cellStyle name="Normal 6 2 3 7 4 2 2" xfId="38994" xr:uid="{00000000-0005-0000-0000-00004D310000}"/>
    <cellStyle name="Normal 6 2 3 7 4 3" xfId="28976" xr:uid="{00000000-0005-0000-0000-00004E310000}"/>
    <cellStyle name="Normal 6 2 3 7 5" xfId="7220" xr:uid="{00000000-0005-0000-0000-00004F310000}"/>
    <cellStyle name="Normal 6 2 3 7 5 2" xfId="7221" xr:uid="{00000000-0005-0000-0000-000050310000}"/>
    <cellStyle name="Normal 6 2 3 7 5 2 2" xfId="38995" xr:uid="{00000000-0005-0000-0000-000051310000}"/>
    <cellStyle name="Normal 6 2 3 7 5 3" xfId="28977" xr:uid="{00000000-0005-0000-0000-000052310000}"/>
    <cellStyle name="Normal 6 2 3 7 6" xfId="7222" xr:uid="{00000000-0005-0000-0000-000053310000}"/>
    <cellStyle name="Normal 6 2 3 7 6 2" xfId="34913" xr:uid="{00000000-0005-0000-0000-000054310000}"/>
    <cellStyle name="Normal 6 2 3 7 7" xfId="24317" xr:uid="{00000000-0005-0000-0000-000055310000}"/>
    <cellStyle name="Normal 6 2 3 8" xfId="7223" xr:uid="{00000000-0005-0000-0000-000056310000}"/>
    <cellStyle name="Normal 6 2 3 8 2" xfId="7224" xr:uid="{00000000-0005-0000-0000-000057310000}"/>
    <cellStyle name="Normal 6 2 3 8 2 2" xfId="7225" xr:uid="{00000000-0005-0000-0000-000058310000}"/>
    <cellStyle name="Normal 6 2 3 8 2 2 2" xfId="38996" xr:uid="{00000000-0005-0000-0000-000059310000}"/>
    <cellStyle name="Normal 6 2 3 8 2 3" xfId="28978" xr:uid="{00000000-0005-0000-0000-00005A310000}"/>
    <cellStyle name="Normal 6 2 3 8 3" xfId="7226" xr:uid="{00000000-0005-0000-0000-00005B310000}"/>
    <cellStyle name="Normal 6 2 3 8 3 2" xfId="7227" xr:uid="{00000000-0005-0000-0000-00005C310000}"/>
    <cellStyle name="Normal 6 2 3 8 3 2 2" xfId="38997" xr:uid="{00000000-0005-0000-0000-00005D310000}"/>
    <cellStyle name="Normal 6 2 3 8 3 3" xfId="28979" xr:uid="{00000000-0005-0000-0000-00005E310000}"/>
    <cellStyle name="Normal 6 2 3 8 4" xfId="7228" xr:uid="{00000000-0005-0000-0000-00005F310000}"/>
    <cellStyle name="Normal 6 2 3 8 4 2" xfId="34916" xr:uid="{00000000-0005-0000-0000-000060310000}"/>
    <cellStyle name="Normal 6 2 3 8 5" xfId="24320" xr:uid="{00000000-0005-0000-0000-000061310000}"/>
    <cellStyle name="Normal 6 2 3 9" xfId="7229" xr:uid="{00000000-0005-0000-0000-000062310000}"/>
    <cellStyle name="Normal 6 2 3 9 2" xfId="7230" xr:uid="{00000000-0005-0000-0000-000063310000}"/>
    <cellStyle name="Normal 6 2 3 9 2 2" xfId="7231" xr:uid="{00000000-0005-0000-0000-000064310000}"/>
    <cellStyle name="Normal 6 2 3 9 2 2 2" xfId="38998" xr:uid="{00000000-0005-0000-0000-000065310000}"/>
    <cellStyle name="Normal 6 2 3 9 2 3" xfId="28980" xr:uid="{00000000-0005-0000-0000-000066310000}"/>
    <cellStyle name="Normal 6 2 3 9 3" xfId="7232" xr:uid="{00000000-0005-0000-0000-000067310000}"/>
    <cellStyle name="Normal 6 2 3 9 3 2" xfId="7233" xr:uid="{00000000-0005-0000-0000-000068310000}"/>
    <cellStyle name="Normal 6 2 3 9 3 2 2" xfId="38999" xr:uid="{00000000-0005-0000-0000-000069310000}"/>
    <cellStyle name="Normal 6 2 3 9 3 3" xfId="28981" xr:uid="{00000000-0005-0000-0000-00006A310000}"/>
    <cellStyle name="Normal 6 2 3 9 4" xfId="7234" xr:uid="{00000000-0005-0000-0000-00006B310000}"/>
    <cellStyle name="Normal 6 2 3 9 4 2" xfId="34917" xr:uid="{00000000-0005-0000-0000-00006C310000}"/>
    <cellStyle name="Normal 6 2 3 9 5" xfId="24321" xr:uid="{00000000-0005-0000-0000-00006D310000}"/>
    <cellStyle name="Normal 6 2 4" xfId="7235" xr:uid="{00000000-0005-0000-0000-00006E310000}"/>
    <cellStyle name="Normal 6 2 4 10" xfId="7236" xr:uid="{00000000-0005-0000-0000-00006F310000}"/>
    <cellStyle name="Normal 6 2 4 10 2" xfId="7237" xr:uid="{00000000-0005-0000-0000-000070310000}"/>
    <cellStyle name="Normal 6 2 4 10 2 2" xfId="34918" xr:uid="{00000000-0005-0000-0000-000071310000}"/>
    <cellStyle name="Normal 6 2 4 10 3" xfId="24322" xr:uid="{00000000-0005-0000-0000-000072310000}"/>
    <cellStyle name="Normal 6 2 4 11" xfId="7238" xr:uid="{00000000-0005-0000-0000-000073310000}"/>
    <cellStyle name="Normal 6 2 4 11 2" xfId="7239" xr:uid="{00000000-0005-0000-0000-000074310000}"/>
    <cellStyle name="Normal 6 2 4 11 2 2" xfId="39000" xr:uid="{00000000-0005-0000-0000-000075310000}"/>
    <cellStyle name="Normal 6 2 4 11 3" xfId="28982" xr:uid="{00000000-0005-0000-0000-000076310000}"/>
    <cellStyle name="Normal 6 2 4 12" xfId="7240" xr:uid="{00000000-0005-0000-0000-000077310000}"/>
    <cellStyle name="Normal 6 2 4 12 2" xfId="7241" xr:uid="{00000000-0005-0000-0000-000078310000}"/>
    <cellStyle name="Normal 6 2 4 12 2 2" xfId="39001" xr:uid="{00000000-0005-0000-0000-000079310000}"/>
    <cellStyle name="Normal 6 2 4 12 3" xfId="28983" xr:uid="{00000000-0005-0000-0000-00007A310000}"/>
    <cellStyle name="Normal 6 2 4 13" xfId="23336" xr:uid="{00000000-0005-0000-0000-00007B310000}"/>
    <cellStyle name="Normal 6 2 4 2" xfId="7242" xr:uid="{00000000-0005-0000-0000-00007C310000}"/>
    <cellStyle name="Normal 6 2 4 2 10" xfId="7243" xr:uid="{00000000-0005-0000-0000-00007D310000}"/>
    <cellStyle name="Normal 6 2 4 2 10 2" xfId="7244" xr:uid="{00000000-0005-0000-0000-00007E310000}"/>
    <cellStyle name="Normal 6 2 4 2 10 2 2" xfId="39002" xr:uid="{00000000-0005-0000-0000-00007F310000}"/>
    <cellStyle name="Normal 6 2 4 2 10 3" xfId="28984" xr:uid="{00000000-0005-0000-0000-000080310000}"/>
    <cellStyle name="Normal 6 2 4 2 11" xfId="7245" xr:uid="{00000000-0005-0000-0000-000081310000}"/>
    <cellStyle name="Normal 6 2 4 2 11 2" xfId="34919" xr:uid="{00000000-0005-0000-0000-000082310000}"/>
    <cellStyle name="Normal 6 2 4 2 12" xfId="24323" xr:uid="{00000000-0005-0000-0000-000083310000}"/>
    <cellStyle name="Normal 6 2 4 2 2" xfId="7246" xr:uid="{00000000-0005-0000-0000-000084310000}"/>
    <cellStyle name="Normal 6 2 4 2 2 10" xfId="24324" xr:uid="{00000000-0005-0000-0000-000085310000}"/>
    <cellStyle name="Normal 6 2 4 2 2 2" xfId="7247" xr:uid="{00000000-0005-0000-0000-000086310000}"/>
    <cellStyle name="Normal 6 2 4 2 2 2 2" xfId="7248" xr:uid="{00000000-0005-0000-0000-000087310000}"/>
    <cellStyle name="Normal 6 2 4 2 2 2 2 2" xfId="7249" xr:uid="{00000000-0005-0000-0000-000088310000}"/>
    <cellStyle name="Normal 6 2 4 2 2 2 2 2 2" xfId="7250" xr:uid="{00000000-0005-0000-0000-000089310000}"/>
    <cellStyle name="Normal 6 2 4 2 2 2 2 2 2 2" xfId="7251" xr:uid="{00000000-0005-0000-0000-00008A310000}"/>
    <cellStyle name="Normal 6 2 4 2 2 2 2 2 2 2 2" xfId="39003" xr:uid="{00000000-0005-0000-0000-00008B310000}"/>
    <cellStyle name="Normal 6 2 4 2 2 2 2 2 2 3" xfId="28985" xr:uid="{00000000-0005-0000-0000-00008C310000}"/>
    <cellStyle name="Normal 6 2 4 2 2 2 2 2 3" xfId="7252" xr:uid="{00000000-0005-0000-0000-00008D310000}"/>
    <cellStyle name="Normal 6 2 4 2 2 2 2 2 3 2" xfId="7253" xr:uid="{00000000-0005-0000-0000-00008E310000}"/>
    <cellStyle name="Normal 6 2 4 2 2 2 2 2 3 2 2" xfId="39004" xr:uid="{00000000-0005-0000-0000-00008F310000}"/>
    <cellStyle name="Normal 6 2 4 2 2 2 2 2 3 3" xfId="28986" xr:uid="{00000000-0005-0000-0000-000090310000}"/>
    <cellStyle name="Normal 6 2 4 2 2 2 2 2 4" xfId="7254" xr:uid="{00000000-0005-0000-0000-000091310000}"/>
    <cellStyle name="Normal 6 2 4 2 2 2 2 2 4 2" xfId="34923" xr:uid="{00000000-0005-0000-0000-000092310000}"/>
    <cellStyle name="Normal 6 2 4 2 2 2 2 2 5" xfId="24327" xr:uid="{00000000-0005-0000-0000-000093310000}"/>
    <cellStyle name="Normal 6 2 4 2 2 2 2 3" xfId="7255" xr:uid="{00000000-0005-0000-0000-000094310000}"/>
    <cellStyle name="Normal 6 2 4 2 2 2 2 3 2" xfId="7256" xr:uid="{00000000-0005-0000-0000-000095310000}"/>
    <cellStyle name="Normal 6 2 4 2 2 2 2 3 2 2" xfId="7257" xr:uid="{00000000-0005-0000-0000-000096310000}"/>
    <cellStyle name="Normal 6 2 4 2 2 2 2 3 2 2 2" xfId="39005" xr:uid="{00000000-0005-0000-0000-000097310000}"/>
    <cellStyle name="Normal 6 2 4 2 2 2 2 3 2 3" xfId="28987" xr:uid="{00000000-0005-0000-0000-000098310000}"/>
    <cellStyle name="Normal 6 2 4 2 2 2 2 3 3" xfId="7258" xr:uid="{00000000-0005-0000-0000-000099310000}"/>
    <cellStyle name="Normal 6 2 4 2 2 2 2 3 3 2" xfId="7259" xr:uid="{00000000-0005-0000-0000-00009A310000}"/>
    <cellStyle name="Normal 6 2 4 2 2 2 2 3 3 2 2" xfId="39006" xr:uid="{00000000-0005-0000-0000-00009B310000}"/>
    <cellStyle name="Normal 6 2 4 2 2 2 2 3 3 3" xfId="28988" xr:uid="{00000000-0005-0000-0000-00009C310000}"/>
    <cellStyle name="Normal 6 2 4 2 2 2 2 3 4" xfId="7260" xr:uid="{00000000-0005-0000-0000-00009D310000}"/>
    <cellStyle name="Normal 6 2 4 2 2 2 2 3 4 2" xfId="34924" xr:uid="{00000000-0005-0000-0000-00009E310000}"/>
    <cellStyle name="Normal 6 2 4 2 2 2 2 3 5" xfId="24328" xr:uid="{00000000-0005-0000-0000-00009F310000}"/>
    <cellStyle name="Normal 6 2 4 2 2 2 2 4" xfId="7261" xr:uid="{00000000-0005-0000-0000-0000A0310000}"/>
    <cellStyle name="Normal 6 2 4 2 2 2 2 4 2" xfId="7262" xr:uid="{00000000-0005-0000-0000-0000A1310000}"/>
    <cellStyle name="Normal 6 2 4 2 2 2 2 4 2 2" xfId="39007" xr:uid="{00000000-0005-0000-0000-0000A2310000}"/>
    <cellStyle name="Normal 6 2 4 2 2 2 2 4 3" xfId="28989" xr:uid="{00000000-0005-0000-0000-0000A3310000}"/>
    <cellStyle name="Normal 6 2 4 2 2 2 2 5" xfId="7263" xr:uid="{00000000-0005-0000-0000-0000A4310000}"/>
    <cellStyle name="Normal 6 2 4 2 2 2 2 5 2" xfId="7264" xr:uid="{00000000-0005-0000-0000-0000A5310000}"/>
    <cellStyle name="Normal 6 2 4 2 2 2 2 5 2 2" xfId="39008" xr:uid="{00000000-0005-0000-0000-0000A6310000}"/>
    <cellStyle name="Normal 6 2 4 2 2 2 2 5 3" xfId="28990" xr:uid="{00000000-0005-0000-0000-0000A7310000}"/>
    <cellStyle name="Normal 6 2 4 2 2 2 2 6" xfId="7265" xr:uid="{00000000-0005-0000-0000-0000A8310000}"/>
    <cellStyle name="Normal 6 2 4 2 2 2 2 6 2" xfId="34922" xr:uid="{00000000-0005-0000-0000-0000A9310000}"/>
    <cellStyle name="Normal 6 2 4 2 2 2 2 7" xfId="24326" xr:uid="{00000000-0005-0000-0000-0000AA310000}"/>
    <cellStyle name="Normal 6 2 4 2 2 2 3" xfId="7266" xr:uid="{00000000-0005-0000-0000-0000AB310000}"/>
    <cellStyle name="Normal 6 2 4 2 2 2 3 2" xfId="7267" xr:uid="{00000000-0005-0000-0000-0000AC310000}"/>
    <cellStyle name="Normal 6 2 4 2 2 2 3 2 2" xfId="7268" xr:uid="{00000000-0005-0000-0000-0000AD310000}"/>
    <cellStyle name="Normal 6 2 4 2 2 2 3 2 2 2" xfId="39009" xr:uid="{00000000-0005-0000-0000-0000AE310000}"/>
    <cellStyle name="Normal 6 2 4 2 2 2 3 2 3" xfId="28991" xr:uid="{00000000-0005-0000-0000-0000AF310000}"/>
    <cellStyle name="Normal 6 2 4 2 2 2 3 3" xfId="7269" xr:uid="{00000000-0005-0000-0000-0000B0310000}"/>
    <cellStyle name="Normal 6 2 4 2 2 2 3 3 2" xfId="7270" xr:uid="{00000000-0005-0000-0000-0000B1310000}"/>
    <cellStyle name="Normal 6 2 4 2 2 2 3 3 2 2" xfId="39010" xr:uid="{00000000-0005-0000-0000-0000B2310000}"/>
    <cellStyle name="Normal 6 2 4 2 2 2 3 3 3" xfId="28992" xr:uid="{00000000-0005-0000-0000-0000B3310000}"/>
    <cellStyle name="Normal 6 2 4 2 2 2 3 4" xfId="7271" xr:uid="{00000000-0005-0000-0000-0000B4310000}"/>
    <cellStyle name="Normal 6 2 4 2 2 2 3 4 2" xfId="34925" xr:uid="{00000000-0005-0000-0000-0000B5310000}"/>
    <cellStyle name="Normal 6 2 4 2 2 2 3 5" xfId="24329" xr:uid="{00000000-0005-0000-0000-0000B6310000}"/>
    <cellStyle name="Normal 6 2 4 2 2 2 4" xfId="7272" xr:uid="{00000000-0005-0000-0000-0000B7310000}"/>
    <cellStyle name="Normal 6 2 4 2 2 2 4 2" xfId="7273" xr:uid="{00000000-0005-0000-0000-0000B8310000}"/>
    <cellStyle name="Normal 6 2 4 2 2 2 4 2 2" xfId="7274" xr:uid="{00000000-0005-0000-0000-0000B9310000}"/>
    <cellStyle name="Normal 6 2 4 2 2 2 4 2 2 2" xfId="39011" xr:uid="{00000000-0005-0000-0000-0000BA310000}"/>
    <cellStyle name="Normal 6 2 4 2 2 2 4 2 3" xfId="28993" xr:uid="{00000000-0005-0000-0000-0000BB310000}"/>
    <cellStyle name="Normal 6 2 4 2 2 2 4 3" xfId="7275" xr:uid="{00000000-0005-0000-0000-0000BC310000}"/>
    <cellStyle name="Normal 6 2 4 2 2 2 4 3 2" xfId="7276" xr:uid="{00000000-0005-0000-0000-0000BD310000}"/>
    <cellStyle name="Normal 6 2 4 2 2 2 4 3 2 2" xfId="39012" xr:uid="{00000000-0005-0000-0000-0000BE310000}"/>
    <cellStyle name="Normal 6 2 4 2 2 2 4 3 3" xfId="28994" xr:uid="{00000000-0005-0000-0000-0000BF310000}"/>
    <cellStyle name="Normal 6 2 4 2 2 2 4 4" xfId="7277" xr:uid="{00000000-0005-0000-0000-0000C0310000}"/>
    <cellStyle name="Normal 6 2 4 2 2 2 4 4 2" xfId="34926" xr:uid="{00000000-0005-0000-0000-0000C1310000}"/>
    <cellStyle name="Normal 6 2 4 2 2 2 4 5" xfId="24330" xr:uid="{00000000-0005-0000-0000-0000C2310000}"/>
    <cellStyle name="Normal 6 2 4 2 2 2 5" xfId="7278" xr:uid="{00000000-0005-0000-0000-0000C3310000}"/>
    <cellStyle name="Normal 6 2 4 2 2 2 5 2" xfId="7279" xr:uid="{00000000-0005-0000-0000-0000C4310000}"/>
    <cellStyle name="Normal 6 2 4 2 2 2 5 2 2" xfId="39013" xr:uid="{00000000-0005-0000-0000-0000C5310000}"/>
    <cellStyle name="Normal 6 2 4 2 2 2 5 3" xfId="28995" xr:uid="{00000000-0005-0000-0000-0000C6310000}"/>
    <cellStyle name="Normal 6 2 4 2 2 2 6" xfId="7280" xr:uid="{00000000-0005-0000-0000-0000C7310000}"/>
    <cellStyle name="Normal 6 2 4 2 2 2 6 2" xfId="7281" xr:uid="{00000000-0005-0000-0000-0000C8310000}"/>
    <cellStyle name="Normal 6 2 4 2 2 2 6 2 2" xfId="39014" xr:uid="{00000000-0005-0000-0000-0000C9310000}"/>
    <cellStyle name="Normal 6 2 4 2 2 2 6 3" xfId="28996" xr:uid="{00000000-0005-0000-0000-0000CA310000}"/>
    <cellStyle name="Normal 6 2 4 2 2 2 7" xfId="7282" xr:uid="{00000000-0005-0000-0000-0000CB310000}"/>
    <cellStyle name="Normal 6 2 4 2 2 2 7 2" xfId="34921" xr:uid="{00000000-0005-0000-0000-0000CC310000}"/>
    <cellStyle name="Normal 6 2 4 2 2 2 8" xfId="24325" xr:uid="{00000000-0005-0000-0000-0000CD310000}"/>
    <cellStyle name="Normal 6 2 4 2 2 3" xfId="7283" xr:uid="{00000000-0005-0000-0000-0000CE310000}"/>
    <cellStyle name="Normal 6 2 4 2 2 3 2" xfId="7284" xr:uid="{00000000-0005-0000-0000-0000CF310000}"/>
    <cellStyle name="Normal 6 2 4 2 2 3 2 2" xfId="7285" xr:uid="{00000000-0005-0000-0000-0000D0310000}"/>
    <cellStyle name="Normal 6 2 4 2 2 3 2 2 2" xfId="7286" xr:uid="{00000000-0005-0000-0000-0000D1310000}"/>
    <cellStyle name="Normal 6 2 4 2 2 3 2 2 2 2" xfId="7287" xr:uid="{00000000-0005-0000-0000-0000D2310000}"/>
    <cellStyle name="Normal 6 2 4 2 2 3 2 2 2 2 2" xfId="39015" xr:uid="{00000000-0005-0000-0000-0000D3310000}"/>
    <cellStyle name="Normal 6 2 4 2 2 3 2 2 2 3" xfId="28997" xr:uid="{00000000-0005-0000-0000-0000D4310000}"/>
    <cellStyle name="Normal 6 2 4 2 2 3 2 2 3" xfId="7288" xr:uid="{00000000-0005-0000-0000-0000D5310000}"/>
    <cellStyle name="Normal 6 2 4 2 2 3 2 2 3 2" xfId="7289" xr:uid="{00000000-0005-0000-0000-0000D6310000}"/>
    <cellStyle name="Normal 6 2 4 2 2 3 2 2 3 2 2" xfId="39016" xr:uid="{00000000-0005-0000-0000-0000D7310000}"/>
    <cellStyle name="Normal 6 2 4 2 2 3 2 2 3 3" xfId="28998" xr:uid="{00000000-0005-0000-0000-0000D8310000}"/>
    <cellStyle name="Normal 6 2 4 2 2 3 2 2 4" xfId="7290" xr:uid="{00000000-0005-0000-0000-0000D9310000}"/>
    <cellStyle name="Normal 6 2 4 2 2 3 2 2 4 2" xfId="34929" xr:uid="{00000000-0005-0000-0000-0000DA310000}"/>
    <cellStyle name="Normal 6 2 4 2 2 3 2 2 5" xfId="24333" xr:uid="{00000000-0005-0000-0000-0000DB310000}"/>
    <cellStyle name="Normal 6 2 4 2 2 3 2 3" xfId="7291" xr:uid="{00000000-0005-0000-0000-0000DC310000}"/>
    <cellStyle name="Normal 6 2 4 2 2 3 2 3 2" xfId="7292" xr:uid="{00000000-0005-0000-0000-0000DD310000}"/>
    <cellStyle name="Normal 6 2 4 2 2 3 2 3 2 2" xfId="7293" xr:uid="{00000000-0005-0000-0000-0000DE310000}"/>
    <cellStyle name="Normal 6 2 4 2 2 3 2 3 2 2 2" xfId="39017" xr:uid="{00000000-0005-0000-0000-0000DF310000}"/>
    <cellStyle name="Normal 6 2 4 2 2 3 2 3 2 3" xfId="28999" xr:uid="{00000000-0005-0000-0000-0000E0310000}"/>
    <cellStyle name="Normal 6 2 4 2 2 3 2 3 3" xfId="7294" xr:uid="{00000000-0005-0000-0000-0000E1310000}"/>
    <cellStyle name="Normal 6 2 4 2 2 3 2 3 3 2" xfId="7295" xr:uid="{00000000-0005-0000-0000-0000E2310000}"/>
    <cellStyle name="Normal 6 2 4 2 2 3 2 3 3 2 2" xfId="39018" xr:uid="{00000000-0005-0000-0000-0000E3310000}"/>
    <cellStyle name="Normal 6 2 4 2 2 3 2 3 3 3" xfId="29000" xr:uid="{00000000-0005-0000-0000-0000E4310000}"/>
    <cellStyle name="Normal 6 2 4 2 2 3 2 3 4" xfId="7296" xr:uid="{00000000-0005-0000-0000-0000E5310000}"/>
    <cellStyle name="Normal 6 2 4 2 2 3 2 3 4 2" xfId="34930" xr:uid="{00000000-0005-0000-0000-0000E6310000}"/>
    <cellStyle name="Normal 6 2 4 2 2 3 2 3 5" xfId="24334" xr:uid="{00000000-0005-0000-0000-0000E7310000}"/>
    <cellStyle name="Normal 6 2 4 2 2 3 2 4" xfId="7297" xr:uid="{00000000-0005-0000-0000-0000E8310000}"/>
    <cellStyle name="Normal 6 2 4 2 2 3 2 4 2" xfId="7298" xr:uid="{00000000-0005-0000-0000-0000E9310000}"/>
    <cellStyle name="Normal 6 2 4 2 2 3 2 4 2 2" xfId="39019" xr:uid="{00000000-0005-0000-0000-0000EA310000}"/>
    <cellStyle name="Normal 6 2 4 2 2 3 2 4 3" xfId="29001" xr:uid="{00000000-0005-0000-0000-0000EB310000}"/>
    <cellStyle name="Normal 6 2 4 2 2 3 2 5" xfId="7299" xr:uid="{00000000-0005-0000-0000-0000EC310000}"/>
    <cellStyle name="Normal 6 2 4 2 2 3 2 5 2" xfId="7300" xr:uid="{00000000-0005-0000-0000-0000ED310000}"/>
    <cellStyle name="Normal 6 2 4 2 2 3 2 5 2 2" xfId="39020" xr:uid="{00000000-0005-0000-0000-0000EE310000}"/>
    <cellStyle name="Normal 6 2 4 2 2 3 2 5 3" xfId="29002" xr:uid="{00000000-0005-0000-0000-0000EF310000}"/>
    <cellStyle name="Normal 6 2 4 2 2 3 2 6" xfId="7301" xr:uid="{00000000-0005-0000-0000-0000F0310000}"/>
    <cellStyle name="Normal 6 2 4 2 2 3 2 6 2" xfId="34928" xr:uid="{00000000-0005-0000-0000-0000F1310000}"/>
    <cellStyle name="Normal 6 2 4 2 2 3 2 7" xfId="24332" xr:uid="{00000000-0005-0000-0000-0000F2310000}"/>
    <cellStyle name="Normal 6 2 4 2 2 3 3" xfId="7302" xr:uid="{00000000-0005-0000-0000-0000F3310000}"/>
    <cellStyle name="Normal 6 2 4 2 2 3 3 2" xfId="7303" xr:uid="{00000000-0005-0000-0000-0000F4310000}"/>
    <cellStyle name="Normal 6 2 4 2 2 3 3 2 2" xfId="7304" xr:uid="{00000000-0005-0000-0000-0000F5310000}"/>
    <cellStyle name="Normal 6 2 4 2 2 3 3 2 2 2" xfId="39021" xr:uid="{00000000-0005-0000-0000-0000F6310000}"/>
    <cellStyle name="Normal 6 2 4 2 2 3 3 2 3" xfId="29003" xr:uid="{00000000-0005-0000-0000-0000F7310000}"/>
    <cellStyle name="Normal 6 2 4 2 2 3 3 3" xfId="7305" xr:uid="{00000000-0005-0000-0000-0000F8310000}"/>
    <cellStyle name="Normal 6 2 4 2 2 3 3 3 2" xfId="7306" xr:uid="{00000000-0005-0000-0000-0000F9310000}"/>
    <cellStyle name="Normal 6 2 4 2 2 3 3 3 2 2" xfId="39022" xr:uid="{00000000-0005-0000-0000-0000FA310000}"/>
    <cellStyle name="Normal 6 2 4 2 2 3 3 3 3" xfId="29004" xr:uid="{00000000-0005-0000-0000-0000FB310000}"/>
    <cellStyle name="Normal 6 2 4 2 2 3 3 4" xfId="7307" xr:uid="{00000000-0005-0000-0000-0000FC310000}"/>
    <cellStyle name="Normal 6 2 4 2 2 3 3 4 2" xfId="34931" xr:uid="{00000000-0005-0000-0000-0000FD310000}"/>
    <cellStyle name="Normal 6 2 4 2 2 3 3 5" xfId="24335" xr:uid="{00000000-0005-0000-0000-0000FE310000}"/>
    <cellStyle name="Normal 6 2 4 2 2 3 4" xfId="7308" xr:uid="{00000000-0005-0000-0000-0000FF310000}"/>
    <cellStyle name="Normal 6 2 4 2 2 3 4 2" xfId="7309" xr:uid="{00000000-0005-0000-0000-000000320000}"/>
    <cellStyle name="Normal 6 2 4 2 2 3 4 2 2" xfId="7310" xr:uid="{00000000-0005-0000-0000-000001320000}"/>
    <cellStyle name="Normal 6 2 4 2 2 3 4 2 2 2" xfId="39023" xr:uid="{00000000-0005-0000-0000-000002320000}"/>
    <cellStyle name="Normal 6 2 4 2 2 3 4 2 3" xfId="29005" xr:uid="{00000000-0005-0000-0000-000003320000}"/>
    <cellStyle name="Normal 6 2 4 2 2 3 4 3" xfId="7311" xr:uid="{00000000-0005-0000-0000-000004320000}"/>
    <cellStyle name="Normal 6 2 4 2 2 3 4 3 2" xfId="7312" xr:uid="{00000000-0005-0000-0000-000005320000}"/>
    <cellStyle name="Normal 6 2 4 2 2 3 4 3 2 2" xfId="39024" xr:uid="{00000000-0005-0000-0000-000006320000}"/>
    <cellStyle name="Normal 6 2 4 2 2 3 4 3 3" xfId="29006" xr:uid="{00000000-0005-0000-0000-000007320000}"/>
    <cellStyle name="Normal 6 2 4 2 2 3 4 4" xfId="7313" xr:uid="{00000000-0005-0000-0000-000008320000}"/>
    <cellStyle name="Normal 6 2 4 2 2 3 4 4 2" xfId="34932" xr:uid="{00000000-0005-0000-0000-000009320000}"/>
    <cellStyle name="Normal 6 2 4 2 2 3 4 5" xfId="24336" xr:uid="{00000000-0005-0000-0000-00000A320000}"/>
    <cellStyle name="Normal 6 2 4 2 2 3 5" xfId="7314" xr:uid="{00000000-0005-0000-0000-00000B320000}"/>
    <cellStyle name="Normal 6 2 4 2 2 3 5 2" xfId="7315" xr:uid="{00000000-0005-0000-0000-00000C320000}"/>
    <cellStyle name="Normal 6 2 4 2 2 3 5 2 2" xfId="39025" xr:uid="{00000000-0005-0000-0000-00000D320000}"/>
    <cellStyle name="Normal 6 2 4 2 2 3 5 3" xfId="29007" xr:uid="{00000000-0005-0000-0000-00000E320000}"/>
    <cellStyle name="Normal 6 2 4 2 2 3 6" xfId="7316" xr:uid="{00000000-0005-0000-0000-00000F320000}"/>
    <cellStyle name="Normal 6 2 4 2 2 3 6 2" xfId="7317" xr:uid="{00000000-0005-0000-0000-000010320000}"/>
    <cellStyle name="Normal 6 2 4 2 2 3 6 2 2" xfId="39026" xr:uid="{00000000-0005-0000-0000-000011320000}"/>
    <cellStyle name="Normal 6 2 4 2 2 3 6 3" xfId="29008" xr:uid="{00000000-0005-0000-0000-000012320000}"/>
    <cellStyle name="Normal 6 2 4 2 2 3 7" xfId="7318" xr:uid="{00000000-0005-0000-0000-000013320000}"/>
    <cellStyle name="Normal 6 2 4 2 2 3 7 2" xfId="34927" xr:uid="{00000000-0005-0000-0000-000014320000}"/>
    <cellStyle name="Normal 6 2 4 2 2 3 8" xfId="24331" xr:uid="{00000000-0005-0000-0000-000015320000}"/>
    <cellStyle name="Normal 6 2 4 2 2 4" xfId="7319" xr:uid="{00000000-0005-0000-0000-000016320000}"/>
    <cellStyle name="Normal 6 2 4 2 2 4 2" xfId="7320" xr:uid="{00000000-0005-0000-0000-000017320000}"/>
    <cellStyle name="Normal 6 2 4 2 2 4 2 2" xfId="7321" xr:uid="{00000000-0005-0000-0000-000018320000}"/>
    <cellStyle name="Normal 6 2 4 2 2 4 2 2 2" xfId="7322" xr:uid="{00000000-0005-0000-0000-000019320000}"/>
    <cellStyle name="Normal 6 2 4 2 2 4 2 2 2 2" xfId="39027" xr:uid="{00000000-0005-0000-0000-00001A320000}"/>
    <cellStyle name="Normal 6 2 4 2 2 4 2 2 3" xfId="29009" xr:uid="{00000000-0005-0000-0000-00001B320000}"/>
    <cellStyle name="Normal 6 2 4 2 2 4 2 3" xfId="7323" xr:uid="{00000000-0005-0000-0000-00001C320000}"/>
    <cellStyle name="Normal 6 2 4 2 2 4 2 3 2" xfId="7324" xr:uid="{00000000-0005-0000-0000-00001D320000}"/>
    <cellStyle name="Normal 6 2 4 2 2 4 2 3 2 2" xfId="39028" xr:uid="{00000000-0005-0000-0000-00001E320000}"/>
    <cellStyle name="Normal 6 2 4 2 2 4 2 3 3" xfId="29010" xr:uid="{00000000-0005-0000-0000-00001F320000}"/>
    <cellStyle name="Normal 6 2 4 2 2 4 2 4" xfId="7325" xr:uid="{00000000-0005-0000-0000-000020320000}"/>
    <cellStyle name="Normal 6 2 4 2 2 4 2 4 2" xfId="34934" xr:uid="{00000000-0005-0000-0000-000021320000}"/>
    <cellStyle name="Normal 6 2 4 2 2 4 2 5" xfId="24338" xr:uid="{00000000-0005-0000-0000-000022320000}"/>
    <cellStyle name="Normal 6 2 4 2 2 4 3" xfId="7326" xr:uid="{00000000-0005-0000-0000-000023320000}"/>
    <cellStyle name="Normal 6 2 4 2 2 4 3 2" xfId="7327" xr:uid="{00000000-0005-0000-0000-000024320000}"/>
    <cellStyle name="Normal 6 2 4 2 2 4 3 2 2" xfId="7328" xr:uid="{00000000-0005-0000-0000-000025320000}"/>
    <cellStyle name="Normal 6 2 4 2 2 4 3 2 2 2" xfId="39029" xr:uid="{00000000-0005-0000-0000-000026320000}"/>
    <cellStyle name="Normal 6 2 4 2 2 4 3 2 3" xfId="29011" xr:uid="{00000000-0005-0000-0000-000027320000}"/>
    <cellStyle name="Normal 6 2 4 2 2 4 3 3" xfId="7329" xr:uid="{00000000-0005-0000-0000-000028320000}"/>
    <cellStyle name="Normal 6 2 4 2 2 4 3 3 2" xfId="7330" xr:uid="{00000000-0005-0000-0000-000029320000}"/>
    <cellStyle name="Normal 6 2 4 2 2 4 3 3 2 2" xfId="39030" xr:uid="{00000000-0005-0000-0000-00002A320000}"/>
    <cellStyle name="Normal 6 2 4 2 2 4 3 3 3" xfId="29012" xr:uid="{00000000-0005-0000-0000-00002B320000}"/>
    <cellStyle name="Normal 6 2 4 2 2 4 3 4" xfId="7331" xr:uid="{00000000-0005-0000-0000-00002C320000}"/>
    <cellStyle name="Normal 6 2 4 2 2 4 3 4 2" xfId="34935" xr:uid="{00000000-0005-0000-0000-00002D320000}"/>
    <cellStyle name="Normal 6 2 4 2 2 4 3 5" xfId="24339" xr:uid="{00000000-0005-0000-0000-00002E320000}"/>
    <cellStyle name="Normal 6 2 4 2 2 4 4" xfId="7332" xr:uid="{00000000-0005-0000-0000-00002F320000}"/>
    <cellStyle name="Normal 6 2 4 2 2 4 4 2" xfId="7333" xr:uid="{00000000-0005-0000-0000-000030320000}"/>
    <cellStyle name="Normal 6 2 4 2 2 4 4 2 2" xfId="39031" xr:uid="{00000000-0005-0000-0000-000031320000}"/>
    <cellStyle name="Normal 6 2 4 2 2 4 4 3" xfId="29013" xr:uid="{00000000-0005-0000-0000-000032320000}"/>
    <cellStyle name="Normal 6 2 4 2 2 4 5" xfId="7334" xr:uid="{00000000-0005-0000-0000-000033320000}"/>
    <cellStyle name="Normal 6 2 4 2 2 4 5 2" xfId="7335" xr:uid="{00000000-0005-0000-0000-000034320000}"/>
    <cellStyle name="Normal 6 2 4 2 2 4 5 2 2" xfId="39032" xr:uid="{00000000-0005-0000-0000-000035320000}"/>
    <cellStyle name="Normal 6 2 4 2 2 4 5 3" xfId="29014" xr:uid="{00000000-0005-0000-0000-000036320000}"/>
    <cellStyle name="Normal 6 2 4 2 2 4 6" xfId="7336" xr:uid="{00000000-0005-0000-0000-000037320000}"/>
    <cellStyle name="Normal 6 2 4 2 2 4 6 2" xfId="34933" xr:uid="{00000000-0005-0000-0000-000038320000}"/>
    <cellStyle name="Normal 6 2 4 2 2 4 7" xfId="24337" xr:uid="{00000000-0005-0000-0000-000039320000}"/>
    <cellStyle name="Normal 6 2 4 2 2 5" xfId="7337" xr:uid="{00000000-0005-0000-0000-00003A320000}"/>
    <cellStyle name="Normal 6 2 4 2 2 5 2" xfId="7338" xr:uid="{00000000-0005-0000-0000-00003B320000}"/>
    <cellStyle name="Normal 6 2 4 2 2 5 2 2" xfId="7339" xr:uid="{00000000-0005-0000-0000-00003C320000}"/>
    <cellStyle name="Normal 6 2 4 2 2 5 2 2 2" xfId="39033" xr:uid="{00000000-0005-0000-0000-00003D320000}"/>
    <cellStyle name="Normal 6 2 4 2 2 5 2 3" xfId="29015" xr:uid="{00000000-0005-0000-0000-00003E320000}"/>
    <cellStyle name="Normal 6 2 4 2 2 5 3" xfId="7340" xr:uid="{00000000-0005-0000-0000-00003F320000}"/>
    <cellStyle name="Normal 6 2 4 2 2 5 3 2" xfId="7341" xr:uid="{00000000-0005-0000-0000-000040320000}"/>
    <cellStyle name="Normal 6 2 4 2 2 5 3 2 2" xfId="39034" xr:uid="{00000000-0005-0000-0000-000041320000}"/>
    <cellStyle name="Normal 6 2 4 2 2 5 3 3" xfId="29016" xr:uid="{00000000-0005-0000-0000-000042320000}"/>
    <cellStyle name="Normal 6 2 4 2 2 5 4" xfId="7342" xr:uid="{00000000-0005-0000-0000-000043320000}"/>
    <cellStyle name="Normal 6 2 4 2 2 5 4 2" xfId="34936" xr:uid="{00000000-0005-0000-0000-000044320000}"/>
    <cellStyle name="Normal 6 2 4 2 2 5 5" xfId="24340" xr:uid="{00000000-0005-0000-0000-000045320000}"/>
    <cellStyle name="Normal 6 2 4 2 2 6" xfId="7343" xr:uid="{00000000-0005-0000-0000-000046320000}"/>
    <cellStyle name="Normal 6 2 4 2 2 6 2" xfId="7344" xr:uid="{00000000-0005-0000-0000-000047320000}"/>
    <cellStyle name="Normal 6 2 4 2 2 6 2 2" xfId="7345" xr:uid="{00000000-0005-0000-0000-000048320000}"/>
    <cellStyle name="Normal 6 2 4 2 2 6 2 2 2" xfId="39035" xr:uid="{00000000-0005-0000-0000-000049320000}"/>
    <cellStyle name="Normal 6 2 4 2 2 6 2 3" xfId="29017" xr:uid="{00000000-0005-0000-0000-00004A320000}"/>
    <cellStyle name="Normal 6 2 4 2 2 6 3" xfId="7346" xr:uid="{00000000-0005-0000-0000-00004B320000}"/>
    <cellStyle name="Normal 6 2 4 2 2 6 3 2" xfId="7347" xr:uid="{00000000-0005-0000-0000-00004C320000}"/>
    <cellStyle name="Normal 6 2 4 2 2 6 3 2 2" xfId="39036" xr:uid="{00000000-0005-0000-0000-00004D320000}"/>
    <cellStyle name="Normal 6 2 4 2 2 6 3 3" xfId="29018" xr:uid="{00000000-0005-0000-0000-00004E320000}"/>
    <cellStyle name="Normal 6 2 4 2 2 6 4" xfId="7348" xr:uid="{00000000-0005-0000-0000-00004F320000}"/>
    <cellStyle name="Normal 6 2 4 2 2 6 4 2" xfId="34937" xr:uid="{00000000-0005-0000-0000-000050320000}"/>
    <cellStyle name="Normal 6 2 4 2 2 6 5" xfId="24341" xr:uid="{00000000-0005-0000-0000-000051320000}"/>
    <cellStyle name="Normal 6 2 4 2 2 7" xfId="7349" xr:uid="{00000000-0005-0000-0000-000052320000}"/>
    <cellStyle name="Normal 6 2 4 2 2 7 2" xfId="7350" xr:uid="{00000000-0005-0000-0000-000053320000}"/>
    <cellStyle name="Normal 6 2 4 2 2 7 2 2" xfId="39037" xr:uid="{00000000-0005-0000-0000-000054320000}"/>
    <cellStyle name="Normal 6 2 4 2 2 7 3" xfId="29019" xr:uid="{00000000-0005-0000-0000-000055320000}"/>
    <cellStyle name="Normal 6 2 4 2 2 8" xfId="7351" xr:uid="{00000000-0005-0000-0000-000056320000}"/>
    <cellStyle name="Normal 6 2 4 2 2 8 2" xfId="7352" xr:uid="{00000000-0005-0000-0000-000057320000}"/>
    <cellStyle name="Normal 6 2 4 2 2 8 2 2" xfId="39038" xr:uid="{00000000-0005-0000-0000-000058320000}"/>
    <cellStyle name="Normal 6 2 4 2 2 8 3" xfId="29020" xr:uid="{00000000-0005-0000-0000-000059320000}"/>
    <cellStyle name="Normal 6 2 4 2 2 9" xfId="7353" xr:uid="{00000000-0005-0000-0000-00005A320000}"/>
    <cellStyle name="Normal 6 2 4 2 2 9 2" xfId="34920" xr:uid="{00000000-0005-0000-0000-00005B320000}"/>
    <cellStyle name="Normal 6 2 4 2 3" xfId="7354" xr:uid="{00000000-0005-0000-0000-00005C320000}"/>
    <cellStyle name="Normal 6 2 4 2 3 2" xfId="7355" xr:uid="{00000000-0005-0000-0000-00005D320000}"/>
    <cellStyle name="Normal 6 2 4 2 3 2 2" xfId="7356" xr:uid="{00000000-0005-0000-0000-00005E320000}"/>
    <cellStyle name="Normal 6 2 4 2 3 2 2 2" xfId="7357" xr:uid="{00000000-0005-0000-0000-00005F320000}"/>
    <cellStyle name="Normal 6 2 4 2 3 2 2 2 2" xfId="7358" xr:uid="{00000000-0005-0000-0000-000060320000}"/>
    <cellStyle name="Normal 6 2 4 2 3 2 2 2 2 2" xfId="39039" xr:uid="{00000000-0005-0000-0000-000061320000}"/>
    <cellStyle name="Normal 6 2 4 2 3 2 2 2 3" xfId="29021" xr:uid="{00000000-0005-0000-0000-000062320000}"/>
    <cellStyle name="Normal 6 2 4 2 3 2 2 3" xfId="7359" xr:uid="{00000000-0005-0000-0000-000063320000}"/>
    <cellStyle name="Normal 6 2 4 2 3 2 2 3 2" xfId="7360" xr:uid="{00000000-0005-0000-0000-000064320000}"/>
    <cellStyle name="Normal 6 2 4 2 3 2 2 3 2 2" xfId="39040" xr:uid="{00000000-0005-0000-0000-000065320000}"/>
    <cellStyle name="Normal 6 2 4 2 3 2 2 3 3" xfId="29022" xr:uid="{00000000-0005-0000-0000-000066320000}"/>
    <cellStyle name="Normal 6 2 4 2 3 2 2 4" xfId="7361" xr:uid="{00000000-0005-0000-0000-000067320000}"/>
    <cellStyle name="Normal 6 2 4 2 3 2 2 4 2" xfId="34940" xr:uid="{00000000-0005-0000-0000-000068320000}"/>
    <cellStyle name="Normal 6 2 4 2 3 2 2 5" xfId="24344" xr:uid="{00000000-0005-0000-0000-000069320000}"/>
    <cellStyle name="Normal 6 2 4 2 3 2 3" xfId="7362" xr:uid="{00000000-0005-0000-0000-00006A320000}"/>
    <cellStyle name="Normal 6 2 4 2 3 2 3 2" xfId="7363" xr:uid="{00000000-0005-0000-0000-00006B320000}"/>
    <cellStyle name="Normal 6 2 4 2 3 2 3 2 2" xfId="7364" xr:uid="{00000000-0005-0000-0000-00006C320000}"/>
    <cellStyle name="Normal 6 2 4 2 3 2 3 2 2 2" xfId="39041" xr:uid="{00000000-0005-0000-0000-00006D320000}"/>
    <cellStyle name="Normal 6 2 4 2 3 2 3 2 3" xfId="29023" xr:uid="{00000000-0005-0000-0000-00006E320000}"/>
    <cellStyle name="Normal 6 2 4 2 3 2 3 3" xfId="7365" xr:uid="{00000000-0005-0000-0000-00006F320000}"/>
    <cellStyle name="Normal 6 2 4 2 3 2 3 3 2" xfId="7366" xr:uid="{00000000-0005-0000-0000-000070320000}"/>
    <cellStyle name="Normal 6 2 4 2 3 2 3 3 2 2" xfId="39042" xr:uid="{00000000-0005-0000-0000-000071320000}"/>
    <cellStyle name="Normal 6 2 4 2 3 2 3 3 3" xfId="29024" xr:uid="{00000000-0005-0000-0000-000072320000}"/>
    <cellStyle name="Normal 6 2 4 2 3 2 3 4" xfId="7367" xr:uid="{00000000-0005-0000-0000-000073320000}"/>
    <cellStyle name="Normal 6 2 4 2 3 2 3 4 2" xfId="34941" xr:uid="{00000000-0005-0000-0000-000074320000}"/>
    <cellStyle name="Normal 6 2 4 2 3 2 3 5" xfId="24345" xr:uid="{00000000-0005-0000-0000-000075320000}"/>
    <cellStyle name="Normal 6 2 4 2 3 2 4" xfId="7368" xr:uid="{00000000-0005-0000-0000-000076320000}"/>
    <cellStyle name="Normal 6 2 4 2 3 2 4 2" xfId="7369" xr:uid="{00000000-0005-0000-0000-000077320000}"/>
    <cellStyle name="Normal 6 2 4 2 3 2 4 2 2" xfId="39043" xr:uid="{00000000-0005-0000-0000-000078320000}"/>
    <cellStyle name="Normal 6 2 4 2 3 2 4 3" xfId="29025" xr:uid="{00000000-0005-0000-0000-000079320000}"/>
    <cellStyle name="Normal 6 2 4 2 3 2 5" xfId="7370" xr:uid="{00000000-0005-0000-0000-00007A320000}"/>
    <cellStyle name="Normal 6 2 4 2 3 2 5 2" xfId="7371" xr:uid="{00000000-0005-0000-0000-00007B320000}"/>
    <cellStyle name="Normal 6 2 4 2 3 2 5 2 2" xfId="39044" xr:uid="{00000000-0005-0000-0000-00007C320000}"/>
    <cellStyle name="Normal 6 2 4 2 3 2 5 3" xfId="29026" xr:uid="{00000000-0005-0000-0000-00007D320000}"/>
    <cellStyle name="Normal 6 2 4 2 3 2 6" xfId="7372" xr:uid="{00000000-0005-0000-0000-00007E320000}"/>
    <cellStyle name="Normal 6 2 4 2 3 2 6 2" xfId="34939" xr:uid="{00000000-0005-0000-0000-00007F320000}"/>
    <cellStyle name="Normal 6 2 4 2 3 2 7" xfId="24343" xr:uid="{00000000-0005-0000-0000-000080320000}"/>
    <cellStyle name="Normal 6 2 4 2 3 3" xfId="7373" xr:uid="{00000000-0005-0000-0000-000081320000}"/>
    <cellStyle name="Normal 6 2 4 2 3 3 2" xfId="7374" xr:uid="{00000000-0005-0000-0000-000082320000}"/>
    <cellStyle name="Normal 6 2 4 2 3 3 2 2" xfId="7375" xr:uid="{00000000-0005-0000-0000-000083320000}"/>
    <cellStyle name="Normal 6 2 4 2 3 3 2 2 2" xfId="39045" xr:uid="{00000000-0005-0000-0000-000084320000}"/>
    <cellStyle name="Normal 6 2 4 2 3 3 2 3" xfId="29027" xr:uid="{00000000-0005-0000-0000-000085320000}"/>
    <cellStyle name="Normal 6 2 4 2 3 3 3" xfId="7376" xr:uid="{00000000-0005-0000-0000-000086320000}"/>
    <cellStyle name="Normal 6 2 4 2 3 3 3 2" xfId="7377" xr:uid="{00000000-0005-0000-0000-000087320000}"/>
    <cellStyle name="Normal 6 2 4 2 3 3 3 2 2" xfId="39046" xr:uid="{00000000-0005-0000-0000-000088320000}"/>
    <cellStyle name="Normal 6 2 4 2 3 3 3 3" xfId="29028" xr:uid="{00000000-0005-0000-0000-000089320000}"/>
    <cellStyle name="Normal 6 2 4 2 3 3 4" xfId="7378" xr:uid="{00000000-0005-0000-0000-00008A320000}"/>
    <cellStyle name="Normal 6 2 4 2 3 3 4 2" xfId="34942" xr:uid="{00000000-0005-0000-0000-00008B320000}"/>
    <cellStyle name="Normal 6 2 4 2 3 3 5" xfId="24346" xr:uid="{00000000-0005-0000-0000-00008C320000}"/>
    <cellStyle name="Normal 6 2 4 2 3 4" xfId="7379" xr:uid="{00000000-0005-0000-0000-00008D320000}"/>
    <cellStyle name="Normal 6 2 4 2 3 4 2" xfId="7380" xr:uid="{00000000-0005-0000-0000-00008E320000}"/>
    <cellStyle name="Normal 6 2 4 2 3 4 2 2" xfId="7381" xr:uid="{00000000-0005-0000-0000-00008F320000}"/>
    <cellStyle name="Normal 6 2 4 2 3 4 2 2 2" xfId="39047" xr:uid="{00000000-0005-0000-0000-000090320000}"/>
    <cellStyle name="Normal 6 2 4 2 3 4 2 3" xfId="29029" xr:uid="{00000000-0005-0000-0000-000091320000}"/>
    <cellStyle name="Normal 6 2 4 2 3 4 3" xfId="7382" xr:uid="{00000000-0005-0000-0000-000092320000}"/>
    <cellStyle name="Normal 6 2 4 2 3 4 3 2" xfId="7383" xr:uid="{00000000-0005-0000-0000-000093320000}"/>
    <cellStyle name="Normal 6 2 4 2 3 4 3 2 2" xfId="39048" xr:uid="{00000000-0005-0000-0000-000094320000}"/>
    <cellStyle name="Normal 6 2 4 2 3 4 3 3" xfId="29030" xr:uid="{00000000-0005-0000-0000-000095320000}"/>
    <cellStyle name="Normal 6 2 4 2 3 4 4" xfId="7384" xr:uid="{00000000-0005-0000-0000-000096320000}"/>
    <cellStyle name="Normal 6 2 4 2 3 4 4 2" xfId="34943" xr:uid="{00000000-0005-0000-0000-000097320000}"/>
    <cellStyle name="Normal 6 2 4 2 3 4 5" xfId="24347" xr:uid="{00000000-0005-0000-0000-000098320000}"/>
    <cellStyle name="Normal 6 2 4 2 3 5" xfId="7385" xr:uid="{00000000-0005-0000-0000-000099320000}"/>
    <cellStyle name="Normal 6 2 4 2 3 5 2" xfId="7386" xr:uid="{00000000-0005-0000-0000-00009A320000}"/>
    <cellStyle name="Normal 6 2 4 2 3 5 2 2" xfId="39049" xr:uid="{00000000-0005-0000-0000-00009B320000}"/>
    <cellStyle name="Normal 6 2 4 2 3 5 3" xfId="29031" xr:uid="{00000000-0005-0000-0000-00009C320000}"/>
    <cellStyle name="Normal 6 2 4 2 3 6" xfId="7387" xr:uid="{00000000-0005-0000-0000-00009D320000}"/>
    <cellStyle name="Normal 6 2 4 2 3 6 2" xfId="7388" xr:uid="{00000000-0005-0000-0000-00009E320000}"/>
    <cellStyle name="Normal 6 2 4 2 3 6 2 2" xfId="39050" xr:uid="{00000000-0005-0000-0000-00009F320000}"/>
    <cellStyle name="Normal 6 2 4 2 3 6 3" xfId="29032" xr:uid="{00000000-0005-0000-0000-0000A0320000}"/>
    <cellStyle name="Normal 6 2 4 2 3 7" xfId="7389" xr:uid="{00000000-0005-0000-0000-0000A1320000}"/>
    <cellStyle name="Normal 6 2 4 2 3 7 2" xfId="34938" xr:uid="{00000000-0005-0000-0000-0000A2320000}"/>
    <cellStyle name="Normal 6 2 4 2 3 8" xfId="24342" xr:uid="{00000000-0005-0000-0000-0000A3320000}"/>
    <cellStyle name="Normal 6 2 4 2 4" xfId="7390" xr:uid="{00000000-0005-0000-0000-0000A4320000}"/>
    <cellStyle name="Normal 6 2 4 2 4 2" xfId="7391" xr:uid="{00000000-0005-0000-0000-0000A5320000}"/>
    <cellStyle name="Normal 6 2 4 2 4 2 2" xfId="7392" xr:uid="{00000000-0005-0000-0000-0000A6320000}"/>
    <cellStyle name="Normal 6 2 4 2 4 2 2 2" xfId="7393" xr:uid="{00000000-0005-0000-0000-0000A7320000}"/>
    <cellStyle name="Normal 6 2 4 2 4 2 2 2 2" xfId="7394" xr:uid="{00000000-0005-0000-0000-0000A8320000}"/>
    <cellStyle name="Normal 6 2 4 2 4 2 2 2 2 2" xfId="39051" xr:uid="{00000000-0005-0000-0000-0000A9320000}"/>
    <cellStyle name="Normal 6 2 4 2 4 2 2 2 3" xfId="29033" xr:uid="{00000000-0005-0000-0000-0000AA320000}"/>
    <cellStyle name="Normal 6 2 4 2 4 2 2 3" xfId="7395" xr:uid="{00000000-0005-0000-0000-0000AB320000}"/>
    <cellStyle name="Normal 6 2 4 2 4 2 2 3 2" xfId="7396" xr:uid="{00000000-0005-0000-0000-0000AC320000}"/>
    <cellStyle name="Normal 6 2 4 2 4 2 2 3 2 2" xfId="39052" xr:uid="{00000000-0005-0000-0000-0000AD320000}"/>
    <cellStyle name="Normal 6 2 4 2 4 2 2 3 3" xfId="29034" xr:uid="{00000000-0005-0000-0000-0000AE320000}"/>
    <cellStyle name="Normal 6 2 4 2 4 2 2 4" xfId="7397" xr:uid="{00000000-0005-0000-0000-0000AF320000}"/>
    <cellStyle name="Normal 6 2 4 2 4 2 2 4 2" xfId="34946" xr:uid="{00000000-0005-0000-0000-0000B0320000}"/>
    <cellStyle name="Normal 6 2 4 2 4 2 2 5" xfId="24350" xr:uid="{00000000-0005-0000-0000-0000B1320000}"/>
    <cellStyle name="Normal 6 2 4 2 4 2 3" xfId="7398" xr:uid="{00000000-0005-0000-0000-0000B2320000}"/>
    <cellStyle name="Normal 6 2 4 2 4 2 3 2" xfId="7399" xr:uid="{00000000-0005-0000-0000-0000B3320000}"/>
    <cellStyle name="Normal 6 2 4 2 4 2 3 2 2" xfId="7400" xr:uid="{00000000-0005-0000-0000-0000B4320000}"/>
    <cellStyle name="Normal 6 2 4 2 4 2 3 2 2 2" xfId="39053" xr:uid="{00000000-0005-0000-0000-0000B5320000}"/>
    <cellStyle name="Normal 6 2 4 2 4 2 3 2 3" xfId="29035" xr:uid="{00000000-0005-0000-0000-0000B6320000}"/>
    <cellStyle name="Normal 6 2 4 2 4 2 3 3" xfId="7401" xr:uid="{00000000-0005-0000-0000-0000B7320000}"/>
    <cellStyle name="Normal 6 2 4 2 4 2 3 3 2" xfId="7402" xr:uid="{00000000-0005-0000-0000-0000B8320000}"/>
    <cellStyle name="Normal 6 2 4 2 4 2 3 3 2 2" xfId="39054" xr:uid="{00000000-0005-0000-0000-0000B9320000}"/>
    <cellStyle name="Normal 6 2 4 2 4 2 3 3 3" xfId="29036" xr:uid="{00000000-0005-0000-0000-0000BA320000}"/>
    <cellStyle name="Normal 6 2 4 2 4 2 3 4" xfId="7403" xr:uid="{00000000-0005-0000-0000-0000BB320000}"/>
    <cellStyle name="Normal 6 2 4 2 4 2 3 4 2" xfId="34947" xr:uid="{00000000-0005-0000-0000-0000BC320000}"/>
    <cellStyle name="Normal 6 2 4 2 4 2 3 5" xfId="24351" xr:uid="{00000000-0005-0000-0000-0000BD320000}"/>
    <cellStyle name="Normal 6 2 4 2 4 2 4" xfId="7404" xr:uid="{00000000-0005-0000-0000-0000BE320000}"/>
    <cellStyle name="Normal 6 2 4 2 4 2 4 2" xfId="7405" xr:uid="{00000000-0005-0000-0000-0000BF320000}"/>
    <cellStyle name="Normal 6 2 4 2 4 2 4 2 2" xfId="39055" xr:uid="{00000000-0005-0000-0000-0000C0320000}"/>
    <cellStyle name="Normal 6 2 4 2 4 2 4 3" xfId="29037" xr:uid="{00000000-0005-0000-0000-0000C1320000}"/>
    <cellStyle name="Normal 6 2 4 2 4 2 5" xfId="7406" xr:uid="{00000000-0005-0000-0000-0000C2320000}"/>
    <cellStyle name="Normal 6 2 4 2 4 2 5 2" xfId="7407" xr:uid="{00000000-0005-0000-0000-0000C3320000}"/>
    <cellStyle name="Normal 6 2 4 2 4 2 5 2 2" xfId="39056" xr:uid="{00000000-0005-0000-0000-0000C4320000}"/>
    <cellStyle name="Normal 6 2 4 2 4 2 5 3" xfId="29038" xr:uid="{00000000-0005-0000-0000-0000C5320000}"/>
    <cellStyle name="Normal 6 2 4 2 4 2 6" xfId="7408" xr:uid="{00000000-0005-0000-0000-0000C6320000}"/>
    <cellStyle name="Normal 6 2 4 2 4 2 6 2" xfId="34945" xr:uid="{00000000-0005-0000-0000-0000C7320000}"/>
    <cellStyle name="Normal 6 2 4 2 4 2 7" xfId="24349" xr:uid="{00000000-0005-0000-0000-0000C8320000}"/>
    <cellStyle name="Normal 6 2 4 2 4 3" xfId="7409" xr:uid="{00000000-0005-0000-0000-0000C9320000}"/>
    <cellStyle name="Normal 6 2 4 2 4 3 2" xfId="7410" xr:uid="{00000000-0005-0000-0000-0000CA320000}"/>
    <cellStyle name="Normal 6 2 4 2 4 3 2 2" xfId="7411" xr:uid="{00000000-0005-0000-0000-0000CB320000}"/>
    <cellStyle name="Normal 6 2 4 2 4 3 2 2 2" xfId="39057" xr:uid="{00000000-0005-0000-0000-0000CC320000}"/>
    <cellStyle name="Normal 6 2 4 2 4 3 2 3" xfId="29039" xr:uid="{00000000-0005-0000-0000-0000CD320000}"/>
    <cellStyle name="Normal 6 2 4 2 4 3 3" xfId="7412" xr:uid="{00000000-0005-0000-0000-0000CE320000}"/>
    <cellStyle name="Normal 6 2 4 2 4 3 3 2" xfId="7413" xr:uid="{00000000-0005-0000-0000-0000CF320000}"/>
    <cellStyle name="Normal 6 2 4 2 4 3 3 2 2" xfId="39058" xr:uid="{00000000-0005-0000-0000-0000D0320000}"/>
    <cellStyle name="Normal 6 2 4 2 4 3 3 3" xfId="29040" xr:uid="{00000000-0005-0000-0000-0000D1320000}"/>
    <cellStyle name="Normal 6 2 4 2 4 3 4" xfId="7414" xr:uid="{00000000-0005-0000-0000-0000D2320000}"/>
    <cellStyle name="Normal 6 2 4 2 4 3 4 2" xfId="34948" xr:uid="{00000000-0005-0000-0000-0000D3320000}"/>
    <cellStyle name="Normal 6 2 4 2 4 3 5" xfId="24352" xr:uid="{00000000-0005-0000-0000-0000D4320000}"/>
    <cellStyle name="Normal 6 2 4 2 4 4" xfId="7415" xr:uid="{00000000-0005-0000-0000-0000D5320000}"/>
    <cellStyle name="Normal 6 2 4 2 4 4 2" xfId="7416" xr:uid="{00000000-0005-0000-0000-0000D6320000}"/>
    <cellStyle name="Normal 6 2 4 2 4 4 2 2" xfId="7417" xr:uid="{00000000-0005-0000-0000-0000D7320000}"/>
    <cellStyle name="Normal 6 2 4 2 4 4 2 2 2" xfId="39059" xr:uid="{00000000-0005-0000-0000-0000D8320000}"/>
    <cellStyle name="Normal 6 2 4 2 4 4 2 3" xfId="29041" xr:uid="{00000000-0005-0000-0000-0000D9320000}"/>
    <cellStyle name="Normal 6 2 4 2 4 4 3" xfId="7418" xr:uid="{00000000-0005-0000-0000-0000DA320000}"/>
    <cellStyle name="Normal 6 2 4 2 4 4 3 2" xfId="7419" xr:uid="{00000000-0005-0000-0000-0000DB320000}"/>
    <cellStyle name="Normal 6 2 4 2 4 4 3 2 2" xfId="39060" xr:uid="{00000000-0005-0000-0000-0000DC320000}"/>
    <cellStyle name="Normal 6 2 4 2 4 4 3 3" xfId="29042" xr:uid="{00000000-0005-0000-0000-0000DD320000}"/>
    <cellStyle name="Normal 6 2 4 2 4 4 4" xfId="7420" xr:uid="{00000000-0005-0000-0000-0000DE320000}"/>
    <cellStyle name="Normal 6 2 4 2 4 4 4 2" xfId="34949" xr:uid="{00000000-0005-0000-0000-0000DF320000}"/>
    <cellStyle name="Normal 6 2 4 2 4 4 5" xfId="24353" xr:uid="{00000000-0005-0000-0000-0000E0320000}"/>
    <cellStyle name="Normal 6 2 4 2 4 5" xfId="7421" xr:uid="{00000000-0005-0000-0000-0000E1320000}"/>
    <cellStyle name="Normal 6 2 4 2 4 5 2" xfId="7422" xr:uid="{00000000-0005-0000-0000-0000E2320000}"/>
    <cellStyle name="Normal 6 2 4 2 4 5 2 2" xfId="39061" xr:uid="{00000000-0005-0000-0000-0000E3320000}"/>
    <cellStyle name="Normal 6 2 4 2 4 5 3" xfId="29043" xr:uid="{00000000-0005-0000-0000-0000E4320000}"/>
    <cellStyle name="Normal 6 2 4 2 4 6" xfId="7423" xr:uid="{00000000-0005-0000-0000-0000E5320000}"/>
    <cellStyle name="Normal 6 2 4 2 4 6 2" xfId="7424" xr:uid="{00000000-0005-0000-0000-0000E6320000}"/>
    <cellStyle name="Normal 6 2 4 2 4 6 2 2" xfId="39062" xr:uid="{00000000-0005-0000-0000-0000E7320000}"/>
    <cellStyle name="Normal 6 2 4 2 4 6 3" xfId="29044" xr:uid="{00000000-0005-0000-0000-0000E8320000}"/>
    <cellStyle name="Normal 6 2 4 2 4 7" xfId="7425" xr:uid="{00000000-0005-0000-0000-0000E9320000}"/>
    <cellStyle name="Normal 6 2 4 2 4 7 2" xfId="34944" xr:uid="{00000000-0005-0000-0000-0000EA320000}"/>
    <cellStyle name="Normal 6 2 4 2 4 8" xfId="24348" xr:uid="{00000000-0005-0000-0000-0000EB320000}"/>
    <cellStyle name="Normal 6 2 4 2 5" xfId="7426" xr:uid="{00000000-0005-0000-0000-0000EC320000}"/>
    <cellStyle name="Normal 6 2 4 2 5 2" xfId="7427" xr:uid="{00000000-0005-0000-0000-0000ED320000}"/>
    <cellStyle name="Normal 6 2 4 2 5 2 2" xfId="7428" xr:uid="{00000000-0005-0000-0000-0000EE320000}"/>
    <cellStyle name="Normal 6 2 4 2 5 2 2 2" xfId="7429" xr:uid="{00000000-0005-0000-0000-0000EF320000}"/>
    <cellStyle name="Normal 6 2 4 2 5 2 2 2 2" xfId="7430" xr:uid="{00000000-0005-0000-0000-0000F0320000}"/>
    <cellStyle name="Normal 6 2 4 2 5 2 2 2 2 2" xfId="39063" xr:uid="{00000000-0005-0000-0000-0000F1320000}"/>
    <cellStyle name="Normal 6 2 4 2 5 2 2 2 3" xfId="29045" xr:uid="{00000000-0005-0000-0000-0000F2320000}"/>
    <cellStyle name="Normal 6 2 4 2 5 2 2 3" xfId="7431" xr:uid="{00000000-0005-0000-0000-0000F3320000}"/>
    <cellStyle name="Normal 6 2 4 2 5 2 2 3 2" xfId="7432" xr:uid="{00000000-0005-0000-0000-0000F4320000}"/>
    <cellStyle name="Normal 6 2 4 2 5 2 2 3 2 2" xfId="39064" xr:uid="{00000000-0005-0000-0000-0000F5320000}"/>
    <cellStyle name="Normal 6 2 4 2 5 2 2 3 3" xfId="29046" xr:uid="{00000000-0005-0000-0000-0000F6320000}"/>
    <cellStyle name="Normal 6 2 4 2 5 2 2 4" xfId="7433" xr:uid="{00000000-0005-0000-0000-0000F7320000}"/>
    <cellStyle name="Normal 6 2 4 2 5 2 2 4 2" xfId="34952" xr:uid="{00000000-0005-0000-0000-0000F8320000}"/>
    <cellStyle name="Normal 6 2 4 2 5 2 2 5" xfId="24356" xr:uid="{00000000-0005-0000-0000-0000F9320000}"/>
    <cellStyle name="Normal 6 2 4 2 5 2 3" xfId="7434" xr:uid="{00000000-0005-0000-0000-0000FA320000}"/>
    <cellStyle name="Normal 6 2 4 2 5 2 3 2" xfId="7435" xr:uid="{00000000-0005-0000-0000-0000FB320000}"/>
    <cellStyle name="Normal 6 2 4 2 5 2 3 2 2" xfId="7436" xr:uid="{00000000-0005-0000-0000-0000FC320000}"/>
    <cellStyle name="Normal 6 2 4 2 5 2 3 2 2 2" xfId="39065" xr:uid="{00000000-0005-0000-0000-0000FD320000}"/>
    <cellStyle name="Normal 6 2 4 2 5 2 3 2 3" xfId="29047" xr:uid="{00000000-0005-0000-0000-0000FE320000}"/>
    <cellStyle name="Normal 6 2 4 2 5 2 3 3" xfId="7437" xr:uid="{00000000-0005-0000-0000-0000FF320000}"/>
    <cellStyle name="Normal 6 2 4 2 5 2 3 3 2" xfId="7438" xr:uid="{00000000-0005-0000-0000-000000330000}"/>
    <cellStyle name="Normal 6 2 4 2 5 2 3 3 2 2" xfId="39066" xr:uid="{00000000-0005-0000-0000-000001330000}"/>
    <cellStyle name="Normal 6 2 4 2 5 2 3 3 3" xfId="29048" xr:uid="{00000000-0005-0000-0000-000002330000}"/>
    <cellStyle name="Normal 6 2 4 2 5 2 3 4" xfId="7439" xr:uid="{00000000-0005-0000-0000-000003330000}"/>
    <cellStyle name="Normal 6 2 4 2 5 2 3 4 2" xfId="34953" xr:uid="{00000000-0005-0000-0000-000004330000}"/>
    <cellStyle name="Normal 6 2 4 2 5 2 3 5" xfId="24357" xr:uid="{00000000-0005-0000-0000-000005330000}"/>
    <cellStyle name="Normal 6 2 4 2 5 2 4" xfId="7440" xr:uid="{00000000-0005-0000-0000-000006330000}"/>
    <cellStyle name="Normal 6 2 4 2 5 2 4 2" xfId="7441" xr:uid="{00000000-0005-0000-0000-000007330000}"/>
    <cellStyle name="Normal 6 2 4 2 5 2 4 2 2" xfId="39067" xr:uid="{00000000-0005-0000-0000-000008330000}"/>
    <cellStyle name="Normal 6 2 4 2 5 2 4 3" xfId="29049" xr:uid="{00000000-0005-0000-0000-000009330000}"/>
    <cellStyle name="Normal 6 2 4 2 5 2 5" xfId="7442" xr:uid="{00000000-0005-0000-0000-00000A330000}"/>
    <cellStyle name="Normal 6 2 4 2 5 2 5 2" xfId="7443" xr:uid="{00000000-0005-0000-0000-00000B330000}"/>
    <cellStyle name="Normal 6 2 4 2 5 2 5 2 2" xfId="39068" xr:uid="{00000000-0005-0000-0000-00000C330000}"/>
    <cellStyle name="Normal 6 2 4 2 5 2 5 3" xfId="29050" xr:uid="{00000000-0005-0000-0000-00000D330000}"/>
    <cellStyle name="Normal 6 2 4 2 5 2 6" xfId="7444" xr:uid="{00000000-0005-0000-0000-00000E330000}"/>
    <cellStyle name="Normal 6 2 4 2 5 2 6 2" xfId="34951" xr:uid="{00000000-0005-0000-0000-00000F330000}"/>
    <cellStyle name="Normal 6 2 4 2 5 2 7" xfId="24355" xr:uid="{00000000-0005-0000-0000-000010330000}"/>
    <cellStyle name="Normal 6 2 4 2 5 3" xfId="7445" xr:uid="{00000000-0005-0000-0000-000011330000}"/>
    <cellStyle name="Normal 6 2 4 2 5 3 2" xfId="7446" xr:uid="{00000000-0005-0000-0000-000012330000}"/>
    <cellStyle name="Normal 6 2 4 2 5 3 2 2" xfId="7447" xr:uid="{00000000-0005-0000-0000-000013330000}"/>
    <cellStyle name="Normal 6 2 4 2 5 3 2 2 2" xfId="39069" xr:uid="{00000000-0005-0000-0000-000014330000}"/>
    <cellStyle name="Normal 6 2 4 2 5 3 2 3" xfId="29051" xr:uid="{00000000-0005-0000-0000-000015330000}"/>
    <cellStyle name="Normal 6 2 4 2 5 3 3" xfId="7448" xr:uid="{00000000-0005-0000-0000-000016330000}"/>
    <cellStyle name="Normal 6 2 4 2 5 3 3 2" xfId="7449" xr:uid="{00000000-0005-0000-0000-000017330000}"/>
    <cellStyle name="Normal 6 2 4 2 5 3 3 2 2" xfId="39070" xr:uid="{00000000-0005-0000-0000-000018330000}"/>
    <cellStyle name="Normal 6 2 4 2 5 3 3 3" xfId="29052" xr:uid="{00000000-0005-0000-0000-000019330000}"/>
    <cellStyle name="Normal 6 2 4 2 5 3 4" xfId="7450" xr:uid="{00000000-0005-0000-0000-00001A330000}"/>
    <cellStyle name="Normal 6 2 4 2 5 3 4 2" xfId="34954" xr:uid="{00000000-0005-0000-0000-00001B330000}"/>
    <cellStyle name="Normal 6 2 4 2 5 3 5" xfId="24358" xr:uid="{00000000-0005-0000-0000-00001C330000}"/>
    <cellStyle name="Normal 6 2 4 2 5 4" xfId="7451" xr:uid="{00000000-0005-0000-0000-00001D330000}"/>
    <cellStyle name="Normal 6 2 4 2 5 4 2" xfId="7452" xr:uid="{00000000-0005-0000-0000-00001E330000}"/>
    <cellStyle name="Normal 6 2 4 2 5 4 2 2" xfId="7453" xr:uid="{00000000-0005-0000-0000-00001F330000}"/>
    <cellStyle name="Normal 6 2 4 2 5 4 2 2 2" xfId="39071" xr:uid="{00000000-0005-0000-0000-000020330000}"/>
    <cellStyle name="Normal 6 2 4 2 5 4 2 3" xfId="29053" xr:uid="{00000000-0005-0000-0000-000021330000}"/>
    <cellStyle name="Normal 6 2 4 2 5 4 3" xfId="7454" xr:uid="{00000000-0005-0000-0000-000022330000}"/>
    <cellStyle name="Normal 6 2 4 2 5 4 3 2" xfId="7455" xr:uid="{00000000-0005-0000-0000-000023330000}"/>
    <cellStyle name="Normal 6 2 4 2 5 4 3 2 2" xfId="39072" xr:uid="{00000000-0005-0000-0000-000024330000}"/>
    <cellStyle name="Normal 6 2 4 2 5 4 3 3" xfId="29054" xr:uid="{00000000-0005-0000-0000-000025330000}"/>
    <cellStyle name="Normal 6 2 4 2 5 4 4" xfId="7456" xr:uid="{00000000-0005-0000-0000-000026330000}"/>
    <cellStyle name="Normal 6 2 4 2 5 4 4 2" xfId="34955" xr:uid="{00000000-0005-0000-0000-000027330000}"/>
    <cellStyle name="Normal 6 2 4 2 5 4 5" xfId="24359" xr:uid="{00000000-0005-0000-0000-000028330000}"/>
    <cellStyle name="Normal 6 2 4 2 5 5" xfId="7457" xr:uid="{00000000-0005-0000-0000-000029330000}"/>
    <cellStyle name="Normal 6 2 4 2 5 5 2" xfId="7458" xr:uid="{00000000-0005-0000-0000-00002A330000}"/>
    <cellStyle name="Normal 6 2 4 2 5 5 2 2" xfId="39073" xr:uid="{00000000-0005-0000-0000-00002B330000}"/>
    <cellStyle name="Normal 6 2 4 2 5 5 3" xfId="29055" xr:uid="{00000000-0005-0000-0000-00002C330000}"/>
    <cellStyle name="Normal 6 2 4 2 5 6" xfId="7459" xr:uid="{00000000-0005-0000-0000-00002D330000}"/>
    <cellStyle name="Normal 6 2 4 2 5 6 2" xfId="7460" xr:uid="{00000000-0005-0000-0000-00002E330000}"/>
    <cellStyle name="Normal 6 2 4 2 5 6 2 2" xfId="39074" xr:uid="{00000000-0005-0000-0000-00002F330000}"/>
    <cellStyle name="Normal 6 2 4 2 5 6 3" xfId="29056" xr:uid="{00000000-0005-0000-0000-000030330000}"/>
    <cellStyle name="Normal 6 2 4 2 5 7" xfId="7461" xr:uid="{00000000-0005-0000-0000-000031330000}"/>
    <cellStyle name="Normal 6 2 4 2 5 7 2" xfId="34950" xr:uid="{00000000-0005-0000-0000-000032330000}"/>
    <cellStyle name="Normal 6 2 4 2 5 8" xfId="24354" xr:uid="{00000000-0005-0000-0000-000033330000}"/>
    <cellStyle name="Normal 6 2 4 2 6" xfId="7462" xr:uid="{00000000-0005-0000-0000-000034330000}"/>
    <cellStyle name="Normal 6 2 4 2 6 2" xfId="7463" xr:uid="{00000000-0005-0000-0000-000035330000}"/>
    <cellStyle name="Normal 6 2 4 2 6 2 2" xfId="7464" xr:uid="{00000000-0005-0000-0000-000036330000}"/>
    <cellStyle name="Normal 6 2 4 2 6 2 2 2" xfId="7465" xr:uid="{00000000-0005-0000-0000-000037330000}"/>
    <cellStyle name="Normal 6 2 4 2 6 2 2 2 2" xfId="39075" xr:uid="{00000000-0005-0000-0000-000038330000}"/>
    <cellStyle name="Normal 6 2 4 2 6 2 2 3" xfId="29057" xr:uid="{00000000-0005-0000-0000-000039330000}"/>
    <cellStyle name="Normal 6 2 4 2 6 2 3" xfId="7466" xr:uid="{00000000-0005-0000-0000-00003A330000}"/>
    <cellStyle name="Normal 6 2 4 2 6 2 3 2" xfId="7467" xr:uid="{00000000-0005-0000-0000-00003B330000}"/>
    <cellStyle name="Normal 6 2 4 2 6 2 3 2 2" xfId="39076" xr:uid="{00000000-0005-0000-0000-00003C330000}"/>
    <cellStyle name="Normal 6 2 4 2 6 2 3 3" xfId="29058" xr:uid="{00000000-0005-0000-0000-00003D330000}"/>
    <cellStyle name="Normal 6 2 4 2 6 2 4" xfId="7468" xr:uid="{00000000-0005-0000-0000-00003E330000}"/>
    <cellStyle name="Normal 6 2 4 2 6 2 4 2" xfId="34957" xr:uid="{00000000-0005-0000-0000-00003F330000}"/>
    <cellStyle name="Normal 6 2 4 2 6 2 5" xfId="24361" xr:uid="{00000000-0005-0000-0000-000040330000}"/>
    <cellStyle name="Normal 6 2 4 2 6 3" xfId="7469" xr:uid="{00000000-0005-0000-0000-000041330000}"/>
    <cellStyle name="Normal 6 2 4 2 6 3 2" xfId="7470" xr:uid="{00000000-0005-0000-0000-000042330000}"/>
    <cellStyle name="Normal 6 2 4 2 6 3 2 2" xfId="7471" xr:uid="{00000000-0005-0000-0000-000043330000}"/>
    <cellStyle name="Normal 6 2 4 2 6 3 2 2 2" xfId="39077" xr:uid="{00000000-0005-0000-0000-000044330000}"/>
    <cellStyle name="Normal 6 2 4 2 6 3 2 3" xfId="29059" xr:uid="{00000000-0005-0000-0000-000045330000}"/>
    <cellStyle name="Normal 6 2 4 2 6 3 3" xfId="7472" xr:uid="{00000000-0005-0000-0000-000046330000}"/>
    <cellStyle name="Normal 6 2 4 2 6 3 3 2" xfId="7473" xr:uid="{00000000-0005-0000-0000-000047330000}"/>
    <cellStyle name="Normal 6 2 4 2 6 3 3 2 2" xfId="39078" xr:uid="{00000000-0005-0000-0000-000048330000}"/>
    <cellStyle name="Normal 6 2 4 2 6 3 3 3" xfId="29060" xr:uid="{00000000-0005-0000-0000-000049330000}"/>
    <cellStyle name="Normal 6 2 4 2 6 3 4" xfId="7474" xr:uid="{00000000-0005-0000-0000-00004A330000}"/>
    <cellStyle name="Normal 6 2 4 2 6 3 4 2" xfId="34958" xr:uid="{00000000-0005-0000-0000-00004B330000}"/>
    <cellStyle name="Normal 6 2 4 2 6 3 5" xfId="24362" xr:uid="{00000000-0005-0000-0000-00004C330000}"/>
    <cellStyle name="Normal 6 2 4 2 6 4" xfId="7475" xr:uid="{00000000-0005-0000-0000-00004D330000}"/>
    <cellStyle name="Normal 6 2 4 2 6 4 2" xfId="7476" xr:uid="{00000000-0005-0000-0000-00004E330000}"/>
    <cellStyle name="Normal 6 2 4 2 6 4 2 2" xfId="39079" xr:uid="{00000000-0005-0000-0000-00004F330000}"/>
    <cellStyle name="Normal 6 2 4 2 6 4 3" xfId="29061" xr:uid="{00000000-0005-0000-0000-000050330000}"/>
    <cellStyle name="Normal 6 2 4 2 6 5" xfId="7477" xr:uid="{00000000-0005-0000-0000-000051330000}"/>
    <cellStyle name="Normal 6 2 4 2 6 5 2" xfId="7478" xr:uid="{00000000-0005-0000-0000-000052330000}"/>
    <cellStyle name="Normal 6 2 4 2 6 5 2 2" xfId="39080" xr:uid="{00000000-0005-0000-0000-000053330000}"/>
    <cellStyle name="Normal 6 2 4 2 6 5 3" xfId="29062" xr:uid="{00000000-0005-0000-0000-000054330000}"/>
    <cellStyle name="Normal 6 2 4 2 6 6" xfId="7479" xr:uid="{00000000-0005-0000-0000-000055330000}"/>
    <cellStyle name="Normal 6 2 4 2 6 6 2" xfId="34956" xr:uid="{00000000-0005-0000-0000-000056330000}"/>
    <cellStyle name="Normal 6 2 4 2 6 7" xfId="24360" xr:uid="{00000000-0005-0000-0000-000057330000}"/>
    <cellStyle name="Normal 6 2 4 2 7" xfId="7480" xr:uid="{00000000-0005-0000-0000-000058330000}"/>
    <cellStyle name="Normal 6 2 4 2 7 2" xfId="7481" xr:uid="{00000000-0005-0000-0000-000059330000}"/>
    <cellStyle name="Normal 6 2 4 2 7 2 2" xfId="7482" xr:uid="{00000000-0005-0000-0000-00005A330000}"/>
    <cellStyle name="Normal 6 2 4 2 7 2 2 2" xfId="39081" xr:uid="{00000000-0005-0000-0000-00005B330000}"/>
    <cellStyle name="Normal 6 2 4 2 7 2 3" xfId="29063" xr:uid="{00000000-0005-0000-0000-00005C330000}"/>
    <cellStyle name="Normal 6 2 4 2 7 3" xfId="7483" xr:uid="{00000000-0005-0000-0000-00005D330000}"/>
    <cellStyle name="Normal 6 2 4 2 7 3 2" xfId="7484" xr:uid="{00000000-0005-0000-0000-00005E330000}"/>
    <cellStyle name="Normal 6 2 4 2 7 3 2 2" xfId="39082" xr:uid="{00000000-0005-0000-0000-00005F330000}"/>
    <cellStyle name="Normal 6 2 4 2 7 3 3" xfId="29064" xr:uid="{00000000-0005-0000-0000-000060330000}"/>
    <cellStyle name="Normal 6 2 4 2 7 4" xfId="7485" xr:uid="{00000000-0005-0000-0000-000061330000}"/>
    <cellStyle name="Normal 6 2 4 2 7 4 2" xfId="34959" xr:uid="{00000000-0005-0000-0000-000062330000}"/>
    <cellStyle name="Normal 6 2 4 2 7 5" xfId="24363" xr:uid="{00000000-0005-0000-0000-000063330000}"/>
    <cellStyle name="Normal 6 2 4 2 8" xfId="7486" xr:uid="{00000000-0005-0000-0000-000064330000}"/>
    <cellStyle name="Normal 6 2 4 2 8 2" xfId="7487" xr:uid="{00000000-0005-0000-0000-000065330000}"/>
    <cellStyle name="Normal 6 2 4 2 8 2 2" xfId="7488" xr:uid="{00000000-0005-0000-0000-000066330000}"/>
    <cellStyle name="Normal 6 2 4 2 8 2 2 2" xfId="39083" xr:uid="{00000000-0005-0000-0000-000067330000}"/>
    <cellStyle name="Normal 6 2 4 2 8 2 3" xfId="29065" xr:uid="{00000000-0005-0000-0000-000068330000}"/>
    <cellStyle name="Normal 6 2 4 2 8 3" xfId="7489" xr:uid="{00000000-0005-0000-0000-000069330000}"/>
    <cellStyle name="Normal 6 2 4 2 8 3 2" xfId="7490" xr:uid="{00000000-0005-0000-0000-00006A330000}"/>
    <cellStyle name="Normal 6 2 4 2 8 3 2 2" xfId="39084" xr:uid="{00000000-0005-0000-0000-00006B330000}"/>
    <cellStyle name="Normal 6 2 4 2 8 3 3" xfId="29066" xr:uid="{00000000-0005-0000-0000-00006C330000}"/>
    <cellStyle name="Normal 6 2 4 2 8 4" xfId="7491" xr:uid="{00000000-0005-0000-0000-00006D330000}"/>
    <cellStyle name="Normal 6 2 4 2 8 4 2" xfId="34960" xr:uid="{00000000-0005-0000-0000-00006E330000}"/>
    <cellStyle name="Normal 6 2 4 2 8 5" xfId="24364" xr:uid="{00000000-0005-0000-0000-00006F330000}"/>
    <cellStyle name="Normal 6 2 4 2 9" xfId="7492" xr:uid="{00000000-0005-0000-0000-000070330000}"/>
    <cellStyle name="Normal 6 2 4 2 9 2" xfId="7493" xr:uid="{00000000-0005-0000-0000-000071330000}"/>
    <cellStyle name="Normal 6 2 4 2 9 2 2" xfId="39085" xr:uid="{00000000-0005-0000-0000-000072330000}"/>
    <cellStyle name="Normal 6 2 4 2 9 3" xfId="29067" xr:uid="{00000000-0005-0000-0000-000073330000}"/>
    <cellStyle name="Normal 6 2 4 3" xfId="7494" xr:uid="{00000000-0005-0000-0000-000074330000}"/>
    <cellStyle name="Normal 6 2 4 3 10" xfId="24365" xr:uid="{00000000-0005-0000-0000-000075330000}"/>
    <cellStyle name="Normal 6 2 4 3 2" xfId="7495" xr:uid="{00000000-0005-0000-0000-000076330000}"/>
    <cellStyle name="Normal 6 2 4 3 2 2" xfId="7496" xr:uid="{00000000-0005-0000-0000-000077330000}"/>
    <cellStyle name="Normal 6 2 4 3 2 2 2" xfId="7497" xr:uid="{00000000-0005-0000-0000-000078330000}"/>
    <cellStyle name="Normal 6 2 4 3 2 2 2 2" xfId="7498" xr:uid="{00000000-0005-0000-0000-000079330000}"/>
    <cellStyle name="Normal 6 2 4 3 2 2 2 2 2" xfId="7499" xr:uid="{00000000-0005-0000-0000-00007A330000}"/>
    <cellStyle name="Normal 6 2 4 3 2 2 2 2 2 2" xfId="39086" xr:uid="{00000000-0005-0000-0000-00007B330000}"/>
    <cellStyle name="Normal 6 2 4 3 2 2 2 2 3" xfId="29068" xr:uid="{00000000-0005-0000-0000-00007C330000}"/>
    <cellStyle name="Normal 6 2 4 3 2 2 2 3" xfId="7500" xr:uid="{00000000-0005-0000-0000-00007D330000}"/>
    <cellStyle name="Normal 6 2 4 3 2 2 2 3 2" xfId="7501" xr:uid="{00000000-0005-0000-0000-00007E330000}"/>
    <cellStyle name="Normal 6 2 4 3 2 2 2 3 2 2" xfId="39087" xr:uid="{00000000-0005-0000-0000-00007F330000}"/>
    <cellStyle name="Normal 6 2 4 3 2 2 2 3 3" xfId="29069" xr:uid="{00000000-0005-0000-0000-000080330000}"/>
    <cellStyle name="Normal 6 2 4 3 2 2 2 4" xfId="7502" xr:uid="{00000000-0005-0000-0000-000081330000}"/>
    <cellStyle name="Normal 6 2 4 3 2 2 2 4 2" xfId="34964" xr:uid="{00000000-0005-0000-0000-000082330000}"/>
    <cellStyle name="Normal 6 2 4 3 2 2 2 5" xfId="24368" xr:uid="{00000000-0005-0000-0000-000083330000}"/>
    <cellStyle name="Normal 6 2 4 3 2 2 3" xfId="7503" xr:uid="{00000000-0005-0000-0000-000084330000}"/>
    <cellStyle name="Normal 6 2 4 3 2 2 3 2" xfId="7504" xr:uid="{00000000-0005-0000-0000-000085330000}"/>
    <cellStyle name="Normal 6 2 4 3 2 2 3 2 2" xfId="7505" xr:uid="{00000000-0005-0000-0000-000086330000}"/>
    <cellStyle name="Normal 6 2 4 3 2 2 3 2 2 2" xfId="39088" xr:uid="{00000000-0005-0000-0000-000087330000}"/>
    <cellStyle name="Normal 6 2 4 3 2 2 3 2 3" xfId="29070" xr:uid="{00000000-0005-0000-0000-000088330000}"/>
    <cellStyle name="Normal 6 2 4 3 2 2 3 3" xfId="7506" xr:uid="{00000000-0005-0000-0000-000089330000}"/>
    <cellStyle name="Normal 6 2 4 3 2 2 3 3 2" xfId="7507" xr:uid="{00000000-0005-0000-0000-00008A330000}"/>
    <cellStyle name="Normal 6 2 4 3 2 2 3 3 2 2" xfId="39089" xr:uid="{00000000-0005-0000-0000-00008B330000}"/>
    <cellStyle name="Normal 6 2 4 3 2 2 3 3 3" xfId="29071" xr:uid="{00000000-0005-0000-0000-00008C330000}"/>
    <cellStyle name="Normal 6 2 4 3 2 2 3 4" xfId="7508" xr:uid="{00000000-0005-0000-0000-00008D330000}"/>
    <cellStyle name="Normal 6 2 4 3 2 2 3 4 2" xfId="34965" xr:uid="{00000000-0005-0000-0000-00008E330000}"/>
    <cellStyle name="Normal 6 2 4 3 2 2 3 5" xfId="24369" xr:uid="{00000000-0005-0000-0000-00008F330000}"/>
    <cellStyle name="Normal 6 2 4 3 2 2 4" xfId="7509" xr:uid="{00000000-0005-0000-0000-000090330000}"/>
    <cellStyle name="Normal 6 2 4 3 2 2 4 2" xfId="7510" xr:uid="{00000000-0005-0000-0000-000091330000}"/>
    <cellStyle name="Normal 6 2 4 3 2 2 4 2 2" xfId="39090" xr:uid="{00000000-0005-0000-0000-000092330000}"/>
    <cellStyle name="Normal 6 2 4 3 2 2 4 3" xfId="29072" xr:uid="{00000000-0005-0000-0000-000093330000}"/>
    <cellStyle name="Normal 6 2 4 3 2 2 5" xfId="7511" xr:uid="{00000000-0005-0000-0000-000094330000}"/>
    <cellStyle name="Normal 6 2 4 3 2 2 5 2" xfId="7512" xr:uid="{00000000-0005-0000-0000-000095330000}"/>
    <cellStyle name="Normal 6 2 4 3 2 2 5 2 2" xfId="39091" xr:uid="{00000000-0005-0000-0000-000096330000}"/>
    <cellStyle name="Normal 6 2 4 3 2 2 5 3" xfId="29073" xr:uid="{00000000-0005-0000-0000-000097330000}"/>
    <cellStyle name="Normal 6 2 4 3 2 2 6" xfId="7513" xr:uid="{00000000-0005-0000-0000-000098330000}"/>
    <cellStyle name="Normal 6 2 4 3 2 2 6 2" xfId="34963" xr:uid="{00000000-0005-0000-0000-000099330000}"/>
    <cellStyle name="Normal 6 2 4 3 2 2 7" xfId="24367" xr:uid="{00000000-0005-0000-0000-00009A330000}"/>
    <cellStyle name="Normal 6 2 4 3 2 3" xfId="7514" xr:uid="{00000000-0005-0000-0000-00009B330000}"/>
    <cellStyle name="Normal 6 2 4 3 2 3 2" xfId="7515" xr:uid="{00000000-0005-0000-0000-00009C330000}"/>
    <cellStyle name="Normal 6 2 4 3 2 3 2 2" xfId="7516" xr:uid="{00000000-0005-0000-0000-00009D330000}"/>
    <cellStyle name="Normal 6 2 4 3 2 3 2 2 2" xfId="39092" xr:uid="{00000000-0005-0000-0000-00009E330000}"/>
    <cellStyle name="Normal 6 2 4 3 2 3 2 3" xfId="29074" xr:uid="{00000000-0005-0000-0000-00009F330000}"/>
    <cellStyle name="Normal 6 2 4 3 2 3 3" xfId="7517" xr:uid="{00000000-0005-0000-0000-0000A0330000}"/>
    <cellStyle name="Normal 6 2 4 3 2 3 3 2" xfId="7518" xr:uid="{00000000-0005-0000-0000-0000A1330000}"/>
    <cellStyle name="Normal 6 2 4 3 2 3 3 2 2" xfId="39093" xr:uid="{00000000-0005-0000-0000-0000A2330000}"/>
    <cellStyle name="Normal 6 2 4 3 2 3 3 3" xfId="29075" xr:uid="{00000000-0005-0000-0000-0000A3330000}"/>
    <cellStyle name="Normal 6 2 4 3 2 3 4" xfId="7519" xr:uid="{00000000-0005-0000-0000-0000A4330000}"/>
    <cellStyle name="Normal 6 2 4 3 2 3 4 2" xfId="34966" xr:uid="{00000000-0005-0000-0000-0000A5330000}"/>
    <cellStyle name="Normal 6 2 4 3 2 3 5" xfId="24370" xr:uid="{00000000-0005-0000-0000-0000A6330000}"/>
    <cellStyle name="Normal 6 2 4 3 2 4" xfId="7520" xr:uid="{00000000-0005-0000-0000-0000A7330000}"/>
    <cellStyle name="Normal 6 2 4 3 2 4 2" xfId="7521" xr:uid="{00000000-0005-0000-0000-0000A8330000}"/>
    <cellStyle name="Normal 6 2 4 3 2 4 2 2" xfId="7522" xr:uid="{00000000-0005-0000-0000-0000A9330000}"/>
    <cellStyle name="Normal 6 2 4 3 2 4 2 2 2" xfId="39094" xr:uid="{00000000-0005-0000-0000-0000AA330000}"/>
    <cellStyle name="Normal 6 2 4 3 2 4 2 3" xfId="29076" xr:uid="{00000000-0005-0000-0000-0000AB330000}"/>
    <cellStyle name="Normal 6 2 4 3 2 4 3" xfId="7523" xr:uid="{00000000-0005-0000-0000-0000AC330000}"/>
    <cellStyle name="Normal 6 2 4 3 2 4 3 2" xfId="7524" xr:uid="{00000000-0005-0000-0000-0000AD330000}"/>
    <cellStyle name="Normal 6 2 4 3 2 4 3 2 2" xfId="39095" xr:uid="{00000000-0005-0000-0000-0000AE330000}"/>
    <cellStyle name="Normal 6 2 4 3 2 4 3 3" xfId="29077" xr:uid="{00000000-0005-0000-0000-0000AF330000}"/>
    <cellStyle name="Normal 6 2 4 3 2 4 4" xfId="7525" xr:uid="{00000000-0005-0000-0000-0000B0330000}"/>
    <cellStyle name="Normal 6 2 4 3 2 4 4 2" xfId="34967" xr:uid="{00000000-0005-0000-0000-0000B1330000}"/>
    <cellStyle name="Normal 6 2 4 3 2 4 5" xfId="24371" xr:uid="{00000000-0005-0000-0000-0000B2330000}"/>
    <cellStyle name="Normal 6 2 4 3 2 5" xfId="7526" xr:uid="{00000000-0005-0000-0000-0000B3330000}"/>
    <cellStyle name="Normal 6 2 4 3 2 5 2" xfId="7527" xr:uid="{00000000-0005-0000-0000-0000B4330000}"/>
    <cellStyle name="Normal 6 2 4 3 2 5 2 2" xfId="39096" xr:uid="{00000000-0005-0000-0000-0000B5330000}"/>
    <cellStyle name="Normal 6 2 4 3 2 5 3" xfId="29078" xr:uid="{00000000-0005-0000-0000-0000B6330000}"/>
    <cellStyle name="Normal 6 2 4 3 2 6" xfId="7528" xr:uid="{00000000-0005-0000-0000-0000B7330000}"/>
    <cellStyle name="Normal 6 2 4 3 2 6 2" xfId="7529" xr:uid="{00000000-0005-0000-0000-0000B8330000}"/>
    <cellStyle name="Normal 6 2 4 3 2 6 2 2" xfId="39097" xr:uid="{00000000-0005-0000-0000-0000B9330000}"/>
    <cellStyle name="Normal 6 2 4 3 2 6 3" xfId="29079" xr:uid="{00000000-0005-0000-0000-0000BA330000}"/>
    <cellStyle name="Normal 6 2 4 3 2 7" xfId="7530" xr:uid="{00000000-0005-0000-0000-0000BB330000}"/>
    <cellStyle name="Normal 6 2 4 3 2 7 2" xfId="34962" xr:uid="{00000000-0005-0000-0000-0000BC330000}"/>
    <cellStyle name="Normal 6 2 4 3 2 8" xfId="24366" xr:uid="{00000000-0005-0000-0000-0000BD330000}"/>
    <cellStyle name="Normal 6 2 4 3 3" xfId="7531" xr:uid="{00000000-0005-0000-0000-0000BE330000}"/>
    <cellStyle name="Normal 6 2 4 3 3 2" xfId="7532" xr:uid="{00000000-0005-0000-0000-0000BF330000}"/>
    <cellStyle name="Normal 6 2 4 3 3 2 2" xfId="7533" xr:uid="{00000000-0005-0000-0000-0000C0330000}"/>
    <cellStyle name="Normal 6 2 4 3 3 2 2 2" xfId="7534" xr:uid="{00000000-0005-0000-0000-0000C1330000}"/>
    <cellStyle name="Normal 6 2 4 3 3 2 2 2 2" xfId="7535" xr:uid="{00000000-0005-0000-0000-0000C2330000}"/>
    <cellStyle name="Normal 6 2 4 3 3 2 2 2 2 2" xfId="39098" xr:uid="{00000000-0005-0000-0000-0000C3330000}"/>
    <cellStyle name="Normal 6 2 4 3 3 2 2 2 3" xfId="29080" xr:uid="{00000000-0005-0000-0000-0000C4330000}"/>
    <cellStyle name="Normal 6 2 4 3 3 2 2 3" xfId="7536" xr:uid="{00000000-0005-0000-0000-0000C5330000}"/>
    <cellStyle name="Normal 6 2 4 3 3 2 2 3 2" xfId="7537" xr:uid="{00000000-0005-0000-0000-0000C6330000}"/>
    <cellStyle name="Normal 6 2 4 3 3 2 2 3 2 2" xfId="39099" xr:uid="{00000000-0005-0000-0000-0000C7330000}"/>
    <cellStyle name="Normal 6 2 4 3 3 2 2 3 3" xfId="29081" xr:uid="{00000000-0005-0000-0000-0000C8330000}"/>
    <cellStyle name="Normal 6 2 4 3 3 2 2 4" xfId="7538" xr:uid="{00000000-0005-0000-0000-0000C9330000}"/>
    <cellStyle name="Normal 6 2 4 3 3 2 2 4 2" xfId="34970" xr:uid="{00000000-0005-0000-0000-0000CA330000}"/>
    <cellStyle name="Normal 6 2 4 3 3 2 2 5" xfId="24374" xr:uid="{00000000-0005-0000-0000-0000CB330000}"/>
    <cellStyle name="Normal 6 2 4 3 3 2 3" xfId="7539" xr:uid="{00000000-0005-0000-0000-0000CC330000}"/>
    <cellStyle name="Normal 6 2 4 3 3 2 3 2" xfId="7540" xr:uid="{00000000-0005-0000-0000-0000CD330000}"/>
    <cellStyle name="Normal 6 2 4 3 3 2 3 2 2" xfId="7541" xr:uid="{00000000-0005-0000-0000-0000CE330000}"/>
    <cellStyle name="Normal 6 2 4 3 3 2 3 2 2 2" xfId="39100" xr:uid="{00000000-0005-0000-0000-0000CF330000}"/>
    <cellStyle name="Normal 6 2 4 3 3 2 3 2 3" xfId="29082" xr:uid="{00000000-0005-0000-0000-0000D0330000}"/>
    <cellStyle name="Normal 6 2 4 3 3 2 3 3" xfId="7542" xr:uid="{00000000-0005-0000-0000-0000D1330000}"/>
    <cellStyle name="Normal 6 2 4 3 3 2 3 3 2" xfId="7543" xr:uid="{00000000-0005-0000-0000-0000D2330000}"/>
    <cellStyle name="Normal 6 2 4 3 3 2 3 3 2 2" xfId="39101" xr:uid="{00000000-0005-0000-0000-0000D3330000}"/>
    <cellStyle name="Normal 6 2 4 3 3 2 3 3 3" xfId="29083" xr:uid="{00000000-0005-0000-0000-0000D4330000}"/>
    <cellStyle name="Normal 6 2 4 3 3 2 3 4" xfId="7544" xr:uid="{00000000-0005-0000-0000-0000D5330000}"/>
    <cellStyle name="Normal 6 2 4 3 3 2 3 4 2" xfId="34971" xr:uid="{00000000-0005-0000-0000-0000D6330000}"/>
    <cellStyle name="Normal 6 2 4 3 3 2 3 5" xfId="24375" xr:uid="{00000000-0005-0000-0000-0000D7330000}"/>
    <cellStyle name="Normal 6 2 4 3 3 2 4" xfId="7545" xr:uid="{00000000-0005-0000-0000-0000D8330000}"/>
    <cellStyle name="Normal 6 2 4 3 3 2 4 2" xfId="7546" xr:uid="{00000000-0005-0000-0000-0000D9330000}"/>
    <cellStyle name="Normal 6 2 4 3 3 2 4 2 2" xfId="39102" xr:uid="{00000000-0005-0000-0000-0000DA330000}"/>
    <cellStyle name="Normal 6 2 4 3 3 2 4 3" xfId="29084" xr:uid="{00000000-0005-0000-0000-0000DB330000}"/>
    <cellStyle name="Normal 6 2 4 3 3 2 5" xfId="7547" xr:uid="{00000000-0005-0000-0000-0000DC330000}"/>
    <cellStyle name="Normal 6 2 4 3 3 2 5 2" xfId="7548" xr:uid="{00000000-0005-0000-0000-0000DD330000}"/>
    <cellStyle name="Normal 6 2 4 3 3 2 5 2 2" xfId="39103" xr:uid="{00000000-0005-0000-0000-0000DE330000}"/>
    <cellStyle name="Normal 6 2 4 3 3 2 5 3" xfId="29085" xr:uid="{00000000-0005-0000-0000-0000DF330000}"/>
    <cellStyle name="Normal 6 2 4 3 3 2 6" xfId="7549" xr:uid="{00000000-0005-0000-0000-0000E0330000}"/>
    <cellStyle name="Normal 6 2 4 3 3 2 6 2" xfId="34969" xr:uid="{00000000-0005-0000-0000-0000E1330000}"/>
    <cellStyle name="Normal 6 2 4 3 3 2 7" xfId="24373" xr:uid="{00000000-0005-0000-0000-0000E2330000}"/>
    <cellStyle name="Normal 6 2 4 3 3 3" xfId="7550" xr:uid="{00000000-0005-0000-0000-0000E3330000}"/>
    <cellStyle name="Normal 6 2 4 3 3 3 2" xfId="7551" xr:uid="{00000000-0005-0000-0000-0000E4330000}"/>
    <cellStyle name="Normal 6 2 4 3 3 3 2 2" xfId="7552" xr:uid="{00000000-0005-0000-0000-0000E5330000}"/>
    <cellStyle name="Normal 6 2 4 3 3 3 2 2 2" xfId="39104" xr:uid="{00000000-0005-0000-0000-0000E6330000}"/>
    <cellStyle name="Normal 6 2 4 3 3 3 2 3" xfId="29086" xr:uid="{00000000-0005-0000-0000-0000E7330000}"/>
    <cellStyle name="Normal 6 2 4 3 3 3 3" xfId="7553" xr:uid="{00000000-0005-0000-0000-0000E8330000}"/>
    <cellStyle name="Normal 6 2 4 3 3 3 3 2" xfId="7554" xr:uid="{00000000-0005-0000-0000-0000E9330000}"/>
    <cellStyle name="Normal 6 2 4 3 3 3 3 2 2" xfId="39105" xr:uid="{00000000-0005-0000-0000-0000EA330000}"/>
    <cellStyle name="Normal 6 2 4 3 3 3 3 3" xfId="29087" xr:uid="{00000000-0005-0000-0000-0000EB330000}"/>
    <cellStyle name="Normal 6 2 4 3 3 3 4" xfId="7555" xr:uid="{00000000-0005-0000-0000-0000EC330000}"/>
    <cellStyle name="Normal 6 2 4 3 3 3 4 2" xfId="34972" xr:uid="{00000000-0005-0000-0000-0000ED330000}"/>
    <cellStyle name="Normal 6 2 4 3 3 3 5" xfId="24376" xr:uid="{00000000-0005-0000-0000-0000EE330000}"/>
    <cellStyle name="Normal 6 2 4 3 3 4" xfId="7556" xr:uid="{00000000-0005-0000-0000-0000EF330000}"/>
    <cellStyle name="Normal 6 2 4 3 3 4 2" xfId="7557" xr:uid="{00000000-0005-0000-0000-0000F0330000}"/>
    <cellStyle name="Normal 6 2 4 3 3 4 2 2" xfId="7558" xr:uid="{00000000-0005-0000-0000-0000F1330000}"/>
    <cellStyle name="Normal 6 2 4 3 3 4 2 2 2" xfId="39106" xr:uid="{00000000-0005-0000-0000-0000F2330000}"/>
    <cellStyle name="Normal 6 2 4 3 3 4 2 3" xfId="29088" xr:uid="{00000000-0005-0000-0000-0000F3330000}"/>
    <cellStyle name="Normal 6 2 4 3 3 4 3" xfId="7559" xr:uid="{00000000-0005-0000-0000-0000F4330000}"/>
    <cellStyle name="Normal 6 2 4 3 3 4 3 2" xfId="7560" xr:uid="{00000000-0005-0000-0000-0000F5330000}"/>
    <cellStyle name="Normal 6 2 4 3 3 4 3 2 2" xfId="39107" xr:uid="{00000000-0005-0000-0000-0000F6330000}"/>
    <cellStyle name="Normal 6 2 4 3 3 4 3 3" xfId="29089" xr:uid="{00000000-0005-0000-0000-0000F7330000}"/>
    <cellStyle name="Normal 6 2 4 3 3 4 4" xfId="7561" xr:uid="{00000000-0005-0000-0000-0000F8330000}"/>
    <cellStyle name="Normal 6 2 4 3 3 4 4 2" xfId="34973" xr:uid="{00000000-0005-0000-0000-0000F9330000}"/>
    <cellStyle name="Normal 6 2 4 3 3 4 5" xfId="24377" xr:uid="{00000000-0005-0000-0000-0000FA330000}"/>
    <cellStyle name="Normal 6 2 4 3 3 5" xfId="7562" xr:uid="{00000000-0005-0000-0000-0000FB330000}"/>
    <cellStyle name="Normal 6 2 4 3 3 5 2" xfId="7563" xr:uid="{00000000-0005-0000-0000-0000FC330000}"/>
    <cellStyle name="Normal 6 2 4 3 3 5 2 2" xfId="39108" xr:uid="{00000000-0005-0000-0000-0000FD330000}"/>
    <cellStyle name="Normal 6 2 4 3 3 5 3" xfId="29090" xr:uid="{00000000-0005-0000-0000-0000FE330000}"/>
    <cellStyle name="Normal 6 2 4 3 3 6" xfId="7564" xr:uid="{00000000-0005-0000-0000-0000FF330000}"/>
    <cellStyle name="Normal 6 2 4 3 3 6 2" xfId="7565" xr:uid="{00000000-0005-0000-0000-000000340000}"/>
    <cellStyle name="Normal 6 2 4 3 3 6 2 2" xfId="39109" xr:uid="{00000000-0005-0000-0000-000001340000}"/>
    <cellStyle name="Normal 6 2 4 3 3 6 3" xfId="29091" xr:uid="{00000000-0005-0000-0000-000002340000}"/>
    <cellStyle name="Normal 6 2 4 3 3 7" xfId="7566" xr:uid="{00000000-0005-0000-0000-000003340000}"/>
    <cellStyle name="Normal 6 2 4 3 3 7 2" xfId="34968" xr:uid="{00000000-0005-0000-0000-000004340000}"/>
    <cellStyle name="Normal 6 2 4 3 3 8" xfId="24372" xr:uid="{00000000-0005-0000-0000-000005340000}"/>
    <cellStyle name="Normal 6 2 4 3 4" xfId="7567" xr:uid="{00000000-0005-0000-0000-000006340000}"/>
    <cellStyle name="Normal 6 2 4 3 4 2" xfId="7568" xr:uid="{00000000-0005-0000-0000-000007340000}"/>
    <cellStyle name="Normal 6 2 4 3 4 2 2" xfId="7569" xr:uid="{00000000-0005-0000-0000-000008340000}"/>
    <cellStyle name="Normal 6 2 4 3 4 2 2 2" xfId="7570" xr:uid="{00000000-0005-0000-0000-000009340000}"/>
    <cellStyle name="Normal 6 2 4 3 4 2 2 2 2" xfId="39110" xr:uid="{00000000-0005-0000-0000-00000A340000}"/>
    <cellStyle name="Normal 6 2 4 3 4 2 2 3" xfId="29092" xr:uid="{00000000-0005-0000-0000-00000B340000}"/>
    <cellStyle name="Normal 6 2 4 3 4 2 3" xfId="7571" xr:uid="{00000000-0005-0000-0000-00000C340000}"/>
    <cellStyle name="Normal 6 2 4 3 4 2 3 2" xfId="7572" xr:uid="{00000000-0005-0000-0000-00000D340000}"/>
    <cellStyle name="Normal 6 2 4 3 4 2 3 2 2" xfId="39111" xr:uid="{00000000-0005-0000-0000-00000E340000}"/>
    <cellStyle name="Normal 6 2 4 3 4 2 3 3" xfId="29093" xr:uid="{00000000-0005-0000-0000-00000F340000}"/>
    <cellStyle name="Normal 6 2 4 3 4 2 4" xfId="7573" xr:uid="{00000000-0005-0000-0000-000010340000}"/>
    <cellStyle name="Normal 6 2 4 3 4 2 4 2" xfId="34975" xr:uid="{00000000-0005-0000-0000-000011340000}"/>
    <cellStyle name="Normal 6 2 4 3 4 2 5" xfId="24379" xr:uid="{00000000-0005-0000-0000-000012340000}"/>
    <cellStyle name="Normal 6 2 4 3 4 3" xfId="7574" xr:uid="{00000000-0005-0000-0000-000013340000}"/>
    <cellStyle name="Normal 6 2 4 3 4 3 2" xfId="7575" xr:uid="{00000000-0005-0000-0000-000014340000}"/>
    <cellStyle name="Normal 6 2 4 3 4 3 2 2" xfId="7576" xr:uid="{00000000-0005-0000-0000-000015340000}"/>
    <cellStyle name="Normal 6 2 4 3 4 3 2 2 2" xfId="39112" xr:uid="{00000000-0005-0000-0000-000016340000}"/>
    <cellStyle name="Normal 6 2 4 3 4 3 2 3" xfId="29094" xr:uid="{00000000-0005-0000-0000-000017340000}"/>
    <cellStyle name="Normal 6 2 4 3 4 3 3" xfId="7577" xr:uid="{00000000-0005-0000-0000-000018340000}"/>
    <cellStyle name="Normal 6 2 4 3 4 3 3 2" xfId="7578" xr:uid="{00000000-0005-0000-0000-000019340000}"/>
    <cellStyle name="Normal 6 2 4 3 4 3 3 2 2" xfId="39113" xr:uid="{00000000-0005-0000-0000-00001A340000}"/>
    <cellStyle name="Normal 6 2 4 3 4 3 3 3" xfId="29095" xr:uid="{00000000-0005-0000-0000-00001B340000}"/>
    <cellStyle name="Normal 6 2 4 3 4 3 4" xfId="7579" xr:uid="{00000000-0005-0000-0000-00001C340000}"/>
    <cellStyle name="Normal 6 2 4 3 4 3 4 2" xfId="34976" xr:uid="{00000000-0005-0000-0000-00001D340000}"/>
    <cellStyle name="Normal 6 2 4 3 4 3 5" xfId="24380" xr:uid="{00000000-0005-0000-0000-00001E340000}"/>
    <cellStyle name="Normal 6 2 4 3 4 4" xfId="7580" xr:uid="{00000000-0005-0000-0000-00001F340000}"/>
    <cellStyle name="Normal 6 2 4 3 4 4 2" xfId="7581" xr:uid="{00000000-0005-0000-0000-000020340000}"/>
    <cellStyle name="Normal 6 2 4 3 4 4 2 2" xfId="39114" xr:uid="{00000000-0005-0000-0000-000021340000}"/>
    <cellStyle name="Normal 6 2 4 3 4 4 3" xfId="29096" xr:uid="{00000000-0005-0000-0000-000022340000}"/>
    <cellStyle name="Normal 6 2 4 3 4 5" xfId="7582" xr:uid="{00000000-0005-0000-0000-000023340000}"/>
    <cellStyle name="Normal 6 2 4 3 4 5 2" xfId="7583" xr:uid="{00000000-0005-0000-0000-000024340000}"/>
    <cellStyle name="Normal 6 2 4 3 4 5 2 2" xfId="39115" xr:uid="{00000000-0005-0000-0000-000025340000}"/>
    <cellStyle name="Normal 6 2 4 3 4 5 3" xfId="29097" xr:uid="{00000000-0005-0000-0000-000026340000}"/>
    <cellStyle name="Normal 6 2 4 3 4 6" xfId="7584" xr:uid="{00000000-0005-0000-0000-000027340000}"/>
    <cellStyle name="Normal 6 2 4 3 4 6 2" xfId="34974" xr:uid="{00000000-0005-0000-0000-000028340000}"/>
    <cellStyle name="Normal 6 2 4 3 4 7" xfId="24378" xr:uid="{00000000-0005-0000-0000-000029340000}"/>
    <cellStyle name="Normal 6 2 4 3 5" xfId="7585" xr:uid="{00000000-0005-0000-0000-00002A340000}"/>
    <cellStyle name="Normal 6 2 4 3 5 2" xfId="7586" xr:uid="{00000000-0005-0000-0000-00002B340000}"/>
    <cellStyle name="Normal 6 2 4 3 5 2 2" xfId="7587" xr:uid="{00000000-0005-0000-0000-00002C340000}"/>
    <cellStyle name="Normal 6 2 4 3 5 2 2 2" xfId="39116" xr:uid="{00000000-0005-0000-0000-00002D340000}"/>
    <cellStyle name="Normal 6 2 4 3 5 2 3" xfId="29098" xr:uid="{00000000-0005-0000-0000-00002E340000}"/>
    <cellStyle name="Normal 6 2 4 3 5 3" xfId="7588" xr:uid="{00000000-0005-0000-0000-00002F340000}"/>
    <cellStyle name="Normal 6 2 4 3 5 3 2" xfId="7589" xr:uid="{00000000-0005-0000-0000-000030340000}"/>
    <cellStyle name="Normal 6 2 4 3 5 3 2 2" xfId="39117" xr:uid="{00000000-0005-0000-0000-000031340000}"/>
    <cellStyle name="Normal 6 2 4 3 5 3 3" xfId="29099" xr:uid="{00000000-0005-0000-0000-000032340000}"/>
    <cellStyle name="Normal 6 2 4 3 5 4" xfId="7590" xr:uid="{00000000-0005-0000-0000-000033340000}"/>
    <cellStyle name="Normal 6 2 4 3 5 4 2" xfId="34977" xr:uid="{00000000-0005-0000-0000-000034340000}"/>
    <cellStyle name="Normal 6 2 4 3 5 5" xfId="24381" xr:uid="{00000000-0005-0000-0000-000035340000}"/>
    <cellStyle name="Normal 6 2 4 3 6" xfId="7591" xr:uid="{00000000-0005-0000-0000-000036340000}"/>
    <cellStyle name="Normal 6 2 4 3 6 2" xfId="7592" xr:uid="{00000000-0005-0000-0000-000037340000}"/>
    <cellStyle name="Normal 6 2 4 3 6 2 2" xfId="7593" xr:uid="{00000000-0005-0000-0000-000038340000}"/>
    <cellStyle name="Normal 6 2 4 3 6 2 2 2" xfId="39118" xr:uid="{00000000-0005-0000-0000-000039340000}"/>
    <cellStyle name="Normal 6 2 4 3 6 2 3" xfId="29100" xr:uid="{00000000-0005-0000-0000-00003A340000}"/>
    <cellStyle name="Normal 6 2 4 3 6 3" xfId="7594" xr:uid="{00000000-0005-0000-0000-00003B340000}"/>
    <cellStyle name="Normal 6 2 4 3 6 3 2" xfId="7595" xr:uid="{00000000-0005-0000-0000-00003C340000}"/>
    <cellStyle name="Normal 6 2 4 3 6 3 2 2" xfId="39119" xr:uid="{00000000-0005-0000-0000-00003D340000}"/>
    <cellStyle name="Normal 6 2 4 3 6 3 3" xfId="29101" xr:uid="{00000000-0005-0000-0000-00003E340000}"/>
    <cellStyle name="Normal 6 2 4 3 6 4" xfId="7596" xr:uid="{00000000-0005-0000-0000-00003F340000}"/>
    <cellStyle name="Normal 6 2 4 3 6 4 2" xfId="34978" xr:uid="{00000000-0005-0000-0000-000040340000}"/>
    <cellStyle name="Normal 6 2 4 3 6 5" xfId="24382" xr:uid="{00000000-0005-0000-0000-000041340000}"/>
    <cellStyle name="Normal 6 2 4 3 7" xfId="7597" xr:uid="{00000000-0005-0000-0000-000042340000}"/>
    <cellStyle name="Normal 6 2 4 3 7 2" xfId="7598" xr:uid="{00000000-0005-0000-0000-000043340000}"/>
    <cellStyle name="Normal 6 2 4 3 7 2 2" xfId="39120" xr:uid="{00000000-0005-0000-0000-000044340000}"/>
    <cellStyle name="Normal 6 2 4 3 7 3" xfId="29102" xr:uid="{00000000-0005-0000-0000-000045340000}"/>
    <cellStyle name="Normal 6 2 4 3 8" xfId="7599" xr:uid="{00000000-0005-0000-0000-000046340000}"/>
    <cellStyle name="Normal 6 2 4 3 8 2" xfId="7600" xr:uid="{00000000-0005-0000-0000-000047340000}"/>
    <cellStyle name="Normal 6 2 4 3 8 2 2" xfId="39121" xr:uid="{00000000-0005-0000-0000-000048340000}"/>
    <cellStyle name="Normal 6 2 4 3 8 3" xfId="29103" xr:uid="{00000000-0005-0000-0000-000049340000}"/>
    <cellStyle name="Normal 6 2 4 3 9" xfId="7601" xr:uid="{00000000-0005-0000-0000-00004A340000}"/>
    <cellStyle name="Normal 6 2 4 3 9 2" xfId="34961" xr:uid="{00000000-0005-0000-0000-00004B340000}"/>
    <cellStyle name="Normal 6 2 4 4" xfId="7602" xr:uid="{00000000-0005-0000-0000-00004C340000}"/>
    <cellStyle name="Normal 6 2 4 4 2" xfId="7603" xr:uid="{00000000-0005-0000-0000-00004D340000}"/>
    <cellStyle name="Normal 6 2 4 4 2 2" xfId="7604" xr:uid="{00000000-0005-0000-0000-00004E340000}"/>
    <cellStyle name="Normal 6 2 4 4 2 2 2" xfId="7605" xr:uid="{00000000-0005-0000-0000-00004F340000}"/>
    <cellStyle name="Normal 6 2 4 4 2 2 2 2" xfId="7606" xr:uid="{00000000-0005-0000-0000-000050340000}"/>
    <cellStyle name="Normal 6 2 4 4 2 2 2 2 2" xfId="39122" xr:uid="{00000000-0005-0000-0000-000051340000}"/>
    <cellStyle name="Normal 6 2 4 4 2 2 2 3" xfId="29104" xr:uid="{00000000-0005-0000-0000-000052340000}"/>
    <cellStyle name="Normal 6 2 4 4 2 2 3" xfId="7607" xr:uid="{00000000-0005-0000-0000-000053340000}"/>
    <cellStyle name="Normal 6 2 4 4 2 2 3 2" xfId="7608" xr:uid="{00000000-0005-0000-0000-000054340000}"/>
    <cellStyle name="Normal 6 2 4 4 2 2 3 2 2" xfId="39123" xr:uid="{00000000-0005-0000-0000-000055340000}"/>
    <cellStyle name="Normal 6 2 4 4 2 2 3 3" xfId="29105" xr:uid="{00000000-0005-0000-0000-000056340000}"/>
    <cellStyle name="Normal 6 2 4 4 2 2 4" xfId="7609" xr:uid="{00000000-0005-0000-0000-000057340000}"/>
    <cellStyle name="Normal 6 2 4 4 2 2 4 2" xfId="34981" xr:uid="{00000000-0005-0000-0000-000058340000}"/>
    <cellStyle name="Normal 6 2 4 4 2 2 5" xfId="24385" xr:uid="{00000000-0005-0000-0000-000059340000}"/>
    <cellStyle name="Normal 6 2 4 4 2 3" xfId="7610" xr:uid="{00000000-0005-0000-0000-00005A340000}"/>
    <cellStyle name="Normal 6 2 4 4 2 3 2" xfId="7611" xr:uid="{00000000-0005-0000-0000-00005B340000}"/>
    <cellStyle name="Normal 6 2 4 4 2 3 2 2" xfId="7612" xr:uid="{00000000-0005-0000-0000-00005C340000}"/>
    <cellStyle name="Normal 6 2 4 4 2 3 2 2 2" xfId="39124" xr:uid="{00000000-0005-0000-0000-00005D340000}"/>
    <cellStyle name="Normal 6 2 4 4 2 3 2 3" xfId="29106" xr:uid="{00000000-0005-0000-0000-00005E340000}"/>
    <cellStyle name="Normal 6 2 4 4 2 3 3" xfId="7613" xr:uid="{00000000-0005-0000-0000-00005F340000}"/>
    <cellStyle name="Normal 6 2 4 4 2 3 3 2" xfId="7614" xr:uid="{00000000-0005-0000-0000-000060340000}"/>
    <cellStyle name="Normal 6 2 4 4 2 3 3 2 2" xfId="39125" xr:uid="{00000000-0005-0000-0000-000061340000}"/>
    <cellStyle name="Normal 6 2 4 4 2 3 3 3" xfId="29107" xr:uid="{00000000-0005-0000-0000-000062340000}"/>
    <cellStyle name="Normal 6 2 4 4 2 3 4" xfId="7615" xr:uid="{00000000-0005-0000-0000-000063340000}"/>
    <cellStyle name="Normal 6 2 4 4 2 3 4 2" xfId="34982" xr:uid="{00000000-0005-0000-0000-000064340000}"/>
    <cellStyle name="Normal 6 2 4 4 2 3 5" xfId="24386" xr:uid="{00000000-0005-0000-0000-000065340000}"/>
    <cellStyle name="Normal 6 2 4 4 2 4" xfId="7616" xr:uid="{00000000-0005-0000-0000-000066340000}"/>
    <cellStyle name="Normal 6 2 4 4 2 4 2" xfId="7617" xr:uid="{00000000-0005-0000-0000-000067340000}"/>
    <cellStyle name="Normal 6 2 4 4 2 4 2 2" xfId="39126" xr:uid="{00000000-0005-0000-0000-000068340000}"/>
    <cellStyle name="Normal 6 2 4 4 2 4 3" xfId="29108" xr:uid="{00000000-0005-0000-0000-000069340000}"/>
    <cellStyle name="Normal 6 2 4 4 2 5" xfId="7618" xr:uid="{00000000-0005-0000-0000-00006A340000}"/>
    <cellStyle name="Normal 6 2 4 4 2 5 2" xfId="7619" xr:uid="{00000000-0005-0000-0000-00006B340000}"/>
    <cellStyle name="Normal 6 2 4 4 2 5 2 2" xfId="39127" xr:uid="{00000000-0005-0000-0000-00006C340000}"/>
    <cellStyle name="Normal 6 2 4 4 2 5 3" xfId="29109" xr:uid="{00000000-0005-0000-0000-00006D340000}"/>
    <cellStyle name="Normal 6 2 4 4 2 6" xfId="7620" xr:uid="{00000000-0005-0000-0000-00006E340000}"/>
    <cellStyle name="Normal 6 2 4 4 2 6 2" xfId="34980" xr:uid="{00000000-0005-0000-0000-00006F340000}"/>
    <cellStyle name="Normal 6 2 4 4 2 7" xfId="24384" xr:uid="{00000000-0005-0000-0000-000070340000}"/>
    <cellStyle name="Normal 6 2 4 4 3" xfId="7621" xr:uid="{00000000-0005-0000-0000-000071340000}"/>
    <cellStyle name="Normal 6 2 4 4 3 2" xfId="7622" xr:uid="{00000000-0005-0000-0000-000072340000}"/>
    <cellStyle name="Normal 6 2 4 4 3 2 2" xfId="7623" xr:uid="{00000000-0005-0000-0000-000073340000}"/>
    <cellStyle name="Normal 6 2 4 4 3 2 2 2" xfId="39128" xr:uid="{00000000-0005-0000-0000-000074340000}"/>
    <cellStyle name="Normal 6 2 4 4 3 2 3" xfId="29110" xr:uid="{00000000-0005-0000-0000-000075340000}"/>
    <cellStyle name="Normal 6 2 4 4 3 3" xfId="7624" xr:uid="{00000000-0005-0000-0000-000076340000}"/>
    <cellStyle name="Normal 6 2 4 4 3 3 2" xfId="7625" xr:uid="{00000000-0005-0000-0000-000077340000}"/>
    <cellStyle name="Normal 6 2 4 4 3 3 2 2" xfId="39129" xr:uid="{00000000-0005-0000-0000-000078340000}"/>
    <cellStyle name="Normal 6 2 4 4 3 3 3" xfId="29111" xr:uid="{00000000-0005-0000-0000-000079340000}"/>
    <cellStyle name="Normal 6 2 4 4 3 4" xfId="7626" xr:uid="{00000000-0005-0000-0000-00007A340000}"/>
    <cellStyle name="Normal 6 2 4 4 3 4 2" xfId="34983" xr:uid="{00000000-0005-0000-0000-00007B340000}"/>
    <cellStyle name="Normal 6 2 4 4 3 5" xfId="24387" xr:uid="{00000000-0005-0000-0000-00007C340000}"/>
    <cellStyle name="Normal 6 2 4 4 4" xfId="7627" xr:uid="{00000000-0005-0000-0000-00007D340000}"/>
    <cellStyle name="Normal 6 2 4 4 4 2" xfId="7628" xr:uid="{00000000-0005-0000-0000-00007E340000}"/>
    <cellStyle name="Normal 6 2 4 4 4 2 2" xfId="7629" xr:uid="{00000000-0005-0000-0000-00007F340000}"/>
    <cellStyle name="Normal 6 2 4 4 4 2 2 2" xfId="39130" xr:uid="{00000000-0005-0000-0000-000080340000}"/>
    <cellStyle name="Normal 6 2 4 4 4 2 3" xfId="29112" xr:uid="{00000000-0005-0000-0000-000081340000}"/>
    <cellStyle name="Normal 6 2 4 4 4 3" xfId="7630" xr:uid="{00000000-0005-0000-0000-000082340000}"/>
    <cellStyle name="Normal 6 2 4 4 4 3 2" xfId="7631" xr:uid="{00000000-0005-0000-0000-000083340000}"/>
    <cellStyle name="Normal 6 2 4 4 4 3 2 2" xfId="39131" xr:uid="{00000000-0005-0000-0000-000084340000}"/>
    <cellStyle name="Normal 6 2 4 4 4 3 3" xfId="29113" xr:uid="{00000000-0005-0000-0000-000085340000}"/>
    <cellStyle name="Normal 6 2 4 4 4 4" xfId="7632" xr:uid="{00000000-0005-0000-0000-000086340000}"/>
    <cellStyle name="Normal 6 2 4 4 4 4 2" xfId="34984" xr:uid="{00000000-0005-0000-0000-000087340000}"/>
    <cellStyle name="Normal 6 2 4 4 4 5" xfId="24388" xr:uid="{00000000-0005-0000-0000-000088340000}"/>
    <cellStyle name="Normal 6 2 4 4 5" xfId="7633" xr:uid="{00000000-0005-0000-0000-000089340000}"/>
    <cellStyle name="Normal 6 2 4 4 5 2" xfId="7634" xr:uid="{00000000-0005-0000-0000-00008A340000}"/>
    <cellStyle name="Normal 6 2 4 4 5 2 2" xfId="39132" xr:uid="{00000000-0005-0000-0000-00008B340000}"/>
    <cellStyle name="Normal 6 2 4 4 5 3" xfId="29114" xr:uid="{00000000-0005-0000-0000-00008C340000}"/>
    <cellStyle name="Normal 6 2 4 4 6" xfId="7635" xr:uid="{00000000-0005-0000-0000-00008D340000}"/>
    <cellStyle name="Normal 6 2 4 4 6 2" xfId="7636" xr:uid="{00000000-0005-0000-0000-00008E340000}"/>
    <cellStyle name="Normal 6 2 4 4 6 2 2" xfId="39133" xr:uid="{00000000-0005-0000-0000-00008F340000}"/>
    <cellStyle name="Normal 6 2 4 4 6 3" xfId="29115" xr:uid="{00000000-0005-0000-0000-000090340000}"/>
    <cellStyle name="Normal 6 2 4 4 7" xfId="7637" xr:uid="{00000000-0005-0000-0000-000091340000}"/>
    <cellStyle name="Normal 6 2 4 4 7 2" xfId="34979" xr:uid="{00000000-0005-0000-0000-000092340000}"/>
    <cellStyle name="Normal 6 2 4 4 8" xfId="24383" xr:uid="{00000000-0005-0000-0000-000093340000}"/>
    <cellStyle name="Normal 6 2 4 5" xfId="7638" xr:uid="{00000000-0005-0000-0000-000094340000}"/>
    <cellStyle name="Normal 6 2 4 5 2" xfId="7639" xr:uid="{00000000-0005-0000-0000-000095340000}"/>
    <cellStyle name="Normal 6 2 4 5 2 2" xfId="7640" xr:uid="{00000000-0005-0000-0000-000096340000}"/>
    <cellStyle name="Normal 6 2 4 5 2 2 2" xfId="7641" xr:uid="{00000000-0005-0000-0000-000097340000}"/>
    <cellStyle name="Normal 6 2 4 5 2 2 2 2" xfId="7642" xr:uid="{00000000-0005-0000-0000-000098340000}"/>
    <cellStyle name="Normal 6 2 4 5 2 2 2 2 2" xfId="39134" xr:uid="{00000000-0005-0000-0000-000099340000}"/>
    <cellStyle name="Normal 6 2 4 5 2 2 2 3" xfId="29116" xr:uid="{00000000-0005-0000-0000-00009A340000}"/>
    <cellStyle name="Normal 6 2 4 5 2 2 3" xfId="7643" xr:uid="{00000000-0005-0000-0000-00009B340000}"/>
    <cellStyle name="Normal 6 2 4 5 2 2 3 2" xfId="7644" xr:uid="{00000000-0005-0000-0000-00009C340000}"/>
    <cellStyle name="Normal 6 2 4 5 2 2 3 2 2" xfId="39135" xr:uid="{00000000-0005-0000-0000-00009D340000}"/>
    <cellStyle name="Normal 6 2 4 5 2 2 3 3" xfId="29117" xr:uid="{00000000-0005-0000-0000-00009E340000}"/>
    <cellStyle name="Normal 6 2 4 5 2 2 4" xfId="7645" xr:uid="{00000000-0005-0000-0000-00009F340000}"/>
    <cellStyle name="Normal 6 2 4 5 2 2 4 2" xfId="34987" xr:uid="{00000000-0005-0000-0000-0000A0340000}"/>
    <cellStyle name="Normal 6 2 4 5 2 2 5" xfId="24391" xr:uid="{00000000-0005-0000-0000-0000A1340000}"/>
    <cellStyle name="Normal 6 2 4 5 2 3" xfId="7646" xr:uid="{00000000-0005-0000-0000-0000A2340000}"/>
    <cellStyle name="Normal 6 2 4 5 2 3 2" xfId="7647" xr:uid="{00000000-0005-0000-0000-0000A3340000}"/>
    <cellStyle name="Normal 6 2 4 5 2 3 2 2" xfId="7648" xr:uid="{00000000-0005-0000-0000-0000A4340000}"/>
    <cellStyle name="Normal 6 2 4 5 2 3 2 2 2" xfId="39136" xr:uid="{00000000-0005-0000-0000-0000A5340000}"/>
    <cellStyle name="Normal 6 2 4 5 2 3 2 3" xfId="29118" xr:uid="{00000000-0005-0000-0000-0000A6340000}"/>
    <cellStyle name="Normal 6 2 4 5 2 3 3" xfId="7649" xr:uid="{00000000-0005-0000-0000-0000A7340000}"/>
    <cellStyle name="Normal 6 2 4 5 2 3 3 2" xfId="7650" xr:uid="{00000000-0005-0000-0000-0000A8340000}"/>
    <cellStyle name="Normal 6 2 4 5 2 3 3 2 2" xfId="39137" xr:uid="{00000000-0005-0000-0000-0000A9340000}"/>
    <cellStyle name="Normal 6 2 4 5 2 3 3 3" xfId="29119" xr:uid="{00000000-0005-0000-0000-0000AA340000}"/>
    <cellStyle name="Normal 6 2 4 5 2 3 4" xfId="7651" xr:uid="{00000000-0005-0000-0000-0000AB340000}"/>
    <cellStyle name="Normal 6 2 4 5 2 3 4 2" xfId="34988" xr:uid="{00000000-0005-0000-0000-0000AC340000}"/>
    <cellStyle name="Normal 6 2 4 5 2 3 5" xfId="24392" xr:uid="{00000000-0005-0000-0000-0000AD340000}"/>
    <cellStyle name="Normal 6 2 4 5 2 4" xfId="7652" xr:uid="{00000000-0005-0000-0000-0000AE340000}"/>
    <cellStyle name="Normal 6 2 4 5 2 4 2" xfId="7653" xr:uid="{00000000-0005-0000-0000-0000AF340000}"/>
    <cellStyle name="Normal 6 2 4 5 2 4 2 2" xfId="39138" xr:uid="{00000000-0005-0000-0000-0000B0340000}"/>
    <cellStyle name="Normal 6 2 4 5 2 4 3" xfId="29120" xr:uid="{00000000-0005-0000-0000-0000B1340000}"/>
    <cellStyle name="Normal 6 2 4 5 2 5" xfId="7654" xr:uid="{00000000-0005-0000-0000-0000B2340000}"/>
    <cellStyle name="Normal 6 2 4 5 2 5 2" xfId="7655" xr:uid="{00000000-0005-0000-0000-0000B3340000}"/>
    <cellStyle name="Normal 6 2 4 5 2 5 2 2" xfId="39139" xr:uid="{00000000-0005-0000-0000-0000B4340000}"/>
    <cellStyle name="Normal 6 2 4 5 2 5 3" xfId="29121" xr:uid="{00000000-0005-0000-0000-0000B5340000}"/>
    <cellStyle name="Normal 6 2 4 5 2 6" xfId="7656" xr:uid="{00000000-0005-0000-0000-0000B6340000}"/>
    <cellStyle name="Normal 6 2 4 5 2 6 2" xfId="34986" xr:uid="{00000000-0005-0000-0000-0000B7340000}"/>
    <cellStyle name="Normal 6 2 4 5 2 7" xfId="24390" xr:uid="{00000000-0005-0000-0000-0000B8340000}"/>
    <cellStyle name="Normal 6 2 4 5 3" xfId="7657" xr:uid="{00000000-0005-0000-0000-0000B9340000}"/>
    <cellStyle name="Normal 6 2 4 5 3 2" xfId="7658" xr:uid="{00000000-0005-0000-0000-0000BA340000}"/>
    <cellStyle name="Normal 6 2 4 5 3 2 2" xfId="7659" xr:uid="{00000000-0005-0000-0000-0000BB340000}"/>
    <cellStyle name="Normal 6 2 4 5 3 2 2 2" xfId="39140" xr:uid="{00000000-0005-0000-0000-0000BC340000}"/>
    <cellStyle name="Normal 6 2 4 5 3 2 3" xfId="29122" xr:uid="{00000000-0005-0000-0000-0000BD340000}"/>
    <cellStyle name="Normal 6 2 4 5 3 3" xfId="7660" xr:uid="{00000000-0005-0000-0000-0000BE340000}"/>
    <cellStyle name="Normal 6 2 4 5 3 3 2" xfId="7661" xr:uid="{00000000-0005-0000-0000-0000BF340000}"/>
    <cellStyle name="Normal 6 2 4 5 3 3 2 2" xfId="39141" xr:uid="{00000000-0005-0000-0000-0000C0340000}"/>
    <cellStyle name="Normal 6 2 4 5 3 3 3" xfId="29123" xr:uid="{00000000-0005-0000-0000-0000C1340000}"/>
    <cellStyle name="Normal 6 2 4 5 3 4" xfId="7662" xr:uid="{00000000-0005-0000-0000-0000C2340000}"/>
    <cellStyle name="Normal 6 2 4 5 3 4 2" xfId="34989" xr:uid="{00000000-0005-0000-0000-0000C3340000}"/>
    <cellStyle name="Normal 6 2 4 5 3 5" xfId="24393" xr:uid="{00000000-0005-0000-0000-0000C4340000}"/>
    <cellStyle name="Normal 6 2 4 5 4" xfId="7663" xr:uid="{00000000-0005-0000-0000-0000C5340000}"/>
    <cellStyle name="Normal 6 2 4 5 4 2" xfId="7664" xr:uid="{00000000-0005-0000-0000-0000C6340000}"/>
    <cellStyle name="Normal 6 2 4 5 4 2 2" xfId="7665" xr:uid="{00000000-0005-0000-0000-0000C7340000}"/>
    <cellStyle name="Normal 6 2 4 5 4 2 2 2" xfId="39142" xr:uid="{00000000-0005-0000-0000-0000C8340000}"/>
    <cellStyle name="Normal 6 2 4 5 4 2 3" xfId="29124" xr:uid="{00000000-0005-0000-0000-0000C9340000}"/>
    <cellStyle name="Normal 6 2 4 5 4 3" xfId="7666" xr:uid="{00000000-0005-0000-0000-0000CA340000}"/>
    <cellStyle name="Normal 6 2 4 5 4 3 2" xfId="7667" xr:uid="{00000000-0005-0000-0000-0000CB340000}"/>
    <cellStyle name="Normal 6 2 4 5 4 3 2 2" xfId="39143" xr:uid="{00000000-0005-0000-0000-0000CC340000}"/>
    <cellStyle name="Normal 6 2 4 5 4 3 3" xfId="29125" xr:uid="{00000000-0005-0000-0000-0000CD340000}"/>
    <cellStyle name="Normal 6 2 4 5 4 4" xfId="7668" xr:uid="{00000000-0005-0000-0000-0000CE340000}"/>
    <cellStyle name="Normal 6 2 4 5 4 4 2" xfId="34990" xr:uid="{00000000-0005-0000-0000-0000CF340000}"/>
    <cellStyle name="Normal 6 2 4 5 4 5" xfId="24394" xr:uid="{00000000-0005-0000-0000-0000D0340000}"/>
    <cellStyle name="Normal 6 2 4 5 5" xfId="7669" xr:uid="{00000000-0005-0000-0000-0000D1340000}"/>
    <cellStyle name="Normal 6 2 4 5 5 2" xfId="7670" xr:uid="{00000000-0005-0000-0000-0000D2340000}"/>
    <cellStyle name="Normal 6 2 4 5 5 2 2" xfId="39144" xr:uid="{00000000-0005-0000-0000-0000D3340000}"/>
    <cellStyle name="Normal 6 2 4 5 5 3" xfId="29126" xr:uid="{00000000-0005-0000-0000-0000D4340000}"/>
    <cellStyle name="Normal 6 2 4 5 6" xfId="7671" xr:uid="{00000000-0005-0000-0000-0000D5340000}"/>
    <cellStyle name="Normal 6 2 4 5 6 2" xfId="7672" xr:uid="{00000000-0005-0000-0000-0000D6340000}"/>
    <cellStyle name="Normal 6 2 4 5 6 2 2" xfId="39145" xr:uid="{00000000-0005-0000-0000-0000D7340000}"/>
    <cellStyle name="Normal 6 2 4 5 6 3" xfId="29127" xr:uid="{00000000-0005-0000-0000-0000D8340000}"/>
    <cellStyle name="Normal 6 2 4 5 7" xfId="7673" xr:uid="{00000000-0005-0000-0000-0000D9340000}"/>
    <cellStyle name="Normal 6 2 4 5 7 2" xfId="34985" xr:uid="{00000000-0005-0000-0000-0000DA340000}"/>
    <cellStyle name="Normal 6 2 4 5 8" xfId="24389" xr:uid="{00000000-0005-0000-0000-0000DB340000}"/>
    <cellStyle name="Normal 6 2 4 6" xfId="7674" xr:uid="{00000000-0005-0000-0000-0000DC340000}"/>
    <cellStyle name="Normal 6 2 4 6 2" xfId="7675" xr:uid="{00000000-0005-0000-0000-0000DD340000}"/>
    <cellStyle name="Normal 6 2 4 6 2 2" xfId="7676" xr:uid="{00000000-0005-0000-0000-0000DE340000}"/>
    <cellStyle name="Normal 6 2 4 6 2 2 2" xfId="7677" xr:uid="{00000000-0005-0000-0000-0000DF340000}"/>
    <cellStyle name="Normal 6 2 4 6 2 2 2 2" xfId="7678" xr:uid="{00000000-0005-0000-0000-0000E0340000}"/>
    <cellStyle name="Normal 6 2 4 6 2 2 2 2 2" xfId="39146" xr:uid="{00000000-0005-0000-0000-0000E1340000}"/>
    <cellStyle name="Normal 6 2 4 6 2 2 2 3" xfId="29128" xr:uid="{00000000-0005-0000-0000-0000E2340000}"/>
    <cellStyle name="Normal 6 2 4 6 2 2 3" xfId="7679" xr:uid="{00000000-0005-0000-0000-0000E3340000}"/>
    <cellStyle name="Normal 6 2 4 6 2 2 3 2" xfId="7680" xr:uid="{00000000-0005-0000-0000-0000E4340000}"/>
    <cellStyle name="Normal 6 2 4 6 2 2 3 2 2" xfId="39147" xr:uid="{00000000-0005-0000-0000-0000E5340000}"/>
    <cellStyle name="Normal 6 2 4 6 2 2 3 3" xfId="29129" xr:uid="{00000000-0005-0000-0000-0000E6340000}"/>
    <cellStyle name="Normal 6 2 4 6 2 2 4" xfId="7681" xr:uid="{00000000-0005-0000-0000-0000E7340000}"/>
    <cellStyle name="Normal 6 2 4 6 2 2 4 2" xfId="34993" xr:uid="{00000000-0005-0000-0000-0000E8340000}"/>
    <cellStyle name="Normal 6 2 4 6 2 2 5" xfId="24397" xr:uid="{00000000-0005-0000-0000-0000E9340000}"/>
    <cellStyle name="Normal 6 2 4 6 2 3" xfId="7682" xr:uid="{00000000-0005-0000-0000-0000EA340000}"/>
    <cellStyle name="Normal 6 2 4 6 2 3 2" xfId="7683" xr:uid="{00000000-0005-0000-0000-0000EB340000}"/>
    <cellStyle name="Normal 6 2 4 6 2 3 2 2" xfId="7684" xr:uid="{00000000-0005-0000-0000-0000EC340000}"/>
    <cellStyle name="Normal 6 2 4 6 2 3 2 2 2" xfId="39148" xr:uid="{00000000-0005-0000-0000-0000ED340000}"/>
    <cellStyle name="Normal 6 2 4 6 2 3 2 3" xfId="29130" xr:uid="{00000000-0005-0000-0000-0000EE340000}"/>
    <cellStyle name="Normal 6 2 4 6 2 3 3" xfId="7685" xr:uid="{00000000-0005-0000-0000-0000EF340000}"/>
    <cellStyle name="Normal 6 2 4 6 2 3 3 2" xfId="7686" xr:uid="{00000000-0005-0000-0000-0000F0340000}"/>
    <cellStyle name="Normal 6 2 4 6 2 3 3 2 2" xfId="39149" xr:uid="{00000000-0005-0000-0000-0000F1340000}"/>
    <cellStyle name="Normal 6 2 4 6 2 3 3 3" xfId="29131" xr:uid="{00000000-0005-0000-0000-0000F2340000}"/>
    <cellStyle name="Normal 6 2 4 6 2 3 4" xfId="7687" xr:uid="{00000000-0005-0000-0000-0000F3340000}"/>
    <cellStyle name="Normal 6 2 4 6 2 3 4 2" xfId="34994" xr:uid="{00000000-0005-0000-0000-0000F4340000}"/>
    <cellStyle name="Normal 6 2 4 6 2 3 5" xfId="24398" xr:uid="{00000000-0005-0000-0000-0000F5340000}"/>
    <cellStyle name="Normal 6 2 4 6 2 4" xfId="7688" xr:uid="{00000000-0005-0000-0000-0000F6340000}"/>
    <cellStyle name="Normal 6 2 4 6 2 4 2" xfId="7689" xr:uid="{00000000-0005-0000-0000-0000F7340000}"/>
    <cellStyle name="Normal 6 2 4 6 2 4 2 2" xfId="39150" xr:uid="{00000000-0005-0000-0000-0000F8340000}"/>
    <cellStyle name="Normal 6 2 4 6 2 4 3" xfId="29132" xr:uid="{00000000-0005-0000-0000-0000F9340000}"/>
    <cellStyle name="Normal 6 2 4 6 2 5" xfId="7690" xr:uid="{00000000-0005-0000-0000-0000FA340000}"/>
    <cellStyle name="Normal 6 2 4 6 2 5 2" xfId="7691" xr:uid="{00000000-0005-0000-0000-0000FB340000}"/>
    <cellStyle name="Normal 6 2 4 6 2 5 2 2" xfId="39151" xr:uid="{00000000-0005-0000-0000-0000FC340000}"/>
    <cellStyle name="Normal 6 2 4 6 2 5 3" xfId="29133" xr:uid="{00000000-0005-0000-0000-0000FD340000}"/>
    <cellStyle name="Normal 6 2 4 6 2 6" xfId="7692" xr:uid="{00000000-0005-0000-0000-0000FE340000}"/>
    <cellStyle name="Normal 6 2 4 6 2 6 2" xfId="34992" xr:uid="{00000000-0005-0000-0000-0000FF340000}"/>
    <cellStyle name="Normal 6 2 4 6 2 7" xfId="24396" xr:uid="{00000000-0005-0000-0000-000000350000}"/>
    <cellStyle name="Normal 6 2 4 6 3" xfId="7693" xr:uid="{00000000-0005-0000-0000-000001350000}"/>
    <cellStyle name="Normal 6 2 4 6 3 2" xfId="7694" xr:uid="{00000000-0005-0000-0000-000002350000}"/>
    <cellStyle name="Normal 6 2 4 6 3 2 2" xfId="7695" xr:uid="{00000000-0005-0000-0000-000003350000}"/>
    <cellStyle name="Normal 6 2 4 6 3 2 2 2" xfId="39152" xr:uid="{00000000-0005-0000-0000-000004350000}"/>
    <cellStyle name="Normal 6 2 4 6 3 2 3" xfId="29134" xr:uid="{00000000-0005-0000-0000-000005350000}"/>
    <cellStyle name="Normal 6 2 4 6 3 3" xfId="7696" xr:uid="{00000000-0005-0000-0000-000006350000}"/>
    <cellStyle name="Normal 6 2 4 6 3 3 2" xfId="7697" xr:uid="{00000000-0005-0000-0000-000007350000}"/>
    <cellStyle name="Normal 6 2 4 6 3 3 2 2" xfId="39153" xr:uid="{00000000-0005-0000-0000-000008350000}"/>
    <cellStyle name="Normal 6 2 4 6 3 3 3" xfId="29135" xr:uid="{00000000-0005-0000-0000-000009350000}"/>
    <cellStyle name="Normal 6 2 4 6 3 4" xfId="7698" xr:uid="{00000000-0005-0000-0000-00000A350000}"/>
    <cellStyle name="Normal 6 2 4 6 3 4 2" xfId="34995" xr:uid="{00000000-0005-0000-0000-00000B350000}"/>
    <cellStyle name="Normal 6 2 4 6 3 5" xfId="24399" xr:uid="{00000000-0005-0000-0000-00000C350000}"/>
    <cellStyle name="Normal 6 2 4 6 4" xfId="7699" xr:uid="{00000000-0005-0000-0000-00000D350000}"/>
    <cellStyle name="Normal 6 2 4 6 4 2" xfId="7700" xr:uid="{00000000-0005-0000-0000-00000E350000}"/>
    <cellStyle name="Normal 6 2 4 6 4 2 2" xfId="7701" xr:uid="{00000000-0005-0000-0000-00000F350000}"/>
    <cellStyle name="Normal 6 2 4 6 4 2 2 2" xfId="39154" xr:uid="{00000000-0005-0000-0000-000010350000}"/>
    <cellStyle name="Normal 6 2 4 6 4 2 3" xfId="29136" xr:uid="{00000000-0005-0000-0000-000011350000}"/>
    <cellStyle name="Normal 6 2 4 6 4 3" xfId="7702" xr:uid="{00000000-0005-0000-0000-000012350000}"/>
    <cellStyle name="Normal 6 2 4 6 4 3 2" xfId="7703" xr:uid="{00000000-0005-0000-0000-000013350000}"/>
    <cellStyle name="Normal 6 2 4 6 4 3 2 2" xfId="39155" xr:uid="{00000000-0005-0000-0000-000014350000}"/>
    <cellStyle name="Normal 6 2 4 6 4 3 3" xfId="29137" xr:uid="{00000000-0005-0000-0000-000015350000}"/>
    <cellStyle name="Normal 6 2 4 6 4 4" xfId="7704" xr:uid="{00000000-0005-0000-0000-000016350000}"/>
    <cellStyle name="Normal 6 2 4 6 4 4 2" xfId="34996" xr:uid="{00000000-0005-0000-0000-000017350000}"/>
    <cellStyle name="Normal 6 2 4 6 4 5" xfId="24400" xr:uid="{00000000-0005-0000-0000-000018350000}"/>
    <cellStyle name="Normal 6 2 4 6 5" xfId="7705" xr:uid="{00000000-0005-0000-0000-000019350000}"/>
    <cellStyle name="Normal 6 2 4 6 5 2" xfId="7706" xr:uid="{00000000-0005-0000-0000-00001A350000}"/>
    <cellStyle name="Normal 6 2 4 6 5 2 2" xfId="39156" xr:uid="{00000000-0005-0000-0000-00001B350000}"/>
    <cellStyle name="Normal 6 2 4 6 5 3" xfId="29138" xr:uid="{00000000-0005-0000-0000-00001C350000}"/>
    <cellStyle name="Normal 6 2 4 6 6" xfId="7707" xr:uid="{00000000-0005-0000-0000-00001D350000}"/>
    <cellStyle name="Normal 6 2 4 6 6 2" xfId="7708" xr:uid="{00000000-0005-0000-0000-00001E350000}"/>
    <cellStyle name="Normal 6 2 4 6 6 2 2" xfId="39157" xr:uid="{00000000-0005-0000-0000-00001F350000}"/>
    <cellStyle name="Normal 6 2 4 6 6 3" xfId="29139" xr:uid="{00000000-0005-0000-0000-000020350000}"/>
    <cellStyle name="Normal 6 2 4 6 7" xfId="7709" xr:uid="{00000000-0005-0000-0000-000021350000}"/>
    <cellStyle name="Normal 6 2 4 6 7 2" xfId="34991" xr:uid="{00000000-0005-0000-0000-000022350000}"/>
    <cellStyle name="Normal 6 2 4 6 8" xfId="24395" xr:uid="{00000000-0005-0000-0000-000023350000}"/>
    <cellStyle name="Normal 6 2 4 7" xfId="7710" xr:uid="{00000000-0005-0000-0000-000024350000}"/>
    <cellStyle name="Normal 6 2 4 7 2" xfId="7711" xr:uid="{00000000-0005-0000-0000-000025350000}"/>
    <cellStyle name="Normal 6 2 4 7 2 2" xfId="7712" xr:uid="{00000000-0005-0000-0000-000026350000}"/>
    <cellStyle name="Normal 6 2 4 7 2 2 2" xfId="7713" xr:uid="{00000000-0005-0000-0000-000027350000}"/>
    <cellStyle name="Normal 6 2 4 7 2 2 2 2" xfId="39158" xr:uid="{00000000-0005-0000-0000-000028350000}"/>
    <cellStyle name="Normal 6 2 4 7 2 2 3" xfId="29140" xr:uid="{00000000-0005-0000-0000-000029350000}"/>
    <cellStyle name="Normal 6 2 4 7 2 3" xfId="7714" xr:uid="{00000000-0005-0000-0000-00002A350000}"/>
    <cellStyle name="Normal 6 2 4 7 2 3 2" xfId="7715" xr:uid="{00000000-0005-0000-0000-00002B350000}"/>
    <cellStyle name="Normal 6 2 4 7 2 3 2 2" xfId="39159" xr:uid="{00000000-0005-0000-0000-00002C350000}"/>
    <cellStyle name="Normal 6 2 4 7 2 3 3" xfId="29141" xr:uid="{00000000-0005-0000-0000-00002D350000}"/>
    <cellStyle name="Normal 6 2 4 7 2 4" xfId="7716" xr:uid="{00000000-0005-0000-0000-00002E350000}"/>
    <cellStyle name="Normal 6 2 4 7 2 4 2" xfId="34998" xr:uid="{00000000-0005-0000-0000-00002F350000}"/>
    <cellStyle name="Normal 6 2 4 7 2 5" xfId="24402" xr:uid="{00000000-0005-0000-0000-000030350000}"/>
    <cellStyle name="Normal 6 2 4 7 3" xfId="7717" xr:uid="{00000000-0005-0000-0000-000031350000}"/>
    <cellStyle name="Normal 6 2 4 7 3 2" xfId="7718" xr:uid="{00000000-0005-0000-0000-000032350000}"/>
    <cellStyle name="Normal 6 2 4 7 3 2 2" xfId="7719" xr:uid="{00000000-0005-0000-0000-000033350000}"/>
    <cellStyle name="Normal 6 2 4 7 3 2 2 2" xfId="39160" xr:uid="{00000000-0005-0000-0000-000034350000}"/>
    <cellStyle name="Normal 6 2 4 7 3 2 3" xfId="29142" xr:uid="{00000000-0005-0000-0000-000035350000}"/>
    <cellStyle name="Normal 6 2 4 7 3 3" xfId="7720" xr:uid="{00000000-0005-0000-0000-000036350000}"/>
    <cellStyle name="Normal 6 2 4 7 3 3 2" xfId="7721" xr:uid="{00000000-0005-0000-0000-000037350000}"/>
    <cellStyle name="Normal 6 2 4 7 3 3 2 2" xfId="39161" xr:uid="{00000000-0005-0000-0000-000038350000}"/>
    <cellStyle name="Normal 6 2 4 7 3 3 3" xfId="29143" xr:uid="{00000000-0005-0000-0000-000039350000}"/>
    <cellStyle name="Normal 6 2 4 7 3 4" xfId="7722" xr:uid="{00000000-0005-0000-0000-00003A350000}"/>
    <cellStyle name="Normal 6 2 4 7 3 4 2" xfId="34999" xr:uid="{00000000-0005-0000-0000-00003B350000}"/>
    <cellStyle name="Normal 6 2 4 7 3 5" xfId="24403" xr:uid="{00000000-0005-0000-0000-00003C350000}"/>
    <cellStyle name="Normal 6 2 4 7 4" xfId="7723" xr:uid="{00000000-0005-0000-0000-00003D350000}"/>
    <cellStyle name="Normal 6 2 4 7 4 2" xfId="7724" xr:uid="{00000000-0005-0000-0000-00003E350000}"/>
    <cellStyle name="Normal 6 2 4 7 4 2 2" xfId="39162" xr:uid="{00000000-0005-0000-0000-00003F350000}"/>
    <cellStyle name="Normal 6 2 4 7 4 3" xfId="29144" xr:uid="{00000000-0005-0000-0000-000040350000}"/>
    <cellStyle name="Normal 6 2 4 7 5" xfId="7725" xr:uid="{00000000-0005-0000-0000-000041350000}"/>
    <cellStyle name="Normal 6 2 4 7 5 2" xfId="7726" xr:uid="{00000000-0005-0000-0000-000042350000}"/>
    <cellStyle name="Normal 6 2 4 7 5 2 2" xfId="39163" xr:uid="{00000000-0005-0000-0000-000043350000}"/>
    <cellStyle name="Normal 6 2 4 7 5 3" xfId="29145" xr:uid="{00000000-0005-0000-0000-000044350000}"/>
    <cellStyle name="Normal 6 2 4 7 6" xfId="7727" xr:uid="{00000000-0005-0000-0000-000045350000}"/>
    <cellStyle name="Normal 6 2 4 7 6 2" xfId="34997" xr:uid="{00000000-0005-0000-0000-000046350000}"/>
    <cellStyle name="Normal 6 2 4 7 7" xfId="24401" xr:uid="{00000000-0005-0000-0000-000047350000}"/>
    <cellStyle name="Normal 6 2 4 8" xfId="7728" xr:uid="{00000000-0005-0000-0000-000048350000}"/>
    <cellStyle name="Normal 6 2 4 8 2" xfId="7729" xr:uid="{00000000-0005-0000-0000-000049350000}"/>
    <cellStyle name="Normal 6 2 4 8 2 2" xfId="7730" xr:uid="{00000000-0005-0000-0000-00004A350000}"/>
    <cellStyle name="Normal 6 2 4 8 2 2 2" xfId="39164" xr:uid="{00000000-0005-0000-0000-00004B350000}"/>
    <cellStyle name="Normal 6 2 4 8 2 3" xfId="29146" xr:uid="{00000000-0005-0000-0000-00004C350000}"/>
    <cellStyle name="Normal 6 2 4 8 3" xfId="7731" xr:uid="{00000000-0005-0000-0000-00004D350000}"/>
    <cellStyle name="Normal 6 2 4 8 3 2" xfId="7732" xr:uid="{00000000-0005-0000-0000-00004E350000}"/>
    <cellStyle name="Normal 6 2 4 8 3 2 2" xfId="39165" xr:uid="{00000000-0005-0000-0000-00004F350000}"/>
    <cellStyle name="Normal 6 2 4 8 3 3" xfId="29147" xr:uid="{00000000-0005-0000-0000-000050350000}"/>
    <cellStyle name="Normal 6 2 4 8 4" xfId="7733" xr:uid="{00000000-0005-0000-0000-000051350000}"/>
    <cellStyle name="Normal 6 2 4 8 4 2" xfId="35000" xr:uid="{00000000-0005-0000-0000-000052350000}"/>
    <cellStyle name="Normal 6 2 4 8 5" xfId="24404" xr:uid="{00000000-0005-0000-0000-000053350000}"/>
    <cellStyle name="Normal 6 2 4 9" xfId="7734" xr:uid="{00000000-0005-0000-0000-000054350000}"/>
    <cellStyle name="Normal 6 2 4 9 2" xfId="7735" xr:uid="{00000000-0005-0000-0000-000055350000}"/>
    <cellStyle name="Normal 6 2 4 9 2 2" xfId="7736" xr:uid="{00000000-0005-0000-0000-000056350000}"/>
    <cellStyle name="Normal 6 2 4 9 2 2 2" xfId="39166" xr:uid="{00000000-0005-0000-0000-000057350000}"/>
    <cellStyle name="Normal 6 2 4 9 2 3" xfId="29148" xr:uid="{00000000-0005-0000-0000-000058350000}"/>
    <cellStyle name="Normal 6 2 4 9 3" xfId="7737" xr:uid="{00000000-0005-0000-0000-000059350000}"/>
    <cellStyle name="Normal 6 2 4 9 3 2" xfId="7738" xr:uid="{00000000-0005-0000-0000-00005A350000}"/>
    <cellStyle name="Normal 6 2 4 9 3 2 2" xfId="39167" xr:uid="{00000000-0005-0000-0000-00005B350000}"/>
    <cellStyle name="Normal 6 2 4 9 3 3" xfId="29149" xr:uid="{00000000-0005-0000-0000-00005C350000}"/>
    <cellStyle name="Normal 6 2 4 9 4" xfId="7739" xr:uid="{00000000-0005-0000-0000-00005D350000}"/>
    <cellStyle name="Normal 6 2 4 9 4 2" xfId="35001" xr:uid="{00000000-0005-0000-0000-00005E350000}"/>
    <cellStyle name="Normal 6 2 4 9 5" xfId="24405" xr:uid="{00000000-0005-0000-0000-00005F350000}"/>
    <cellStyle name="Normal 6 2 5" xfId="7740" xr:uid="{00000000-0005-0000-0000-000060350000}"/>
    <cellStyle name="Normal 6 2 5 10" xfId="7741" xr:uid="{00000000-0005-0000-0000-000061350000}"/>
    <cellStyle name="Normal 6 2 5 10 2" xfId="7742" xr:uid="{00000000-0005-0000-0000-000062350000}"/>
    <cellStyle name="Normal 6 2 5 10 2 2" xfId="39168" xr:uid="{00000000-0005-0000-0000-000063350000}"/>
    <cellStyle name="Normal 6 2 5 10 3" xfId="29150" xr:uid="{00000000-0005-0000-0000-000064350000}"/>
    <cellStyle name="Normal 6 2 5 11" xfId="7743" xr:uid="{00000000-0005-0000-0000-000065350000}"/>
    <cellStyle name="Normal 6 2 5 11 2" xfId="7744" xr:uid="{00000000-0005-0000-0000-000066350000}"/>
    <cellStyle name="Normal 6 2 5 11 2 2" xfId="39169" xr:uid="{00000000-0005-0000-0000-000067350000}"/>
    <cellStyle name="Normal 6 2 5 11 3" xfId="29151" xr:uid="{00000000-0005-0000-0000-000068350000}"/>
    <cellStyle name="Normal 6 2 5 12" xfId="7745" xr:uid="{00000000-0005-0000-0000-000069350000}"/>
    <cellStyle name="Normal 6 2 5 12 2" xfId="35002" xr:uid="{00000000-0005-0000-0000-00006A350000}"/>
    <cellStyle name="Normal 6 2 5 13" xfId="24406" xr:uid="{00000000-0005-0000-0000-00006B350000}"/>
    <cellStyle name="Normal 6 2 5 2" xfId="7746" xr:uid="{00000000-0005-0000-0000-00006C350000}"/>
    <cellStyle name="Normal 6 2 5 2 10" xfId="7747" xr:uid="{00000000-0005-0000-0000-00006D350000}"/>
    <cellStyle name="Normal 6 2 5 2 10 2" xfId="7748" xr:uid="{00000000-0005-0000-0000-00006E350000}"/>
    <cellStyle name="Normal 6 2 5 2 10 2 2" xfId="39170" xr:uid="{00000000-0005-0000-0000-00006F350000}"/>
    <cellStyle name="Normal 6 2 5 2 10 3" xfId="29152" xr:uid="{00000000-0005-0000-0000-000070350000}"/>
    <cellStyle name="Normal 6 2 5 2 11" xfId="7749" xr:uid="{00000000-0005-0000-0000-000071350000}"/>
    <cellStyle name="Normal 6 2 5 2 11 2" xfId="35003" xr:uid="{00000000-0005-0000-0000-000072350000}"/>
    <cellStyle name="Normal 6 2 5 2 12" xfId="24407" xr:uid="{00000000-0005-0000-0000-000073350000}"/>
    <cellStyle name="Normal 6 2 5 2 2" xfId="7750" xr:uid="{00000000-0005-0000-0000-000074350000}"/>
    <cellStyle name="Normal 6 2 5 2 2 10" xfId="24408" xr:uid="{00000000-0005-0000-0000-000075350000}"/>
    <cellStyle name="Normal 6 2 5 2 2 2" xfId="7751" xr:uid="{00000000-0005-0000-0000-000076350000}"/>
    <cellStyle name="Normal 6 2 5 2 2 2 2" xfId="7752" xr:uid="{00000000-0005-0000-0000-000077350000}"/>
    <cellStyle name="Normal 6 2 5 2 2 2 2 2" xfId="7753" xr:uid="{00000000-0005-0000-0000-000078350000}"/>
    <cellStyle name="Normal 6 2 5 2 2 2 2 2 2" xfId="7754" xr:uid="{00000000-0005-0000-0000-000079350000}"/>
    <cellStyle name="Normal 6 2 5 2 2 2 2 2 2 2" xfId="7755" xr:uid="{00000000-0005-0000-0000-00007A350000}"/>
    <cellStyle name="Normal 6 2 5 2 2 2 2 2 2 2 2" xfId="39171" xr:uid="{00000000-0005-0000-0000-00007B350000}"/>
    <cellStyle name="Normal 6 2 5 2 2 2 2 2 2 3" xfId="29153" xr:uid="{00000000-0005-0000-0000-00007C350000}"/>
    <cellStyle name="Normal 6 2 5 2 2 2 2 2 3" xfId="7756" xr:uid="{00000000-0005-0000-0000-00007D350000}"/>
    <cellStyle name="Normal 6 2 5 2 2 2 2 2 3 2" xfId="7757" xr:uid="{00000000-0005-0000-0000-00007E350000}"/>
    <cellStyle name="Normal 6 2 5 2 2 2 2 2 3 2 2" xfId="39172" xr:uid="{00000000-0005-0000-0000-00007F350000}"/>
    <cellStyle name="Normal 6 2 5 2 2 2 2 2 3 3" xfId="29154" xr:uid="{00000000-0005-0000-0000-000080350000}"/>
    <cellStyle name="Normal 6 2 5 2 2 2 2 2 4" xfId="7758" xr:uid="{00000000-0005-0000-0000-000081350000}"/>
    <cellStyle name="Normal 6 2 5 2 2 2 2 2 4 2" xfId="35007" xr:uid="{00000000-0005-0000-0000-000082350000}"/>
    <cellStyle name="Normal 6 2 5 2 2 2 2 2 5" xfId="24411" xr:uid="{00000000-0005-0000-0000-000083350000}"/>
    <cellStyle name="Normal 6 2 5 2 2 2 2 3" xfId="7759" xr:uid="{00000000-0005-0000-0000-000084350000}"/>
    <cellStyle name="Normal 6 2 5 2 2 2 2 3 2" xfId="7760" xr:uid="{00000000-0005-0000-0000-000085350000}"/>
    <cellStyle name="Normal 6 2 5 2 2 2 2 3 2 2" xfId="7761" xr:uid="{00000000-0005-0000-0000-000086350000}"/>
    <cellStyle name="Normal 6 2 5 2 2 2 2 3 2 2 2" xfId="39173" xr:uid="{00000000-0005-0000-0000-000087350000}"/>
    <cellStyle name="Normal 6 2 5 2 2 2 2 3 2 3" xfId="29155" xr:uid="{00000000-0005-0000-0000-000088350000}"/>
    <cellStyle name="Normal 6 2 5 2 2 2 2 3 3" xfId="7762" xr:uid="{00000000-0005-0000-0000-000089350000}"/>
    <cellStyle name="Normal 6 2 5 2 2 2 2 3 3 2" xfId="7763" xr:uid="{00000000-0005-0000-0000-00008A350000}"/>
    <cellStyle name="Normal 6 2 5 2 2 2 2 3 3 2 2" xfId="39174" xr:uid="{00000000-0005-0000-0000-00008B350000}"/>
    <cellStyle name="Normal 6 2 5 2 2 2 2 3 3 3" xfId="29156" xr:uid="{00000000-0005-0000-0000-00008C350000}"/>
    <cellStyle name="Normal 6 2 5 2 2 2 2 3 4" xfId="7764" xr:uid="{00000000-0005-0000-0000-00008D350000}"/>
    <cellStyle name="Normal 6 2 5 2 2 2 2 3 4 2" xfId="35008" xr:uid="{00000000-0005-0000-0000-00008E350000}"/>
    <cellStyle name="Normal 6 2 5 2 2 2 2 3 5" xfId="24412" xr:uid="{00000000-0005-0000-0000-00008F350000}"/>
    <cellStyle name="Normal 6 2 5 2 2 2 2 4" xfId="7765" xr:uid="{00000000-0005-0000-0000-000090350000}"/>
    <cellStyle name="Normal 6 2 5 2 2 2 2 4 2" xfId="7766" xr:uid="{00000000-0005-0000-0000-000091350000}"/>
    <cellStyle name="Normal 6 2 5 2 2 2 2 4 2 2" xfId="39175" xr:uid="{00000000-0005-0000-0000-000092350000}"/>
    <cellStyle name="Normal 6 2 5 2 2 2 2 4 3" xfId="29157" xr:uid="{00000000-0005-0000-0000-000093350000}"/>
    <cellStyle name="Normal 6 2 5 2 2 2 2 5" xfId="7767" xr:uid="{00000000-0005-0000-0000-000094350000}"/>
    <cellStyle name="Normal 6 2 5 2 2 2 2 5 2" xfId="7768" xr:uid="{00000000-0005-0000-0000-000095350000}"/>
    <cellStyle name="Normal 6 2 5 2 2 2 2 5 2 2" xfId="39176" xr:uid="{00000000-0005-0000-0000-000096350000}"/>
    <cellStyle name="Normal 6 2 5 2 2 2 2 5 3" xfId="29158" xr:uid="{00000000-0005-0000-0000-000097350000}"/>
    <cellStyle name="Normal 6 2 5 2 2 2 2 6" xfId="7769" xr:uid="{00000000-0005-0000-0000-000098350000}"/>
    <cellStyle name="Normal 6 2 5 2 2 2 2 6 2" xfId="35006" xr:uid="{00000000-0005-0000-0000-000099350000}"/>
    <cellStyle name="Normal 6 2 5 2 2 2 2 7" xfId="24410" xr:uid="{00000000-0005-0000-0000-00009A350000}"/>
    <cellStyle name="Normal 6 2 5 2 2 2 3" xfId="7770" xr:uid="{00000000-0005-0000-0000-00009B350000}"/>
    <cellStyle name="Normal 6 2 5 2 2 2 3 2" xfId="7771" xr:uid="{00000000-0005-0000-0000-00009C350000}"/>
    <cellStyle name="Normal 6 2 5 2 2 2 3 2 2" xfId="7772" xr:uid="{00000000-0005-0000-0000-00009D350000}"/>
    <cellStyle name="Normal 6 2 5 2 2 2 3 2 2 2" xfId="39177" xr:uid="{00000000-0005-0000-0000-00009E350000}"/>
    <cellStyle name="Normal 6 2 5 2 2 2 3 2 3" xfId="29159" xr:uid="{00000000-0005-0000-0000-00009F350000}"/>
    <cellStyle name="Normal 6 2 5 2 2 2 3 3" xfId="7773" xr:uid="{00000000-0005-0000-0000-0000A0350000}"/>
    <cellStyle name="Normal 6 2 5 2 2 2 3 3 2" xfId="7774" xr:uid="{00000000-0005-0000-0000-0000A1350000}"/>
    <cellStyle name="Normal 6 2 5 2 2 2 3 3 2 2" xfId="39178" xr:uid="{00000000-0005-0000-0000-0000A2350000}"/>
    <cellStyle name="Normal 6 2 5 2 2 2 3 3 3" xfId="29160" xr:uid="{00000000-0005-0000-0000-0000A3350000}"/>
    <cellStyle name="Normal 6 2 5 2 2 2 3 4" xfId="7775" xr:uid="{00000000-0005-0000-0000-0000A4350000}"/>
    <cellStyle name="Normal 6 2 5 2 2 2 3 4 2" xfId="35009" xr:uid="{00000000-0005-0000-0000-0000A5350000}"/>
    <cellStyle name="Normal 6 2 5 2 2 2 3 5" xfId="24413" xr:uid="{00000000-0005-0000-0000-0000A6350000}"/>
    <cellStyle name="Normal 6 2 5 2 2 2 4" xfId="7776" xr:uid="{00000000-0005-0000-0000-0000A7350000}"/>
    <cellStyle name="Normal 6 2 5 2 2 2 4 2" xfId="7777" xr:uid="{00000000-0005-0000-0000-0000A8350000}"/>
    <cellStyle name="Normal 6 2 5 2 2 2 4 2 2" xfId="7778" xr:uid="{00000000-0005-0000-0000-0000A9350000}"/>
    <cellStyle name="Normal 6 2 5 2 2 2 4 2 2 2" xfId="39179" xr:uid="{00000000-0005-0000-0000-0000AA350000}"/>
    <cellStyle name="Normal 6 2 5 2 2 2 4 2 3" xfId="29161" xr:uid="{00000000-0005-0000-0000-0000AB350000}"/>
    <cellStyle name="Normal 6 2 5 2 2 2 4 3" xfId="7779" xr:uid="{00000000-0005-0000-0000-0000AC350000}"/>
    <cellStyle name="Normal 6 2 5 2 2 2 4 3 2" xfId="7780" xr:uid="{00000000-0005-0000-0000-0000AD350000}"/>
    <cellStyle name="Normal 6 2 5 2 2 2 4 3 2 2" xfId="39180" xr:uid="{00000000-0005-0000-0000-0000AE350000}"/>
    <cellStyle name="Normal 6 2 5 2 2 2 4 3 3" xfId="29162" xr:uid="{00000000-0005-0000-0000-0000AF350000}"/>
    <cellStyle name="Normal 6 2 5 2 2 2 4 4" xfId="7781" xr:uid="{00000000-0005-0000-0000-0000B0350000}"/>
    <cellStyle name="Normal 6 2 5 2 2 2 4 4 2" xfId="35010" xr:uid="{00000000-0005-0000-0000-0000B1350000}"/>
    <cellStyle name="Normal 6 2 5 2 2 2 4 5" xfId="24414" xr:uid="{00000000-0005-0000-0000-0000B2350000}"/>
    <cellStyle name="Normal 6 2 5 2 2 2 5" xfId="7782" xr:uid="{00000000-0005-0000-0000-0000B3350000}"/>
    <cellStyle name="Normal 6 2 5 2 2 2 5 2" xfId="7783" xr:uid="{00000000-0005-0000-0000-0000B4350000}"/>
    <cellStyle name="Normal 6 2 5 2 2 2 5 2 2" xfId="39181" xr:uid="{00000000-0005-0000-0000-0000B5350000}"/>
    <cellStyle name="Normal 6 2 5 2 2 2 5 3" xfId="29163" xr:uid="{00000000-0005-0000-0000-0000B6350000}"/>
    <cellStyle name="Normal 6 2 5 2 2 2 6" xfId="7784" xr:uid="{00000000-0005-0000-0000-0000B7350000}"/>
    <cellStyle name="Normal 6 2 5 2 2 2 6 2" xfId="7785" xr:uid="{00000000-0005-0000-0000-0000B8350000}"/>
    <cellStyle name="Normal 6 2 5 2 2 2 6 2 2" xfId="39182" xr:uid="{00000000-0005-0000-0000-0000B9350000}"/>
    <cellStyle name="Normal 6 2 5 2 2 2 6 3" xfId="29164" xr:uid="{00000000-0005-0000-0000-0000BA350000}"/>
    <cellStyle name="Normal 6 2 5 2 2 2 7" xfId="7786" xr:uid="{00000000-0005-0000-0000-0000BB350000}"/>
    <cellStyle name="Normal 6 2 5 2 2 2 7 2" xfId="35005" xr:uid="{00000000-0005-0000-0000-0000BC350000}"/>
    <cellStyle name="Normal 6 2 5 2 2 2 8" xfId="24409" xr:uid="{00000000-0005-0000-0000-0000BD350000}"/>
    <cellStyle name="Normal 6 2 5 2 2 3" xfId="7787" xr:uid="{00000000-0005-0000-0000-0000BE350000}"/>
    <cellStyle name="Normal 6 2 5 2 2 3 2" xfId="7788" xr:uid="{00000000-0005-0000-0000-0000BF350000}"/>
    <cellStyle name="Normal 6 2 5 2 2 3 2 2" xfId="7789" xr:uid="{00000000-0005-0000-0000-0000C0350000}"/>
    <cellStyle name="Normal 6 2 5 2 2 3 2 2 2" xfId="7790" xr:uid="{00000000-0005-0000-0000-0000C1350000}"/>
    <cellStyle name="Normal 6 2 5 2 2 3 2 2 2 2" xfId="7791" xr:uid="{00000000-0005-0000-0000-0000C2350000}"/>
    <cellStyle name="Normal 6 2 5 2 2 3 2 2 2 2 2" xfId="39183" xr:uid="{00000000-0005-0000-0000-0000C3350000}"/>
    <cellStyle name="Normal 6 2 5 2 2 3 2 2 2 3" xfId="29165" xr:uid="{00000000-0005-0000-0000-0000C4350000}"/>
    <cellStyle name="Normal 6 2 5 2 2 3 2 2 3" xfId="7792" xr:uid="{00000000-0005-0000-0000-0000C5350000}"/>
    <cellStyle name="Normal 6 2 5 2 2 3 2 2 3 2" xfId="7793" xr:uid="{00000000-0005-0000-0000-0000C6350000}"/>
    <cellStyle name="Normal 6 2 5 2 2 3 2 2 3 2 2" xfId="39184" xr:uid="{00000000-0005-0000-0000-0000C7350000}"/>
    <cellStyle name="Normal 6 2 5 2 2 3 2 2 3 3" xfId="29166" xr:uid="{00000000-0005-0000-0000-0000C8350000}"/>
    <cellStyle name="Normal 6 2 5 2 2 3 2 2 4" xfId="7794" xr:uid="{00000000-0005-0000-0000-0000C9350000}"/>
    <cellStyle name="Normal 6 2 5 2 2 3 2 2 4 2" xfId="35013" xr:uid="{00000000-0005-0000-0000-0000CA350000}"/>
    <cellStyle name="Normal 6 2 5 2 2 3 2 2 5" xfId="24417" xr:uid="{00000000-0005-0000-0000-0000CB350000}"/>
    <cellStyle name="Normal 6 2 5 2 2 3 2 3" xfId="7795" xr:uid="{00000000-0005-0000-0000-0000CC350000}"/>
    <cellStyle name="Normal 6 2 5 2 2 3 2 3 2" xfId="7796" xr:uid="{00000000-0005-0000-0000-0000CD350000}"/>
    <cellStyle name="Normal 6 2 5 2 2 3 2 3 2 2" xfId="7797" xr:uid="{00000000-0005-0000-0000-0000CE350000}"/>
    <cellStyle name="Normal 6 2 5 2 2 3 2 3 2 2 2" xfId="39185" xr:uid="{00000000-0005-0000-0000-0000CF350000}"/>
    <cellStyle name="Normal 6 2 5 2 2 3 2 3 2 3" xfId="29167" xr:uid="{00000000-0005-0000-0000-0000D0350000}"/>
    <cellStyle name="Normal 6 2 5 2 2 3 2 3 3" xfId="7798" xr:uid="{00000000-0005-0000-0000-0000D1350000}"/>
    <cellStyle name="Normal 6 2 5 2 2 3 2 3 3 2" xfId="7799" xr:uid="{00000000-0005-0000-0000-0000D2350000}"/>
    <cellStyle name="Normal 6 2 5 2 2 3 2 3 3 2 2" xfId="39186" xr:uid="{00000000-0005-0000-0000-0000D3350000}"/>
    <cellStyle name="Normal 6 2 5 2 2 3 2 3 3 3" xfId="29168" xr:uid="{00000000-0005-0000-0000-0000D4350000}"/>
    <cellStyle name="Normal 6 2 5 2 2 3 2 3 4" xfId="7800" xr:uid="{00000000-0005-0000-0000-0000D5350000}"/>
    <cellStyle name="Normal 6 2 5 2 2 3 2 3 4 2" xfId="35014" xr:uid="{00000000-0005-0000-0000-0000D6350000}"/>
    <cellStyle name="Normal 6 2 5 2 2 3 2 3 5" xfId="24418" xr:uid="{00000000-0005-0000-0000-0000D7350000}"/>
    <cellStyle name="Normal 6 2 5 2 2 3 2 4" xfId="7801" xr:uid="{00000000-0005-0000-0000-0000D8350000}"/>
    <cellStyle name="Normal 6 2 5 2 2 3 2 4 2" xfId="7802" xr:uid="{00000000-0005-0000-0000-0000D9350000}"/>
    <cellStyle name="Normal 6 2 5 2 2 3 2 4 2 2" xfId="39187" xr:uid="{00000000-0005-0000-0000-0000DA350000}"/>
    <cellStyle name="Normal 6 2 5 2 2 3 2 4 3" xfId="29169" xr:uid="{00000000-0005-0000-0000-0000DB350000}"/>
    <cellStyle name="Normal 6 2 5 2 2 3 2 5" xfId="7803" xr:uid="{00000000-0005-0000-0000-0000DC350000}"/>
    <cellStyle name="Normal 6 2 5 2 2 3 2 5 2" xfId="7804" xr:uid="{00000000-0005-0000-0000-0000DD350000}"/>
    <cellStyle name="Normal 6 2 5 2 2 3 2 5 2 2" xfId="39188" xr:uid="{00000000-0005-0000-0000-0000DE350000}"/>
    <cellStyle name="Normal 6 2 5 2 2 3 2 5 3" xfId="29170" xr:uid="{00000000-0005-0000-0000-0000DF350000}"/>
    <cellStyle name="Normal 6 2 5 2 2 3 2 6" xfId="7805" xr:uid="{00000000-0005-0000-0000-0000E0350000}"/>
    <cellStyle name="Normal 6 2 5 2 2 3 2 6 2" xfId="35012" xr:uid="{00000000-0005-0000-0000-0000E1350000}"/>
    <cellStyle name="Normal 6 2 5 2 2 3 2 7" xfId="24416" xr:uid="{00000000-0005-0000-0000-0000E2350000}"/>
    <cellStyle name="Normal 6 2 5 2 2 3 3" xfId="7806" xr:uid="{00000000-0005-0000-0000-0000E3350000}"/>
    <cellStyle name="Normal 6 2 5 2 2 3 3 2" xfId="7807" xr:uid="{00000000-0005-0000-0000-0000E4350000}"/>
    <cellStyle name="Normal 6 2 5 2 2 3 3 2 2" xfId="7808" xr:uid="{00000000-0005-0000-0000-0000E5350000}"/>
    <cellStyle name="Normal 6 2 5 2 2 3 3 2 2 2" xfId="39189" xr:uid="{00000000-0005-0000-0000-0000E6350000}"/>
    <cellStyle name="Normal 6 2 5 2 2 3 3 2 3" xfId="29171" xr:uid="{00000000-0005-0000-0000-0000E7350000}"/>
    <cellStyle name="Normal 6 2 5 2 2 3 3 3" xfId="7809" xr:uid="{00000000-0005-0000-0000-0000E8350000}"/>
    <cellStyle name="Normal 6 2 5 2 2 3 3 3 2" xfId="7810" xr:uid="{00000000-0005-0000-0000-0000E9350000}"/>
    <cellStyle name="Normal 6 2 5 2 2 3 3 3 2 2" xfId="39190" xr:uid="{00000000-0005-0000-0000-0000EA350000}"/>
    <cellStyle name="Normal 6 2 5 2 2 3 3 3 3" xfId="29172" xr:uid="{00000000-0005-0000-0000-0000EB350000}"/>
    <cellStyle name="Normal 6 2 5 2 2 3 3 4" xfId="7811" xr:uid="{00000000-0005-0000-0000-0000EC350000}"/>
    <cellStyle name="Normal 6 2 5 2 2 3 3 4 2" xfId="35015" xr:uid="{00000000-0005-0000-0000-0000ED350000}"/>
    <cellStyle name="Normal 6 2 5 2 2 3 3 5" xfId="24419" xr:uid="{00000000-0005-0000-0000-0000EE350000}"/>
    <cellStyle name="Normal 6 2 5 2 2 3 4" xfId="7812" xr:uid="{00000000-0005-0000-0000-0000EF350000}"/>
    <cellStyle name="Normal 6 2 5 2 2 3 4 2" xfId="7813" xr:uid="{00000000-0005-0000-0000-0000F0350000}"/>
    <cellStyle name="Normal 6 2 5 2 2 3 4 2 2" xfId="7814" xr:uid="{00000000-0005-0000-0000-0000F1350000}"/>
    <cellStyle name="Normal 6 2 5 2 2 3 4 2 2 2" xfId="39191" xr:uid="{00000000-0005-0000-0000-0000F2350000}"/>
    <cellStyle name="Normal 6 2 5 2 2 3 4 2 3" xfId="29173" xr:uid="{00000000-0005-0000-0000-0000F3350000}"/>
    <cellStyle name="Normal 6 2 5 2 2 3 4 3" xfId="7815" xr:uid="{00000000-0005-0000-0000-0000F4350000}"/>
    <cellStyle name="Normal 6 2 5 2 2 3 4 3 2" xfId="7816" xr:uid="{00000000-0005-0000-0000-0000F5350000}"/>
    <cellStyle name="Normal 6 2 5 2 2 3 4 3 2 2" xfId="39192" xr:uid="{00000000-0005-0000-0000-0000F6350000}"/>
    <cellStyle name="Normal 6 2 5 2 2 3 4 3 3" xfId="29174" xr:uid="{00000000-0005-0000-0000-0000F7350000}"/>
    <cellStyle name="Normal 6 2 5 2 2 3 4 4" xfId="7817" xr:uid="{00000000-0005-0000-0000-0000F8350000}"/>
    <cellStyle name="Normal 6 2 5 2 2 3 4 4 2" xfId="35016" xr:uid="{00000000-0005-0000-0000-0000F9350000}"/>
    <cellStyle name="Normal 6 2 5 2 2 3 4 5" xfId="24420" xr:uid="{00000000-0005-0000-0000-0000FA350000}"/>
    <cellStyle name="Normal 6 2 5 2 2 3 5" xfId="7818" xr:uid="{00000000-0005-0000-0000-0000FB350000}"/>
    <cellStyle name="Normal 6 2 5 2 2 3 5 2" xfId="7819" xr:uid="{00000000-0005-0000-0000-0000FC350000}"/>
    <cellStyle name="Normal 6 2 5 2 2 3 5 2 2" xfId="39193" xr:uid="{00000000-0005-0000-0000-0000FD350000}"/>
    <cellStyle name="Normal 6 2 5 2 2 3 5 3" xfId="29175" xr:uid="{00000000-0005-0000-0000-0000FE350000}"/>
    <cellStyle name="Normal 6 2 5 2 2 3 6" xfId="7820" xr:uid="{00000000-0005-0000-0000-0000FF350000}"/>
    <cellStyle name="Normal 6 2 5 2 2 3 6 2" xfId="7821" xr:uid="{00000000-0005-0000-0000-000000360000}"/>
    <cellStyle name="Normal 6 2 5 2 2 3 6 2 2" xfId="39194" xr:uid="{00000000-0005-0000-0000-000001360000}"/>
    <cellStyle name="Normal 6 2 5 2 2 3 6 3" xfId="29176" xr:uid="{00000000-0005-0000-0000-000002360000}"/>
    <cellStyle name="Normal 6 2 5 2 2 3 7" xfId="7822" xr:uid="{00000000-0005-0000-0000-000003360000}"/>
    <cellStyle name="Normal 6 2 5 2 2 3 7 2" xfId="35011" xr:uid="{00000000-0005-0000-0000-000004360000}"/>
    <cellStyle name="Normal 6 2 5 2 2 3 8" xfId="24415" xr:uid="{00000000-0005-0000-0000-000005360000}"/>
    <cellStyle name="Normal 6 2 5 2 2 4" xfId="7823" xr:uid="{00000000-0005-0000-0000-000006360000}"/>
    <cellStyle name="Normal 6 2 5 2 2 4 2" xfId="7824" xr:uid="{00000000-0005-0000-0000-000007360000}"/>
    <cellStyle name="Normal 6 2 5 2 2 4 2 2" xfId="7825" xr:uid="{00000000-0005-0000-0000-000008360000}"/>
    <cellStyle name="Normal 6 2 5 2 2 4 2 2 2" xfId="7826" xr:uid="{00000000-0005-0000-0000-000009360000}"/>
    <cellStyle name="Normal 6 2 5 2 2 4 2 2 2 2" xfId="39195" xr:uid="{00000000-0005-0000-0000-00000A360000}"/>
    <cellStyle name="Normal 6 2 5 2 2 4 2 2 3" xfId="29177" xr:uid="{00000000-0005-0000-0000-00000B360000}"/>
    <cellStyle name="Normal 6 2 5 2 2 4 2 3" xfId="7827" xr:uid="{00000000-0005-0000-0000-00000C360000}"/>
    <cellStyle name="Normal 6 2 5 2 2 4 2 3 2" xfId="7828" xr:uid="{00000000-0005-0000-0000-00000D360000}"/>
    <cellStyle name="Normal 6 2 5 2 2 4 2 3 2 2" xfId="39196" xr:uid="{00000000-0005-0000-0000-00000E360000}"/>
    <cellStyle name="Normal 6 2 5 2 2 4 2 3 3" xfId="29178" xr:uid="{00000000-0005-0000-0000-00000F360000}"/>
    <cellStyle name="Normal 6 2 5 2 2 4 2 4" xfId="7829" xr:uid="{00000000-0005-0000-0000-000010360000}"/>
    <cellStyle name="Normal 6 2 5 2 2 4 2 4 2" xfId="35018" xr:uid="{00000000-0005-0000-0000-000011360000}"/>
    <cellStyle name="Normal 6 2 5 2 2 4 2 5" xfId="24422" xr:uid="{00000000-0005-0000-0000-000012360000}"/>
    <cellStyle name="Normal 6 2 5 2 2 4 3" xfId="7830" xr:uid="{00000000-0005-0000-0000-000013360000}"/>
    <cellStyle name="Normal 6 2 5 2 2 4 3 2" xfId="7831" xr:uid="{00000000-0005-0000-0000-000014360000}"/>
    <cellStyle name="Normal 6 2 5 2 2 4 3 2 2" xfId="7832" xr:uid="{00000000-0005-0000-0000-000015360000}"/>
    <cellStyle name="Normal 6 2 5 2 2 4 3 2 2 2" xfId="39197" xr:uid="{00000000-0005-0000-0000-000016360000}"/>
    <cellStyle name="Normal 6 2 5 2 2 4 3 2 3" xfId="29179" xr:uid="{00000000-0005-0000-0000-000017360000}"/>
    <cellStyle name="Normal 6 2 5 2 2 4 3 3" xfId="7833" xr:uid="{00000000-0005-0000-0000-000018360000}"/>
    <cellStyle name="Normal 6 2 5 2 2 4 3 3 2" xfId="7834" xr:uid="{00000000-0005-0000-0000-000019360000}"/>
    <cellStyle name="Normal 6 2 5 2 2 4 3 3 2 2" xfId="39198" xr:uid="{00000000-0005-0000-0000-00001A360000}"/>
    <cellStyle name="Normal 6 2 5 2 2 4 3 3 3" xfId="29180" xr:uid="{00000000-0005-0000-0000-00001B360000}"/>
    <cellStyle name="Normal 6 2 5 2 2 4 3 4" xfId="7835" xr:uid="{00000000-0005-0000-0000-00001C360000}"/>
    <cellStyle name="Normal 6 2 5 2 2 4 3 4 2" xfId="35019" xr:uid="{00000000-0005-0000-0000-00001D360000}"/>
    <cellStyle name="Normal 6 2 5 2 2 4 3 5" xfId="24423" xr:uid="{00000000-0005-0000-0000-00001E360000}"/>
    <cellStyle name="Normal 6 2 5 2 2 4 4" xfId="7836" xr:uid="{00000000-0005-0000-0000-00001F360000}"/>
    <cellStyle name="Normal 6 2 5 2 2 4 4 2" xfId="7837" xr:uid="{00000000-0005-0000-0000-000020360000}"/>
    <cellStyle name="Normal 6 2 5 2 2 4 4 2 2" xfId="39199" xr:uid="{00000000-0005-0000-0000-000021360000}"/>
    <cellStyle name="Normal 6 2 5 2 2 4 4 3" xfId="29181" xr:uid="{00000000-0005-0000-0000-000022360000}"/>
    <cellStyle name="Normal 6 2 5 2 2 4 5" xfId="7838" xr:uid="{00000000-0005-0000-0000-000023360000}"/>
    <cellStyle name="Normal 6 2 5 2 2 4 5 2" xfId="7839" xr:uid="{00000000-0005-0000-0000-000024360000}"/>
    <cellStyle name="Normal 6 2 5 2 2 4 5 2 2" xfId="39200" xr:uid="{00000000-0005-0000-0000-000025360000}"/>
    <cellStyle name="Normal 6 2 5 2 2 4 5 3" xfId="29182" xr:uid="{00000000-0005-0000-0000-000026360000}"/>
    <cellStyle name="Normal 6 2 5 2 2 4 6" xfId="7840" xr:uid="{00000000-0005-0000-0000-000027360000}"/>
    <cellStyle name="Normal 6 2 5 2 2 4 6 2" xfId="35017" xr:uid="{00000000-0005-0000-0000-000028360000}"/>
    <cellStyle name="Normal 6 2 5 2 2 4 7" xfId="24421" xr:uid="{00000000-0005-0000-0000-000029360000}"/>
    <cellStyle name="Normal 6 2 5 2 2 5" xfId="7841" xr:uid="{00000000-0005-0000-0000-00002A360000}"/>
    <cellStyle name="Normal 6 2 5 2 2 5 2" xfId="7842" xr:uid="{00000000-0005-0000-0000-00002B360000}"/>
    <cellStyle name="Normal 6 2 5 2 2 5 2 2" xfId="7843" xr:uid="{00000000-0005-0000-0000-00002C360000}"/>
    <cellStyle name="Normal 6 2 5 2 2 5 2 2 2" xfId="39201" xr:uid="{00000000-0005-0000-0000-00002D360000}"/>
    <cellStyle name="Normal 6 2 5 2 2 5 2 3" xfId="29183" xr:uid="{00000000-0005-0000-0000-00002E360000}"/>
    <cellStyle name="Normal 6 2 5 2 2 5 3" xfId="7844" xr:uid="{00000000-0005-0000-0000-00002F360000}"/>
    <cellStyle name="Normal 6 2 5 2 2 5 3 2" xfId="7845" xr:uid="{00000000-0005-0000-0000-000030360000}"/>
    <cellStyle name="Normal 6 2 5 2 2 5 3 2 2" xfId="39202" xr:uid="{00000000-0005-0000-0000-000031360000}"/>
    <cellStyle name="Normal 6 2 5 2 2 5 3 3" xfId="29184" xr:uid="{00000000-0005-0000-0000-000032360000}"/>
    <cellStyle name="Normal 6 2 5 2 2 5 4" xfId="7846" xr:uid="{00000000-0005-0000-0000-000033360000}"/>
    <cellStyle name="Normal 6 2 5 2 2 5 4 2" xfId="35020" xr:uid="{00000000-0005-0000-0000-000034360000}"/>
    <cellStyle name="Normal 6 2 5 2 2 5 5" xfId="24424" xr:uid="{00000000-0005-0000-0000-000035360000}"/>
    <cellStyle name="Normal 6 2 5 2 2 6" xfId="7847" xr:uid="{00000000-0005-0000-0000-000036360000}"/>
    <cellStyle name="Normal 6 2 5 2 2 6 2" xfId="7848" xr:uid="{00000000-0005-0000-0000-000037360000}"/>
    <cellStyle name="Normal 6 2 5 2 2 6 2 2" xfId="7849" xr:uid="{00000000-0005-0000-0000-000038360000}"/>
    <cellStyle name="Normal 6 2 5 2 2 6 2 2 2" xfId="39203" xr:uid="{00000000-0005-0000-0000-000039360000}"/>
    <cellStyle name="Normal 6 2 5 2 2 6 2 3" xfId="29185" xr:uid="{00000000-0005-0000-0000-00003A360000}"/>
    <cellStyle name="Normal 6 2 5 2 2 6 3" xfId="7850" xr:uid="{00000000-0005-0000-0000-00003B360000}"/>
    <cellStyle name="Normal 6 2 5 2 2 6 3 2" xfId="7851" xr:uid="{00000000-0005-0000-0000-00003C360000}"/>
    <cellStyle name="Normal 6 2 5 2 2 6 3 2 2" xfId="39204" xr:uid="{00000000-0005-0000-0000-00003D360000}"/>
    <cellStyle name="Normal 6 2 5 2 2 6 3 3" xfId="29186" xr:uid="{00000000-0005-0000-0000-00003E360000}"/>
    <cellStyle name="Normal 6 2 5 2 2 6 4" xfId="7852" xr:uid="{00000000-0005-0000-0000-00003F360000}"/>
    <cellStyle name="Normal 6 2 5 2 2 6 4 2" xfId="35021" xr:uid="{00000000-0005-0000-0000-000040360000}"/>
    <cellStyle name="Normal 6 2 5 2 2 6 5" xfId="24425" xr:uid="{00000000-0005-0000-0000-000041360000}"/>
    <cellStyle name="Normal 6 2 5 2 2 7" xfId="7853" xr:uid="{00000000-0005-0000-0000-000042360000}"/>
    <cellStyle name="Normal 6 2 5 2 2 7 2" xfId="7854" xr:uid="{00000000-0005-0000-0000-000043360000}"/>
    <cellStyle name="Normal 6 2 5 2 2 7 2 2" xfId="39205" xr:uid="{00000000-0005-0000-0000-000044360000}"/>
    <cellStyle name="Normal 6 2 5 2 2 7 3" xfId="29187" xr:uid="{00000000-0005-0000-0000-000045360000}"/>
    <cellStyle name="Normal 6 2 5 2 2 8" xfId="7855" xr:uid="{00000000-0005-0000-0000-000046360000}"/>
    <cellStyle name="Normal 6 2 5 2 2 8 2" xfId="7856" xr:uid="{00000000-0005-0000-0000-000047360000}"/>
    <cellStyle name="Normal 6 2 5 2 2 8 2 2" xfId="39206" xr:uid="{00000000-0005-0000-0000-000048360000}"/>
    <cellStyle name="Normal 6 2 5 2 2 8 3" xfId="29188" xr:uid="{00000000-0005-0000-0000-000049360000}"/>
    <cellStyle name="Normal 6 2 5 2 2 9" xfId="7857" xr:uid="{00000000-0005-0000-0000-00004A360000}"/>
    <cellStyle name="Normal 6 2 5 2 2 9 2" xfId="35004" xr:uid="{00000000-0005-0000-0000-00004B360000}"/>
    <cellStyle name="Normal 6 2 5 2 3" xfId="7858" xr:uid="{00000000-0005-0000-0000-00004C360000}"/>
    <cellStyle name="Normal 6 2 5 2 3 2" xfId="7859" xr:uid="{00000000-0005-0000-0000-00004D360000}"/>
    <cellStyle name="Normal 6 2 5 2 3 2 2" xfId="7860" xr:uid="{00000000-0005-0000-0000-00004E360000}"/>
    <cellStyle name="Normal 6 2 5 2 3 2 2 2" xfId="7861" xr:uid="{00000000-0005-0000-0000-00004F360000}"/>
    <cellStyle name="Normal 6 2 5 2 3 2 2 2 2" xfId="7862" xr:uid="{00000000-0005-0000-0000-000050360000}"/>
    <cellStyle name="Normal 6 2 5 2 3 2 2 2 2 2" xfId="39207" xr:uid="{00000000-0005-0000-0000-000051360000}"/>
    <cellStyle name="Normal 6 2 5 2 3 2 2 2 3" xfId="29189" xr:uid="{00000000-0005-0000-0000-000052360000}"/>
    <cellStyle name="Normal 6 2 5 2 3 2 2 3" xfId="7863" xr:uid="{00000000-0005-0000-0000-000053360000}"/>
    <cellStyle name="Normal 6 2 5 2 3 2 2 3 2" xfId="7864" xr:uid="{00000000-0005-0000-0000-000054360000}"/>
    <cellStyle name="Normal 6 2 5 2 3 2 2 3 2 2" xfId="39208" xr:uid="{00000000-0005-0000-0000-000055360000}"/>
    <cellStyle name="Normal 6 2 5 2 3 2 2 3 3" xfId="29190" xr:uid="{00000000-0005-0000-0000-000056360000}"/>
    <cellStyle name="Normal 6 2 5 2 3 2 2 4" xfId="7865" xr:uid="{00000000-0005-0000-0000-000057360000}"/>
    <cellStyle name="Normal 6 2 5 2 3 2 2 4 2" xfId="35024" xr:uid="{00000000-0005-0000-0000-000058360000}"/>
    <cellStyle name="Normal 6 2 5 2 3 2 2 5" xfId="24428" xr:uid="{00000000-0005-0000-0000-000059360000}"/>
    <cellStyle name="Normal 6 2 5 2 3 2 3" xfId="7866" xr:uid="{00000000-0005-0000-0000-00005A360000}"/>
    <cellStyle name="Normal 6 2 5 2 3 2 3 2" xfId="7867" xr:uid="{00000000-0005-0000-0000-00005B360000}"/>
    <cellStyle name="Normal 6 2 5 2 3 2 3 2 2" xfId="7868" xr:uid="{00000000-0005-0000-0000-00005C360000}"/>
    <cellStyle name="Normal 6 2 5 2 3 2 3 2 2 2" xfId="39209" xr:uid="{00000000-0005-0000-0000-00005D360000}"/>
    <cellStyle name="Normal 6 2 5 2 3 2 3 2 3" xfId="29191" xr:uid="{00000000-0005-0000-0000-00005E360000}"/>
    <cellStyle name="Normal 6 2 5 2 3 2 3 3" xfId="7869" xr:uid="{00000000-0005-0000-0000-00005F360000}"/>
    <cellStyle name="Normal 6 2 5 2 3 2 3 3 2" xfId="7870" xr:uid="{00000000-0005-0000-0000-000060360000}"/>
    <cellStyle name="Normal 6 2 5 2 3 2 3 3 2 2" xfId="39210" xr:uid="{00000000-0005-0000-0000-000061360000}"/>
    <cellStyle name="Normal 6 2 5 2 3 2 3 3 3" xfId="29192" xr:uid="{00000000-0005-0000-0000-000062360000}"/>
    <cellStyle name="Normal 6 2 5 2 3 2 3 4" xfId="7871" xr:uid="{00000000-0005-0000-0000-000063360000}"/>
    <cellStyle name="Normal 6 2 5 2 3 2 3 4 2" xfId="35025" xr:uid="{00000000-0005-0000-0000-000064360000}"/>
    <cellStyle name="Normal 6 2 5 2 3 2 3 5" xfId="24429" xr:uid="{00000000-0005-0000-0000-000065360000}"/>
    <cellStyle name="Normal 6 2 5 2 3 2 4" xfId="7872" xr:uid="{00000000-0005-0000-0000-000066360000}"/>
    <cellStyle name="Normal 6 2 5 2 3 2 4 2" xfId="7873" xr:uid="{00000000-0005-0000-0000-000067360000}"/>
    <cellStyle name="Normal 6 2 5 2 3 2 4 2 2" xfId="39211" xr:uid="{00000000-0005-0000-0000-000068360000}"/>
    <cellStyle name="Normal 6 2 5 2 3 2 4 3" xfId="29193" xr:uid="{00000000-0005-0000-0000-000069360000}"/>
    <cellStyle name="Normal 6 2 5 2 3 2 5" xfId="7874" xr:uid="{00000000-0005-0000-0000-00006A360000}"/>
    <cellStyle name="Normal 6 2 5 2 3 2 5 2" xfId="7875" xr:uid="{00000000-0005-0000-0000-00006B360000}"/>
    <cellStyle name="Normal 6 2 5 2 3 2 5 2 2" xfId="39212" xr:uid="{00000000-0005-0000-0000-00006C360000}"/>
    <cellStyle name="Normal 6 2 5 2 3 2 5 3" xfId="29194" xr:uid="{00000000-0005-0000-0000-00006D360000}"/>
    <cellStyle name="Normal 6 2 5 2 3 2 6" xfId="7876" xr:uid="{00000000-0005-0000-0000-00006E360000}"/>
    <cellStyle name="Normal 6 2 5 2 3 2 6 2" xfId="35023" xr:uid="{00000000-0005-0000-0000-00006F360000}"/>
    <cellStyle name="Normal 6 2 5 2 3 2 7" xfId="24427" xr:uid="{00000000-0005-0000-0000-000070360000}"/>
    <cellStyle name="Normal 6 2 5 2 3 3" xfId="7877" xr:uid="{00000000-0005-0000-0000-000071360000}"/>
    <cellStyle name="Normal 6 2 5 2 3 3 2" xfId="7878" xr:uid="{00000000-0005-0000-0000-000072360000}"/>
    <cellStyle name="Normal 6 2 5 2 3 3 2 2" xfId="7879" xr:uid="{00000000-0005-0000-0000-000073360000}"/>
    <cellStyle name="Normal 6 2 5 2 3 3 2 2 2" xfId="39213" xr:uid="{00000000-0005-0000-0000-000074360000}"/>
    <cellStyle name="Normal 6 2 5 2 3 3 2 3" xfId="29195" xr:uid="{00000000-0005-0000-0000-000075360000}"/>
    <cellStyle name="Normal 6 2 5 2 3 3 3" xfId="7880" xr:uid="{00000000-0005-0000-0000-000076360000}"/>
    <cellStyle name="Normal 6 2 5 2 3 3 3 2" xfId="7881" xr:uid="{00000000-0005-0000-0000-000077360000}"/>
    <cellStyle name="Normal 6 2 5 2 3 3 3 2 2" xfId="39214" xr:uid="{00000000-0005-0000-0000-000078360000}"/>
    <cellStyle name="Normal 6 2 5 2 3 3 3 3" xfId="29196" xr:uid="{00000000-0005-0000-0000-000079360000}"/>
    <cellStyle name="Normal 6 2 5 2 3 3 4" xfId="7882" xr:uid="{00000000-0005-0000-0000-00007A360000}"/>
    <cellStyle name="Normal 6 2 5 2 3 3 4 2" xfId="35026" xr:uid="{00000000-0005-0000-0000-00007B360000}"/>
    <cellStyle name="Normal 6 2 5 2 3 3 5" xfId="24430" xr:uid="{00000000-0005-0000-0000-00007C360000}"/>
    <cellStyle name="Normal 6 2 5 2 3 4" xfId="7883" xr:uid="{00000000-0005-0000-0000-00007D360000}"/>
    <cellStyle name="Normal 6 2 5 2 3 4 2" xfId="7884" xr:uid="{00000000-0005-0000-0000-00007E360000}"/>
    <cellStyle name="Normal 6 2 5 2 3 4 2 2" xfId="7885" xr:uid="{00000000-0005-0000-0000-00007F360000}"/>
    <cellStyle name="Normal 6 2 5 2 3 4 2 2 2" xfId="39215" xr:uid="{00000000-0005-0000-0000-000080360000}"/>
    <cellStyle name="Normal 6 2 5 2 3 4 2 3" xfId="29197" xr:uid="{00000000-0005-0000-0000-000081360000}"/>
    <cellStyle name="Normal 6 2 5 2 3 4 3" xfId="7886" xr:uid="{00000000-0005-0000-0000-000082360000}"/>
    <cellStyle name="Normal 6 2 5 2 3 4 3 2" xfId="7887" xr:uid="{00000000-0005-0000-0000-000083360000}"/>
    <cellStyle name="Normal 6 2 5 2 3 4 3 2 2" xfId="39216" xr:uid="{00000000-0005-0000-0000-000084360000}"/>
    <cellStyle name="Normal 6 2 5 2 3 4 3 3" xfId="29198" xr:uid="{00000000-0005-0000-0000-000085360000}"/>
    <cellStyle name="Normal 6 2 5 2 3 4 4" xfId="7888" xr:uid="{00000000-0005-0000-0000-000086360000}"/>
    <cellStyle name="Normal 6 2 5 2 3 4 4 2" xfId="35027" xr:uid="{00000000-0005-0000-0000-000087360000}"/>
    <cellStyle name="Normal 6 2 5 2 3 4 5" xfId="24431" xr:uid="{00000000-0005-0000-0000-000088360000}"/>
    <cellStyle name="Normal 6 2 5 2 3 5" xfId="7889" xr:uid="{00000000-0005-0000-0000-000089360000}"/>
    <cellStyle name="Normal 6 2 5 2 3 5 2" xfId="7890" xr:uid="{00000000-0005-0000-0000-00008A360000}"/>
    <cellStyle name="Normal 6 2 5 2 3 5 2 2" xfId="39217" xr:uid="{00000000-0005-0000-0000-00008B360000}"/>
    <cellStyle name="Normal 6 2 5 2 3 5 3" xfId="29199" xr:uid="{00000000-0005-0000-0000-00008C360000}"/>
    <cellStyle name="Normal 6 2 5 2 3 6" xfId="7891" xr:uid="{00000000-0005-0000-0000-00008D360000}"/>
    <cellStyle name="Normal 6 2 5 2 3 6 2" xfId="7892" xr:uid="{00000000-0005-0000-0000-00008E360000}"/>
    <cellStyle name="Normal 6 2 5 2 3 6 2 2" xfId="39218" xr:uid="{00000000-0005-0000-0000-00008F360000}"/>
    <cellStyle name="Normal 6 2 5 2 3 6 3" xfId="29200" xr:uid="{00000000-0005-0000-0000-000090360000}"/>
    <cellStyle name="Normal 6 2 5 2 3 7" xfId="7893" xr:uid="{00000000-0005-0000-0000-000091360000}"/>
    <cellStyle name="Normal 6 2 5 2 3 7 2" xfId="35022" xr:uid="{00000000-0005-0000-0000-000092360000}"/>
    <cellStyle name="Normal 6 2 5 2 3 8" xfId="24426" xr:uid="{00000000-0005-0000-0000-000093360000}"/>
    <cellStyle name="Normal 6 2 5 2 4" xfId="7894" xr:uid="{00000000-0005-0000-0000-000094360000}"/>
    <cellStyle name="Normal 6 2 5 2 4 2" xfId="7895" xr:uid="{00000000-0005-0000-0000-000095360000}"/>
    <cellStyle name="Normal 6 2 5 2 4 2 2" xfId="7896" xr:uid="{00000000-0005-0000-0000-000096360000}"/>
    <cellStyle name="Normal 6 2 5 2 4 2 2 2" xfId="7897" xr:uid="{00000000-0005-0000-0000-000097360000}"/>
    <cellStyle name="Normal 6 2 5 2 4 2 2 2 2" xfId="7898" xr:uid="{00000000-0005-0000-0000-000098360000}"/>
    <cellStyle name="Normal 6 2 5 2 4 2 2 2 2 2" xfId="39219" xr:uid="{00000000-0005-0000-0000-000099360000}"/>
    <cellStyle name="Normal 6 2 5 2 4 2 2 2 3" xfId="29201" xr:uid="{00000000-0005-0000-0000-00009A360000}"/>
    <cellStyle name="Normal 6 2 5 2 4 2 2 3" xfId="7899" xr:uid="{00000000-0005-0000-0000-00009B360000}"/>
    <cellStyle name="Normal 6 2 5 2 4 2 2 3 2" xfId="7900" xr:uid="{00000000-0005-0000-0000-00009C360000}"/>
    <cellStyle name="Normal 6 2 5 2 4 2 2 3 2 2" xfId="39220" xr:uid="{00000000-0005-0000-0000-00009D360000}"/>
    <cellStyle name="Normal 6 2 5 2 4 2 2 3 3" xfId="29202" xr:uid="{00000000-0005-0000-0000-00009E360000}"/>
    <cellStyle name="Normal 6 2 5 2 4 2 2 4" xfId="7901" xr:uid="{00000000-0005-0000-0000-00009F360000}"/>
    <cellStyle name="Normal 6 2 5 2 4 2 2 4 2" xfId="35030" xr:uid="{00000000-0005-0000-0000-0000A0360000}"/>
    <cellStyle name="Normal 6 2 5 2 4 2 2 5" xfId="24434" xr:uid="{00000000-0005-0000-0000-0000A1360000}"/>
    <cellStyle name="Normal 6 2 5 2 4 2 3" xfId="7902" xr:uid="{00000000-0005-0000-0000-0000A2360000}"/>
    <cellStyle name="Normal 6 2 5 2 4 2 3 2" xfId="7903" xr:uid="{00000000-0005-0000-0000-0000A3360000}"/>
    <cellStyle name="Normal 6 2 5 2 4 2 3 2 2" xfId="7904" xr:uid="{00000000-0005-0000-0000-0000A4360000}"/>
    <cellStyle name="Normal 6 2 5 2 4 2 3 2 2 2" xfId="39221" xr:uid="{00000000-0005-0000-0000-0000A5360000}"/>
    <cellStyle name="Normal 6 2 5 2 4 2 3 2 3" xfId="29203" xr:uid="{00000000-0005-0000-0000-0000A6360000}"/>
    <cellStyle name="Normal 6 2 5 2 4 2 3 3" xfId="7905" xr:uid="{00000000-0005-0000-0000-0000A7360000}"/>
    <cellStyle name="Normal 6 2 5 2 4 2 3 3 2" xfId="7906" xr:uid="{00000000-0005-0000-0000-0000A8360000}"/>
    <cellStyle name="Normal 6 2 5 2 4 2 3 3 2 2" xfId="39222" xr:uid="{00000000-0005-0000-0000-0000A9360000}"/>
    <cellStyle name="Normal 6 2 5 2 4 2 3 3 3" xfId="29204" xr:uid="{00000000-0005-0000-0000-0000AA360000}"/>
    <cellStyle name="Normal 6 2 5 2 4 2 3 4" xfId="7907" xr:uid="{00000000-0005-0000-0000-0000AB360000}"/>
    <cellStyle name="Normal 6 2 5 2 4 2 3 4 2" xfId="35031" xr:uid="{00000000-0005-0000-0000-0000AC360000}"/>
    <cellStyle name="Normal 6 2 5 2 4 2 3 5" xfId="24435" xr:uid="{00000000-0005-0000-0000-0000AD360000}"/>
    <cellStyle name="Normal 6 2 5 2 4 2 4" xfId="7908" xr:uid="{00000000-0005-0000-0000-0000AE360000}"/>
    <cellStyle name="Normal 6 2 5 2 4 2 4 2" xfId="7909" xr:uid="{00000000-0005-0000-0000-0000AF360000}"/>
    <cellStyle name="Normal 6 2 5 2 4 2 4 2 2" xfId="39223" xr:uid="{00000000-0005-0000-0000-0000B0360000}"/>
    <cellStyle name="Normal 6 2 5 2 4 2 4 3" xfId="29205" xr:uid="{00000000-0005-0000-0000-0000B1360000}"/>
    <cellStyle name="Normal 6 2 5 2 4 2 5" xfId="7910" xr:uid="{00000000-0005-0000-0000-0000B2360000}"/>
    <cellStyle name="Normal 6 2 5 2 4 2 5 2" xfId="7911" xr:uid="{00000000-0005-0000-0000-0000B3360000}"/>
    <cellStyle name="Normal 6 2 5 2 4 2 5 2 2" xfId="39224" xr:uid="{00000000-0005-0000-0000-0000B4360000}"/>
    <cellStyle name="Normal 6 2 5 2 4 2 5 3" xfId="29206" xr:uid="{00000000-0005-0000-0000-0000B5360000}"/>
    <cellStyle name="Normal 6 2 5 2 4 2 6" xfId="7912" xr:uid="{00000000-0005-0000-0000-0000B6360000}"/>
    <cellStyle name="Normal 6 2 5 2 4 2 6 2" xfId="35029" xr:uid="{00000000-0005-0000-0000-0000B7360000}"/>
    <cellStyle name="Normal 6 2 5 2 4 2 7" xfId="24433" xr:uid="{00000000-0005-0000-0000-0000B8360000}"/>
    <cellStyle name="Normal 6 2 5 2 4 3" xfId="7913" xr:uid="{00000000-0005-0000-0000-0000B9360000}"/>
    <cellStyle name="Normal 6 2 5 2 4 3 2" xfId="7914" xr:uid="{00000000-0005-0000-0000-0000BA360000}"/>
    <cellStyle name="Normal 6 2 5 2 4 3 2 2" xfId="7915" xr:uid="{00000000-0005-0000-0000-0000BB360000}"/>
    <cellStyle name="Normal 6 2 5 2 4 3 2 2 2" xfId="39225" xr:uid="{00000000-0005-0000-0000-0000BC360000}"/>
    <cellStyle name="Normal 6 2 5 2 4 3 2 3" xfId="29207" xr:uid="{00000000-0005-0000-0000-0000BD360000}"/>
    <cellStyle name="Normal 6 2 5 2 4 3 3" xfId="7916" xr:uid="{00000000-0005-0000-0000-0000BE360000}"/>
    <cellStyle name="Normal 6 2 5 2 4 3 3 2" xfId="7917" xr:uid="{00000000-0005-0000-0000-0000BF360000}"/>
    <cellStyle name="Normal 6 2 5 2 4 3 3 2 2" xfId="39226" xr:uid="{00000000-0005-0000-0000-0000C0360000}"/>
    <cellStyle name="Normal 6 2 5 2 4 3 3 3" xfId="29208" xr:uid="{00000000-0005-0000-0000-0000C1360000}"/>
    <cellStyle name="Normal 6 2 5 2 4 3 4" xfId="7918" xr:uid="{00000000-0005-0000-0000-0000C2360000}"/>
    <cellStyle name="Normal 6 2 5 2 4 3 4 2" xfId="35032" xr:uid="{00000000-0005-0000-0000-0000C3360000}"/>
    <cellStyle name="Normal 6 2 5 2 4 3 5" xfId="24436" xr:uid="{00000000-0005-0000-0000-0000C4360000}"/>
    <cellStyle name="Normal 6 2 5 2 4 4" xfId="7919" xr:uid="{00000000-0005-0000-0000-0000C5360000}"/>
    <cellStyle name="Normal 6 2 5 2 4 4 2" xfId="7920" xr:uid="{00000000-0005-0000-0000-0000C6360000}"/>
    <cellStyle name="Normal 6 2 5 2 4 4 2 2" xfId="7921" xr:uid="{00000000-0005-0000-0000-0000C7360000}"/>
    <cellStyle name="Normal 6 2 5 2 4 4 2 2 2" xfId="39227" xr:uid="{00000000-0005-0000-0000-0000C8360000}"/>
    <cellStyle name="Normal 6 2 5 2 4 4 2 3" xfId="29209" xr:uid="{00000000-0005-0000-0000-0000C9360000}"/>
    <cellStyle name="Normal 6 2 5 2 4 4 3" xfId="7922" xr:uid="{00000000-0005-0000-0000-0000CA360000}"/>
    <cellStyle name="Normal 6 2 5 2 4 4 3 2" xfId="7923" xr:uid="{00000000-0005-0000-0000-0000CB360000}"/>
    <cellStyle name="Normal 6 2 5 2 4 4 3 2 2" xfId="39228" xr:uid="{00000000-0005-0000-0000-0000CC360000}"/>
    <cellStyle name="Normal 6 2 5 2 4 4 3 3" xfId="29210" xr:uid="{00000000-0005-0000-0000-0000CD360000}"/>
    <cellStyle name="Normal 6 2 5 2 4 4 4" xfId="7924" xr:uid="{00000000-0005-0000-0000-0000CE360000}"/>
    <cellStyle name="Normal 6 2 5 2 4 4 4 2" xfId="35033" xr:uid="{00000000-0005-0000-0000-0000CF360000}"/>
    <cellStyle name="Normal 6 2 5 2 4 4 5" xfId="24437" xr:uid="{00000000-0005-0000-0000-0000D0360000}"/>
    <cellStyle name="Normal 6 2 5 2 4 5" xfId="7925" xr:uid="{00000000-0005-0000-0000-0000D1360000}"/>
    <cellStyle name="Normal 6 2 5 2 4 5 2" xfId="7926" xr:uid="{00000000-0005-0000-0000-0000D2360000}"/>
    <cellStyle name="Normal 6 2 5 2 4 5 2 2" xfId="39229" xr:uid="{00000000-0005-0000-0000-0000D3360000}"/>
    <cellStyle name="Normal 6 2 5 2 4 5 3" xfId="29211" xr:uid="{00000000-0005-0000-0000-0000D4360000}"/>
    <cellStyle name="Normal 6 2 5 2 4 6" xfId="7927" xr:uid="{00000000-0005-0000-0000-0000D5360000}"/>
    <cellStyle name="Normal 6 2 5 2 4 6 2" xfId="7928" xr:uid="{00000000-0005-0000-0000-0000D6360000}"/>
    <cellStyle name="Normal 6 2 5 2 4 6 2 2" xfId="39230" xr:uid="{00000000-0005-0000-0000-0000D7360000}"/>
    <cellStyle name="Normal 6 2 5 2 4 6 3" xfId="29212" xr:uid="{00000000-0005-0000-0000-0000D8360000}"/>
    <cellStyle name="Normal 6 2 5 2 4 7" xfId="7929" xr:uid="{00000000-0005-0000-0000-0000D9360000}"/>
    <cellStyle name="Normal 6 2 5 2 4 7 2" xfId="35028" xr:uid="{00000000-0005-0000-0000-0000DA360000}"/>
    <cellStyle name="Normal 6 2 5 2 4 8" xfId="24432" xr:uid="{00000000-0005-0000-0000-0000DB360000}"/>
    <cellStyle name="Normal 6 2 5 2 5" xfId="7930" xr:uid="{00000000-0005-0000-0000-0000DC360000}"/>
    <cellStyle name="Normal 6 2 5 2 5 2" xfId="7931" xr:uid="{00000000-0005-0000-0000-0000DD360000}"/>
    <cellStyle name="Normal 6 2 5 2 5 2 2" xfId="7932" xr:uid="{00000000-0005-0000-0000-0000DE360000}"/>
    <cellStyle name="Normal 6 2 5 2 5 2 2 2" xfId="7933" xr:uid="{00000000-0005-0000-0000-0000DF360000}"/>
    <cellStyle name="Normal 6 2 5 2 5 2 2 2 2" xfId="7934" xr:uid="{00000000-0005-0000-0000-0000E0360000}"/>
    <cellStyle name="Normal 6 2 5 2 5 2 2 2 2 2" xfId="39231" xr:uid="{00000000-0005-0000-0000-0000E1360000}"/>
    <cellStyle name="Normal 6 2 5 2 5 2 2 2 3" xfId="29213" xr:uid="{00000000-0005-0000-0000-0000E2360000}"/>
    <cellStyle name="Normal 6 2 5 2 5 2 2 3" xfId="7935" xr:uid="{00000000-0005-0000-0000-0000E3360000}"/>
    <cellStyle name="Normal 6 2 5 2 5 2 2 3 2" xfId="7936" xr:uid="{00000000-0005-0000-0000-0000E4360000}"/>
    <cellStyle name="Normal 6 2 5 2 5 2 2 3 2 2" xfId="39232" xr:uid="{00000000-0005-0000-0000-0000E5360000}"/>
    <cellStyle name="Normal 6 2 5 2 5 2 2 3 3" xfId="29214" xr:uid="{00000000-0005-0000-0000-0000E6360000}"/>
    <cellStyle name="Normal 6 2 5 2 5 2 2 4" xfId="7937" xr:uid="{00000000-0005-0000-0000-0000E7360000}"/>
    <cellStyle name="Normal 6 2 5 2 5 2 2 4 2" xfId="35036" xr:uid="{00000000-0005-0000-0000-0000E8360000}"/>
    <cellStyle name="Normal 6 2 5 2 5 2 2 5" xfId="24440" xr:uid="{00000000-0005-0000-0000-0000E9360000}"/>
    <cellStyle name="Normal 6 2 5 2 5 2 3" xfId="7938" xr:uid="{00000000-0005-0000-0000-0000EA360000}"/>
    <cellStyle name="Normal 6 2 5 2 5 2 3 2" xfId="7939" xr:uid="{00000000-0005-0000-0000-0000EB360000}"/>
    <cellStyle name="Normal 6 2 5 2 5 2 3 2 2" xfId="7940" xr:uid="{00000000-0005-0000-0000-0000EC360000}"/>
    <cellStyle name="Normal 6 2 5 2 5 2 3 2 2 2" xfId="39233" xr:uid="{00000000-0005-0000-0000-0000ED360000}"/>
    <cellStyle name="Normal 6 2 5 2 5 2 3 2 3" xfId="29215" xr:uid="{00000000-0005-0000-0000-0000EE360000}"/>
    <cellStyle name="Normal 6 2 5 2 5 2 3 3" xfId="7941" xr:uid="{00000000-0005-0000-0000-0000EF360000}"/>
    <cellStyle name="Normal 6 2 5 2 5 2 3 3 2" xfId="7942" xr:uid="{00000000-0005-0000-0000-0000F0360000}"/>
    <cellStyle name="Normal 6 2 5 2 5 2 3 3 2 2" xfId="39234" xr:uid="{00000000-0005-0000-0000-0000F1360000}"/>
    <cellStyle name="Normal 6 2 5 2 5 2 3 3 3" xfId="29216" xr:uid="{00000000-0005-0000-0000-0000F2360000}"/>
    <cellStyle name="Normal 6 2 5 2 5 2 3 4" xfId="7943" xr:uid="{00000000-0005-0000-0000-0000F3360000}"/>
    <cellStyle name="Normal 6 2 5 2 5 2 3 4 2" xfId="35037" xr:uid="{00000000-0005-0000-0000-0000F4360000}"/>
    <cellStyle name="Normal 6 2 5 2 5 2 3 5" xfId="24441" xr:uid="{00000000-0005-0000-0000-0000F5360000}"/>
    <cellStyle name="Normal 6 2 5 2 5 2 4" xfId="7944" xr:uid="{00000000-0005-0000-0000-0000F6360000}"/>
    <cellStyle name="Normal 6 2 5 2 5 2 4 2" xfId="7945" xr:uid="{00000000-0005-0000-0000-0000F7360000}"/>
    <cellStyle name="Normal 6 2 5 2 5 2 4 2 2" xfId="39235" xr:uid="{00000000-0005-0000-0000-0000F8360000}"/>
    <cellStyle name="Normal 6 2 5 2 5 2 4 3" xfId="29217" xr:uid="{00000000-0005-0000-0000-0000F9360000}"/>
    <cellStyle name="Normal 6 2 5 2 5 2 5" xfId="7946" xr:uid="{00000000-0005-0000-0000-0000FA360000}"/>
    <cellStyle name="Normal 6 2 5 2 5 2 5 2" xfId="7947" xr:uid="{00000000-0005-0000-0000-0000FB360000}"/>
    <cellStyle name="Normal 6 2 5 2 5 2 5 2 2" xfId="39236" xr:uid="{00000000-0005-0000-0000-0000FC360000}"/>
    <cellStyle name="Normal 6 2 5 2 5 2 5 3" xfId="29218" xr:uid="{00000000-0005-0000-0000-0000FD360000}"/>
    <cellStyle name="Normal 6 2 5 2 5 2 6" xfId="7948" xr:uid="{00000000-0005-0000-0000-0000FE360000}"/>
    <cellStyle name="Normal 6 2 5 2 5 2 6 2" xfId="35035" xr:uid="{00000000-0005-0000-0000-0000FF360000}"/>
    <cellStyle name="Normal 6 2 5 2 5 2 7" xfId="24439" xr:uid="{00000000-0005-0000-0000-000000370000}"/>
    <cellStyle name="Normal 6 2 5 2 5 3" xfId="7949" xr:uid="{00000000-0005-0000-0000-000001370000}"/>
    <cellStyle name="Normal 6 2 5 2 5 3 2" xfId="7950" xr:uid="{00000000-0005-0000-0000-000002370000}"/>
    <cellStyle name="Normal 6 2 5 2 5 3 2 2" xfId="7951" xr:uid="{00000000-0005-0000-0000-000003370000}"/>
    <cellStyle name="Normal 6 2 5 2 5 3 2 2 2" xfId="39237" xr:uid="{00000000-0005-0000-0000-000004370000}"/>
    <cellStyle name="Normal 6 2 5 2 5 3 2 3" xfId="29219" xr:uid="{00000000-0005-0000-0000-000005370000}"/>
    <cellStyle name="Normal 6 2 5 2 5 3 3" xfId="7952" xr:uid="{00000000-0005-0000-0000-000006370000}"/>
    <cellStyle name="Normal 6 2 5 2 5 3 3 2" xfId="7953" xr:uid="{00000000-0005-0000-0000-000007370000}"/>
    <cellStyle name="Normal 6 2 5 2 5 3 3 2 2" xfId="39238" xr:uid="{00000000-0005-0000-0000-000008370000}"/>
    <cellStyle name="Normal 6 2 5 2 5 3 3 3" xfId="29220" xr:uid="{00000000-0005-0000-0000-000009370000}"/>
    <cellStyle name="Normal 6 2 5 2 5 3 4" xfId="7954" xr:uid="{00000000-0005-0000-0000-00000A370000}"/>
    <cellStyle name="Normal 6 2 5 2 5 3 4 2" xfId="35038" xr:uid="{00000000-0005-0000-0000-00000B370000}"/>
    <cellStyle name="Normal 6 2 5 2 5 3 5" xfId="24442" xr:uid="{00000000-0005-0000-0000-00000C370000}"/>
    <cellStyle name="Normal 6 2 5 2 5 4" xfId="7955" xr:uid="{00000000-0005-0000-0000-00000D370000}"/>
    <cellStyle name="Normal 6 2 5 2 5 4 2" xfId="7956" xr:uid="{00000000-0005-0000-0000-00000E370000}"/>
    <cellStyle name="Normal 6 2 5 2 5 4 2 2" xfId="7957" xr:uid="{00000000-0005-0000-0000-00000F370000}"/>
    <cellStyle name="Normal 6 2 5 2 5 4 2 2 2" xfId="39239" xr:uid="{00000000-0005-0000-0000-000010370000}"/>
    <cellStyle name="Normal 6 2 5 2 5 4 2 3" xfId="29221" xr:uid="{00000000-0005-0000-0000-000011370000}"/>
    <cellStyle name="Normal 6 2 5 2 5 4 3" xfId="7958" xr:uid="{00000000-0005-0000-0000-000012370000}"/>
    <cellStyle name="Normal 6 2 5 2 5 4 3 2" xfId="7959" xr:uid="{00000000-0005-0000-0000-000013370000}"/>
    <cellStyle name="Normal 6 2 5 2 5 4 3 2 2" xfId="39240" xr:uid="{00000000-0005-0000-0000-000014370000}"/>
    <cellStyle name="Normal 6 2 5 2 5 4 3 3" xfId="29222" xr:uid="{00000000-0005-0000-0000-000015370000}"/>
    <cellStyle name="Normal 6 2 5 2 5 4 4" xfId="7960" xr:uid="{00000000-0005-0000-0000-000016370000}"/>
    <cellStyle name="Normal 6 2 5 2 5 4 4 2" xfId="35039" xr:uid="{00000000-0005-0000-0000-000017370000}"/>
    <cellStyle name="Normal 6 2 5 2 5 4 5" xfId="24443" xr:uid="{00000000-0005-0000-0000-000018370000}"/>
    <cellStyle name="Normal 6 2 5 2 5 5" xfId="7961" xr:uid="{00000000-0005-0000-0000-000019370000}"/>
    <cellStyle name="Normal 6 2 5 2 5 5 2" xfId="7962" xr:uid="{00000000-0005-0000-0000-00001A370000}"/>
    <cellStyle name="Normal 6 2 5 2 5 5 2 2" xfId="39241" xr:uid="{00000000-0005-0000-0000-00001B370000}"/>
    <cellStyle name="Normal 6 2 5 2 5 5 3" xfId="29223" xr:uid="{00000000-0005-0000-0000-00001C370000}"/>
    <cellStyle name="Normal 6 2 5 2 5 6" xfId="7963" xr:uid="{00000000-0005-0000-0000-00001D370000}"/>
    <cellStyle name="Normal 6 2 5 2 5 6 2" xfId="7964" xr:uid="{00000000-0005-0000-0000-00001E370000}"/>
    <cellStyle name="Normal 6 2 5 2 5 6 2 2" xfId="39242" xr:uid="{00000000-0005-0000-0000-00001F370000}"/>
    <cellStyle name="Normal 6 2 5 2 5 6 3" xfId="29224" xr:uid="{00000000-0005-0000-0000-000020370000}"/>
    <cellStyle name="Normal 6 2 5 2 5 7" xfId="7965" xr:uid="{00000000-0005-0000-0000-000021370000}"/>
    <cellStyle name="Normal 6 2 5 2 5 7 2" xfId="35034" xr:uid="{00000000-0005-0000-0000-000022370000}"/>
    <cellStyle name="Normal 6 2 5 2 5 8" xfId="24438" xr:uid="{00000000-0005-0000-0000-000023370000}"/>
    <cellStyle name="Normal 6 2 5 2 6" xfId="7966" xr:uid="{00000000-0005-0000-0000-000024370000}"/>
    <cellStyle name="Normal 6 2 5 2 6 2" xfId="7967" xr:uid="{00000000-0005-0000-0000-000025370000}"/>
    <cellStyle name="Normal 6 2 5 2 6 2 2" xfId="7968" xr:uid="{00000000-0005-0000-0000-000026370000}"/>
    <cellStyle name="Normal 6 2 5 2 6 2 2 2" xfId="7969" xr:uid="{00000000-0005-0000-0000-000027370000}"/>
    <cellStyle name="Normal 6 2 5 2 6 2 2 2 2" xfId="39243" xr:uid="{00000000-0005-0000-0000-000028370000}"/>
    <cellStyle name="Normal 6 2 5 2 6 2 2 3" xfId="29225" xr:uid="{00000000-0005-0000-0000-000029370000}"/>
    <cellStyle name="Normal 6 2 5 2 6 2 3" xfId="7970" xr:uid="{00000000-0005-0000-0000-00002A370000}"/>
    <cellStyle name="Normal 6 2 5 2 6 2 3 2" xfId="7971" xr:uid="{00000000-0005-0000-0000-00002B370000}"/>
    <cellStyle name="Normal 6 2 5 2 6 2 3 2 2" xfId="39244" xr:uid="{00000000-0005-0000-0000-00002C370000}"/>
    <cellStyle name="Normal 6 2 5 2 6 2 3 3" xfId="29226" xr:uid="{00000000-0005-0000-0000-00002D370000}"/>
    <cellStyle name="Normal 6 2 5 2 6 2 4" xfId="7972" xr:uid="{00000000-0005-0000-0000-00002E370000}"/>
    <cellStyle name="Normal 6 2 5 2 6 2 4 2" xfId="35041" xr:uid="{00000000-0005-0000-0000-00002F370000}"/>
    <cellStyle name="Normal 6 2 5 2 6 2 5" xfId="24445" xr:uid="{00000000-0005-0000-0000-000030370000}"/>
    <cellStyle name="Normal 6 2 5 2 6 3" xfId="7973" xr:uid="{00000000-0005-0000-0000-000031370000}"/>
    <cellStyle name="Normal 6 2 5 2 6 3 2" xfId="7974" xr:uid="{00000000-0005-0000-0000-000032370000}"/>
    <cellStyle name="Normal 6 2 5 2 6 3 2 2" xfId="7975" xr:uid="{00000000-0005-0000-0000-000033370000}"/>
    <cellStyle name="Normal 6 2 5 2 6 3 2 2 2" xfId="39245" xr:uid="{00000000-0005-0000-0000-000034370000}"/>
    <cellStyle name="Normal 6 2 5 2 6 3 2 3" xfId="29227" xr:uid="{00000000-0005-0000-0000-000035370000}"/>
    <cellStyle name="Normal 6 2 5 2 6 3 3" xfId="7976" xr:uid="{00000000-0005-0000-0000-000036370000}"/>
    <cellStyle name="Normal 6 2 5 2 6 3 3 2" xfId="7977" xr:uid="{00000000-0005-0000-0000-000037370000}"/>
    <cellStyle name="Normal 6 2 5 2 6 3 3 2 2" xfId="39246" xr:uid="{00000000-0005-0000-0000-000038370000}"/>
    <cellStyle name="Normal 6 2 5 2 6 3 3 3" xfId="29228" xr:uid="{00000000-0005-0000-0000-000039370000}"/>
    <cellStyle name="Normal 6 2 5 2 6 3 4" xfId="7978" xr:uid="{00000000-0005-0000-0000-00003A370000}"/>
    <cellStyle name="Normal 6 2 5 2 6 3 4 2" xfId="35042" xr:uid="{00000000-0005-0000-0000-00003B370000}"/>
    <cellStyle name="Normal 6 2 5 2 6 3 5" xfId="24446" xr:uid="{00000000-0005-0000-0000-00003C370000}"/>
    <cellStyle name="Normal 6 2 5 2 6 4" xfId="7979" xr:uid="{00000000-0005-0000-0000-00003D370000}"/>
    <cellStyle name="Normal 6 2 5 2 6 4 2" xfId="7980" xr:uid="{00000000-0005-0000-0000-00003E370000}"/>
    <cellStyle name="Normal 6 2 5 2 6 4 2 2" xfId="39247" xr:uid="{00000000-0005-0000-0000-00003F370000}"/>
    <cellStyle name="Normal 6 2 5 2 6 4 3" xfId="29229" xr:uid="{00000000-0005-0000-0000-000040370000}"/>
    <cellStyle name="Normal 6 2 5 2 6 5" xfId="7981" xr:uid="{00000000-0005-0000-0000-000041370000}"/>
    <cellStyle name="Normal 6 2 5 2 6 5 2" xfId="7982" xr:uid="{00000000-0005-0000-0000-000042370000}"/>
    <cellStyle name="Normal 6 2 5 2 6 5 2 2" xfId="39248" xr:uid="{00000000-0005-0000-0000-000043370000}"/>
    <cellStyle name="Normal 6 2 5 2 6 5 3" xfId="29230" xr:uid="{00000000-0005-0000-0000-000044370000}"/>
    <cellStyle name="Normal 6 2 5 2 6 6" xfId="7983" xr:uid="{00000000-0005-0000-0000-000045370000}"/>
    <cellStyle name="Normal 6 2 5 2 6 6 2" xfId="35040" xr:uid="{00000000-0005-0000-0000-000046370000}"/>
    <cellStyle name="Normal 6 2 5 2 6 7" xfId="24444" xr:uid="{00000000-0005-0000-0000-000047370000}"/>
    <cellStyle name="Normal 6 2 5 2 7" xfId="7984" xr:uid="{00000000-0005-0000-0000-000048370000}"/>
    <cellStyle name="Normal 6 2 5 2 7 2" xfId="7985" xr:uid="{00000000-0005-0000-0000-000049370000}"/>
    <cellStyle name="Normal 6 2 5 2 7 2 2" xfId="7986" xr:uid="{00000000-0005-0000-0000-00004A370000}"/>
    <cellStyle name="Normal 6 2 5 2 7 2 2 2" xfId="39249" xr:uid="{00000000-0005-0000-0000-00004B370000}"/>
    <cellStyle name="Normal 6 2 5 2 7 2 3" xfId="29231" xr:uid="{00000000-0005-0000-0000-00004C370000}"/>
    <cellStyle name="Normal 6 2 5 2 7 3" xfId="7987" xr:uid="{00000000-0005-0000-0000-00004D370000}"/>
    <cellStyle name="Normal 6 2 5 2 7 3 2" xfId="7988" xr:uid="{00000000-0005-0000-0000-00004E370000}"/>
    <cellStyle name="Normal 6 2 5 2 7 3 2 2" xfId="39250" xr:uid="{00000000-0005-0000-0000-00004F370000}"/>
    <cellStyle name="Normal 6 2 5 2 7 3 3" xfId="29232" xr:uid="{00000000-0005-0000-0000-000050370000}"/>
    <cellStyle name="Normal 6 2 5 2 7 4" xfId="7989" xr:uid="{00000000-0005-0000-0000-000051370000}"/>
    <cellStyle name="Normal 6 2 5 2 7 4 2" xfId="35043" xr:uid="{00000000-0005-0000-0000-000052370000}"/>
    <cellStyle name="Normal 6 2 5 2 7 5" xfId="24447" xr:uid="{00000000-0005-0000-0000-000053370000}"/>
    <cellStyle name="Normal 6 2 5 2 8" xfId="7990" xr:uid="{00000000-0005-0000-0000-000054370000}"/>
    <cellStyle name="Normal 6 2 5 2 8 2" xfId="7991" xr:uid="{00000000-0005-0000-0000-000055370000}"/>
    <cellStyle name="Normal 6 2 5 2 8 2 2" xfId="7992" xr:uid="{00000000-0005-0000-0000-000056370000}"/>
    <cellStyle name="Normal 6 2 5 2 8 2 2 2" xfId="39251" xr:uid="{00000000-0005-0000-0000-000057370000}"/>
    <cellStyle name="Normal 6 2 5 2 8 2 3" xfId="29233" xr:uid="{00000000-0005-0000-0000-000058370000}"/>
    <cellStyle name="Normal 6 2 5 2 8 3" xfId="7993" xr:uid="{00000000-0005-0000-0000-000059370000}"/>
    <cellStyle name="Normal 6 2 5 2 8 3 2" xfId="7994" xr:uid="{00000000-0005-0000-0000-00005A370000}"/>
    <cellStyle name="Normal 6 2 5 2 8 3 2 2" xfId="39252" xr:uid="{00000000-0005-0000-0000-00005B370000}"/>
    <cellStyle name="Normal 6 2 5 2 8 3 3" xfId="29234" xr:uid="{00000000-0005-0000-0000-00005C370000}"/>
    <cellStyle name="Normal 6 2 5 2 8 4" xfId="7995" xr:uid="{00000000-0005-0000-0000-00005D370000}"/>
    <cellStyle name="Normal 6 2 5 2 8 4 2" xfId="35044" xr:uid="{00000000-0005-0000-0000-00005E370000}"/>
    <cellStyle name="Normal 6 2 5 2 8 5" xfId="24448" xr:uid="{00000000-0005-0000-0000-00005F370000}"/>
    <cellStyle name="Normal 6 2 5 2 9" xfId="7996" xr:uid="{00000000-0005-0000-0000-000060370000}"/>
    <cellStyle name="Normal 6 2 5 2 9 2" xfId="7997" xr:uid="{00000000-0005-0000-0000-000061370000}"/>
    <cellStyle name="Normal 6 2 5 2 9 2 2" xfId="39253" xr:uid="{00000000-0005-0000-0000-000062370000}"/>
    <cellStyle name="Normal 6 2 5 2 9 3" xfId="29235" xr:uid="{00000000-0005-0000-0000-000063370000}"/>
    <cellStyle name="Normal 6 2 5 3" xfId="7998" xr:uid="{00000000-0005-0000-0000-000064370000}"/>
    <cellStyle name="Normal 6 2 5 3 10" xfId="24449" xr:uid="{00000000-0005-0000-0000-000065370000}"/>
    <cellStyle name="Normal 6 2 5 3 2" xfId="7999" xr:uid="{00000000-0005-0000-0000-000066370000}"/>
    <cellStyle name="Normal 6 2 5 3 2 2" xfId="8000" xr:uid="{00000000-0005-0000-0000-000067370000}"/>
    <cellStyle name="Normal 6 2 5 3 2 2 2" xfId="8001" xr:uid="{00000000-0005-0000-0000-000068370000}"/>
    <cellStyle name="Normal 6 2 5 3 2 2 2 2" xfId="8002" xr:uid="{00000000-0005-0000-0000-000069370000}"/>
    <cellStyle name="Normal 6 2 5 3 2 2 2 2 2" xfId="8003" xr:uid="{00000000-0005-0000-0000-00006A370000}"/>
    <cellStyle name="Normal 6 2 5 3 2 2 2 2 2 2" xfId="39254" xr:uid="{00000000-0005-0000-0000-00006B370000}"/>
    <cellStyle name="Normal 6 2 5 3 2 2 2 2 3" xfId="29236" xr:uid="{00000000-0005-0000-0000-00006C370000}"/>
    <cellStyle name="Normal 6 2 5 3 2 2 2 3" xfId="8004" xr:uid="{00000000-0005-0000-0000-00006D370000}"/>
    <cellStyle name="Normal 6 2 5 3 2 2 2 3 2" xfId="8005" xr:uid="{00000000-0005-0000-0000-00006E370000}"/>
    <cellStyle name="Normal 6 2 5 3 2 2 2 3 2 2" xfId="39255" xr:uid="{00000000-0005-0000-0000-00006F370000}"/>
    <cellStyle name="Normal 6 2 5 3 2 2 2 3 3" xfId="29237" xr:uid="{00000000-0005-0000-0000-000070370000}"/>
    <cellStyle name="Normal 6 2 5 3 2 2 2 4" xfId="8006" xr:uid="{00000000-0005-0000-0000-000071370000}"/>
    <cellStyle name="Normal 6 2 5 3 2 2 2 4 2" xfId="35048" xr:uid="{00000000-0005-0000-0000-000072370000}"/>
    <cellStyle name="Normal 6 2 5 3 2 2 2 5" xfId="24452" xr:uid="{00000000-0005-0000-0000-000073370000}"/>
    <cellStyle name="Normal 6 2 5 3 2 2 3" xfId="8007" xr:uid="{00000000-0005-0000-0000-000074370000}"/>
    <cellStyle name="Normal 6 2 5 3 2 2 3 2" xfId="8008" xr:uid="{00000000-0005-0000-0000-000075370000}"/>
    <cellStyle name="Normal 6 2 5 3 2 2 3 2 2" xfId="8009" xr:uid="{00000000-0005-0000-0000-000076370000}"/>
    <cellStyle name="Normal 6 2 5 3 2 2 3 2 2 2" xfId="39256" xr:uid="{00000000-0005-0000-0000-000077370000}"/>
    <cellStyle name="Normal 6 2 5 3 2 2 3 2 3" xfId="29238" xr:uid="{00000000-0005-0000-0000-000078370000}"/>
    <cellStyle name="Normal 6 2 5 3 2 2 3 3" xfId="8010" xr:uid="{00000000-0005-0000-0000-000079370000}"/>
    <cellStyle name="Normal 6 2 5 3 2 2 3 3 2" xfId="8011" xr:uid="{00000000-0005-0000-0000-00007A370000}"/>
    <cellStyle name="Normal 6 2 5 3 2 2 3 3 2 2" xfId="39257" xr:uid="{00000000-0005-0000-0000-00007B370000}"/>
    <cellStyle name="Normal 6 2 5 3 2 2 3 3 3" xfId="29239" xr:uid="{00000000-0005-0000-0000-00007C370000}"/>
    <cellStyle name="Normal 6 2 5 3 2 2 3 4" xfId="8012" xr:uid="{00000000-0005-0000-0000-00007D370000}"/>
    <cellStyle name="Normal 6 2 5 3 2 2 3 4 2" xfId="35049" xr:uid="{00000000-0005-0000-0000-00007E370000}"/>
    <cellStyle name="Normal 6 2 5 3 2 2 3 5" xfId="24453" xr:uid="{00000000-0005-0000-0000-00007F370000}"/>
    <cellStyle name="Normal 6 2 5 3 2 2 4" xfId="8013" xr:uid="{00000000-0005-0000-0000-000080370000}"/>
    <cellStyle name="Normal 6 2 5 3 2 2 4 2" xfId="8014" xr:uid="{00000000-0005-0000-0000-000081370000}"/>
    <cellStyle name="Normal 6 2 5 3 2 2 4 2 2" xfId="39258" xr:uid="{00000000-0005-0000-0000-000082370000}"/>
    <cellStyle name="Normal 6 2 5 3 2 2 4 3" xfId="29240" xr:uid="{00000000-0005-0000-0000-000083370000}"/>
    <cellStyle name="Normal 6 2 5 3 2 2 5" xfId="8015" xr:uid="{00000000-0005-0000-0000-000084370000}"/>
    <cellStyle name="Normal 6 2 5 3 2 2 5 2" xfId="8016" xr:uid="{00000000-0005-0000-0000-000085370000}"/>
    <cellStyle name="Normal 6 2 5 3 2 2 5 2 2" xfId="39259" xr:uid="{00000000-0005-0000-0000-000086370000}"/>
    <cellStyle name="Normal 6 2 5 3 2 2 5 3" xfId="29241" xr:uid="{00000000-0005-0000-0000-000087370000}"/>
    <cellStyle name="Normal 6 2 5 3 2 2 6" xfId="8017" xr:uid="{00000000-0005-0000-0000-000088370000}"/>
    <cellStyle name="Normal 6 2 5 3 2 2 6 2" xfId="35047" xr:uid="{00000000-0005-0000-0000-000089370000}"/>
    <cellStyle name="Normal 6 2 5 3 2 2 7" xfId="24451" xr:uid="{00000000-0005-0000-0000-00008A370000}"/>
    <cellStyle name="Normal 6 2 5 3 2 3" xfId="8018" xr:uid="{00000000-0005-0000-0000-00008B370000}"/>
    <cellStyle name="Normal 6 2 5 3 2 3 2" xfId="8019" xr:uid="{00000000-0005-0000-0000-00008C370000}"/>
    <cellStyle name="Normal 6 2 5 3 2 3 2 2" xfId="8020" xr:uid="{00000000-0005-0000-0000-00008D370000}"/>
    <cellStyle name="Normal 6 2 5 3 2 3 2 2 2" xfId="39260" xr:uid="{00000000-0005-0000-0000-00008E370000}"/>
    <cellStyle name="Normal 6 2 5 3 2 3 2 3" xfId="29242" xr:uid="{00000000-0005-0000-0000-00008F370000}"/>
    <cellStyle name="Normal 6 2 5 3 2 3 3" xfId="8021" xr:uid="{00000000-0005-0000-0000-000090370000}"/>
    <cellStyle name="Normal 6 2 5 3 2 3 3 2" xfId="8022" xr:uid="{00000000-0005-0000-0000-000091370000}"/>
    <cellStyle name="Normal 6 2 5 3 2 3 3 2 2" xfId="39261" xr:uid="{00000000-0005-0000-0000-000092370000}"/>
    <cellStyle name="Normal 6 2 5 3 2 3 3 3" xfId="29243" xr:uid="{00000000-0005-0000-0000-000093370000}"/>
    <cellStyle name="Normal 6 2 5 3 2 3 4" xfId="8023" xr:uid="{00000000-0005-0000-0000-000094370000}"/>
    <cellStyle name="Normal 6 2 5 3 2 3 4 2" xfId="35050" xr:uid="{00000000-0005-0000-0000-000095370000}"/>
    <cellStyle name="Normal 6 2 5 3 2 3 5" xfId="24454" xr:uid="{00000000-0005-0000-0000-000096370000}"/>
    <cellStyle name="Normal 6 2 5 3 2 4" xfId="8024" xr:uid="{00000000-0005-0000-0000-000097370000}"/>
    <cellStyle name="Normal 6 2 5 3 2 4 2" xfId="8025" xr:uid="{00000000-0005-0000-0000-000098370000}"/>
    <cellStyle name="Normal 6 2 5 3 2 4 2 2" xfId="8026" xr:uid="{00000000-0005-0000-0000-000099370000}"/>
    <cellStyle name="Normal 6 2 5 3 2 4 2 2 2" xfId="39262" xr:uid="{00000000-0005-0000-0000-00009A370000}"/>
    <cellStyle name="Normal 6 2 5 3 2 4 2 3" xfId="29244" xr:uid="{00000000-0005-0000-0000-00009B370000}"/>
    <cellStyle name="Normal 6 2 5 3 2 4 3" xfId="8027" xr:uid="{00000000-0005-0000-0000-00009C370000}"/>
    <cellStyle name="Normal 6 2 5 3 2 4 3 2" xfId="8028" xr:uid="{00000000-0005-0000-0000-00009D370000}"/>
    <cellStyle name="Normal 6 2 5 3 2 4 3 2 2" xfId="39263" xr:uid="{00000000-0005-0000-0000-00009E370000}"/>
    <cellStyle name="Normal 6 2 5 3 2 4 3 3" xfId="29245" xr:uid="{00000000-0005-0000-0000-00009F370000}"/>
    <cellStyle name="Normal 6 2 5 3 2 4 4" xfId="8029" xr:uid="{00000000-0005-0000-0000-0000A0370000}"/>
    <cellStyle name="Normal 6 2 5 3 2 4 4 2" xfId="35051" xr:uid="{00000000-0005-0000-0000-0000A1370000}"/>
    <cellStyle name="Normal 6 2 5 3 2 4 5" xfId="24455" xr:uid="{00000000-0005-0000-0000-0000A2370000}"/>
    <cellStyle name="Normal 6 2 5 3 2 5" xfId="8030" xr:uid="{00000000-0005-0000-0000-0000A3370000}"/>
    <cellStyle name="Normal 6 2 5 3 2 5 2" xfId="8031" xr:uid="{00000000-0005-0000-0000-0000A4370000}"/>
    <cellStyle name="Normal 6 2 5 3 2 5 2 2" xfId="39264" xr:uid="{00000000-0005-0000-0000-0000A5370000}"/>
    <cellStyle name="Normal 6 2 5 3 2 5 3" xfId="29246" xr:uid="{00000000-0005-0000-0000-0000A6370000}"/>
    <cellStyle name="Normal 6 2 5 3 2 6" xfId="8032" xr:uid="{00000000-0005-0000-0000-0000A7370000}"/>
    <cellStyle name="Normal 6 2 5 3 2 6 2" xfId="8033" xr:uid="{00000000-0005-0000-0000-0000A8370000}"/>
    <cellStyle name="Normal 6 2 5 3 2 6 2 2" xfId="39265" xr:uid="{00000000-0005-0000-0000-0000A9370000}"/>
    <cellStyle name="Normal 6 2 5 3 2 6 3" xfId="29247" xr:uid="{00000000-0005-0000-0000-0000AA370000}"/>
    <cellStyle name="Normal 6 2 5 3 2 7" xfId="8034" xr:uid="{00000000-0005-0000-0000-0000AB370000}"/>
    <cellStyle name="Normal 6 2 5 3 2 7 2" xfId="35046" xr:uid="{00000000-0005-0000-0000-0000AC370000}"/>
    <cellStyle name="Normal 6 2 5 3 2 8" xfId="24450" xr:uid="{00000000-0005-0000-0000-0000AD370000}"/>
    <cellStyle name="Normal 6 2 5 3 3" xfId="8035" xr:uid="{00000000-0005-0000-0000-0000AE370000}"/>
    <cellStyle name="Normal 6 2 5 3 3 2" xfId="8036" xr:uid="{00000000-0005-0000-0000-0000AF370000}"/>
    <cellStyle name="Normal 6 2 5 3 3 2 2" xfId="8037" xr:uid="{00000000-0005-0000-0000-0000B0370000}"/>
    <cellStyle name="Normal 6 2 5 3 3 2 2 2" xfId="8038" xr:uid="{00000000-0005-0000-0000-0000B1370000}"/>
    <cellStyle name="Normal 6 2 5 3 3 2 2 2 2" xfId="8039" xr:uid="{00000000-0005-0000-0000-0000B2370000}"/>
    <cellStyle name="Normal 6 2 5 3 3 2 2 2 2 2" xfId="39266" xr:uid="{00000000-0005-0000-0000-0000B3370000}"/>
    <cellStyle name="Normal 6 2 5 3 3 2 2 2 3" xfId="29248" xr:uid="{00000000-0005-0000-0000-0000B4370000}"/>
    <cellStyle name="Normal 6 2 5 3 3 2 2 3" xfId="8040" xr:uid="{00000000-0005-0000-0000-0000B5370000}"/>
    <cellStyle name="Normal 6 2 5 3 3 2 2 3 2" xfId="8041" xr:uid="{00000000-0005-0000-0000-0000B6370000}"/>
    <cellStyle name="Normal 6 2 5 3 3 2 2 3 2 2" xfId="39267" xr:uid="{00000000-0005-0000-0000-0000B7370000}"/>
    <cellStyle name="Normal 6 2 5 3 3 2 2 3 3" xfId="29249" xr:uid="{00000000-0005-0000-0000-0000B8370000}"/>
    <cellStyle name="Normal 6 2 5 3 3 2 2 4" xfId="8042" xr:uid="{00000000-0005-0000-0000-0000B9370000}"/>
    <cellStyle name="Normal 6 2 5 3 3 2 2 4 2" xfId="35054" xr:uid="{00000000-0005-0000-0000-0000BA370000}"/>
    <cellStyle name="Normal 6 2 5 3 3 2 2 5" xfId="24458" xr:uid="{00000000-0005-0000-0000-0000BB370000}"/>
    <cellStyle name="Normal 6 2 5 3 3 2 3" xfId="8043" xr:uid="{00000000-0005-0000-0000-0000BC370000}"/>
    <cellStyle name="Normal 6 2 5 3 3 2 3 2" xfId="8044" xr:uid="{00000000-0005-0000-0000-0000BD370000}"/>
    <cellStyle name="Normal 6 2 5 3 3 2 3 2 2" xfId="8045" xr:uid="{00000000-0005-0000-0000-0000BE370000}"/>
    <cellStyle name="Normal 6 2 5 3 3 2 3 2 2 2" xfId="39268" xr:uid="{00000000-0005-0000-0000-0000BF370000}"/>
    <cellStyle name="Normal 6 2 5 3 3 2 3 2 3" xfId="29250" xr:uid="{00000000-0005-0000-0000-0000C0370000}"/>
    <cellStyle name="Normal 6 2 5 3 3 2 3 3" xfId="8046" xr:uid="{00000000-0005-0000-0000-0000C1370000}"/>
    <cellStyle name="Normal 6 2 5 3 3 2 3 3 2" xfId="8047" xr:uid="{00000000-0005-0000-0000-0000C2370000}"/>
    <cellStyle name="Normal 6 2 5 3 3 2 3 3 2 2" xfId="39269" xr:uid="{00000000-0005-0000-0000-0000C3370000}"/>
    <cellStyle name="Normal 6 2 5 3 3 2 3 3 3" xfId="29251" xr:uid="{00000000-0005-0000-0000-0000C4370000}"/>
    <cellStyle name="Normal 6 2 5 3 3 2 3 4" xfId="8048" xr:uid="{00000000-0005-0000-0000-0000C5370000}"/>
    <cellStyle name="Normal 6 2 5 3 3 2 3 4 2" xfId="35055" xr:uid="{00000000-0005-0000-0000-0000C6370000}"/>
    <cellStyle name="Normal 6 2 5 3 3 2 3 5" xfId="24459" xr:uid="{00000000-0005-0000-0000-0000C7370000}"/>
    <cellStyle name="Normal 6 2 5 3 3 2 4" xfId="8049" xr:uid="{00000000-0005-0000-0000-0000C8370000}"/>
    <cellStyle name="Normal 6 2 5 3 3 2 4 2" xfId="8050" xr:uid="{00000000-0005-0000-0000-0000C9370000}"/>
    <cellStyle name="Normal 6 2 5 3 3 2 4 2 2" xfId="39270" xr:uid="{00000000-0005-0000-0000-0000CA370000}"/>
    <cellStyle name="Normal 6 2 5 3 3 2 4 3" xfId="29252" xr:uid="{00000000-0005-0000-0000-0000CB370000}"/>
    <cellStyle name="Normal 6 2 5 3 3 2 5" xfId="8051" xr:uid="{00000000-0005-0000-0000-0000CC370000}"/>
    <cellStyle name="Normal 6 2 5 3 3 2 5 2" xfId="8052" xr:uid="{00000000-0005-0000-0000-0000CD370000}"/>
    <cellStyle name="Normal 6 2 5 3 3 2 5 2 2" xfId="39271" xr:uid="{00000000-0005-0000-0000-0000CE370000}"/>
    <cellStyle name="Normal 6 2 5 3 3 2 5 3" xfId="29253" xr:uid="{00000000-0005-0000-0000-0000CF370000}"/>
    <cellStyle name="Normal 6 2 5 3 3 2 6" xfId="8053" xr:uid="{00000000-0005-0000-0000-0000D0370000}"/>
    <cellStyle name="Normal 6 2 5 3 3 2 6 2" xfId="35053" xr:uid="{00000000-0005-0000-0000-0000D1370000}"/>
    <cellStyle name="Normal 6 2 5 3 3 2 7" xfId="24457" xr:uid="{00000000-0005-0000-0000-0000D2370000}"/>
    <cellStyle name="Normal 6 2 5 3 3 3" xfId="8054" xr:uid="{00000000-0005-0000-0000-0000D3370000}"/>
    <cellStyle name="Normal 6 2 5 3 3 3 2" xfId="8055" xr:uid="{00000000-0005-0000-0000-0000D4370000}"/>
    <cellStyle name="Normal 6 2 5 3 3 3 2 2" xfId="8056" xr:uid="{00000000-0005-0000-0000-0000D5370000}"/>
    <cellStyle name="Normal 6 2 5 3 3 3 2 2 2" xfId="39272" xr:uid="{00000000-0005-0000-0000-0000D6370000}"/>
    <cellStyle name="Normal 6 2 5 3 3 3 2 3" xfId="29254" xr:uid="{00000000-0005-0000-0000-0000D7370000}"/>
    <cellStyle name="Normal 6 2 5 3 3 3 3" xfId="8057" xr:uid="{00000000-0005-0000-0000-0000D8370000}"/>
    <cellStyle name="Normal 6 2 5 3 3 3 3 2" xfId="8058" xr:uid="{00000000-0005-0000-0000-0000D9370000}"/>
    <cellStyle name="Normal 6 2 5 3 3 3 3 2 2" xfId="39273" xr:uid="{00000000-0005-0000-0000-0000DA370000}"/>
    <cellStyle name="Normal 6 2 5 3 3 3 3 3" xfId="29255" xr:uid="{00000000-0005-0000-0000-0000DB370000}"/>
    <cellStyle name="Normal 6 2 5 3 3 3 4" xfId="8059" xr:uid="{00000000-0005-0000-0000-0000DC370000}"/>
    <cellStyle name="Normal 6 2 5 3 3 3 4 2" xfId="35056" xr:uid="{00000000-0005-0000-0000-0000DD370000}"/>
    <cellStyle name="Normal 6 2 5 3 3 3 5" xfId="24460" xr:uid="{00000000-0005-0000-0000-0000DE370000}"/>
    <cellStyle name="Normal 6 2 5 3 3 4" xfId="8060" xr:uid="{00000000-0005-0000-0000-0000DF370000}"/>
    <cellStyle name="Normal 6 2 5 3 3 4 2" xfId="8061" xr:uid="{00000000-0005-0000-0000-0000E0370000}"/>
    <cellStyle name="Normal 6 2 5 3 3 4 2 2" xfId="8062" xr:uid="{00000000-0005-0000-0000-0000E1370000}"/>
    <cellStyle name="Normal 6 2 5 3 3 4 2 2 2" xfId="39274" xr:uid="{00000000-0005-0000-0000-0000E2370000}"/>
    <cellStyle name="Normal 6 2 5 3 3 4 2 3" xfId="29256" xr:uid="{00000000-0005-0000-0000-0000E3370000}"/>
    <cellStyle name="Normal 6 2 5 3 3 4 3" xfId="8063" xr:uid="{00000000-0005-0000-0000-0000E4370000}"/>
    <cellStyle name="Normal 6 2 5 3 3 4 3 2" xfId="8064" xr:uid="{00000000-0005-0000-0000-0000E5370000}"/>
    <cellStyle name="Normal 6 2 5 3 3 4 3 2 2" xfId="39275" xr:uid="{00000000-0005-0000-0000-0000E6370000}"/>
    <cellStyle name="Normal 6 2 5 3 3 4 3 3" xfId="29257" xr:uid="{00000000-0005-0000-0000-0000E7370000}"/>
    <cellStyle name="Normal 6 2 5 3 3 4 4" xfId="8065" xr:uid="{00000000-0005-0000-0000-0000E8370000}"/>
    <cellStyle name="Normal 6 2 5 3 3 4 4 2" xfId="35057" xr:uid="{00000000-0005-0000-0000-0000E9370000}"/>
    <cellStyle name="Normal 6 2 5 3 3 4 5" xfId="24461" xr:uid="{00000000-0005-0000-0000-0000EA370000}"/>
    <cellStyle name="Normal 6 2 5 3 3 5" xfId="8066" xr:uid="{00000000-0005-0000-0000-0000EB370000}"/>
    <cellStyle name="Normal 6 2 5 3 3 5 2" xfId="8067" xr:uid="{00000000-0005-0000-0000-0000EC370000}"/>
    <cellStyle name="Normal 6 2 5 3 3 5 2 2" xfId="39276" xr:uid="{00000000-0005-0000-0000-0000ED370000}"/>
    <cellStyle name="Normal 6 2 5 3 3 5 3" xfId="29258" xr:uid="{00000000-0005-0000-0000-0000EE370000}"/>
    <cellStyle name="Normal 6 2 5 3 3 6" xfId="8068" xr:uid="{00000000-0005-0000-0000-0000EF370000}"/>
    <cellStyle name="Normal 6 2 5 3 3 6 2" xfId="8069" xr:uid="{00000000-0005-0000-0000-0000F0370000}"/>
    <cellStyle name="Normal 6 2 5 3 3 6 2 2" xfId="39277" xr:uid="{00000000-0005-0000-0000-0000F1370000}"/>
    <cellStyle name="Normal 6 2 5 3 3 6 3" xfId="29259" xr:uid="{00000000-0005-0000-0000-0000F2370000}"/>
    <cellStyle name="Normal 6 2 5 3 3 7" xfId="8070" xr:uid="{00000000-0005-0000-0000-0000F3370000}"/>
    <cellStyle name="Normal 6 2 5 3 3 7 2" xfId="35052" xr:uid="{00000000-0005-0000-0000-0000F4370000}"/>
    <cellStyle name="Normal 6 2 5 3 3 8" xfId="24456" xr:uid="{00000000-0005-0000-0000-0000F5370000}"/>
    <cellStyle name="Normal 6 2 5 3 4" xfId="8071" xr:uid="{00000000-0005-0000-0000-0000F6370000}"/>
    <cellStyle name="Normal 6 2 5 3 4 2" xfId="8072" xr:uid="{00000000-0005-0000-0000-0000F7370000}"/>
    <cellStyle name="Normal 6 2 5 3 4 2 2" xfId="8073" xr:uid="{00000000-0005-0000-0000-0000F8370000}"/>
    <cellStyle name="Normal 6 2 5 3 4 2 2 2" xfId="8074" xr:uid="{00000000-0005-0000-0000-0000F9370000}"/>
    <cellStyle name="Normal 6 2 5 3 4 2 2 2 2" xfId="39278" xr:uid="{00000000-0005-0000-0000-0000FA370000}"/>
    <cellStyle name="Normal 6 2 5 3 4 2 2 3" xfId="29260" xr:uid="{00000000-0005-0000-0000-0000FB370000}"/>
    <cellStyle name="Normal 6 2 5 3 4 2 3" xfId="8075" xr:uid="{00000000-0005-0000-0000-0000FC370000}"/>
    <cellStyle name="Normal 6 2 5 3 4 2 3 2" xfId="8076" xr:uid="{00000000-0005-0000-0000-0000FD370000}"/>
    <cellStyle name="Normal 6 2 5 3 4 2 3 2 2" xfId="39279" xr:uid="{00000000-0005-0000-0000-0000FE370000}"/>
    <cellStyle name="Normal 6 2 5 3 4 2 3 3" xfId="29261" xr:uid="{00000000-0005-0000-0000-0000FF370000}"/>
    <cellStyle name="Normal 6 2 5 3 4 2 4" xfId="8077" xr:uid="{00000000-0005-0000-0000-000000380000}"/>
    <cellStyle name="Normal 6 2 5 3 4 2 4 2" xfId="35059" xr:uid="{00000000-0005-0000-0000-000001380000}"/>
    <cellStyle name="Normal 6 2 5 3 4 2 5" xfId="24463" xr:uid="{00000000-0005-0000-0000-000002380000}"/>
    <cellStyle name="Normal 6 2 5 3 4 3" xfId="8078" xr:uid="{00000000-0005-0000-0000-000003380000}"/>
    <cellStyle name="Normal 6 2 5 3 4 3 2" xfId="8079" xr:uid="{00000000-0005-0000-0000-000004380000}"/>
    <cellStyle name="Normal 6 2 5 3 4 3 2 2" xfId="8080" xr:uid="{00000000-0005-0000-0000-000005380000}"/>
    <cellStyle name="Normal 6 2 5 3 4 3 2 2 2" xfId="39280" xr:uid="{00000000-0005-0000-0000-000006380000}"/>
    <cellStyle name="Normal 6 2 5 3 4 3 2 3" xfId="29262" xr:uid="{00000000-0005-0000-0000-000007380000}"/>
    <cellStyle name="Normal 6 2 5 3 4 3 3" xfId="8081" xr:uid="{00000000-0005-0000-0000-000008380000}"/>
    <cellStyle name="Normal 6 2 5 3 4 3 3 2" xfId="8082" xr:uid="{00000000-0005-0000-0000-000009380000}"/>
    <cellStyle name="Normal 6 2 5 3 4 3 3 2 2" xfId="39281" xr:uid="{00000000-0005-0000-0000-00000A380000}"/>
    <cellStyle name="Normal 6 2 5 3 4 3 3 3" xfId="29263" xr:uid="{00000000-0005-0000-0000-00000B380000}"/>
    <cellStyle name="Normal 6 2 5 3 4 3 4" xfId="8083" xr:uid="{00000000-0005-0000-0000-00000C380000}"/>
    <cellStyle name="Normal 6 2 5 3 4 3 4 2" xfId="35060" xr:uid="{00000000-0005-0000-0000-00000D380000}"/>
    <cellStyle name="Normal 6 2 5 3 4 3 5" xfId="24464" xr:uid="{00000000-0005-0000-0000-00000E380000}"/>
    <cellStyle name="Normal 6 2 5 3 4 4" xfId="8084" xr:uid="{00000000-0005-0000-0000-00000F380000}"/>
    <cellStyle name="Normal 6 2 5 3 4 4 2" xfId="8085" xr:uid="{00000000-0005-0000-0000-000010380000}"/>
    <cellStyle name="Normal 6 2 5 3 4 4 2 2" xfId="39282" xr:uid="{00000000-0005-0000-0000-000011380000}"/>
    <cellStyle name="Normal 6 2 5 3 4 4 3" xfId="29264" xr:uid="{00000000-0005-0000-0000-000012380000}"/>
    <cellStyle name="Normal 6 2 5 3 4 5" xfId="8086" xr:uid="{00000000-0005-0000-0000-000013380000}"/>
    <cellStyle name="Normal 6 2 5 3 4 5 2" xfId="8087" xr:uid="{00000000-0005-0000-0000-000014380000}"/>
    <cellStyle name="Normal 6 2 5 3 4 5 2 2" xfId="39283" xr:uid="{00000000-0005-0000-0000-000015380000}"/>
    <cellStyle name="Normal 6 2 5 3 4 5 3" xfId="29265" xr:uid="{00000000-0005-0000-0000-000016380000}"/>
    <cellStyle name="Normal 6 2 5 3 4 6" xfId="8088" xr:uid="{00000000-0005-0000-0000-000017380000}"/>
    <cellStyle name="Normal 6 2 5 3 4 6 2" xfId="35058" xr:uid="{00000000-0005-0000-0000-000018380000}"/>
    <cellStyle name="Normal 6 2 5 3 4 7" xfId="24462" xr:uid="{00000000-0005-0000-0000-000019380000}"/>
    <cellStyle name="Normal 6 2 5 3 5" xfId="8089" xr:uid="{00000000-0005-0000-0000-00001A380000}"/>
    <cellStyle name="Normal 6 2 5 3 5 2" xfId="8090" xr:uid="{00000000-0005-0000-0000-00001B380000}"/>
    <cellStyle name="Normal 6 2 5 3 5 2 2" xfId="8091" xr:uid="{00000000-0005-0000-0000-00001C380000}"/>
    <cellStyle name="Normal 6 2 5 3 5 2 2 2" xfId="39284" xr:uid="{00000000-0005-0000-0000-00001D380000}"/>
    <cellStyle name="Normal 6 2 5 3 5 2 3" xfId="29266" xr:uid="{00000000-0005-0000-0000-00001E380000}"/>
    <cellStyle name="Normal 6 2 5 3 5 3" xfId="8092" xr:uid="{00000000-0005-0000-0000-00001F380000}"/>
    <cellStyle name="Normal 6 2 5 3 5 3 2" xfId="8093" xr:uid="{00000000-0005-0000-0000-000020380000}"/>
    <cellStyle name="Normal 6 2 5 3 5 3 2 2" xfId="39285" xr:uid="{00000000-0005-0000-0000-000021380000}"/>
    <cellStyle name="Normal 6 2 5 3 5 3 3" xfId="29267" xr:uid="{00000000-0005-0000-0000-000022380000}"/>
    <cellStyle name="Normal 6 2 5 3 5 4" xfId="8094" xr:uid="{00000000-0005-0000-0000-000023380000}"/>
    <cellStyle name="Normal 6 2 5 3 5 4 2" xfId="35061" xr:uid="{00000000-0005-0000-0000-000024380000}"/>
    <cellStyle name="Normal 6 2 5 3 5 5" xfId="24465" xr:uid="{00000000-0005-0000-0000-000025380000}"/>
    <cellStyle name="Normal 6 2 5 3 6" xfId="8095" xr:uid="{00000000-0005-0000-0000-000026380000}"/>
    <cellStyle name="Normal 6 2 5 3 6 2" xfId="8096" xr:uid="{00000000-0005-0000-0000-000027380000}"/>
    <cellStyle name="Normal 6 2 5 3 6 2 2" xfId="8097" xr:uid="{00000000-0005-0000-0000-000028380000}"/>
    <cellStyle name="Normal 6 2 5 3 6 2 2 2" xfId="39286" xr:uid="{00000000-0005-0000-0000-000029380000}"/>
    <cellStyle name="Normal 6 2 5 3 6 2 3" xfId="29268" xr:uid="{00000000-0005-0000-0000-00002A380000}"/>
    <cellStyle name="Normal 6 2 5 3 6 3" xfId="8098" xr:uid="{00000000-0005-0000-0000-00002B380000}"/>
    <cellStyle name="Normal 6 2 5 3 6 3 2" xfId="8099" xr:uid="{00000000-0005-0000-0000-00002C380000}"/>
    <cellStyle name="Normal 6 2 5 3 6 3 2 2" xfId="39287" xr:uid="{00000000-0005-0000-0000-00002D380000}"/>
    <cellStyle name="Normal 6 2 5 3 6 3 3" xfId="29269" xr:uid="{00000000-0005-0000-0000-00002E380000}"/>
    <cellStyle name="Normal 6 2 5 3 6 4" xfId="8100" xr:uid="{00000000-0005-0000-0000-00002F380000}"/>
    <cellStyle name="Normal 6 2 5 3 6 4 2" xfId="35062" xr:uid="{00000000-0005-0000-0000-000030380000}"/>
    <cellStyle name="Normal 6 2 5 3 6 5" xfId="24466" xr:uid="{00000000-0005-0000-0000-000031380000}"/>
    <cellStyle name="Normal 6 2 5 3 7" xfId="8101" xr:uid="{00000000-0005-0000-0000-000032380000}"/>
    <cellStyle name="Normal 6 2 5 3 7 2" xfId="8102" xr:uid="{00000000-0005-0000-0000-000033380000}"/>
    <cellStyle name="Normal 6 2 5 3 7 2 2" xfId="39288" xr:uid="{00000000-0005-0000-0000-000034380000}"/>
    <cellStyle name="Normal 6 2 5 3 7 3" xfId="29270" xr:uid="{00000000-0005-0000-0000-000035380000}"/>
    <cellStyle name="Normal 6 2 5 3 8" xfId="8103" xr:uid="{00000000-0005-0000-0000-000036380000}"/>
    <cellStyle name="Normal 6 2 5 3 8 2" xfId="8104" xr:uid="{00000000-0005-0000-0000-000037380000}"/>
    <cellStyle name="Normal 6 2 5 3 8 2 2" xfId="39289" xr:uid="{00000000-0005-0000-0000-000038380000}"/>
    <cellStyle name="Normal 6 2 5 3 8 3" xfId="29271" xr:uid="{00000000-0005-0000-0000-000039380000}"/>
    <cellStyle name="Normal 6 2 5 3 9" xfId="8105" xr:uid="{00000000-0005-0000-0000-00003A380000}"/>
    <cellStyle name="Normal 6 2 5 3 9 2" xfId="35045" xr:uid="{00000000-0005-0000-0000-00003B380000}"/>
    <cellStyle name="Normal 6 2 5 4" xfId="8106" xr:uid="{00000000-0005-0000-0000-00003C380000}"/>
    <cellStyle name="Normal 6 2 5 4 2" xfId="8107" xr:uid="{00000000-0005-0000-0000-00003D380000}"/>
    <cellStyle name="Normal 6 2 5 4 2 2" xfId="8108" xr:uid="{00000000-0005-0000-0000-00003E380000}"/>
    <cellStyle name="Normal 6 2 5 4 2 2 2" xfId="8109" xr:uid="{00000000-0005-0000-0000-00003F380000}"/>
    <cellStyle name="Normal 6 2 5 4 2 2 2 2" xfId="8110" xr:uid="{00000000-0005-0000-0000-000040380000}"/>
    <cellStyle name="Normal 6 2 5 4 2 2 2 2 2" xfId="39290" xr:uid="{00000000-0005-0000-0000-000041380000}"/>
    <cellStyle name="Normal 6 2 5 4 2 2 2 3" xfId="29272" xr:uid="{00000000-0005-0000-0000-000042380000}"/>
    <cellStyle name="Normal 6 2 5 4 2 2 3" xfId="8111" xr:uid="{00000000-0005-0000-0000-000043380000}"/>
    <cellStyle name="Normal 6 2 5 4 2 2 3 2" xfId="8112" xr:uid="{00000000-0005-0000-0000-000044380000}"/>
    <cellStyle name="Normal 6 2 5 4 2 2 3 2 2" xfId="39291" xr:uid="{00000000-0005-0000-0000-000045380000}"/>
    <cellStyle name="Normal 6 2 5 4 2 2 3 3" xfId="29273" xr:uid="{00000000-0005-0000-0000-000046380000}"/>
    <cellStyle name="Normal 6 2 5 4 2 2 4" xfId="8113" xr:uid="{00000000-0005-0000-0000-000047380000}"/>
    <cellStyle name="Normal 6 2 5 4 2 2 4 2" xfId="35065" xr:uid="{00000000-0005-0000-0000-000048380000}"/>
    <cellStyle name="Normal 6 2 5 4 2 2 5" xfId="24469" xr:uid="{00000000-0005-0000-0000-000049380000}"/>
    <cellStyle name="Normal 6 2 5 4 2 3" xfId="8114" xr:uid="{00000000-0005-0000-0000-00004A380000}"/>
    <cellStyle name="Normal 6 2 5 4 2 3 2" xfId="8115" xr:uid="{00000000-0005-0000-0000-00004B380000}"/>
    <cellStyle name="Normal 6 2 5 4 2 3 2 2" xfId="8116" xr:uid="{00000000-0005-0000-0000-00004C380000}"/>
    <cellStyle name="Normal 6 2 5 4 2 3 2 2 2" xfId="39292" xr:uid="{00000000-0005-0000-0000-00004D380000}"/>
    <cellStyle name="Normal 6 2 5 4 2 3 2 3" xfId="29274" xr:uid="{00000000-0005-0000-0000-00004E380000}"/>
    <cellStyle name="Normal 6 2 5 4 2 3 3" xfId="8117" xr:uid="{00000000-0005-0000-0000-00004F380000}"/>
    <cellStyle name="Normal 6 2 5 4 2 3 3 2" xfId="8118" xr:uid="{00000000-0005-0000-0000-000050380000}"/>
    <cellStyle name="Normal 6 2 5 4 2 3 3 2 2" xfId="39293" xr:uid="{00000000-0005-0000-0000-000051380000}"/>
    <cellStyle name="Normal 6 2 5 4 2 3 3 3" xfId="29275" xr:uid="{00000000-0005-0000-0000-000052380000}"/>
    <cellStyle name="Normal 6 2 5 4 2 3 4" xfId="8119" xr:uid="{00000000-0005-0000-0000-000053380000}"/>
    <cellStyle name="Normal 6 2 5 4 2 3 4 2" xfId="35066" xr:uid="{00000000-0005-0000-0000-000054380000}"/>
    <cellStyle name="Normal 6 2 5 4 2 3 5" xfId="24470" xr:uid="{00000000-0005-0000-0000-000055380000}"/>
    <cellStyle name="Normal 6 2 5 4 2 4" xfId="8120" xr:uid="{00000000-0005-0000-0000-000056380000}"/>
    <cellStyle name="Normal 6 2 5 4 2 4 2" xfId="8121" xr:uid="{00000000-0005-0000-0000-000057380000}"/>
    <cellStyle name="Normal 6 2 5 4 2 4 2 2" xfId="39294" xr:uid="{00000000-0005-0000-0000-000058380000}"/>
    <cellStyle name="Normal 6 2 5 4 2 4 3" xfId="29276" xr:uid="{00000000-0005-0000-0000-000059380000}"/>
    <cellStyle name="Normal 6 2 5 4 2 5" xfId="8122" xr:uid="{00000000-0005-0000-0000-00005A380000}"/>
    <cellStyle name="Normal 6 2 5 4 2 5 2" xfId="8123" xr:uid="{00000000-0005-0000-0000-00005B380000}"/>
    <cellStyle name="Normal 6 2 5 4 2 5 2 2" xfId="39295" xr:uid="{00000000-0005-0000-0000-00005C380000}"/>
    <cellStyle name="Normal 6 2 5 4 2 5 3" xfId="29277" xr:uid="{00000000-0005-0000-0000-00005D380000}"/>
    <cellStyle name="Normal 6 2 5 4 2 6" xfId="8124" xr:uid="{00000000-0005-0000-0000-00005E380000}"/>
    <cellStyle name="Normal 6 2 5 4 2 6 2" xfId="35064" xr:uid="{00000000-0005-0000-0000-00005F380000}"/>
    <cellStyle name="Normal 6 2 5 4 2 7" xfId="24468" xr:uid="{00000000-0005-0000-0000-000060380000}"/>
    <cellStyle name="Normal 6 2 5 4 3" xfId="8125" xr:uid="{00000000-0005-0000-0000-000061380000}"/>
    <cellStyle name="Normal 6 2 5 4 3 2" xfId="8126" xr:uid="{00000000-0005-0000-0000-000062380000}"/>
    <cellStyle name="Normal 6 2 5 4 3 2 2" xfId="8127" xr:uid="{00000000-0005-0000-0000-000063380000}"/>
    <cellStyle name="Normal 6 2 5 4 3 2 2 2" xfId="39296" xr:uid="{00000000-0005-0000-0000-000064380000}"/>
    <cellStyle name="Normal 6 2 5 4 3 2 3" xfId="29278" xr:uid="{00000000-0005-0000-0000-000065380000}"/>
    <cellStyle name="Normal 6 2 5 4 3 3" xfId="8128" xr:uid="{00000000-0005-0000-0000-000066380000}"/>
    <cellStyle name="Normal 6 2 5 4 3 3 2" xfId="8129" xr:uid="{00000000-0005-0000-0000-000067380000}"/>
    <cellStyle name="Normal 6 2 5 4 3 3 2 2" xfId="39297" xr:uid="{00000000-0005-0000-0000-000068380000}"/>
    <cellStyle name="Normal 6 2 5 4 3 3 3" xfId="29279" xr:uid="{00000000-0005-0000-0000-000069380000}"/>
    <cellStyle name="Normal 6 2 5 4 3 4" xfId="8130" xr:uid="{00000000-0005-0000-0000-00006A380000}"/>
    <cellStyle name="Normal 6 2 5 4 3 4 2" xfId="35067" xr:uid="{00000000-0005-0000-0000-00006B380000}"/>
    <cellStyle name="Normal 6 2 5 4 3 5" xfId="24471" xr:uid="{00000000-0005-0000-0000-00006C380000}"/>
    <cellStyle name="Normal 6 2 5 4 4" xfId="8131" xr:uid="{00000000-0005-0000-0000-00006D380000}"/>
    <cellStyle name="Normal 6 2 5 4 4 2" xfId="8132" xr:uid="{00000000-0005-0000-0000-00006E380000}"/>
    <cellStyle name="Normal 6 2 5 4 4 2 2" xfId="8133" xr:uid="{00000000-0005-0000-0000-00006F380000}"/>
    <cellStyle name="Normal 6 2 5 4 4 2 2 2" xfId="39298" xr:uid="{00000000-0005-0000-0000-000070380000}"/>
    <cellStyle name="Normal 6 2 5 4 4 2 3" xfId="29280" xr:uid="{00000000-0005-0000-0000-000071380000}"/>
    <cellStyle name="Normal 6 2 5 4 4 3" xfId="8134" xr:uid="{00000000-0005-0000-0000-000072380000}"/>
    <cellStyle name="Normal 6 2 5 4 4 3 2" xfId="8135" xr:uid="{00000000-0005-0000-0000-000073380000}"/>
    <cellStyle name="Normal 6 2 5 4 4 3 2 2" xfId="39299" xr:uid="{00000000-0005-0000-0000-000074380000}"/>
    <cellStyle name="Normal 6 2 5 4 4 3 3" xfId="29281" xr:uid="{00000000-0005-0000-0000-000075380000}"/>
    <cellStyle name="Normal 6 2 5 4 4 4" xfId="8136" xr:uid="{00000000-0005-0000-0000-000076380000}"/>
    <cellStyle name="Normal 6 2 5 4 4 4 2" xfId="35068" xr:uid="{00000000-0005-0000-0000-000077380000}"/>
    <cellStyle name="Normal 6 2 5 4 4 5" xfId="24472" xr:uid="{00000000-0005-0000-0000-000078380000}"/>
    <cellStyle name="Normal 6 2 5 4 5" xfId="8137" xr:uid="{00000000-0005-0000-0000-000079380000}"/>
    <cellStyle name="Normal 6 2 5 4 5 2" xfId="8138" xr:uid="{00000000-0005-0000-0000-00007A380000}"/>
    <cellStyle name="Normal 6 2 5 4 5 2 2" xfId="39300" xr:uid="{00000000-0005-0000-0000-00007B380000}"/>
    <cellStyle name="Normal 6 2 5 4 5 3" xfId="29282" xr:uid="{00000000-0005-0000-0000-00007C380000}"/>
    <cellStyle name="Normal 6 2 5 4 6" xfId="8139" xr:uid="{00000000-0005-0000-0000-00007D380000}"/>
    <cellStyle name="Normal 6 2 5 4 6 2" xfId="8140" xr:uid="{00000000-0005-0000-0000-00007E380000}"/>
    <cellStyle name="Normal 6 2 5 4 6 2 2" xfId="39301" xr:uid="{00000000-0005-0000-0000-00007F380000}"/>
    <cellStyle name="Normal 6 2 5 4 6 3" xfId="29283" xr:uid="{00000000-0005-0000-0000-000080380000}"/>
    <cellStyle name="Normal 6 2 5 4 7" xfId="8141" xr:uid="{00000000-0005-0000-0000-000081380000}"/>
    <cellStyle name="Normal 6 2 5 4 7 2" xfId="35063" xr:uid="{00000000-0005-0000-0000-000082380000}"/>
    <cellStyle name="Normal 6 2 5 4 8" xfId="24467" xr:uid="{00000000-0005-0000-0000-000083380000}"/>
    <cellStyle name="Normal 6 2 5 5" xfId="8142" xr:uid="{00000000-0005-0000-0000-000084380000}"/>
    <cellStyle name="Normal 6 2 5 5 2" xfId="8143" xr:uid="{00000000-0005-0000-0000-000085380000}"/>
    <cellStyle name="Normal 6 2 5 5 2 2" xfId="8144" xr:uid="{00000000-0005-0000-0000-000086380000}"/>
    <cellStyle name="Normal 6 2 5 5 2 2 2" xfId="8145" xr:uid="{00000000-0005-0000-0000-000087380000}"/>
    <cellStyle name="Normal 6 2 5 5 2 2 2 2" xfId="8146" xr:uid="{00000000-0005-0000-0000-000088380000}"/>
    <cellStyle name="Normal 6 2 5 5 2 2 2 2 2" xfId="39302" xr:uid="{00000000-0005-0000-0000-000089380000}"/>
    <cellStyle name="Normal 6 2 5 5 2 2 2 3" xfId="29284" xr:uid="{00000000-0005-0000-0000-00008A380000}"/>
    <cellStyle name="Normal 6 2 5 5 2 2 3" xfId="8147" xr:uid="{00000000-0005-0000-0000-00008B380000}"/>
    <cellStyle name="Normal 6 2 5 5 2 2 3 2" xfId="8148" xr:uid="{00000000-0005-0000-0000-00008C380000}"/>
    <cellStyle name="Normal 6 2 5 5 2 2 3 2 2" xfId="39303" xr:uid="{00000000-0005-0000-0000-00008D380000}"/>
    <cellStyle name="Normal 6 2 5 5 2 2 3 3" xfId="29285" xr:uid="{00000000-0005-0000-0000-00008E380000}"/>
    <cellStyle name="Normal 6 2 5 5 2 2 4" xfId="8149" xr:uid="{00000000-0005-0000-0000-00008F380000}"/>
    <cellStyle name="Normal 6 2 5 5 2 2 4 2" xfId="35071" xr:uid="{00000000-0005-0000-0000-000090380000}"/>
    <cellStyle name="Normal 6 2 5 5 2 2 5" xfId="24475" xr:uid="{00000000-0005-0000-0000-000091380000}"/>
    <cellStyle name="Normal 6 2 5 5 2 3" xfId="8150" xr:uid="{00000000-0005-0000-0000-000092380000}"/>
    <cellStyle name="Normal 6 2 5 5 2 3 2" xfId="8151" xr:uid="{00000000-0005-0000-0000-000093380000}"/>
    <cellStyle name="Normal 6 2 5 5 2 3 2 2" xfId="8152" xr:uid="{00000000-0005-0000-0000-000094380000}"/>
    <cellStyle name="Normal 6 2 5 5 2 3 2 2 2" xfId="39304" xr:uid="{00000000-0005-0000-0000-000095380000}"/>
    <cellStyle name="Normal 6 2 5 5 2 3 2 3" xfId="29286" xr:uid="{00000000-0005-0000-0000-000096380000}"/>
    <cellStyle name="Normal 6 2 5 5 2 3 3" xfId="8153" xr:uid="{00000000-0005-0000-0000-000097380000}"/>
    <cellStyle name="Normal 6 2 5 5 2 3 3 2" xfId="8154" xr:uid="{00000000-0005-0000-0000-000098380000}"/>
    <cellStyle name="Normal 6 2 5 5 2 3 3 2 2" xfId="39305" xr:uid="{00000000-0005-0000-0000-000099380000}"/>
    <cellStyle name="Normal 6 2 5 5 2 3 3 3" xfId="29287" xr:uid="{00000000-0005-0000-0000-00009A380000}"/>
    <cellStyle name="Normal 6 2 5 5 2 3 4" xfId="8155" xr:uid="{00000000-0005-0000-0000-00009B380000}"/>
    <cellStyle name="Normal 6 2 5 5 2 3 4 2" xfId="35072" xr:uid="{00000000-0005-0000-0000-00009C380000}"/>
    <cellStyle name="Normal 6 2 5 5 2 3 5" xfId="24476" xr:uid="{00000000-0005-0000-0000-00009D380000}"/>
    <cellStyle name="Normal 6 2 5 5 2 4" xfId="8156" xr:uid="{00000000-0005-0000-0000-00009E380000}"/>
    <cellStyle name="Normal 6 2 5 5 2 4 2" xfId="8157" xr:uid="{00000000-0005-0000-0000-00009F380000}"/>
    <cellStyle name="Normal 6 2 5 5 2 4 2 2" xfId="39306" xr:uid="{00000000-0005-0000-0000-0000A0380000}"/>
    <cellStyle name="Normal 6 2 5 5 2 4 3" xfId="29288" xr:uid="{00000000-0005-0000-0000-0000A1380000}"/>
    <cellStyle name="Normal 6 2 5 5 2 5" xfId="8158" xr:uid="{00000000-0005-0000-0000-0000A2380000}"/>
    <cellStyle name="Normal 6 2 5 5 2 5 2" xfId="8159" xr:uid="{00000000-0005-0000-0000-0000A3380000}"/>
    <cellStyle name="Normal 6 2 5 5 2 5 2 2" xfId="39307" xr:uid="{00000000-0005-0000-0000-0000A4380000}"/>
    <cellStyle name="Normal 6 2 5 5 2 5 3" xfId="29289" xr:uid="{00000000-0005-0000-0000-0000A5380000}"/>
    <cellStyle name="Normal 6 2 5 5 2 6" xfId="8160" xr:uid="{00000000-0005-0000-0000-0000A6380000}"/>
    <cellStyle name="Normal 6 2 5 5 2 6 2" xfId="35070" xr:uid="{00000000-0005-0000-0000-0000A7380000}"/>
    <cellStyle name="Normal 6 2 5 5 2 7" xfId="24474" xr:uid="{00000000-0005-0000-0000-0000A8380000}"/>
    <cellStyle name="Normal 6 2 5 5 3" xfId="8161" xr:uid="{00000000-0005-0000-0000-0000A9380000}"/>
    <cellStyle name="Normal 6 2 5 5 3 2" xfId="8162" xr:uid="{00000000-0005-0000-0000-0000AA380000}"/>
    <cellStyle name="Normal 6 2 5 5 3 2 2" xfId="8163" xr:uid="{00000000-0005-0000-0000-0000AB380000}"/>
    <cellStyle name="Normal 6 2 5 5 3 2 2 2" xfId="39308" xr:uid="{00000000-0005-0000-0000-0000AC380000}"/>
    <cellStyle name="Normal 6 2 5 5 3 2 3" xfId="29290" xr:uid="{00000000-0005-0000-0000-0000AD380000}"/>
    <cellStyle name="Normal 6 2 5 5 3 3" xfId="8164" xr:uid="{00000000-0005-0000-0000-0000AE380000}"/>
    <cellStyle name="Normal 6 2 5 5 3 3 2" xfId="8165" xr:uid="{00000000-0005-0000-0000-0000AF380000}"/>
    <cellStyle name="Normal 6 2 5 5 3 3 2 2" xfId="39309" xr:uid="{00000000-0005-0000-0000-0000B0380000}"/>
    <cellStyle name="Normal 6 2 5 5 3 3 3" xfId="29291" xr:uid="{00000000-0005-0000-0000-0000B1380000}"/>
    <cellStyle name="Normal 6 2 5 5 3 4" xfId="8166" xr:uid="{00000000-0005-0000-0000-0000B2380000}"/>
    <cellStyle name="Normal 6 2 5 5 3 4 2" xfId="35073" xr:uid="{00000000-0005-0000-0000-0000B3380000}"/>
    <cellStyle name="Normal 6 2 5 5 3 5" xfId="24477" xr:uid="{00000000-0005-0000-0000-0000B4380000}"/>
    <cellStyle name="Normal 6 2 5 5 4" xfId="8167" xr:uid="{00000000-0005-0000-0000-0000B5380000}"/>
    <cellStyle name="Normal 6 2 5 5 4 2" xfId="8168" xr:uid="{00000000-0005-0000-0000-0000B6380000}"/>
    <cellStyle name="Normal 6 2 5 5 4 2 2" xfId="8169" xr:uid="{00000000-0005-0000-0000-0000B7380000}"/>
    <cellStyle name="Normal 6 2 5 5 4 2 2 2" xfId="39310" xr:uid="{00000000-0005-0000-0000-0000B8380000}"/>
    <cellStyle name="Normal 6 2 5 5 4 2 3" xfId="29292" xr:uid="{00000000-0005-0000-0000-0000B9380000}"/>
    <cellStyle name="Normal 6 2 5 5 4 3" xfId="8170" xr:uid="{00000000-0005-0000-0000-0000BA380000}"/>
    <cellStyle name="Normal 6 2 5 5 4 3 2" xfId="8171" xr:uid="{00000000-0005-0000-0000-0000BB380000}"/>
    <cellStyle name="Normal 6 2 5 5 4 3 2 2" xfId="39311" xr:uid="{00000000-0005-0000-0000-0000BC380000}"/>
    <cellStyle name="Normal 6 2 5 5 4 3 3" xfId="29293" xr:uid="{00000000-0005-0000-0000-0000BD380000}"/>
    <cellStyle name="Normal 6 2 5 5 4 4" xfId="8172" xr:uid="{00000000-0005-0000-0000-0000BE380000}"/>
    <cellStyle name="Normal 6 2 5 5 4 4 2" xfId="35074" xr:uid="{00000000-0005-0000-0000-0000BF380000}"/>
    <cellStyle name="Normal 6 2 5 5 4 5" xfId="24478" xr:uid="{00000000-0005-0000-0000-0000C0380000}"/>
    <cellStyle name="Normal 6 2 5 5 5" xfId="8173" xr:uid="{00000000-0005-0000-0000-0000C1380000}"/>
    <cellStyle name="Normal 6 2 5 5 5 2" xfId="8174" xr:uid="{00000000-0005-0000-0000-0000C2380000}"/>
    <cellStyle name="Normal 6 2 5 5 5 2 2" xfId="39312" xr:uid="{00000000-0005-0000-0000-0000C3380000}"/>
    <cellStyle name="Normal 6 2 5 5 5 3" xfId="29294" xr:uid="{00000000-0005-0000-0000-0000C4380000}"/>
    <cellStyle name="Normal 6 2 5 5 6" xfId="8175" xr:uid="{00000000-0005-0000-0000-0000C5380000}"/>
    <cellStyle name="Normal 6 2 5 5 6 2" xfId="8176" xr:uid="{00000000-0005-0000-0000-0000C6380000}"/>
    <cellStyle name="Normal 6 2 5 5 6 2 2" xfId="39313" xr:uid="{00000000-0005-0000-0000-0000C7380000}"/>
    <cellStyle name="Normal 6 2 5 5 6 3" xfId="29295" xr:uid="{00000000-0005-0000-0000-0000C8380000}"/>
    <cellStyle name="Normal 6 2 5 5 7" xfId="8177" xr:uid="{00000000-0005-0000-0000-0000C9380000}"/>
    <cellStyle name="Normal 6 2 5 5 7 2" xfId="35069" xr:uid="{00000000-0005-0000-0000-0000CA380000}"/>
    <cellStyle name="Normal 6 2 5 5 8" xfId="24473" xr:uid="{00000000-0005-0000-0000-0000CB380000}"/>
    <cellStyle name="Normal 6 2 5 6" xfId="8178" xr:uid="{00000000-0005-0000-0000-0000CC380000}"/>
    <cellStyle name="Normal 6 2 5 6 2" xfId="8179" xr:uid="{00000000-0005-0000-0000-0000CD380000}"/>
    <cellStyle name="Normal 6 2 5 6 2 2" xfId="8180" xr:uid="{00000000-0005-0000-0000-0000CE380000}"/>
    <cellStyle name="Normal 6 2 5 6 2 2 2" xfId="8181" xr:uid="{00000000-0005-0000-0000-0000CF380000}"/>
    <cellStyle name="Normal 6 2 5 6 2 2 2 2" xfId="8182" xr:uid="{00000000-0005-0000-0000-0000D0380000}"/>
    <cellStyle name="Normal 6 2 5 6 2 2 2 2 2" xfId="39314" xr:uid="{00000000-0005-0000-0000-0000D1380000}"/>
    <cellStyle name="Normal 6 2 5 6 2 2 2 3" xfId="29296" xr:uid="{00000000-0005-0000-0000-0000D2380000}"/>
    <cellStyle name="Normal 6 2 5 6 2 2 3" xfId="8183" xr:uid="{00000000-0005-0000-0000-0000D3380000}"/>
    <cellStyle name="Normal 6 2 5 6 2 2 3 2" xfId="8184" xr:uid="{00000000-0005-0000-0000-0000D4380000}"/>
    <cellStyle name="Normal 6 2 5 6 2 2 3 2 2" xfId="39315" xr:uid="{00000000-0005-0000-0000-0000D5380000}"/>
    <cellStyle name="Normal 6 2 5 6 2 2 3 3" xfId="29297" xr:uid="{00000000-0005-0000-0000-0000D6380000}"/>
    <cellStyle name="Normal 6 2 5 6 2 2 4" xfId="8185" xr:uid="{00000000-0005-0000-0000-0000D7380000}"/>
    <cellStyle name="Normal 6 2 5 6 2 2 4 2" xfId="35077" xr:uid="{00000000-0005-0000-0000-0000D8380000}"/>
    <cellStyle name="Normal 6 2 5 6 2 2 5" xfId="24481" xr:uid="{00000000-0005-0000-0000-0000D9380000}"/>
    <cellStyle name="Normal 6 2 5 6 2 3" xfId="8186" xr:uid="{00000000-0005-0000-0000-0000DA380000}"/>
    <cellStyle name="Normal 6 2 5 6 2 3 2" xfId="8187" xr:uid="{00000000-0005-0000-0000-0000DB380000}"/>
    <cellStyle name="Normal 6 2 5 6 2 3 2 2" xfId="8188" xr:uid="{00000000-0005-0000-0000-0000DC380000}"/>
    <cellStyle name="Normal 6 2 5 6 2 3 2 2 2" xfId="39316" xr:uid="{00000000-0005-0000-0000-0000DD380000}"/>
    <cellStyle name="Normal 6 2 5 6 2 3 2 3" xfId="29298" xr:uid="{00000000-0005-0000-0000-0000DE380000}"/>
    <cellStyle name="Normal 6 2 5 6 2 3 3" xfId="8189" xr:uid="{00000000-0005-0000-0000-0000DF380000}"/>
    <cellStyle name="Normal 6 2 5 6 2 3 3 2" xfId="8190" xr:uid="{00000000-0005-0000-0000-0000E0380000}"/>
    <cellStyle name="Normal 6 2 5 6 2 3 3 2 2" xfId="39317" xr:uid="{00000000-0005-0000-0000-0000E1380000}"/>
    <cellStyle name="Normal 6 2 5 6 2 3 3 3" xfId="29299" xr:uid="{00000000-0005-0000-0000-0000E2380000}"/>
    <cellStyle name="Normal 6 2 5 6 2 3 4" xfId="8191" xr:uid="{00000000-0005-0000-0000-0000E3380000}"/>
    <cellStyle name="Normal 6 2 5 6 2 3 4 2" xfId="35078" xr:uid="{00000000-0005-0000-0000-0000E4380000}"/>
    <cellStyle name="Normal 6 2 5 6 2 3 5" xfId="24482" xr:uid="{00000000-0005-0000-0000-0000E5380000}"/>
    <cellStyle name="Normal 6 2 5 6 2 4" xfId="8192" xr:uid="{00000000-0005-0000-0000-0000E6380000}"/>
    <cellStyle name="Normal 6 2 5 6 2 4 2" xfId="8193" xr:uid="{00000000-0005-0000-0000-0000E7380000}"/>
    <cellStyle name="Normal 6 2 5 6 2 4 2 2" xfId="39318" xr:uid="{00000000-0005-0000-0000-0000E8380000}"/>
    <cellStyle name="Normal 6 2 5 6 2 4 3" xfId="29300" xr:uid="{00000000-0005-0000-0000-0000E9380000}"/>
    <cellStyle name="Normal 6 2 5 6 2 5" xfId="8194" xr:uid="{00000000-0005-0000-0000-0000EA380000}"/>
    <cellStyle name="Normal 6 2 5 6 2 5 2" xfId="8195" xr:uid="{00000000-0005-0000-0000-0000EB380000}"/>
    <cellStyle name="Normal 6 2 5 6 2 5 2 2" xfId="39319" xr:uid="{00000000-0005-0000-0000-0000EC380000}"/>
    <cellStyle name="Normal 6 2 5 6 2 5 3" xfId="29301" xr:uid="{00000000-0005-0000-0000-0000ED380000}"/>
    <cellStyle name="Normal 6 2 5 6 2 6" xfId="8196" xr:uid="{00000000-0005-0000-0000-0000EE380000}"/>
    <cellStyle name="Normal 6 2 5 6 2 6 2" xfId="35076" xr:uid="{00000000-0005-0000-0000-0000EF380000}"/>
    <cellStyle name="Normal 6 2 5 6 2 7" xfId="24480" xr:uid="{00000000-0005-0000-0000-0000F0380000}"/>
    <cellStyle name="Normal 6 2 5 6 3" xfId="8197" xr:uid="{00000000-0005-0000-0000-0000F1380000}"/>
    <cellStyle name="Normal 6 2 5 6 3 2" xfId="8198" xr:uid="{00000000-0005-0000-0000-0000F2380000}"/>
    <cellStyle name="Normal 6 2 5 6 3 2 2" xfId="8199" xr:uid="{00000000-0005-0000-0000-0000F3380000}"/>
    <cellStyle name="Normal 6 2 5 6 3 2 2 2" xfId="39320" xr:uid="{00000000-0005-0000-0000-0000F4380000}"/>
    <cellStyle name="Normal 6 2 5 6 3 2 3" xfId="29302" xr:uid="{00000000-0005-0000-0000-0000F5380000}"/>
    <cellStyle name="Normal 6 2 5 6 3 3" xfId="8200" xr:uid="{00000000-0005-0000-0000-0000F6380000}"/>
    <cellStyle name="Normal 6 2 5 6 3 3 2" xfId="8201" xr:uid="{00000000-0005-0000-0000-0000F7380000}"/>
    <cellStyle name="Normal 6 2 5 6 3 3 2 2" xfId="39321" xr:uid="{00000000-0005-0000-0000-0000F8380000}"/>
    <cellStyle name="Normal 6 2 5 6 3 3 3" xfId="29303" xr:uid="{00000000-0005-0000-0000-0000F9380000}"/>
    <cellStyle name="Normal 6 2 5 6 3 4" xfId="8202" xr:uid="{00000000-0005-0000-0000-0000FA380000}"/>
    <cellStyle name="Normal 6 2 5 6 3 4 2" xfId="35079" xr:uid="{00000000-0005-0000-0000-0000FB380000}"/>
    <cellStyle name="Normal 6 2 5 6 3 5" xfId="24483" xr:uid="{00000000-0005-0000-0000-0000FC380000}"/>
    <cellStyle name="Normal 6 2 5 6 4" xfId="8203" xr:uid="{00000000-0005-0000-0000-0000FD380000}"/>
    <cellStyle name="Normal 6 2 5 6 4 2" xfId="8204" xr:uid="{00000000-0005-0000-0000-0000FE380000}"/>
    <cellStyle name="Normal 6 2 5 6 4 2 2" xfId="8205" xr:uid="{00000000-0005-0000-0000-0000FF380000}"/>
    <cellStyle name="Normal 6 2 5 6 4 2 2 2" xfId="39322" xr:uid="{00000000-0005-0000-0000-000000390000}"/>
    <cellStyle name="Normal 6 2 5 6 4 2 3" xfId="29304" xr:uid="{00000000-0005-0000-0000-000001390000}"/>
    <cellStyle name="Normal 6 2 5 6 4 3" xfId="8206" xr:uid="{00000000-0005-0000-0000-000002390000}"/>
    <cellStyle name="Normal 6 2 5 6 4 3 2" xfId="8207" xr:uid="{00000000-0005-0000-0000-000003390000}"/>
    <cellStyle name="Normal 6 2 5 6 4 3 2 2" xfId="39323" xr:uid="{00000000-0005-0000-0000-000004390000}"/>
    <cellStyle name="Normal 6 2 5 6 4 3 3" xfId="29305" xr:uid="{00000000-0005-0000-0000-000005390000}"/>
    <cellStyle name="Normal 6 2 5 6 4 4" xfId="8208" xr:uid="{00000000-0005-0000-0000-000006390000}"/>
    <cellStyle name="Normal 6 2 5 6 4 4 2" xfId="35080" xr:uid="{00000000-0005-0000-0000-000007390000}"/>
    <cellStyle name="Normal 6 2 5 6 4 5" xfId="24484" xr:uid="{00000000-0005-0000-0000-000008390000}"/>
    <cellStyle name="Normal 6 2 5 6 5" xfId="8209" xr:uid="{00000000-0005-0000-0000-000009390000}"/>
    <cellStyle name="Normal 6 2 5 6 5 2" xfId="8210" xr:uid="{00000000-0005-0000-0000-00000A390000}"/>
    <cellStyle name="Normal 6 2 5 6 5 2 2" xfId="39324" xr:uid="{00000000-0005-0000-0000-00000B390000}"/>
    <cellStyle name="Normal 6 2 5 6 5 3" xfId="29306" xr:uid="{00000000-0005-0000-0000-00000C390000}"/>
    <cellStyle name="Normal 6 2 5 6 6" xfId="8211" xr:uid="{00000000-0005-0000-0000-00000D390000}"/>
    <cellStyle name="Normal 6 2 5 6 6 2" xfId="8212" xr:uid="{00000000-0005-0000-0000-00000E390000}"/>
    <cellStyle name="Normal 6 2 5 6 6 2 2" xfId="39325" xr:uid="{00000000-0005-0000-0000-00000F390000}"/>
    <cellStyle name="Normal 6 2 5 6 6 3" xfId="29307" xr:uid="{00000000-0005-0000-0000-000010390000}"/>
    <cellStyle name="Normal 6 2 5 6 7" xfId="8213" xr:uid="{00000000-0005-0000-0000-000011390000}"/>
    <cellStyle name="Normal 6 2 5 6 7 2" xfId="35075" xr:uid="{00000000-0005-0000-0000-000012390000}"/>
    <cellStyle name="Normal 6 2 5 6 8" xfId="24479" xr:uid="{00000000-0005-0000-0000-000013390000}"/>
    <cellStyle name="Normal 6 2 5 7" xfId="8214" xr:uid="{00000000-0005-0000-0000-000014390000}"/>
    <cellStyle name="Normal 6 2 5 7 2" xfId="8215" xr:uid="{00000000-0005-0000-0000-000015390000}"/>
    <cellStyle name="Normal 6 2 5 7 2 2" xfId="8216" xr:uid="{00000000-0005-0000-0000-000016390000}"/>
    <cellStyle name="Normal 6 2 5 7 2 2 2" xfId="8217" xr:uid="{00000000-0005-0000-0000-000017390000}"/>
    <cellStyle name="Normal 6 2 5 7 2 2 2 2" xfId="39326" xr:uid="{00000000-0005-0000-0000-000018390000}"/>
    <cellStyle name="Normal 6 2 5 7 2 2 3" xfId="29308" xr:uid="{00000000-0005-0000-0000-000019390000}"/>
    <cellStyle name="Normal 6 2 5 7 2 3" xfId="8218" xr:uid="{00000000-0005-0000-0000-00001A390000}"/>
    <cellStyle name="Normal 6 2 5 7 2 3 2" xfId="8219" xr:uid="{00000000-0005-0000-0000-00001B390000}"/>
    <cellStyle name="Normal 6 2 5 7 2 3 2 2" xfId="39327" xr:uid="{00000000-0005-0000-0000-00001C390000}"/>
    <cellStyle name="Normal 6 2 5 7 2 3 3" xfId="29309" xr:uid="{00000000-0005-0000-0000-00001D390000}"/>
    <cellStyle name="Normal 6 2 5 7 2 4" xfId="8220" xr:uid="{00000000-0005-0000-0000-00001E390000}"/>
    <cellStyle name="Normal 6 2 5 7 2 4 2" xfId="35082" xr:uid="{00000000-0005-0000-0000-00001F390000}"/>
    <cellStyle name="Normal 6 2 5 7 2 5" xfId="24486" xr:uid="{00000000-0005-0000-0000-000020390000}"/>
    <cellStyle name="Normal 6 2 5 7 3" xfId="8221" xr:uid="{00000000-0005-0000-0000-000021390000}"/>
    <cellStyle name="Normal 6 2 5 7 3 2" xfId="8222" xr:uid="{00000000-0005-0000-0000-000022390000}"/>
    <cellStyle name="Normal 6 2 5 7 3 2 2" xfId="8223" xr:uid="{00000000-0005-0000-0000-000023390000}"/>
    <cellStyle name="Normal 6 2 5 7 3 2 2 2" xfId="39328" xr:uid="{00000000-0005-0000-0000-000024390000}"/>
    <cellStyle name="Normal 6 2 5 7 3 2 3" xfId="29310" xr:uid="{00000000-0005-0000-0000-000025390000}"/>
    <cellStyle name="Normal 6 2 5 7 3 3" xfId="8224" xr:uid="{00000000-0005-0000-0000-000026390000}"/>
    <cellStyle name="Normal 6 2 5 7 3 3 2" xfId="8225" xr:uid="{00000000-0005-0000-0000-000027390000}"/>
    <cellStyle name="Normal 6 2 5 7 3 3 2 2" xfId="39329" xr:uid="{00000000-0005-0000-0000-000028390000}"/>
    <cellStyle name="Normal 6 2 5 7 3 3 3" xfId="29311" xr:uid="{00000000-0005-0000-0000-000029390000}"/>
    <cellStyle name="Normal 6 2 5 7 3 4" xfId="8226" xr:uid="{00000000-0005-0000-0000-00002A390000}"/>
    <cellStyle name="Normal 6 2 5 7 3 4 2" xfId="35083" xr:uid="{00000000-0005-0000-0000-00002B390000}"/>
    <cellStyle name="Normal 6 2 5 7 3 5" xfId="24487" xr:uid="{00000000-0005-0000-0000-00002C390000}"/>
    <cellStyle name="Normal 6 2 5 7 4" xfId="8227" xr:uid="{00000000-0005-0000-0000-00002D390000}"/>
    <cellStyle name="Normal 6 2 5 7 4 2" xfId="8228" xr:uid="{00000000-0005-0000-0000-00002E390000}"/>
    <cellStyle name="Normal 6 2 5 7 4 2 2" xfId="39330" xr:uid="{00000000-0005-0000-0000-00002F390000}"/>
    <cellStyle name="Normal 6 2 5 7 4 3" xfId="29312" xr:uid="{00000000-0005-0000-0000-000030390000}"/>
    <cellStyle name="Normal 6 2 5 7 5" xfId="8229" xr:uid="{00000000-0005-0000-0000-000031390000}"/>
    <cellStyle name="Normal 6 2 5 7 5 2" xfId="8230" xr:uid="{00000000-0005-0000-0000-000032390000}"/>
    <cellStyle name="Normal 6 2 5 7 5 2 2" xfId="39331" xr:uid="{00000000-0005-0000-0000-000033390000}"/>
    <cellStyle name="Normal 6 2 5 7 5 3" xfId="29313" xr:uid="{00000000-0005-0000-0000-000034390000}"/>
    <cellStyle name="Normal 6 2 5 7 6" xfId="8231" xr:uid="{00000000-0005-0000-0000-000035390000}"/>
    <cellStyle name="Normal 6 2 5 7 6 2" xfId="35081" xr:uid="{00000000-0005-0000-0000-000036390000}"/>
    <cellStyle name="Normal 6 2 5 7 7" xfId="24485" xr:uid="{00000000-0005-0000-0000-000037390000}"/>
    <cellStyle name="Normal 6 2 5 8" xfId="8232" xr:uid="{00000000-0005-0000-0000-000038390000}"/>
    <cellStyle name="Normal 6 2 5 8 2" xfId="8233" xr:uid="{00000000-0005-0000-0000-000039390000}"/>
    <cellStyle name="Normal 6 2 5 8 2 2" xfId="8234" xr:uid="{00000000-0005-0000-0000-00003A390000}"/>
    <cellStyle name="Normal 6 2 5 8 2 2 2" xfId="39332" xr:uid="{00000000-0005-0000-0000-00003B390000}"/>
    <cellStyle name="Normal 6 2 5 8 2 3" xfId="29314" xr:uid="{00000000-0005-0000-0000-00003C390000}"/>
    <cellStyle name="Normal 6 2 5 8 3" xfId="8235" xr:uid="{00000000-0005-0000-0000-00003D390000}"/>
    <cellStyle name="Normal 6 2 5 8 3 2" xfId="8236" xr:uid="{00000000-0005-0000-0000-00003E390000}"/>
    <cellStyle name="Normal 6 2 5 8 3 2 2" xfId="39333" xr:uid="{00000000-0005-0000-0000-00003F390000}"/>
    <cellStyle name="Normal 6 2 5 8 3 3" xfId="29315" xr:uid="{00000000-0005-0000-0000-000040390000}"/>
    <cellStyle name="Normal 6 2 5 8 4" xfId="8237" xr:uid="{00000000-0005-0000-0000-000041390000}"/>
    <cellStyle name="Normal 6 2 5 8 4 2" xfId="35084" xr:uid="{00000000-0005-0000-0000-000042390000}"/>
    <cellStyle name="Normal 6 2 5 8 5" xfId="24488" xr:uid="{00000000-0005-0000-0000-000043390000}"/>
    <cellStyle name="Normal 6 2 5 9" xfId="8238" xr:uid="{00000000-0005-0000-0000-000044390000}"/>
    <cellStyle name="Normal 6 2 5 9 2" xfId="8239" xr:uid="{00000000-0005-0000-0000-000045390000}"/>
    <cellStyle name="Normal 6 2 5 9 2 2" xfId="8240" xr:uid="{00000000-0005-0000-0000-000046390000}"/>
    <cellStyle name="Normal 6 2 5 9 2 2 2" xfId="39334" xr:uid="{00000000-0005-0000-0000-000047390000}"/>
    <cellStyle name="Normal 6 2 5 9 2 3" xfId="29316" xr:uid="{00000000-0005-0000-0000-000048390000}"/>
    <cellStyle name="Normal 6 2 5 9 3" xfId="8241" xr:uid="{00000000-0005-0000-0000-000049390000}"/>
    <cellStyle name="Normal 6 2 5 9 3 2" xfId="8242" xr:uid="{00000000-0005-0000-0000-00004A390000}"/>
    <cellStyle name="Normal 6 2 5 9 3 2 2" xfId="39335" xr:uid="{00000000-0005-0000-0000-00004B390000}"/>
    <cellStyle name="Normal 6 2 5 9 3 3" xfId="29317" xr:uid="{00000000-0005-0000-0000-00004C390000}"/>
    <cellStyle name="Normal 6 2 5 9 4" xfId="8243" xr:uid="{00000000-0005-0000-0000-00004D390000}"/>
    <cellStyle name="Normal 6 2 5 9 4 2" xfId="35085" xr:uid="{00000000-0005-0000-0000-00004E390000}"/>
    <cellStyle name="Normal 6 2 5 9 5" xfId="24489" xr:uid="{00000000-0005-0000-0000-00004F390000}"/>
    <cellStyle name="Normal 6 2 6" xfId="8244" xr:uid="{00000000-0005-0000-0000-000050390000}"/>
    <cellStyle name="Normal 6 2 6 10" xfId="8245" xr:uid="{00000000-0005-0000-0000-000051390000}"/>
    <cellStyle name="Normal 6 2 6 10 2" xfId="8246" xr:uid="{00000000-0005-0000-0000-000052390000}"/>
    <cellStyle name="Normal 6 2 6 10 2 2" xfId="39336" xr:uid="{00000000-0005-0000-0000-000053390000}"/>
    <cellStyle name="Normal 6 2 6 10 3" xfId="29318" xr:uid="{00000000-0005-0000-0000-000054390000}"/>
    <cellStyle name="Normal 6 2 6 11" xfId="8247" xr:uid="{00000000-0005-0000-0000-000055390000}"/>
    <cellStyle name="Normal 6 2 6 11 2" xfId="35086" xr:uid="{00000000-0005-0000-0000-000056390000}"/>
    <cellStyle name="Normal 6 2 6 12" xfId="24490" xr:uid="{00000000-0005-0000-0000-000057390000}"/>
    <cellStyle name="Normal 6 2 6 2" xfId="8248" xr:uid="{00000000-0005-0000-0000-000058390000}"/>
    <cellStyle name="Normal 6 2 6 2 10" xfId="24491" xr:uid="{00000000-0005-0000-0000-000059390000}"/>
    <cellStyle name="Normal 6 2 6 2 2" xfId="8249" xr:uid="{00000000-0005-0000-0000-00005A390000}"/>
    <cellStyle name="Normal 6 2 6 2 2 2" xfId="8250" xr:uid="{00000000-0005-0000-0000-00005B390000}"/>
    <cellStyle name="Normal 6 2 6 2 2 2 2" xfId="8251" xr:uid="{00000000-0005-0000-0000-00005C390000}"/>
    <cellStyle name="Normal 6 2 6 2 2 2 2 2" xfId="8252" xr:uid="{00000000-0005-0000-0000-00005D390000}"/>
    <cellStyle name="Normal 6 2 6 2 2 2 2 2 2" xfId="8253" xr:uid="{00000000-0005-0000-0000-00005E390000}"/>
    <cellStyle name="Normal 6 2 6 2 2 2 2 2 2 2" xfId="39337" xr:uid="{00000000-0005-0000-0000-00005F390000}"/>
    <cellStyle name="Normal 6 2 6 2 2 2 2 2 3" xfId="29319" xr:uid="{00000000-0005-0000-0000-000060390000}"/>
    <cellStyle name="Normal 6 2 6 2 2 2 2 3" xfId="8254" xr:uid="{00000000-0005-0000-0000-000061390000}"/>
    <cellStyle name="Normal 6 2 6 2 2 2 2 3 2" xfId="8255" xr:uid="{00000000-0005-0000-0000-000062390000}"/>
    <cellStyle name="Normal 6 2 6 2 2 2 2 3 2 2" xfId="39338" xr:uid="{00000000-0005-0000-0000-000063390000}"/>
    <cellStyle name="Normal 6 2 6 2 2 2 2 3 3" xfId="29320" xr:uid="{00000000-0005-0000-0000-000064390000}"/>
    <cellStyle name="Normal 6 2 6 2 2 2 2 4" xfId="8256" xr:uid="{00000000-0005-0000-0000-000065390000}"/>
    <cellStyle name="Normal 6 2 6 2 2 2 2 4 2" xfId="35090" xr:uid="{00000000-0005-0000-0000-000066390000}"/>
    <cellStyle name="Normal 6 2 6 2 2 2 2 5" xfId="24494" xr:uid="{00000000-0005-0000-0000-000067390000}"/>
    <cellStyle name="Normal 6 2 6 2 2 2 3" xfId="8257" xr:uid="{00000000-0005-0000-0000-000068390000}"/>
    <cellStyle name="Normal 6 2 6 2 2 2 3 2" xfId="8258" xr:uid="{00000000-0005-0000-0000-000069390000}"/>
    <cellStyle name="Normal 6 2 6 2 2 2 3 2 2" xfId="8259" xr:uid="{00000000-0005-0000-0000-00006A390000}"/>
    <cellStyle name="Normal 6 2 6 2 2 2 3 2 2 2" xfId="39339" xr:uid="{00000000-0005-0000-0000-00006B390000}"/>
    <cellStyle name="Normal 6 2 6 2 2 2 3 2 3" xfId="29321" xr:uid="{00000000-0005-0000-0000-00006C390000}"/>
    <cellStyle name="Normal 6 2 6 2 2 2 3 3" xfId="8260" xr:uid="{00000000-0005-0000-0000-00006D390000}"/>
    <cellStyle name="Normal 6 2 6 2 2 2 3 3 2" xfId="8261" xr:uid="{00000000-0005-0000-0000-00006E390000}"/>
    <cellStyle name="Normal 6 2 6 2 2 2 3 3 2 2" xfId="39340" xr:uid="{00000000-0005-0000-0000-00006F390000}"/>
    <cellStyle name="Normal 6 2 6 2 2 2 3 3 3" xfId="29322" xr:uid="{00000000-0005-0000-0000-000070390000}"/>
    <cellStyle name="Normal 6 2 6 2 2 2 3 4" xfId="8262" xr:uid="{00000000-0005-0000-0000-000071390000}"/>
    <cellStyle name="Normal 6 2 6 2 2 2 3 4 2" xfId="35091" xr:uid="{00000000-0005-0000-0000-000072390000}"/>
    <cellStyle name="Normal 6 2 6 2 2 2 3 5" xfId="24495" xr:uid="{00000000-0005-0000-0000-000073390000}"/>
    <cellStyle name="Normal 6 2 6 2 2 2 4" xfId="8263" xr:uid="{00000000-0005-0000-0000-000074390000}"/>
    <cellStyle name="Normal 6 2 6 2 2 2 4 2" xfId="8264" xr:uid="{00000000-0005-0000-0000-000075390000}"/>
    <cellStyle name="Normal 6 2 6 2 2 2 4 2 2" xfId="39341" xr:uid="{00000000-0005-0000-0000-000076390000}"/>
    <cellStyle name="Normal 6 2 6 2 2 2 4 3" xfId="29323" xr:uid="{00000000-0005-0000-0000-000077390000}"/>
    <cellStyle name="Normal 6 2 6 2 2 2 5" xfId="8265" xr:uid="{00000000-0005-0000-0000-000078390000}"/>
    <cellStyle name="Normal 6 2 6 2 2 2 5 2" xfId="8266" xr:uid="{00000000-0005-0000-0000-000079390000}"/>
    <cellStyle name="Normal 6 2 6 2 2 2 5 2 2" xfId="39342" xr:uid="{00000000-0005-0000-0000-00007A390000}"/>
    <cellStyle name="Normal 6 2 6 2 2 2 5 3" xfId="29324" xr:uid="{00000000-0005-0000-0000-00007B390000}"/>
    <cellStyle name="Normal 6 2 6 2 2 2 6" xfId="8267" xr:uid="{00000000-0005-0000-0000-00007C390000}"/>
    <cellStyle name="Normal 6 2 6 2 2 2 6 2" xfId="35089" xr:uid="{00000000-0005-0000-0000-00007D390000}"/>
    <cellStyle name="Normal 6 2 6 2 2 2 7" xfId="24493" xr:uid="{00000000-0005-0000-0000-00007E390000}"/>
    <cellStyle name="Normal 6 2 6 2 2 3" xfId="8268" xr:uid="{00000000-0005-0000-0000-00007F390000}"/>
    <cellStyle name="Normal 6 2 6 2 2 3 2" xfId="8269" xr:uid="{00000000-0005-0000-0000-000080390000}"/>
    <cellStyle name="Normal 6 2 6 2 2 3 2 2" xfId="8270" xr:uid="{00000000-0005-0000-0000-000081390000}"/>
    <cellStyle name="Normal 6 2 6 2 2 3 2 2 2" xfId="39343" xr:uid="{00000000-0005-0000-0000-000082390000}"/>
    <cellStyle name="Normal 6 2 6 2 2 3 2 3" xfId="29325" xr:uid="{00000000-0005-0000-0000-000083390000}"/>
    <cellStyle name="Normal 6 2 6 2 2 3 3" xfId="8271" xr:uid="{00000000-0005-0000-0000-000084390000}"/>
    <cellStyle name="Normal 6 2 6 2 2 3 3 2" xfId="8272" xr:uid="{00000000-0005-0000-0000-000085390000}"/>
    <cellStyle name="Normal 6 2 6 2 2 3 3 2 2" xfId="39344" xr:uid="{00000000-0005-0000-0000-000086390000}"/>
    <cellStyle name="Normal 6 2 6 2 2 3 3 3" xfId="29326" xr:uid="{00000000-0005-0000-0000-000087390000}"/>
    <cellStyle name="Normal 6 2 6 2 2 3 4" xfId="8273" xr:uid="{00000000-0005-0000-0000-000088390000}"/>
    <cellStyle name="Normal 6 2 6 2 2 3 4 2" xfId="35092" xr:uid="{00000000-0005-0000-0000-000089390000}"/>
    <cellStyle name="Normal 6 2 6 2 2 3 5" xfId="24496" xr:uid="{00000000-0005-0000-0000-00008A390000}"/>
    <cellStyle name="Normal 6 2 6 2 2 4" xfId="8274" xr:uid="{00000000-0005-0000-0000-00008B390000}"/>
    <cellStyle name="Normal 6 2 6 2 2 4 2" xfId="8275" xr:uid="{00000000-0005-0000-0000-00008C390000}"/>
    <cellStyle name="Normal 6 2 6 2 2 4 2 2" xfId="8276" xr:uid="{00000000-0005-0000-0000-00008D390000}"/>
    <cellStyle name="Normal 6 2 6 2 2 4 2 2 2" xfId="39345" xr:uid="{00000000-0005-0000-0000-00008E390000}"/>
    <cellStyle name="Normal 6 2 6 2 2 4 2 3" xfId="29327" xr:uid="{00000000-0005-0000-0000-00008F390000}"/>
    <cellStyle name="Normal 6 2 6 2 2 4 3" xfId="8277" xr:uid="{00000000-0005-0000-0000-000090390000}"/>
    <cellStyle name="Normal 6 2 6 2 2 4 3 2" xfId="8278" xr:uid="{00000000-0005-0000-0000-000091390000}"/>
    <cellStyle name="Normal 6 2 6 2 2 4 3 2 2" xfId="39346" xr:uid="{00000000-0005-0000-0000-000092390000}"/>
    <cellStyle name="Normal 6 2 6 2 2 4 3 3" xfId="29328" xr:uid="{00000000-0005-0000-0000-000093390000}"/>
    <cellStyle name="Normal 6 2 6 2 2 4 4" xfId="8279" xr:uid="{00000000-0005-0000-0000-000094390000}"/>
    <cellStyle name="Normal 6 2 6 2 2 4 4 2" xfId="35093" xr:uid="{00000000-0005-0000-0000-000095390000}"/>
    <cellStyle name="Normal 6 2 6 2 2 4 5" xfId="24497" xr:uid="{00000000-0005-0000-0000-000096390000}"/>
    <cellStyle name="Normal 6 2 6 2 2 5" xfId="8280" xr:uid="{00000000-0005-0000-0000-000097390000}"/>
    <cellStyle name="Normal 6 2 6 2 2 5 2" xfId="8281" xr:uid="{00000000-0005-0000-0000-000098390000}"/>
    <cellStyle name="Normal 6 2 6 2 2 5 2 2" xfId="39347" xr:uid="{00000000-0005-0000-0000-000099390000}"/>
    <cellStyle name="Normal 6 2 6 2 2 5 3" xfId="29329" xr:uid="{00000000-0005-0000-0000-00009A390000}"/>
    <cellStyle name="Normal 6 2 6 2 2 6" xfId="8282" xr:uid="{00000000-0005-0000-0000-00009B390000}"/>
    <cellStyle name="Normal 6 2 6 2 2 6 2" xfId="8283" xr:uid="{00000000-0005-0000-0000-00009C390000}"/>
    <cellStyle name="Normal 6 2 6 2 2 6 2 2" xfId="39348" xr:uid="{00000000-0005-0000-0000-00009D390000}"/>
    <cellStyle name="Normal 6 2 6 2 2 6 3" xfId="29330" xr:uid="{00000000-0005-0000-0000-00009E390000}"/>
    <cellStyle name="Normal 6 2 6 2 2 7" xfId="8284" xr:uid="{00000000-0005-0000-0000-00009F390000}"/>
    <cellStyle name="Normal 6 2 6 2 2 7 2" xfId="35088" xr:uid="{00000000-0005-0000-0000-0000A0390000}"/>
    <cellStyle name="Normal 6 2 6 2 2 8" xfId="24492" xr:uid="{00000000-0005-0000-0000-0000A1390000}"/>
    <cellStyle name="Normal 6 2 6 2 3" xfId="8285" xr:uid="{00000000-0005-0000-0000-0000A2390000}"/>
    <cellStyle name="Normal 6 2 6 2 3 2" xfId="8286" xr:uid="{00000000-0005-0000-0000-0000A3390000}"/>
    <cellStyle name="Normal 6 2 6 2 3 2 2" xfId="8287" xr:uid="{00000000-0005-0000-0000-0000A4390000}"/>
    <cellStyle name="Normal 6 2 6 2 3 2 2 2" xfId="8288" xr:uid="{00000000-0005-0000-0000-0000A5390000}"/>
    <cellStyle name="Normal 6 2 6 2 3 2 2 2 2" xfId="8289" xr:uid="{00000000-0005-0000-0000-0000A6390000}"/>
    <cellStyle name="Normal 6 2 6 2 3 2 2 2 2 2" xfId="39349" xr:uid="{00000000-0005-0000-0000-0000A7390000}"/>
    <cellStyle name="Normal 6 2 6 2 3 2 2 2 3" xfId="29331" xr:uid="{00000000-0005-0000-0000-0000A8390000}"/>
    <cellStyle name="Normal 6 2 6 2 3 2 2 3" xfId="8290" xr:uid="{00000000-0005-0000-0000-0000A9390000}"/>
    <cellStyle name="Normal 6 2 6 2 3 2 2 3 2" xfId="8291" xr:uid="{00000000-0005-0000-0000-0000AA390000}"/>
    <cellStyle name="Normal 6 2 6 2 3 2 2 3 2 2" xfId="39350" xr:uid="{00000000-0005-0000-0000-0000AB390000}"/>
    <cellStyle name="Normal 6 2 6 2 3 2 2 3 3" xfId="29332" xr:uid="{00000000-0005-0000-0000-0000AC390000}"/>
    <cellStyle name="Normal 6 2 6 2 3 2 2 4" xfId="8292" xr:uid="{00000000-0005-0000-0000-0000AD390000}"/>
    <cellStyle name="Normal 6 2 6 2 3 2 2 4 2" xfId="35096" xr:uid="{00000000-0005-0000-0000-0000AE390000}"/>
    <cellStyle name="Normal 6 2 6 2 3 2 2 5" xfId="24500" xr:uid="{00000000-0005-0000-0000-0000AF390000}"/>
    <cellStyle name="Normal 6 2 6 2 3 2 3" xfId="8293" xr:uid="{00000000-0005-0000-0000-0000B0390000}"/>
    <cellStyle name="Normal 6 2 6 2 3 2 3 2" xfId="8294" xr:uid="{00000000-0005-0000-0000-0000B1390000}"/>
    <cellStyle name="Normal 6 2 6 2 3 2 3 2 2" xfId="8295" xr:uid="{00000000-0005-0000-0000-0000B2390000}"/>
    <cellStyle name="Normal 6 2 6 2 3 2 3 2 2 2" xfId="39351" xr:uid="{00000000-0005-0000-0000-0000B3390000}"/>
    <cellStyle name="Normal 6 2 6 2 3 2 3 2 3" xfId="29333" xr:uid="{00000000-0005-0000-0000-0000B4390000}"/>
    <cellStyle name="Normal 6 2 6 2 3 2 3 3" xfId="8296" xr:uid="{00000000-0005-0000-0000-0000B5390000}"/>
    <cellStyle name="Normal 6 2 6 2 3 2 3 3 2" xfId="8297" xr:uid="{00000000-0005-0000-0000-0000B6390000}"/>
    <cellStyle name="Normal 6 2 6 2 3 2 3 3 2 2" xfId="39352" xr:uid="{00000000-0005-0000-0000-0000B7390000}"/>
    <cellStyle name="Normal 6 2 6 2 3 2 3 3 3" xfId="29334" xr:uid="{00000000-0005-0000-0000-0000B8390000}"/>
    <cellStyle name="Normal 6 2 6 2 3 2 3 4" xfId="8298" xr:uid="{00000000-0005-0000-0000-0000B9390000}"/>
    <cellStyle name="Normal 6 2 6 2 3 2 3 4 2" xfId="35097" xr:uid="{00000000-0005-0000-0000-0000BA390000}"/>
    <cellStyle name="Normal 6 2 6 2 3 2 3 5" xfId="24501" xr:uid="{00000000-0005-0000-0000-0000BB390000}"/>
    <cellStyle name="Normal 6 2 6 2 3 2 4" xfId="8299" xr:uid="{00000000-0005-0000-0000-0000BC390000}"/>
    <cellStyle name="Normal 6 2 6 2 3 2 4 2" xfId="8300" xr:uid="{00000000-0005-0000-0000-0000BD390000}"/>
    <cellStyle name="Normal 6 2 6 2 3 2 4 2 2" xfId="39353" xr:uid="{00000000-0005-0000-0000-0000BE390000}"/>
    <cellStyle name="Normal 6 2 6 2 3 2 4 3" xfId="29335" xr:uid="{00000000-0005-0000-0000-0000BF390000}"/>
    <cellStyle name="Normal 6 2 6 2 3 2 5" xfId="8301" xr:uid="{00000000-0005-0000-0000-0000C0390000}"/>
    <cellStyle name="Normal 6 2 6 2 3 2 5 2" xfId="8302" xr:uid="{00000000-0005-0000-0000-0000C1390000}"/>
    <cellStyle name="Normal 6 2 6 2 3 2 5 2 2" xfId="39354" xr:uid="{00000000-0005-0000-0000-0000C2390000}"/>
    <cellStyle name="Normal 6 2 6 2 3 2 5 3" xfId="29336" xr:uid="{00000000-0005-0000-0000-0000C3390000}"/>
    <cellStyle name="Normal 6 2 6 2 3 2 6" xfId="8303" xr:uid="{00000000-0005-0000-0000-0000C4390000}"/>
    <cellStyle name="Normal 6 2 6 2 3 2 6 2" xfId="35095" xr:uid="{00000000-0005-0000-0000-0000C5390000}"/>
    <cellStyle name="Normal 6 2 6 2 3 2 7" xfId="24499" xr:uid="{00000000-0005-0000-0000-0000C6390000}"/>
    <cellStyle name="Normal 6 2 6 2 3 3" xfId="8304" xr:uid="{00000000-0005-0000-0000-0000C7390000}"/>
    <cellStyle name="Normal 6 2 6 2 3 3 2" xfId="8305" xr:uid="{00000000-0005-0000-0000-0000C8390000}"/>
    <cellStyle name="Normal 6 2 6 2 3 3 2 2" xfId="8306" xr:uid="{00000000-0005-0000-0000-0000C9390000}"/>
    <cellStyle name="Normal 6 2 6 2 3 3 2 2 2" xfId="39355" xr:uid="{00000000-0005-0000-0000-0000CA390000}"/>
    <cellStyle name="Normal 6 2 6 2 3 3 2 3" xfId="29337" xr:uid="{00000000-0005-0000-0000-0000CB390000}"/>
    <cellStyle name="Normal 6 2 6 2 3 3 3" xfId="8307" xr:uid="{00000000-0005-0000-0000-0000CC390000}"/>
    <cellStyle name="Normal 6 2 6 2 3 3 3 2" xfId="8308" xr:uid="{00000000-0005-0000-0000-0000CD390000}"/>
    <cellStyle name="Normal 6 2 6 2 3 3 3 2 2" xfId="39356" xr:uid="{00000000-0005-0000-0000-0000CE390000}"/>
    <cellStyle name="Normal 6 2 6 2 3 3 3 3" xfId="29338" xr:uid="{00000000-0005-0000-0000-0000CF390000}"/>
    <cellStyle name="Normal 6 2 6 2 3 3 4" xfId="8309" xr:uid="{00000000-0005-0000-0000-0000D0390000}"/>
    <cellStyle name="Normal 6 2 6 2 3 3 4 2" xfId="35098" xr:uid="{00000000-0005-0000-0000-0000D1390000}"/>
    <cellStyle name="Normal 6 2 6 2 3 3 5" xfId="24502" xr:uid="{00000000-0005-0000-0000-0000D2390000}"/>
    <cellStyle name="Normal 6 2 6 2 3 4" xfId="8310" xr:uid="{00000000-0005-0000-0000-0000D3390000}"/>
    <cellStyle name="Normal 6 2 6 2 3 4 2" xfId="8311" xr:uid="{00000000-0005-0000-0000-0000D4390000}"/>
    <cellStyle name="Normal 6 2 6 2 3 4 2 2" xfId="8312" xr:uid="{00000000-0005-0000-0000-0000D5390000}"/>
    <cellStyle name="Normal 6 2 6 2 3 4 2 2 2" xfId="39357" xr:uid="{00000000-0005-0000-0000-0000D6390000}"/>
    <cellStyle name="Normal 6 2 6 2 3 4 2 3" xfId="29339" xr:uid="{00000000-0005-0000-0000-0000D7390000}"/>
    <cellStyle name="Normal 6 2 6 2 3 4 3" xfId="8313" xr:uid="{00000000-0005-0000-0000-0000D8390000}"/>
    <cellStyle name="Normal 6 2 6 2 3 4 3 2" xfId="8314" xr:uid="{00000000-0005-0000-0000-0000D9390000}"/>
    <cellStyle name="Normal 6 2 6 2 3 4 3 2 2" xfId="39358" xr:uid="{00000000-0005-0000-0000-0000DA390000}"/>
    <cellStyle name="Normal 6 2 6 2 3 4 3 3" xfId="29340" xr:uid="{00000000-0005-0000-0000-0000DB390000}"/>
    <cellStyle name="Normal 6 2 6 2 3 4 4" xfId="8315" xr:uid="{00000000-0005-0000-0000-0000DC390000}"/>
    <cellStyle name="Normal 6 2 6 2 3 4 4 2" xfId="35099" xr:uid="{00000000-0005-0000-0000-0000DD390000}"/>
    <cellStyle name="Normal 6 2 6 2 3 4 5" xfId="24503" xr:uid="{00000000-0005-0000-0000-0000DE390000}"/>
    <cellStyle name="Normal 6 2 6 2 3 5" xfId="8316" xr:uid="{00000000-0005-0000-0000-0000DF390000}"/>
    <cellStyle name="Normal 6 2 6 2 3 5 2" xfId="8317" xr:uid="{00000000-0005-0000-0000-0000E0390000}"/>
    <cellStyle name="Normal 6 2 6 2 3 5 2 2" xfId="39359" xr:uid="{00000000-0005-0000-0000-0000E1390000}"/>
    <cellStyle name="Normal 6 2 6 2 3 5 3" xfId="29341" xr:uid="{00000000-0005-0000-0000-0000E2390000}"/>
    <cellStyle name="Normal 6 2 6 2 3 6" xfId="8318" xr:uid="{00000000-0005-0000-0000-0000E3390000}"/>
    <cellStyle name="Normal 6 2 6 2 3 6 2" xfId="8319" xr:uid="{00000000-0005-0000-0000-0000E4390000}"/>
    <cellStyle name="Normal 6 2 6 2 3 6 2 2" xfId="39360" xr:uid="{00000000-0005-0000-0000-0000E5390000}"/>
    <cellStyle name="Normal 6 2 6 2 3 6 3" xfId="29342" xr:uid="{00000000-0005-0000-0000-0000E6390000}"/>
    <cellStyle name="Normal 6 2 6 2 3 7" xfId="8320" xr:uid="{00000000-0005-0000-0000-0000E7390000}"/>
    <cellStyle name="Normal 6 2 6 2 3 7 2" xfId="35094" xr:uid="{00000000-0005-0000-0000-0000E8390000}"/>
    <cellStyle name="Normal 6 2 6 2 3 8" xfId="24498" xr:uid="{00000000-0005-0000-0000-0000E9390000}"/>
    <cellStyle name="Normal 6 2 6 2 4" xfId="8321" xr:uid="{00000000-0005-0000-0000-0000EA390000}"/>
    <cellStyle name="Normal 6 2 6 2 4 2" xfId="8322" xr:uid="{00000000-0005-0000-0000-0000EB390000}"/>
    <cellStyle name="Normal 6 2 6 2 4 2 2" xfId="8323" xr:uid="{00000000-0005-0000-0000-0000EC390000}"/>
    <cellStyle name="Normal 6 2 6 2 4 2 2 2" xfId="8324" xr:uid="{00000000-0005-0000-0000-0000ED390000}"/>
    <cellStyle name="Normal 6 2 6 2 4 2 2 2 2" xfId="39361" xr:uid="{00000000-0005-0000-0000-0000EE390000}"/>
    <cellStyle name="Normal 6 2 6 2 4 2 2 3" xfId="29343" xr:uid="{00000000-0005-0000-0000-0000EF390000}"/>
    <cellStyle name="Normal 6 2 6 2 4 2 3" xfId="8325" xr:uid="{00000000-0005-0000-0000-0000F0390000}"/>
    <cellStyle name="Normal 6 2 6 2 4 2 3 2" xfId="8326" xr:uid="{00000000-0005-0000-0000-0000F1390000}"/>
    <cellStyle name="Normal 6 2 6 2 4 2 3 2 2" xfId="39362" xr:uid="{00000000-0005-0000-0000-0000F2390000}"/>
    <cellStyle name="Normal 6 2 6 2 4 2 3 3" xfId="29344" xr:uid="{00000000-0005-0000-0000-0000F3390000}"/>
    <cellStyle name="Normal 6 2 6 2 4 2 4" xfId="8327" xr:uid="{00000000-0005-0000-0000-0000F4390000}"/>
    <cellStyle name="Normal 6 2 6 2 4 2 4 2" xfId="35101" xr:uid="{00000000-0005-0000-0000-0000F5390000}"/>
    <cellStyle name="Normal 6 2 6 2 4 2 5" xfId="24505" xr:uid="{00000000-0005-0000-0000-0000F6390000}"/>
    <cellStyle name="Normal 6 2 6 2 4 3" xfId="8328" xr:uid="{00000000-0005-0000-0000-0000F7390000}"/>
    <cellStyle name="Normal 6 2 6 2 4 3 2" xfId="8329" xr:uid="{00000000-0005-0000-0000-0000F8390000}"/>
    <cellStyle name="Normal 6 2 6 2 4 3 2 2" xfId="8330" xr:uid="{00000000-0005-0000-0000-0000F9390000}"/>
    <cellStyle name="Normal 6 2 6 2 4 3 2 2 2" xfId="39363" xr:uid="{00000000-0005-0000-0000-0000FA390000}"/>
    <cellStyle name="Normal 6 2 6 2 4 3 2 3" xfId="29345" xr:uid="{00000000-0005-0000-0000-0000FB390000}"/>
    <cellStyle name="Normal 6 2 6 2 4 3 3" xfId="8331" xr:uid="{00000000-0005-0000-0000-0000FC390000}"/>
    <cellStyle name="Normal 6 2 6 2 4 3 3 2" xfId="8332" xr:uid="{00000000-0005-0000-0000-0000FD390000}"/>
    <cellStyle name="Normal 6 2 6 2 4 3 3 2 2" xfId="39364" xr:uid="{00000000-0005-0000-0000-0000FE390000}"/>
    <cellStyle name="Normal 6 2 6 2 4 3 3 3" xfId="29346" xr:uid="{00000000-0005-0000-0000-0000FF390000}"/>
    <cellStyle name="Normal 6 2 6 2 4 3 4" xfId="8333" xr:uid="{00000000-0005-0000-0000-0000003A0000}"/>
    <cellStyle name="Normal 6 2 6 2 4 3 4 2" xfId="35102" xr:uid="{00000000-0005-0000-0000-0000013A0000}"/>
    <cellStyle name="Normal 6 2 6 2 4 3 5" xfId="24506" xr:uid="{00000000-0005-0000-0000-0000023A0000}"/>
    <cellStyle name="Normal 6 2 6 2 4 4" xfId="8334" xr:uid="{00000000-0005-0000-0000-0000033A0000}"/>
    <cellStyle name="Normal 6 2 6 2 4 4 2" xfId="8335" xr:uid="{00000000-0005-0000-0000-0000043A0000}"/>
    <cellStyle name="Normal 6 2 6 2 4 4 2 2" xfId="39365" xr:uid="{00000000-0005-0000-0000-0000053A0000}"/>
    <cellStyle name="Normal 6 2 6 2 4 4 3" xfId="29347" xr:uid="{00000000-0005-0000-0000-0000063A0000}"/>
    <cellStyle name="Normal 6 2 6 2 4 5" xfId="8336" xr:uid="{00000000-0005-0000-0000-0000073A0000}"/>
    <cellStyle name="Normal 6 2 6 2 4 5 2" xfId="8337" xr:uid="{00000000-0005-0000-0000-0000083A0000}"/>
    <cellStyle name="Normal 6 2 6 2 4 5 2 2" xfId="39366" xr:uid="{00000000-0005-0000-0000-0000093A0000}"/>
    <cellStyle name="Normal 6 2 6 2 4 5 3" xfId="29348" xr:uid="{00000000-0005-0000-0000-00000A3A0000}"/>
    <cellStyle name="Normal 6 2 6 2 4 6" xfId="8338" xr:uid="{00000000-0005-0000-0000-00000B3A0000}"/>
    <cellStyle name="Normal 6 2 6 2 4 6 2" xfId="35100" xr:uid="{00000000-0005-0000-0000-00000C3A0000}"/>
    <cellStyle name="Normal 6 2 6 2 4 7" xfId="24504" xr:uid="{00000000-0005-0000-0000-00000D3A0000}"/>
    <cellStyle name="Normal 6 2 6 2 5" xfId="8339" xr:uid="{00000000-0005-0000-0000-00000E3A0000}"/>
    <cellStyle name="Normal 6 2 6 2 5 2" xfId="8340" xr:uid="{00000000-0005-0000-0000-00000F3A0000}"/>
    <cellStyle name="Normal 6 2 6 2 5 2 2" xfId="8341" xr:uid="{00000000-0005-0000-0000-0000103A0000}"/>
    <cellStyle name="Normal 6 2 6 2 5 2 2 2" xfId="39367" xr:uid="{00000000-0005-0000-0000-0000113A0000}"/>
    <cellStyle name="Normal 6 2 6 2 5 2 3" xfId="29349" xr:uid="{00000000-0005-0000-0000-0000123A0000}"/>
    <cellStyle name="Normal 6 2 6 2 5 3" xfId="8342" xr:uid="{00000000-0005-0000-0000-0000133A0000}"/>
    <cellStyle name="Normal 6 2 6 2 5 3 2" xfId="8343" xr:uid="{00000000-0005-0000-0000-0000143A0000}"/>
    <cellStyle name="Normal 6 2 6 2 5 3 2 2" xfId="39368" xr:uid="{00000000-0005-0000-0000-0000153A0000}"/>
    <cellStyle name="Normal 6 2 6 2 5 3 3" xfId="29350" xr:uid="{00000000-0005-0000-0000-0000163A0000}"/>
    <cellStyle name="Normal 6 2 6 2 5 4" xfId="8344" xr:uid="{00000000-0005-0000-0000-0000173A0000}"/>
    <cellStyle name="Normal 6 2 6 2 5 4 2" xfId="35103" xr:uid="{00000000-0005-0000-0000-0000183A0000}"/>
    <cellStyle name="Normal 6 2 6 2 5 5" xfId="24507" xr:uid="{00000000-0005-0000-0000-0000193A0000}"/>
    <cellStyle name="Normal 6 2 6 2 6" xfId="8345" xr:uid="{00000000-0005-0000-0000-00001A3A0000}"/>
    <cellStyle name="Normal 6 2 6 2 6 2" xfId="8346" xr:uid="{00000000-0005-0000-0000-00001B3A0000}"/>
    <cellStyle name="Normal 6 2 6 2 6 2 2" xfId="8347" xr:uid="{00000000-0005-0000-0000-00001C3A0000}"/>
    <cellStyle name="Normal 6 2 6 2 6 2 2 2" xfId="39369" xr:uid="{00000000-0005-0000-0000-00001D3A0000}"/>
    <cellStyle name="Normal 6 2 6 2 6 2 3" xfId="29351" xr:uid="{00000000-0005-0000-0000-00001E3A0000}"/>
    <cellStyle name="Normal 6 2 6 2 6 3" xfId="8348" xr:uid="{00000000-0005-0000-0000-00001F3A0000}"/>
    <cellStyle name="Normal 6 2 6 2 6 3 2" xfId="8349" xr:uid="{00000000-0005-0000-0000-0000203A0000}"/>
    <cellStyle name="Normal 6 2 6 2 6 3 2 2" xfId="39370" xr:uid="{00000000-0005-0000-0000-0000213A0000}"/>
    <cellStyle name="Normal 6 2 6 2 6 3 3" xfId="29352" xr:uid="{00000000-0005-0000-0000-0000223A0000}"/>
    <cellStyle name="Normal 6 2 6 2 6 4" xfId="8350" xr:uid="{00000000-0005-0000-0000-0000233A0000}"/>
    <cellStyle name="Normal 6 2 6 2 6 4 2" xfId="35104" xr:uid="{00000000-0005-0000-0000-0000243A0000}"/>
    <cellStyle name="Normal 6 2 6 2 6 5" xfId="24508" xr:uid="{00000000-0005-0000-0000-0000253A0000}"/>
    <cellStyle name="Normal 6 2 6 2 7" xfId="8351" xr:uid="{00000000-0005-0000-0000-0000263A0000}"/>
    <cellStyle name="Normal 6 2 6 2 7 2" xfId="8352" xr:uid="{00000000-0005-0000-0000-0000273A0000}"/>
    <cellStyle name="Normal 6 2 6 2 7 2 2" xfId="39371" xr:uid="{00000000-0005-0000-0000-0000283A0000}"/>
    <cellStyle name="Normal 6 2 6 2 7 3" xfId="29353" xr:uid="{00000000-0005-0000-0000-0000293A0000}"/>
    <cellStyle name="Normal 6 2 6 2 8" xfId="8353" xr:uid="{00000000-0005-0000-0000-00002A3A0000}"/>
    <cellStyle name="Normal 6 2 6 2 8 2" xfId="8354" xr:uid="{00000000-0005-0000-0000-00002B3A0000}"/>
    <cellStyle name="Normal 6 2 6 2 8 2 2" xfId="39372" xr:uid="{00000000-0005-0000-0000-00002C3A0000}"/>
    <cellStyle name="Normal 6 2 6 2 8 3" xfId="29354" xr:uid="{00000000-0005-0000-0000-00002D3A0000}"/>
    <cellStyle name="Normal 6 2 6 2 9" xfId="8355" xr:uid="{00000000-0005-0000-0000-00002E3A0000}"/>
    <cellStyle name="Normal 6 2 6 2 9 2" xfId="35087" xr:uid="{00000000-0005-0000-0000-00002F3A0000}"/>
    <cellStyle name="Normal 6 2 6 3" xfId="8356" xr:uid="{00000000-0005-0000-0000-0000303A0000}"/>
    <cellStyle name="Normal 6 2 6 3 2" xfId="8357" xr:uid="{00000000-0005-0000-0000-0000313A0000}"/>
    <cellStyle name="Normal 6 2 6 3 2 2" xfId="8358" xr:uid="{00000000-0005-0000-0000-0000323A0000}"/>
    <cellStyle name="Normal 6 2 6 3 2 2 2" xfId="8359" xr:uid="{00000000-0005-0000-0000-0000333A0000}"/>
    <cellStyle name="Normal 6 2 6 3 2 2 2 2" xfId="8360" xr:uid="{00000000-0005-0000-0000-0000343A0000}"/>
    <cellStyle name="Normal 6 2 6 3 2 2 2 2 2" xfId="39373" xr:uid="{00000000-0005-0000-0000-0000353A0000}"/>
    <cellStyle name="Normal 6 2 6 3 2 2 2 3" xfId="29355" xr:uid="{00000000-0005-0000-0000-0000363A0000}"/>
    <cellStyle name="Normal 6 2 6 3 2 2 3" xfId="8361" xr:uid="{00000000-0005-0000-0000-0000373A0000}"/>
    <cellStyle name="Normal 6 2 6 3 2 2 3 2" xfId="8362" xr:uid="{00000000-0005-0000-0000-0000383A0000}"/>
    <cellStyle name="Normal 6 2 6 3 2 2 3 2 2" xfId="39374" xr:uid="{00000000-0005-0000-0000-0000393A0000}"/>
    <cellStyle name="Normal 6 2 6 3 2 2 3 3" xfId="29356" xr:uid="{00000000-0005-0000-0000-00003A3A0000}"/>
    <cellStyle name="Normal 6 2 6 3 2 2 4" xfId="8363" xr:uid="{00000000-0005-0000-0000-00003B3A0000}"/>
    <cellStyle name="Normal 6 2 6 3 2 2 4 2" xfId="35107" xr:uid="{00000000-0005-0000-0000-00003C3A0000}"/>
    <cellStyle name="Normal 6 2 6 3 2 2 5" xfId="24511" xr:uid="{00000000-0005-0000-0000-00003D3A0000}"/>
    <cellStyle name="Normal 6 2 6 3 2 3" xfId="8364" xr:uid="{00000000-0005-0000-0000-00003E3A0000}"/>
    <cellStyle name="Normal 6 2 6 3 2 3 2" xfId="8365" xr:uid="{00000000-0005-0000-0000-00003F3A0000}"/>
    <cellStyle name="Normal 6 2 6 3 2 3 2 2" xfId="8366" xr:uid="{00000000-0005-0000-0000-0000403A0000}"/>
    <cellStyle name="Normal 6 2 6 3 2 3 2 2 2" xfId="39375" xr:uid="{00000000-0005-0000-0000-0000413A0000}"/>
    <cellStyle name="Normal 6 2 6 3 2 3 2 3" xfId="29357" xr:uid="{00000000-0005-0000-0000-0000423A0000}"/>
    <cellStyle name="Normal 6 2 6 3 2 3 3" xfId="8367" xr:uid="{00000000-0005-0000-0000-0000433A0000}"/>
    <cellStyle name="Normal 6 2 6 3 2 3 3 2" xfId="8368" xr:uid="{00000000-0005-0000-0000-0000443A0000}"/>
    <cellStyle name="Normal 6 2 6 3 2 3 3 2 2" xfId="39376" xr:uid="{00000000-0005-0000-0000-0000453A0000}"/>
    <cellStyle name="Normal 6 2 6 3 2 3 3 3" xfId="29358" xr:uid="{00000000-0005-0000-0000-0000463A0000}"/>
    <cellStyle name="Normal 6 2 6 3 2 3 4" xfId="8369" xr:uid="{00000000-0005-0000-0000-0000473A0000}"/>
    <cellStyle name="Normal 6 2 6 3 2 3 4 2" xfId="35108" xr:uid="{00000000-0005-0000-0000-0000483A0000}"/>
    <cellStyle name="Normal 6 2 6 3 2 3 5" xfId="24512" xr:uid="{00000000-0005-0000-0000-0000493A0000}"/>
    <cellStyle name="Normal 6 2 6 3 2 4" xfId="8370" xr:uid="{00000000-0005-0000-0000-00004A3A0000}"/>
    <cellStyle name="Normal 6 2 6 3 2 4 2" xfId="8371" xr:uid="{00000000-0005-0000-0000-00004B3A0000}"/>
    <cellStyle name="Normal 6 2 6 3 2 4 2 2" xfId="39377" xr:uid="{00000000-0005-0000-0000-00004C3A0000}"/>
    <cellStyle name="Normal 6 2 6 3 2 4 3" xfId="29359" xr:uid="{00000000-0005-0000-0000-00004D3A0000}"/>
    <cellStyle name="Normal 6 2 6 3 2 5" xfId="8372" xr:uid="{00000000-0005-0000-0000-00004E3A0000}"/>
    <cellStyle name="Normal 6 2 6 3 2 5 2" xfId="8373" xr:uid="{00000000-0005-0000-0000-00004F3A0000}"/>
    <cellStyle name="Normal 6 2 6 3 2 5 2 2" xfId="39378" xr:uid="{00000000-0005-0000-0000-0000503A0000}"/>
    <cellStyle name="Normal 6 2 6 3 2 5 3" xfId="29360" xr:uid="{00000000-0005-0000-0000-0000513A0000}"/>
    <cellStyle name="Normal 6 2 6 3 2 6" xfId="8374" xr:uid="{00000000-0005-0000-0000-0000523A0000}"/>
    <cellStyle name="Normal 6 2 6 3 2 6 2" xfId="35106" xr:uid="{00000000-0005-0000-0000-0000533A0000}"/>
    <cellStyle name="Normal 6 2 6 3 2 7" xfId="24510" xr:uid="{00000000-0005-0000-0000-0000543A0000}"/>
    <cellStyle name="Normal 6 2 6 3 3" xfId="8375" xr:uid="{00000000-0005-0000-0000-0000553A0000}"/>
    <cellStyle name="Normal 6 2 6 3 3 2" xfId="8376" xr:uid="{00000000-0005-0000-0000-0000563A0000}"/>
    <cellStyle name="Normal 6 2 6 3 3 2 2" xfId="8377" xr:uid="{00000000-0005-0000-0000-0000573A0000}"/>
    <cellStyle name="Normal 6 2 6 3 3 2 2 2" xfId="39379" xr:uid="{00000000-0005-0000-0000-0000583A0000}"/>
    <cellStyle name="Normal 6 2 6 3 3 2 3" xfId="29361" xr:uid="{00000000-0005-0000-0000-0000593A0000}"/>
    <cellStyle name="Normal 6 2 6 3 3 3" xfId="8378" xr:uid="{00000000-0005-0000-0000-00005A3A0000}"/>
    <cellStyle name="Normal 6 2 6 3 3 3 2" xfId="8379" xr:uid="{00000000-0005-0000-0000-00005B3A0000}"/>
    <cellStyle name="Normal 6 2 6 3 3 3 2 2" xfId="39380" xr:uid="{00000000-0005-0000-0000-00005C3A0000}"/>
    <cellStyle name="Normal 6 2 6 3 3 3 3" xfId="29362" xr:uid="{00000000-0005-0000-0000-00005D3A0000}"/>
    <cellStyle name="Normal 6 2 6 3 3 4" xfId="8380" xr:uid="{00000000-0005-0000-0000-00005E3A0000}"/>
    <cellStyle name="Normal 6 2 6 3 3 4 2" xfId="35109" xr:uid="{00000000-0005-0000-0000-00005F3A0000}"/>
    <cellStyle name="Normal 6 2 6 3 3 5" xfId="24513" xr:uid="{00000000-0005-0000-0000-0000603A0000}"/>
    <cellStyle name="Normal 6 2 6 3 4" xfId="8381" xr:uid="{00000000-0005-0000-0000-0000613A0000}"/>
    <cellStyle name="Normal 6 2 6 3 4 2" xfId="8382" xr:uid="{00000000-0005-0000-0000-0000623A0000}"/>
    <cellStyle name="Normal 6 2 6 3 4 2 2" xfId="8383" xr:uid="{00000000-0005-0000-0000-0000633A0000}"/>
    <cellStyle name="Normal 6 2 6 3 4 2 2 2" xfId="39381" xr:uid="{00000000-0005-0000-0000-0000643A0000}"/>
    <cellStyle name="Normal 6 2 6 3 4 2 3" xfId="29363" xr:uid="{00000000-0005-0000-0000-0000653A0000}"/>
    <cellStyle name="Normal 6 2 6 3 4 3" xfId="8384" xr:uid="{00000000-0005-0000-0000-0000663A0000}"/>
    <cellStyle name="Normal 6 2 6 3 4 3 2" xfId="8385" xr:uid="{00000000-0005-0000-0000-0000673A0000}"/>
    <cellStyle name="Normal 6 2 6 3 4 3 2 2" xfId="39382" xr:uid="{00000000-0005-0000-0000-0000683A0000}"/>
    <cellStyle name="Normal 6 2 6 3 4 3 3" xfId="29364" xr:uid="{00000000-0005-0000-0000-0000693A0000}"/>
    <cellStyle name="Normal 6 2 6 3 4 4" xfId="8386" xr:uid="{00000000-0005-0000-0000-00006A3A0000}"/>
    <cellStyle name="Normal 6 2 6 3 4 4 2" xfId="35110" xr:uid="{00000000-0005-0000-0000-00006B3A0000}"/>
    <cellStyle name="Normal 6 2 6 3 4 5" xfId="24514" xr:uid="{00000000-0005-0000-0000-00006C3A0000}"/>
    <cellStyle name="Normal 6 2 6 3 5" xfId="8387" xr:uid="{00000000-0005-0000-0000-00006D3A0000}"/>
    <cellStyle name="Normal 6 2 6 3 5 2" xfId="8388" xr:uid="{00000000-0005-0000-0000-00006E3A0000}"/>
    <cellStyle name="Normal 6 2 6 3 5 2 2" xfId="39383" xr:uid="{00000000-0005-0000-0000-00006F3A0000}"/>
    <cellStyle name="Normal 6 2 6 3 5 3" xfId="29365" xr:uid="{00000000-0005-0000-0000-0000703A0000}"/>
    <cellStyle name="Normal 6 2 6 3 6" xfId="8389" xr:uid="{00000000-0005-0000-0000-0000713A0000}"/>
    <cellStyle name="Normal 6 2 6 3 6 2" xfId="8390" xr:uid="{00000000-0005-0000-0000-0000723A0000}"/>
    <cellStyle name="Normal 6 2 6 3 6 2 2" xfId="39384" xr:uid="{00000000-0005-0000-0000-0000733A0000}"/>
    <cellStyle name="Normal 6 2 6 3 6 3" xfId="29366" xr:uid="{00000000-0005-0000-0000-0000743A0000}"/>
    <cellStyle name="Normal 6 2 6 3 7" xfId="8391" xr:uid="{00000000-0005-0000-0000-0000753A0000}"/>
    <cellStyle name="Normal 6 2 6 3 7 2" xfId="35105" xr:uid="{00000000-0005-0000-0000-0000763A0000}"/>
    <cellStyle name="Normal 6 2 6 3 8" xfId="24509" xr:uid="{00000000-0005-0000-0000-0000773A0000}"/>
    <cellStyle name="Normal 6 2 6 4" xfId="8392" xr:uid="{00000000-0005-0000-0000-0000783A0000}"/>
    <cellStyle name="Normal 6 2 6 4 2" xfId="8393" xr:uid="{00000000-0005-0000-0000-0000793A0000}"/>
    <cellStyle name="Normal 6 2 6 4 2 2" xfId="8394" xr:uid="{00000000-0005-0000-0000-00007A3A0000}"/>
    <cellStyle name="Normal 6 2 6 4 2 2 2" xfId="8395" xr:uid="{00000000-0005-0000-0000-00007B3A0000}"/>
    <cellStyle name="Normal 6 2 6 4 2 2 2 2" xfId="8396" xr:uid="{00000000-0005-0000-0000-00007C3A0000}"/>
    <cellStyle name="Normal 6 2 6 4 2 2 2 2 2" xfId="39385" xr:uid="{00000000-0005-0000-0000-00007D3A0000}"/>
    <cellStyle name="Normal 6 2 6 4 2 2 2 3" xfId="29367" xr:uid="{00000000-0005-0000-0000-00007E3A0000}"/>
    <cellStyle name="Normal 6 2 6 4 2 2 3" xfId="8397" xr:uid="{00000000-0005-0000-0000-00007F3A0000}"/>
    <cellStyle name="Normal 6 2 6 4 2 2 3 2" xfId="8398" xr:uid="{00000000-0005-0000-0000-0000803A0000}"/>
    <cellStyle name="Normal 6 2 6 4 2 2 3 2 2" xfId="39386" xr:uid="{00000000-0005-0000-0000-0000813A0000}"/>
    <cellStyle name="Normal 6 2 6 4 2 2 3 3" xfId="29368" xr:uid="{00000000-0005-0000-0000-0000823A0000}"/>
    <cellStyle name="Normal 6 2 6 4 2 2 4" xfId="8399" xr:uid="{00000000-0005-0000-0000-0000833A0000}"/>
    <cellStyle name="Normal 6 2 6 4 2 2 4 2" xfId="35113" xr:uid="{00000000-0005-0000-0000-0000843A0000}"/>
    <cellStyle name="Normal 6 2 6 4 2 2 5" xfId="24517" xr:uid="{00000000-0005-0000-0000-0000853A0000}"/>
    <cellStyle name="Normal 6 2 6 4 2 3" xfId="8400" xr:uid="{00000000-0005-0000-0000-0000863A0000}"/>
    <cellStyle name="Normal 6 2 6 4 2 3 2" xfId="8401" xr:uid="{00000000-0005-0000-0000-0000873A0000}"/>
    <cellStyle name="Normal 6 2 6 4 2 3 2 2" xfId="8402" xr:uid="{00000000-0005-0000-0000-0000883A0000}"/>
    <cellStyle name="Normal 6 2 6 4 2 3 2 2 2" xfId="39387" xr:uid="{00000000-0005-0000-0000-0000893A0000}"/>
    <cellStyle name="Normal 6 2 6 4 2 3 2 3" xfId="29369" xr:uid="{00000000-0005-0000-0000-00008A3A0000}"/>
    <cellStyle name="Normal 6 2 6 4 2 3 3" xfId="8403" xr:uid="{00000000-0005-0000-0000-00008B3A0000}"/>
    <cellStyle name="Normal 6 2 6 4 2 3 3 2" xfId="8404" xr:uid="{00000000-0005-0000-0000-00008C3A0000}"/>
    <cellStyle name="Normal 6 2 6 4 2 3 3 2 2" xfId="39388" xr:uid="{00000000-0005-0000-0000-00008D3A0000}"/>
    <cellStyle name="Normal 6 2 6 4 2 3 3 3" xfId="29370" xr:uid="{00000000-0005-0000-0000-00008E3A0000}"/>
    <cellStyle name="Normal 6 2 6 4 2 3 4" xfId="8405" xr:uid="{00000000-0005-0000-0000-00008F3A0000}"/>
    <cellStyle name="Normal 6 2 6 4 2 3 4 2" xfId="35114" xr:uid="{00000000-0005-0000-0000-0000903A0000}"/>
    <cellStyle name="Normal 6 2 6 4 2 3 5" xfId="24518" xr:uid="{00000000-0005-0000-0000-0000913A0000}"/>
    <cellStyle name="Normal 6 2 6 4 2 4" xfId="8406" xr:uid="{00000000-0005-0000-0000-0000923A0000}"/>
    <cellStyle name="Normal 6 2 6 4 2 4 2" xfId="8407" xr:uid="{00000000-0005-0000-0000-0000933A0000}"/>
    <cellStyle name="Normal 6 2 6 4 2 4 2 2" xfId="39389" xr:uid="{00000000-0005-0000-0000-0000943A0000}"/>
    <cellStyle name="Normal 6 2 6 4 2 4 3" xfId="29371" xr:uid="{00000000-0005-0000-0000-0000953A0000}"/>
    <cellStyle name="Normal 6 2 6 4 2 5" xfId="8408" xr:uid="{00000000-0005-0000-0000-0000963A0000}"/>
    <cellStyle name="Normal 6 2 6 4 2 5 2" xfId="8409" xr:uid="{00000000-0005-0000-0000-0000973A0000}"/>
    <cellStyle name="Normal 6 2 6 4 2 5 2 2" xfId="39390" xr:uid="{00000000-0005-0000-0000-0000983A0000}"/>
    <cellStyle name="Normal 6 2 6 4 2 5 3" xfId="29372" xr:uid="{00000000-0005-0000-0000-0000993A0000}"/>
    <cellStyle name="Normal 6 2 6 4 2 6" xfId="8410" xr:uid="{00000000-0005-0000-0000-00009A3A0000}"/>
    <cellStyle name="Normal 6 2 6 4 2 6 2" xfId="35112" xr:uid="{00000000-0005-0000-0000-00009B3A0000}"/>
    <cellStyle name="Normal 6 2 6 4 2 7" xfId="24516" xr:uid="{00000000-0005-0000-0000-00009C3A0000}"/>
    <cellStyle name="Normal 6 2 6 4 3" xfId="8411" xr:uid="{00000000-0005-0000-0000-00009D3A0000}"/>
    <cellStyle name="Normal 6 2 6 4 3 2" xfId="8412" xr:uid="{00000000-0005-0000-0000-00009E3A0000}"/>
    <cellStyle name="Normal 6 2 6 4 3 2 2" xfId="8413" xr:uid="{00000000-0005-0000-0000-00009F3A0000}"/>
    <cellStyle name="Normal 6 2 6 4 3 2 2 2" xfId="39391" xr:uid="{00000000-0005-0000-0000-0000A03A0000}"/>
    <cellStyle name="Normal 6 2 6 4 3 2 3" xfId="29373" xr:uid="{00000000-0005-0000-0000-0000A13A0000}"/>
    <cellStyle name="Normal 6 2 6 4 3 3" xfId="8414" xr:uid="{00000000-0005-0000-0000-0000A23A0000}"/>
    <cellStyle name="Normal 6 2 6 4 3 3 2" xfId="8415" xr:uid="{00000000-0005-0000-0000-0000A33A0000}"/>
    <cellStyle name="Normal 6 2 6 4 3 3 2 2" xfId="39392" xr:uid="{00000000-0005-0000-0000-0000A43A0000}"/>
    <cellStyle name="Normal 6 2 6 4 3 3 3" xfId="29374" xr:uid="{00000000-0005-0000-0000-0000A53A0000}"/>
    <cellStyle name="Normal 6 2 6 4 3 4" xfId="8416" xr:uid="{00000000-0005-0000-0000-0000A63A0000}"/>
    <cellStyle name="Normal 6 2 6 4 3 4 2" xfId="35115" xr:uid="{00000000-0005-0000-0000-0000A73A0000}"/>
    <cellStyle name="Normal 6 2 6 4 3 5" xfId="24519" xr:uid="{00000000-0005-0000-0000-0000A83A0000}"/>
    <cellStyle name="Normal 6 2 6 4 4" xfId="8417" xr:uid="{00000000-0005-0000-0000-0000A93A0000}"/>
    <cellStyle name="Normal 6 2 6 4 4 2" xfId="8418" xr:uid="{00000000-0005-0000-0000-0000AA3A0000}"/>
    <cellStyle name="Normal 6 2 6 4 4 2 2" xfId="8419" xr:uid="{00000000-0005-0000-0000-0000AB3A0000}"/>
    <cellStyle name="Normal 6 2 6 4 4 2 2 2" xfId="39393" xr:uid="{00000000-0005-0000-0000-0000AC3A0000}"/>
    <cellStyle name="Normal 6 2 6 4 4 2 3" xfId="29375" xr:uid="{00000000-0005-0000-0000-0000AD3A0000}"/>
    <cellStyle name="Normal 6 2 6 4 4 3" xfId="8420" xr:uid="{00000000-0005-0000-0000-0000AE3A0000}"/>
    <cellStyle name="Normal 6 2 6 4 4 3 2" xfId="8421" xr:uid="{00000000-0005-0000-0000-0000AF3A0000}"/>
    <cellStyle name="Normal 6 2 6 4 4 3 2 2" xfId="39394" xr:uid="{00000000-0005-0000-0000-0000B03A0000}"/>
    <cellStyle name="Normal 6 2 6 4 4 3 3" xfId="29376" xr:uid="{00000000-0005-0000-0000-0000B13A0000}"/>
    <cellStyle name="Normal 6 2 6 4 4 4" xfId="8422" xr:uid="{00000000-0005-0000-0000-0000B23A0000}"/>
    <cellStyle name="Normal 6 2 6 4 4 4 2" xfId="35116" xr:uid="{00000000-0005-0000-0000-0000B33A0000}"/>
    <cellStyle name="Normal 6 2 6 4 4 5" xfId="24520" xr:uid="{00000000-0005-0000-0000-0000B43A0000}"/>
    <cellStyle name="Normal 6 2 6 4 5" xfId="8423" xr:uid="{00000000-0005-0000-0000-0000B53A0000}"/>
    <cellStyle name="Normal 6 2 6 4 5 2" xfId="8424" xr:uid="{00000000-0005-0000-0000-0000B63A0000}"/>
    <cellStyle name="Normal 6 2 6 4 5 2 2" xfId="39395" xr:uid="{00000000-0005-0000-0000-0000B73A0000}"/>
    <cellStyle name="Normal 6 2 6 4 5 3" xfId="29377" xr:uid="{00000000-0005-0000-0000-0000B83A0000}"/>
    <cellStyle name="Normal 6 2 6 4 6" xfId="8425" xr:uid="{00000000-0005-0000-0000-0000B93A0000}"/>
    <cellStyle name="Normal 6 2 6 4 6 2" xfId="8426" xr:uid="{00000000-0005-0000-0000-0000BA3A0000}"/>
    <cellStyle name="Normal 6 2 6 4 6 2 2" xfId="39396" xr:uid="{00000000-0005-0000-0000-0000BB3A0000}"/>
    <cellStyle name="Normal 6 2 6 4 6 3" xfId="29378" xr:uid="{00000000-0005-0000-0000-0000BC3A0000}"/>
    <cellStyle name="Normal 6 2 6 4 7" xfId="8427" xr:uid="{00000000-0005-0000-0000-0000BD3A0000}"/>
    <cellStyle name="Normal 6 2 6 4 7 2" xfId="35111" xr:uid="{00000000-0005-0000-0000-0000BE3A0000}"/>
    <cellStyle name="Normal 6 2 6 4 8" xfId="24515" xr:uid="{00000000-0005-0000-0000-0000BF3A0000}"/>
    <cellStyle name="Normal 6 2 6 5" xfId="8428" xr:uid="{00000000-0005-0000-0000-0000C03A0000}"/>
    <cellStyle name="Normal 6 2 6 5 2" xfId="8429" xr:uid="{00000000-0005-0000-0000-0000C13A0000}"/>
    <cellStyle name="Normal 6 2 6 5 2 2" xfId="8430" xr:uid="{00000000-0005-0000-0000-0000C23A0000}"/>
    <cellStyle name="Normal 6 2 6 5 2 2 2" xfId="8431" xr:uid="{00000000-0005-0000-0000-0000C33A0000}"/>
    <cellStyle name="Normal 6 2 6 5 2 2 2 2" xfId="8432" xr:uid="{00000000-0005-0000-0000-0000C43A0000}"/>
    <cellStyle name="Normal 6 2 6 5 2 2 2 2 2" xfId="39397" xr:uid="{00000000-0005-0000-0000-0000C53A0000}"/>
    <cellStyle name="Normal 6 2 6 5 2 2 2 3" xfId="29379" xr:uid="{00000000-0005-0000-0000-0000C63A0000}"/>
    <cellStyle name="Normal 6 2 6 5 2 2 3" xfId="8433" xr:uid="{00000000-0005-0000-0000-0000C73A0000}"/>
    <cellStyle name="Normal 6 2 6 5 2 2 3 2" xfId="8434" xr:uid="{00000000-0005-0000-0000-0000C83A0000}"/>
    <cellStyle name="Normal 6 2 6 5 2 2 3 2 2" xfId="39398" xr:uid="{00000000-0005-0000-0000-0000C93A0000}"/>
    <cellStyle name="Normal 6 2 6 5 2 2 3 3" xfId="29380" xr:uid="{00000000-0005-0000-0000-0000CA3A0000}"/>
    <cellStyle name="Normal 6 2 6 5 2 2 4" xfId="8435" xr:uid="{00000000-0005-0000-0000-0000CB3A0000}"/>
    <cellStyle name="Normal 6 2 6 5 2 2 4 2" xfId="35119" xr:uid="{00000000-0005-0000-0000-0000CC3A0000}"/>
    <cellStyle name="Normal 6 2 6 5 2 2 5" xfId="24523" xr:uid="{00000000-0005-0000-0000-0000CD3A0000}"/>
    <cellStyle name="Normal 6 2 6 5 2 3" xfId="8436" xr:uid="{00000000-0005-0000-0000-0000CE3A0000}"/>
    <cellStyle name="Normal 6 2 6 5 2 3 2" xfId="8437" xr:uid="{00000000-0005-0000-0000-0000CF3A0000}"/>
    <cellStyle name="Normal 6 2 6 5 2 3 2 2" xfId="8438" xr:uid="{00000000-0005-0000-0000-0000D03A0000}"/>
    <cellStyle name="Normal 6 2 6 5 2 3 2 2 2" xfId="39399" xr:uid="{00000000-0005-0000-0000-0000D13A0000}"/>
    <cellStyle name="Normal 6 2 6 5 2 3 2 3" xfId="29381" xr:uid="{00000000-0005-0000-0000-0000D23A0000}"/>
    <cellStyle name="Normal 6 2 6 5 2 3 3" xfId="8439" xr:uid="{00000000-0005-0000-0000-0000D33A0000}"/>
    <cellStyle name="Normal 6 2 6 5 2 3 3 2" xfId="8440" xr:uid="{00000000-0005-0000-0000-0000D43A0000}"/>
    <cellStyle name="Normal 6 2 6 5 2 3 3 2 2" xfId="39400" xr:uid="{00000000-0005-0000-0000-0000D53A0000}"/>
    <cellStyle name="Normal 6 2 6 5 2 3 3 3" xfId="29382" xr:uid="{00000000-0005-0000-0000-0000D63A0000}"/>
    <cellStyle name="Normal 6 2 6 5 2 3 4" xfId="8441" xr:uid="{00000000-0005-0000-0000-0000D73A0000}"/>
    <cellStyle name="Normal 6 2 6 5 2 3 4 2" xfId="35120" xr:uid="{00000000-0005-0000-0000-0000D83A0000}"/>
    <cellStyle name="Normal 6 2 6 5 2 3 5" xfId="24524" xr:uid="{00000000-0005-0000-0000-0000D93A0000}"/>
    <cellStyle name="Normal 6 2 6 5 2 4" xfId="8442" xr:uid="{00000000-0005-0000-0000-0000DA3A0000}"/>
    <cellStyle name="Normal 6 2 6 5 2 4 2" xfId="8443" xr:uid="{00000000-0005-0000-0000-0000DB3A0000}"/>
    <cellStyle name="Normal 6 2 6 5 2 4 2 2" xfId="39401" xr:uid="{00000000-0005-0000-0000-0000DC3A0000}"/>
    <cellStyle name="Normal 6 2 6 5 2 4 3" xfId="29383" xr:uid="{00000000-0005-0000-0000-0000DD3A0000}"/>
    <cellStyle name="Normal 6 2 6 5 2 5" xfId="8444" xr:uid="{00000000-0005-0000-0000-0000DE3A0000}"/>
    <cellStyle name="Normal 6 2 6 5 2 5 2" xfId="8445" xr:uid="{00000000-0005-0000-0000-0000DF3A0000}"/>
    <cellStyle name="Normal 6 2 6 5 2 5 2 2" xfId="39402" xr:uid="{00000000-0005-0000-0000-0000E03A0000}"/>
    <cellStyle name="Normal 6 2 6 5 2 5 3" xfId="29384" xr:uid="{00000000-0005-0000-0000-0000E13A0000}"/>
    <cellStyle name="Normal 6 2 6 5 2 6" xfId="8446" xr:uid="{00000000-0005-0000-0000-0000E23A0000}"/>
    <cellStyle name="Normal 6 2 6 5 2 6 2" xfId="35118" xr:uid="{00000000-0005-0000-0000-0000E33A0000}"/>
    <cellStyle name="Normal 6 2 6 5 2 7" xfId="24522" xr:uid="{00000000-0005-0000-0000-0000E43A0000}"/>
    <cellStyle name="Normal 6 2 6 5 3" xfId="8447" xr:uid="{00000000-0005-0000-0000-0000E53A0000}"/>
    <cellStyle name="Normal 6 2 6 5 3 2" xfId="8448" xr:uid="{00000000-0005-0000-0000-0000E63A0000}"/>
    <cellStyle name="Normal 6 2 6 5 3 2 2" xfId="8449" xr:uid="{00000000-0005-0000-0000-0000E73A0000}"/>
    <cellStyle name="Normal 6 2 6 5 3 2 2 2" xfId="39403" xr:uid="{00000000-0005-0000-0000-0000E83A0000}"/>
    <cellStyle name="Normal 6 2 6 5 3 2 3" xfId="29385" xr:uid="{00000000-0005-0000-0000-0000E93A0000}"/>
    <cellStyle name="Normal 6 2 6 5 3 3" xfId="8450" xr:uid="{00000000-0005-0000-0000-0000EA3A0000}"/>
    <cellStyle name="Normal 6 2 6 5 3 3 2" xfId="8451" xr:uid="{00000000-0005-0000-0000-0000EB3A0000}"/>
    <cellStyle name="Normal 6 2 6 5 3 3 2 2" xfId="39404" xr:uid="{00000000-0005-0000-0000-0000EC3A0000}"/>
    <cellStyle name="Normal 6 2 6 5 3 3 3" xfId="29386" xr:uid="{00000000-0005-0000-0000-0000ED3A0000}"/>
    <cellStyle name="Normal 6 2 6 5 3 4" xfId="8452" xr:uid="{00000000-0005-0000-0000-0000EE3A0000}"/>
    <cellStyle name="Normal 6 2 6 5 3 4 2" xfId="35121" xr:uid="{00000000-0005-0000-0000-0000EF3A0000}"/>
    <cellStyle name="Normal 6 2 6 5 3 5" xfId="24525" xr:uid="{00000000-0005-0000-0000-0000F03A0000}"/>
    <cellStyle name="Normal 6 2 6 5 4" xfId="8453" xr:uid="{00000000-0005-0000-0000-0000F13A0000}"/>
    <cellStyle name="Normal 6 2 6 5 4 2" xfId="8454" xr:uid="{00000000-0005-0000-0000-0000F23A0000}"/>
    <cellStyle name="Normal 6 2 6 5 4 2 2" xfId="8455" xr:uid="{00000000-0005-0000-0000-0000F33A0000}"/>
    <cellStyle name="Normal 6 2 6 5 4 2 2 2" xfId="39405" xr:uid="{00000000-0005-0000-0000-0000F43A0000}"/>
    <cellStyle name="Normal 6 2 6 5 4 2 3" xfId="29387" xr:uid="{00000000-0005-0000-0000-0000F53A0000}"/>
    <cellStyle name="Normal 6 2 6 5 4 3" xfId="8456" xr:uid="{00000000-0005-0000-0000-0000F63A0000}"/>
    <cellStyle name="Normal 6 2 6 5 4 3 2" xfId="8457" xr:uid="{00000000-0005-0000-0000-0000F73A0000}"/>
    <cellStyle name="Normal 6 2 6 5 4 3 2 2" xfId="39406" xr:uid="{00000000-0005-0000-0000-0000F83A0000}"/>
    <cellStyle name="Normal 6 2 6 5 4 3 3" xfId="29388" xr:uid="{00000000-0005-0000-0000-0000F93A0000}"/>
    <cellStyle name="Normal 6 2 6 5 4 4" xfId="8458" xr:uid="{00000000-0005-0000-0000-0000FA3A0000}"/>
    <cellStyle name="Normal 6 2 6 5 4 4 2" xfId="35122" xr:uid="{00000000-0005-0000-0000-0000FB3A0000}"/>
    <cellStyle name="Normal 6 2 6 5 4 5" xfId="24526" xr:uid="{00000000-0005-0000-0000-0000FC3A0000}"/>
    <cellStyle name="Normal 6 2 6 5 5" xfId="8459" xr:uid="{00000000-0005-0000-0000-0000FD3A0000}"/>
    <cellStyle name="Normal 6 2 6 5 5 2" xfId="8460" xr:uid="{00000000-0005-0000-0000-0000FE3A0000}"/>
    <cellStyle name="Normal 6 2 6 5 5 2 2" xfId="39407" xr:uid="{00000000-0005-0000-0000-0000FF3A0000}"/>
    <cellStyle name="Normal 6 2 6 5 5 3" xfId="29389" xr:uid="{00000000-0005-0000-0000-0000003B0000}"/>
    <cellStyle name="Normal 6 2 6 5 6" xfId="8461" xr:uid="{00000000-0005-0000-0000-0000013B0000}"/>
    <cellStyle name="Normal 6 2 6 5 6 2" xfId="8462" xr:uid="{00000000-0005-0000-0000-0000023B0000}"/>
    <cellStyle name="Normal 6 2 6 5 6 2 2" xfId="39408" xr:uid="{00000000-0005-0000-0000-0000033B0000}"/>
    <cellStyle name="Normal 6 2 6 5 6 3" xfId="29390" xr:uid="{00000000-0005-0000-0000-0000043B0000}"/>
    <cellStyle name="Normal 6 2 6 5 7" xfId="8463" xr:uid="{00000000-0005-0000-0000-0000053B0000}"/>
    <cellStyle name="Normal 6 2 6 5 7 2" xfId="35117" xr:uid="{00000000-0005-0000-0000-0000063B0000}"/>
    <cellStyle name="Normal 6 2 6 5 8" xfId="24521" xr:uid="{00000000-0005-0000-0000-0000073B0000}"/>
    <cellStyle name="Normal 6 2 6 6" xfId="8464" xr:uid="{00000000-0005-0000-0000-0000083B0000}"/>
    <cellStyle name="Normal 6 2 6 6 2" xfId="8465" xr:uid="{00000000-0005-0000-0000-0000093B0000}"/>
    <cellStyle name="Normal 6 2 6 6 2 2" xfId="8466" xr:uid="{00000000-0005-0000-0000-00000A3B0000}"/>
    <cellStyle name="Normal 6 2 6 6 2 2 2" xfId="8467" xr:uid="{00000000-0005-0000-0000-00000B3B0000}"/>
    <cellStyle name="Normal 6 2 6 6 2 2 2 2" xfId="39409" xr:uid="{00000000-0005-0000-0000-00000C3B0000}"/>
    <cellStyle name="Normal 6 2 6 6 2 2 3" xfId="29391" xr:uid="{00000000-0005-0000-0000-00000D3B0000}"/>
    <cellStyle name="Normal 6 2 6 6 2 3" xfId="8468" xr:uid="{00000000-0005-0000-0000-00000E3B0000}"/>
    <cellStyle name="Normal 6 2 6 6 2 3 2" xfId="8469" xr:uid="{00000000-0005-0000-0000-00000F3B0000}"/>
    <cellStyle name="Normal 6 2 6 6 2 3 2 2" xfId="39410" xr:uid="{00000000-0005-0000-0000-0000103B0000}"/>
    <cellStyle name="Normal 6 2 6 6 2 3 3" xfId="29392" xr:uid="{00000000-0005-0000-0000-0000113B0000}"/>
    <cellStyle name="Normal 6 2 6 6 2 4" xfId="8470" xr:uid="{00000000-0005-0000-0000-0000123B0000}"/>
    <cellStyle name="Normal 6 2 6 6 2 4 2" xfId="35124" xr:uid="{00000000-0005-0000-0000-0000133B0000}"/>
    <cellStyle name="Normal 6 2 6 6 2 5" xfId="24528" xr:uid="{00000000-0005-0000-0000-0000143B0000}"/>
    <cellStyle name="Normal 6 2 6 6 3" xfId="8471" xr:uid="{00000000-0005-0000-0000-0000153B0000}"/>
    <cellStyle name="Normal 6 2 6 6 3 2" xfId="8472" xr:uid="{00000000-0005-0000-0000-0000163B0000}"/>
    <cellStyle name="Normal 6 2 6 6 3 2 2" xfId="8473" xr:uid="{00000000-0005-0000-0000-0000173B0000}"/>
    <cellStyle name="Normal 6 2 6 6 3 2 2 2" xfId="39411" xr:uid="{00000000-0005-0000-0000-0000183B0000}"/>
    <cellStyle name="Normal 6 2 6 6 3 2 3" xfId="29393" xr:uid="{00000000-0005-0000-0000-0000193B0000}"/>
    <cellStyle name="Normal 6 2 6 6 3 3" xfId="8474" xr:uid="{00000000-0005-0000-0000-00001A3B0000}"/>
    <cellStyle name="Normal 6 2 6 6 3 3 2" xfId="8475" xr:uid="{00000000-0005-0000-0000-00001B3B0000}"/>
    <cellStyle name="Normal 6 2 6 6 3 3 2 2" xfId="39412" xr:uid="{00000000-0005-0000-0000-00001C3B0000}"/>
    <cellStyle name="Normal 6 2 6 6 3 3 3" xfId="29394" xr:uid="{00000000-0005-0000-0000-00001D3B0000}"/>
    <cellStyle name="Normal 6 2 6 6 3 4" xfId="8476" xr:uid="{00000000-0005-0000-0000-00001E3B0000}"/>
    <cellStyle name="Normal 6 2 6 6 3 4 2" xfId="35125" xr:uid="{00000000-0005-0000-0000-00001F3B0000}"/>
    <cellStyle name="Normal 6 2 6 6 3 5" xfId="24529" xr:uid="{00000000-0005-0000-0000-0000203B0000}"/>
    <cellStyle name="Normal 6 2 6 6 4" xfId="8477" xr:uid="{00000000-0005-0000-0000-0000213B0000}"/>
    <cellStyle name="Normal 6 2 6 6 4 2" xfId="8478" xr:uid="{00000000-0005-0000-0000-0000223B0000}"/>
    <cellStyle name="Normal 6 2 6 6 4 2 2" xfId="39413" xr:uid="{00000000-0005-0000-0000-0000233B0000}"/>
    <cellStyle name="Normal 6 2 6 6 4 3" xfId="29395" xr:uid="{00000000-0005-0000-0000-0000243B0000}"/>
    <cellStyle name="Normal 6 2 6 6 5" xfId="8479" xr:uid="{00000000-0005-0000-0000-0000253B0000}"/>
    <cellStyle name="Normal 6 2 6 6 5 2" xfId="8480" xr:uid="{00000000-0005-0000-0000-0000263B0000}"/>
    <cellStyle name="Normal 6 2 6 6 5 2 2" xfId="39414" xr:uid="{00000000-0005-0000-0000-0000273B0000}"/>
    <cellStyle name="Normal 6 2 6 6 5 3" xfId="29396" xr:uid="{00000000-0005-0000-0000-0000283B0000}"/>
    <cellStyle name="Normal 6 2 6 6 6" xfId="8481" xr:uid="{00000000-0005-0000-0000-0000293B0000}"/>
    <cellStyle name="Normal 6 2 6 6 6 2" xfId="35123" xr:uid="{00000000-0005-0000-0000-00002A3B0000}"/>
    <cellStyle name="Normal 6 2 6 6 7" xfId="24527" xr:uid="{00000000-0005-0000-0000-00002B3B0000}"/>
    <cellStyle name="Normal 6 2 6 7" xfId="8482" xr:uid="{00000000-0005-0000-0000-00002C3B0000}"/>
    <cellStyle name="Normal 6 2 6 7 2" xfId="8483" xr:uid="{00000000-0005-0000-0000-00002D3B0000}"/>
    <cellStyle name="Normal 6 2 6 7 2 2" xfId="8484" xr:uid="{00000000-0005-0000-0000-00002E3B0000}"/>
    <cellStyle name="Normal 6 2 6 7 2 2 2" xfId="39415" xr:uid="{00000000-0005-0000-0000-00002F3B0000}"/>
    <cellStyle name="Normal 6 2 6 7 2 3" xfId="29397" xr:uid="{00000000-0005-0000-0000-0000303B0000}"/>
    <cellStyle name="Normal 6 2 6 7 3" xfId="8485" xr:uid="{00000000-0005-0000-0000-0000313B0000}"/>
    <cellStyle name="Normal 6 2 6 7 3 2" xfId="8486" xr:uid="{00000000-0005-0000-0000-0000323B0000}"/>
    <cellStyle name="Normal 6 2 6 7 3 2 2" xfId="39416" xr:uid="{00000000-0005-0000-0000-0000333B0000}"/>
    <cellStyle name="Normal 6 2 6 7 3 3" xfId="29398" xr:uid="{00000000-0005-0000-0000-0000343B0000}"/>
    <cellStyle name="Normal 6 2 6 7 4" xfId="8487" xr:uid="{00000000-0005-0000-0000-0000353B0000}"/>
    <cellStyle name="Normal 6 2 6 7 4 2" xfId="35126" xr:uid="{00000000-0005-0000-0000-0000363B0000}"/>
    <cellStyle name="Normal 6 2 6 7 5" xfId="24530" xr:uid="{00000000-0005-0000-0000-0000373B0000}"/>
    <cellStyle name="Normal 6 2 6 8" xfId="8488" xr:uid="{00000000-0005-0000-0000-0000383B0000}"/>
    <cellStyle name="Normal 6 2 6 8 2" xfId="8489" xr:uid="{00000000-0005-0000-0000-0000393B0000}"/>
    <cellStyle name="Normal 6 2 6 8 2 2" xfId="8490" xr:uid="{00000000-0005-0000-0000-00003A3B0000}"/>
    <cellStyle name="Normal 6 2 6 8 2 2 2" xfId="39417" xr:uid="{00000000-0005-0000-0000-00003B3B0000}"/>
    <cellStyle name="Normal 6 2 6 8 2 3" xfId="29399" xr:uid="{00000000-0005-0000-0000-00003C3B0000}"/>
    <cellStyle name="Normal 6 2 6 8 3" xfId="8491" xr:uid="{00000000-0005-0000-0000-00003D3B0000}"/>
    <cellStyle name="Normal 6 2 6 8 3 2" xfId="8492" xr:uid="{00000000-0005-0000-0000-00003E3B0000}"/>
    <cellStyle name="Normal 6 2 6 8 3 2 2" xfId="39418" xr:uid="{00000000-0005-0000-0000-00003F3B0000}"/>
    <cellStyle name="Normal 6 2 6 8 3 3" xfId="29400" xr:uid="{00000000-0005-0000-0000-0000403B0000}"/>
    <cellStyle name="Normal 6 2 6 8 4" xfId="8493" xr:uid="{00000000-0005-0000-0000-0000413B0000}"/>
    <cellStyle name="Normal 6 2 6 8 4 2" xfId="35127" xr:uid="{00000000-0005-0000-0000-0000423B0000}"/>
    <cellStyle name="Normal 6 2 6 8 5" xfId="24531" xr:uid="{00000000-0005-0000-0000-0000433B0000}"/>
    <cellStyle name="Normal 6 2 6 9" xfId="8494" xr:uid="{00000000-0005-0000-0000-0000443B0000}"/>
    <cellStyle name="Normal 6 2 6 9 2" xfId="8495" xr:uid="{00000000-0005-0000-0000-0000453B0000}"/>
    <cellStyle name="Normal 6 2 6 9 2 2" xfId="39419" xr:uid="{00000000-0005-0000-0000-0000463B0000}"/>
    <cellStyle name="Normal 6 2 6 9 3" xfId="29401" xr:uid="{00000000-0005-0000-0000-0000473B0000}"/>
    <cellStyle name="Normal 6 2 7" xfId="8496" xr:uid="{00000000-0005-0000-0000-0000483B0000}"/>
    <cellStyle name="Normal 6 2 7 10" xfId="8497" xr:uid="{00000000-0005-0000-0000-0000493B0000}"/>
    <cellStyle name="Normal 6 2 7 10 2" xfId="35128" xr:uid="{00000000-0005-0000-0000-00004A3B0000}"/>
    <cellStyle name="Normal 6 2 7 11" xfId="24532" xr:uid="{00000000-0005-0000-0000-00004B3B0000}"/>
    <cellStyle name="Normal 6 2 7 2" xfId="8498" xr:uid="{00000000-0005-0000-0000-00004C3B0000}"/>
    <cellStyle name="Normal 6 2 7 2 10" xfId="24533" xr:uid="{00000000-0005-0000-0000-00004D3B0000}"/>
    <cellStyle name="Normal 6 2 7 2 2" xfId="8499" xr:uid="{00000000-0005-0000-0000-00004E3B0000}"/>
    <cellStyle name="Normal 6 2 7 2 2 2" xfId="8500" xr:uid="{00000000-0005-0000-0000-00004F3B0000}"/>
    <cellStyle name="Normal 6 2 7 2 2 2 2" xfId="8501" xr:uid="{00000000-0005-0000-0000-0000503B0000}"/>
    <cellStyle name="Normal 6 2 7 2 2 2 2 2" xfId="8502" xr:uid="{00000000-0005-0000-0000-0000513B0000}"/>
    <cellStyle name="Normal 6 2 7 2 2 2 2 2 2" xfId="8503" xr:uid="{00000000-0005-0000-0000-0000523B0000}"/>
    <cellStyle name="Normal 6 2 7 2 2 2 2 2 2 2" xfId="39420" xr:uid="{00000000-0005-0000-0000-0000533B0000}"/>
    <cellStyle name="Normal 6 2 7 2 2 2 2 2 3" xfId="29402" xr:uid="{00000000-0005-0000-0000-0000543B0000}"/>
    <cellStyle name="Normal 6 2 7 2 2 2 2 3" xfId="8504" xr:uid="{00000000-0005-0000-0000-0000553B0000}"/>
    <cellStyle name="Normal 6 2 7 2 2 2 2 3 2" xfId="8505" xr:uid="{00000000-0005-0000-0000-0000563B0000}"/>
    <cellStyle name="Normal 6 2 7 2 2 2 2 3 2 2" xfId="39421" xr:uid="{00000000-0005-0000-0000-0000573B0000}"/>
    <cellStyle name="Normal 6 2 7 2 2 2 2 3 3" xfId="29403" xr:uid="{00000000-0005-0000-0000-0000583B0000}"/>
    <cellStyle name="Normal 6 2 7 2 2 2 2 4" xfId="8506" xr:uid="{00000000-0005-0000-0000-0000593B0000}"/>
    <cellStyle name="Normal 6 2 7 2 2 2 2 4 2" xfId="35132" xr:uid="{00000000-0005-0000-0000-00005A3B0000}"/>
    <cellStyle name="Normal 6 2 7 2 2 2 2 5" xfId="24536" xr:uid="{00000000-0005-0000-0000-00005B3B0000}"/>
    <cellStyle name="Normal 6 2 7 2 2 2 3" xfId="8507" xr:uid="{00000000-0005-0000-0000-00005C3B0000}"/>
    <cellStyle name="Normal 6 2 7 2 2 2 3 2" xfId="8508" xr:uid="{00000000-0005-0000-0000-00005D3B0000}"/>
    <cellStyle name="Normal 6 2 7 2 2 2 3 2 2" xfId="8509" xr:uid="{00000000-0005-0000-0000-00005E3B0000}"/>
    <cellStyle name="Normal 6 2 7 2 2 2 3 2 2 2" xfId="39422" xr:uid="{00000000-0005-0000-0000-00005F3B0000}"/>
    <cellStyle name="Normal 6 2 7 2 2 2 3 2 3" xfId="29404" xr:uid="{00000000-0005-0000-0000-0000603B0000}"/>
    <cellStyle name="Normal 6 2 7 2 2 2 3 3" xfId="8510" xr:uid="{00000000-0005-0000-0000-0000613B0000}"/>
    <cellStyle name="Normal 6 2 7 2 2 2 3 3 2" xfId="8511" xr:uid="{00000000-0005-0000-0000-0000623B0000}"/>
    <cellStyle name="Normal 6 2 7 2 2 2 3 3 2 2" xfId="39423" xr:uid="{00000000-0005-0000-0000-0000633B0000}"/>
    <cellStyle name="Normal 6 2 7 2 2 2 3 3 3" xfId="29405" xr:uid="{00000000-0005-0000-0000-0000643B0000}"/>
    <cellStyle name="Normal 6 2 7 2 2 2 3 4" xfId="8512" xr:uid="{00000000-0005-0000-0000-0000653B0000}"/>
    <cellStyle name="Normal 6 2 7 2 2 2 3 4 2" xfId="35133" xr:uid="{00000000-0005-0000-0000-0000663B0000}"/>
    <cellStyle name="Normal 6 2 7 2 2 2 3 5" xfId="24537" xr:uid="{00000000-0005-0000-0000-0000673B0000}"/>
    <cellStyle name="Normal 6 2 7 2 2 2 4" xfId="8513" xr:uid="{00000000-0005-0000-0000-0000683B0000}"/>
    <cellStyle name="Normal 6 2 7 2 2 2 4 2" xfId="8514" xr:uid="{00000000-0005-0000-0000-0000693B0000}"/>
    <cellStyle name="Normal 6 2 7 2 2 2 4 2 2" xfId="39424" xr:uid="{00000000-0005-0000-0000-00006A3B0000}"/>
    <cellStyle name="Normal 6 2 7 2 2 2 4 3" xfId="29406" xr:uid="{00000000-0005-0000-0000-00006B3B0000}"/>
    <cellStyle name="Normal 6 2 7 2 2 2 5" xfId="8515" xr:uid="{00000000-0005-0000-0000-00006C3B0000}"/>
    <cellStyle name="Normal 6 2 7 2 2 2 5 2" xfId="8516" xr:uid="{00000000-0005-0000-0000-00006D3B0000}"/>
    <cellStyle name="Normal 6 2 7 2 2 2 5 2 2" xfId="39425" xr:uid="{00000000-0005-0000-0000-00006E3B0000}"/>
    <cellStyle name="Normal 6 2 7 2 2 2 5 3" xfId="29407" xr:uid="{00000000-0005-0000-0000-00006F3B0000}"/>
    <cellStyle name="Normal 6 2 7 2 2 2 6" xfId="8517" xr:uid="{00000000-0005-0000-0000-0000703B0000}"/>
    <cellStyle name="Normal 6 2 7 2 2 2 6 2" xfId="35131" xr:uid="{00000000-0005-0000-0000-0000713B0000}"/>
    <cellStyle name="Normal 6 2 7 2 2 2 7" xfId="24535" xr:uid="{00000000-0005-0000-0000-0000723B0000}"/>
    <cellStyle name="Normal 6 2 7 2 2 3" xfId="8518" xr:uid="{00000000-0005-0000-0000-0000733B0000}"/>
    <cellStyle name="Normal 6 2 7 2 2 3 2" xfId="8519" xr:uid="{00000000-0005-0000-0000-0000743B0000}"/>
    <cellStyle name="Normal 6 2 7 2 2 3 2 2" xfId="8520" xr:uid="{00000000-0005-0000-0000-0000753B0000}"/>
    <cellStyle name="Normal 6 2 7 2 2 3 2 2 2" xfId="39426" xr:uid="{00000000-0005-0000-0000-0000763B0000}"/>
    <cellStyle name="Normal 6 2 7 2 2 3 2 3" xfId="29408" xr:uid="{00000000-0005-0000-0000-0000773B0000}"/>
    <cellStyle name="Normal 6 2 7 2 2 3 3" xfId="8521" xr:uid="{00000000-0005-0000-0000-0000783B0000}"/>
    <cellStyle name="Normal 6 2 7 2 2 3 3 2" xfId="8522" xr:uid="{00000000-0005-0000-0000-0000793B0000}"/>
    <cellStyle name="Normal 6 2 7 2 2 3 3 2 2" xfId="39427" xr:uid="{00000000-0005-0000-0000-00007A3B0000}"/>
    <cellStyle name="Normal 6 2 7 2 2 3 3 3" xfId="29409" xr:uid="{00000000-0005-0000-0000-00007B3B0000}"/>
    <cellStyle name="Normal 6 2 7 2 2 3 4" xfId="8523" xr:uid="{00000000-0005-0000-0000-00007C3B0000}"/>
    <cellStyle name="Normal 6 2 7 2 2 3 4 2" xfId="35134" xr:uid="{00000000-0005-0000-0000-00007D3B0000}"/>
    <cellStyle name="Normal 6 2 7 2 2 3 5" xfId="24538" xr:uid="{00000000-0005-0000-0000-00007E3B0000}"/>
    <cellStyle name="Normal 6 2 7 2 2 4" xfId="8524" xr:uid="{00000000-0005-0000-0000-00007F3B0000}"/>
    <cellStyle name="Normal 6 2 7 2 2 4 2" xfId="8525" xr:uid="{00000000-0005-0000-0000-0000803B0000}"/>
    <cellStyle name="Normal 6 2 7 2 2 4 2 2" xfId="8526" xr:uid="{00000000-0005-0000-0000-0000813B0000}"/>
    <cellStyle name="Normal 6 2 7 2 2 4 2 2 2" xfId="39428" xr:uid="{00000000-0005-0000-0000-0000823B0000}"/>
    <cellStyle name="Normal 6 2 7 2 2 4 2 3" xfId="29410" xr:uid="{00000000-0005-0000-0000-0000833B0000}"/>
    <cellStyle name="Normal 6 2 7 2 2 4 3" xfId="8527" xr:uid="{00000000-0005-0000-0000-0000843B0000}"/>
    <cellStyle name="Normal 6 2 7 2 2 4 3 2" xfId="8528" xr:uid="{00000000-0005-0000-0000-0000853B0000}"/>
    <cellStyle name="Normal 6 2 7 2 2 4 3 2 2" xfId="39429" xr:uid="{00000000-0005-0000-0000-0000863B0000}"/>
    <cellStyle name="Normal 6 2 7 2 2 4 3 3" xfId="29411" xr:uid="{00000000-0005-0000-0000-0000873B0000}"/>
    <cellStyle name="Normal 6 2 7 2 2 4 4" xfId="8529" xr:uid="{00000000-0005-0000-0000-0000883B0000}"/>
    <cellStyle name="Normal 6 2 7 2 2 4 4 2" xfId="35135" xr:uid="{00000000-0005-0000-0000-0000893B0000}"/>
    <cellStyle name="Normal 6 2 7 2 2 4 5" xfId="24539" xr:uid="{00000000-0005-0000-0000-00008A3B0000}"/>
    <cellStyle name="Normal 6 2 7 2 2 5" xfId="8530" xr:uid="{00000000-0005-0000-0000-00008B3B0000}"/>
    <cellStyle name="Normal 6 2 7 2 2 5 2" xfId="8531" xr:uid="{00000000-0005-0000-0000-00008C3B0000}"/>
    <cellStyle name="Normal 6 2 7 2 2 5 2 2" xfId="39430" xr:uid="{00000000-0005-0000-0000-00008D3B0000}"/>
    <cellStyle name="Normal 6 2 7 2 2 5 3" xfId="29412" xr:uid="{00000000-0005-0000-0000-00008E3B0000}"/>
    <cellStyle name="Normal 6 2 7 2 2 6" xfId="8532" xr:uid="{00000000-0005-0000-0000-00008F3B0000}"/>
    <cellStyle name="Normal 6 2 7 2 2 6 2" xfId="8533" xr:uid="{00000000-0005-0000-0000-0000903B0000}"/>
    <cellStyle name="Normal 6 2 7 2 2 6 2 2" xfId="39431" xr:uid="{00000000-0005-0000-0000-0000913B0000}"/>
    <cellStyle name="Normal 6 2 7 2 2 6 3" xfId="29413" xr:uid="{00000000-0005-0000-0000-0000923B0000}"/>
    <cellStyle name="Normal 6 2 7 2 2 7" xfId="8534" xr:uid="{00000000-0005-0000-0000-0000933B0000}"/>
    <cellStyle name="Normal 6 2 7 2 2 7 2" xfId="35130" xr:uid="{00000000-0005-0000-0000-0000943B0000}"/>
    <cellStyle name="Normal 6 2 7 2 2 8" xfId="24534" xr:uid="{00000000-0005-0000-0000-0000953B0000}"/>
    <cellStyle name="Normal 6 2 7 2 3" xfId="8535" xr:uid="{00000000-0005-0000-0000-0000963B0000}"/>
    <cellStyle name="Normal 6 2 7 2 3 2" xfId="8536" xr:uid="{00000000-0005-0000-0000-0000973B0000}"/>
    <cellStyle name="Normal 6 2 7 2 3 2 2" xfId="8537" xr:uid="{00000000-0005-0000-0000-0000983B0000}"/>
    <cellStyle name="Normal 6 2 7 2 3 2 2 2" xfId="8538" xr:uid="{00000000-0005-0000-0000-0000993B0000}"/>
    <cellStyle name="Normal 6 2 7 2 3 2 2 2 2" xfId="8539" xr:uid="{00000000-0005-0000-0000-00009A3B0000}"/>
    <cellStyle name="Normal 6 2 7 2 3 2 2 2 2 2" xfId="39432" xr:uid="{00000000-0005-0000-0000-00009B3B0000}"/>
    <cellStyle name="Normal 6 2 7 2 3 2 2 2 3" xfId="29414" xr:uid="{00000000-0005-0000-0000-00009C3B0000}"/>
    <cellStyle name="Normal 6 2 7 2 3 2 2 3" xfId="8540" xr:uid="{00000000-0005-0000-0000-00009D3B0000}"/>
    <cellStyle name="Normal 6 2 7 2 3 2 2 3 2" xfId="8541" xr:uid="{00000000-0005-0000-0000-00009E3B0000}"/>
    <cellStyle name="Normal 6 2 7 2 3 2 2 3 2 2" xfId="39433" xr:uid="{00000000-0005-0000-0000-00009F3B0000}"/>
    <cellStyle name="Normal 6 2 7 2 3 2 2 3 3" xfId="29415" xr:uid="{00000000-0005-0000-0000-0000A03B0000}"/>
    <cellStyle name="Normal 6 2 7 2 3 2 2 4" xfId="8542" xr:uid="{00000000-0005-0000-0000-0000A13B0000}"/>
    <cellStyle name="Normal 6 2 7 2 3 2 2 4 2" xfId="35138" xr:uid="{00000000-0005-0000-0000-0000A23B0000}"/>
    <cellStyle name="Normal 6 2 7 2 3 2 2 5" xfId="24542" xr:uid="{00000000-0005-0000-0000-0000A33B0000}"/>
    <cellStyle name="Normal 6 2 7 2 3 2 3" xfId="8543" xr:uid="{00000000-0005-0000-0000-0000A43B0000}"/>
    <cellStyle name="Normal 6 2 7 2 3 2 3 2" xfId="8544" xr:uid="{00000000-0005-0000-0000-0000A53B0000}"/>
    <cellStyle name="Normal 6 2 7 2 3 2 3 2 2" xfId="8545" xr:uid="{00000000-0005-0000-0000-0000A63B0000}"/>
    <cellStyle name="Normal 6 2 7 2 3 2 3 2 2 2" xfId="39434" xr:uid="{00000000-0005-0000-0000-0000A73B0000}"/>
    <cellStyle name="Normal 6 2 7 2 3 2 3 2 3" xfId="29416" xr:uid="{00000000-0005-0000-0000-0000A83B0000}"/>
    <cellStyle name="Normal 6 2 7 2 3 2 3 3" xfId="8546" xr:uid="{00000000-0005-0000-0000-0000A93B0000}"/>
    <cellStyle name="Normal 6 2 7 2 3 2 3 3 2" xfId="8547" xr:uid="{00000000-0005-0000-0000-0000AA3B0000}"/>
    <cellStyle name="Normal 6 2 7 2 3 2 3 3 2 2" xfId="39435" xr:uid="{00000000-0005-0000-0000-0000AB3B0000}"/>
    <cellStyle name="Normal 6 2 7 2 3 2 3 3 3" xfId="29417" xr:uid="{00000000-0005-0000-0000-0000AC3B0000}"/>
    <cellStyle name="Normal 6 2 7 2 3 2 3 4" xfId="8548" xr:uid="{00000000-0005-0000-0000-0000AD3B0000}"/>
    <cellStyle name="Normal 6 2 7 2 3 2 3 4 2" xfId="35139" xr:uid="{00000000-0005-0000-0000-0000AE3B0000}"/>
    <cellStyle name="Normal 6 2 7 2 3 2 3 5" xfId="24543" xr:uid="{00000000-0005-0000-0000-0000AF3B0000}"/>
    <cellStyle name="Normal 6 2 7 2 3 2 4" xfId="8549" xr:uid="{00000000-0005-0000-0000-0000B03B0000}"/>
    <cellStyle name="Normal 6 2 7 2 3 2 4 2" xfId="8550" xr:uid="{00000000-0005-0000-0000-0000B13B0000}"/>
    <cellStyle name="Normal 6 2 7 2 3 2 4 2 2" xfId="39436" xr:uid="{00000000-0005-0000-0000-0000B23B0000}"/>
    <cellStyle name="Normal 6 2 7 2 3 2 4 3" xfId="29418" xr:uid="{00000000-0005-0000-0000-0000B33B0000}"/>
    <cellStyle name="Normal 6 2 7 2 3 2 5" xfId="8551" xr:uid="{00000000-0005-0000-0000-0000B43B0000}"/>
    <cellStyle name="Normal 6 2 7 2 3 2 5 2" xfId="8552" xr:uid="{00000000-0005-0000-0000-0000B53B0000}"/>
    <cellStyle name="Normal 6 2 7 2 3 2 5 2 2" xfId="39437" xr:uid="{00000000-0005-0000-0000-0000B63B0000}"/>
    <cellStyle name="Normal 6 2 7 2 3 2 5 3" xfId="29419" xr:uid="{00000000-0005-0000-0000-0000B73B0000}"/>
    <cellStyle name="Normal 6 2 7 2 3 2 6" xfId="8553" xr:uid="{00000000-0005-0000-0000-0000B83B0000}"/>
    <cellStyle name="Normal 6 2 7 2 3 2 6 2" xfId="35137" xr:uid="{00000000-0005-0000-0000-0000B93B0000}"/>
    <cellStyle name="Normal 6 2 7 2 3 2 7" xfId="24541" xr:uid="{00000000-0005-0000-0000-0000BA3B0000}"/>
    <cellStyle name="Normal 6 2 7 2 3 3" xfId="8554" xr:uid="{00000000-0005-0000-0000-0000BB3B0000}"/>
    <cellStyle name="Normal 6 2 7 2 3 3 2" xfId="8555" xr:uid="{00000000-0005-0000-0000-0000BC3B0000}"/>
    <cellStyle name="Normal 6 2 7 2 3 3 2 2" xfId="8556" xr:uid="{00000000-0005-0000-0000-0000BD3B0000}"/>
    <cellStyle name="Normal 6 2 7 2 3 3 2 2 2" xfId="39438" xr:uid="{00000000-0005-0000-0000-0000BE3B0000}"/>
    <cellStyle name="Normal 6 2 7 2 3 3 2 3" xfId="29420" xr:uid="{00000000-0005-0000-0000-0000BF3B0000}"/>
    <cellStyle name="Normal 6 2 7 2 3 3 3" xfId="8557" xr:uid="{00000000-0005-0000-0000-0000C03B0000}"/>
    <cellStyle name="Normal 6 2 7 2 3 3 3 2" xfId="8558" xr:uid="{00000000-0005-0000-0000-0000C13B0000}"/>
    <cellStyle name="Normal 6 2 7 2 3 3 3 2 2" xfId="39439" xr:uid="{00000000-0005-0000-0000-0000C23B0000}"/>
    <cellStyle name="Normal 6 2 7 2 3 3 3 3" xfId="29421" xr:uid="{00000000-0005-0000-0000-0000C33B0000}"/>
    <cellStyle name="Normal 6 2 7 2 3 3 4" xfId="8559" xr:uid="{00000000-0005-0000-0000-0000C43B0000}"/>
    <cellStyle name="Normal 6 2 7 2 3 3 4 2" xfId="35140" xr:uid="{00000000-0005-0000-0000-0000C53B0000}"/>
    <cellStyle name="Normal 6 2 7 2 3 3 5" xfId="24544" xr:uid="{00000000-0005-0000-0000-0000C63B0000}"/>
    <cellStyle name="Normal 6 2 7 2 3 4" xfId="8560" xr:uid="{00000000-0005-0000-0000-0000C73B0000}"/>
    <cellStyle name="Normal 6 2 7 2 3 4 2" xfId="8561" xr:uid="{00000000-0005-0000-0000-0000C83B0000}"/>
    <cellStyle name="Normal 6 2 7 2 3 4 2 2" xfId="8562" xr:uid="{00000000-0005-0000-0000-0000C93B0000}"/>
    <cellStyle name="Normal 6 2 7 2 3 4 2 2 2" xfId="39440" xr:uid="{00000000-0005-0000-0000-0000CA3B0000}"/>
    <cellStyle name="Normal 6 2 7 2 3 4 2 3" xfId="29422" xr:uid="{00000000-0005-0000-0000-0000CB3B0000}"/>
    <cellStyle name="Normal 6 2 7 2 3 4 3" xfId="8563" xr:uid="{00000000-0005-0000-0000-0000CC3B0000}"/>
    <cellStyle name="Normal 6 2 7 2 3 4 3 2" xfId="8564" xr:uid="{00000000-0005-0000-0000-0000CD3B0000}"/>
    <cellStyle name="Normal 6 2 7 2 3 4 3 2 2" xfId="39441" xr:uid="{00000000-0005-0000-0000-0000CE3B0000}"/>
    <cellStyle name="Normal 6 2 7 2 3 4 3 3" xfId="29423" xr:uid="{00000000-0005-0000-0000-0000CF3B0000}"/>
    <cellStyle name="Normal 6 2 7 2 3 4 4" xfId="8565" xr:uid="{00000000-0005-0000-0000-0000D03B0000}"/>
    <cellStyle name="Normal 6 2 7 2 3 4 4 2" xfId="35141" xr:uid="{00000000-0005-0000-0000-0000D13B0000}"/>
    <cellStyle name="Normal 6 2 7 2 3 4 5" xfId="24545" xr:uid="{00000000-0005-0000-0000-0000D23B0000}"/>
    <cellStyle name="Normal 6 2 7 2 3 5" xfId="8566" xr:uid="{00000000-0005-0000-0000-0000D33B0000}"/>
    <cellStyle name="Normal 6 2 7 2 3 5 2" xfId="8567" xr:uid="{00000000-0005-0000-0000-0000D43B0000}"/>
    <cellStyle name="Normal 6 2 7 2 3 5 2 2" xfId="39442" xr:uid="{00000000-0005-0000-0000-0000D53B0000}"/>
    <cellStyle name="Normal 6 2 7 2 3 5 3" xfId="29424" xr:uid="{00000000-0005-0000-0000-0000D63B0000}"/>
    <cellStyle name="Normal 6 2 7 2 3 6" xfId="8568" xr:uid="{00000000-0005-0000-0000-0000D73B0000}"/>
    <cellStyle name="Normal 6 2 7 2 3 6 2" xfId="8569" xr:uid="{00000000-0005-0000-0000-0000D83B0000}"/>
    <cellStyle name="Normal 6 2 7 2 3 6 2 2" xfId="39443" xr:uid="{00000000-0005-0000-0000-0000D93B0000}"/>
    <cellStyle name="Normal 6 2 7 2 3 6 3" xfId="29425" xr:uid="{00000000-0005-0000-0000-0000DA3B0000}"/>
    <cellStyle name="Normal 6 2 7 2 3 7" xfId="8570" xr:uid="{00000000-0005-0000-0000-0000DB3B0000}"/>
    <cellStyle name="Normal 6 2 7 2 3 7 2" xfId="35136" xr:uid="{00000000-0005-0000-0000-0000DC3B0000}"/>
    <cellStyle name="Normal 6 2 7 2 3 8" xfId="24540" xr:uid="{00000000-0005-0000-0000-0000DD3B0000}"/>
    <cellStyle name="Normal 6 2 7 2 4" xfId="8571" xr:uid="{00000000-0005-0000-0000-0000DE3B0000}"/>
    <cellStyle name="Normal 6 2 7 2 4 2" xfId="8572" xr:uid="{00000000-0005-0000-0000-0000DF3B0000}"/>
    <cellStyle name="Normal 6 2 7 2 4 2 2" xfId="8573" xr:uid="{00000000-0005-0000-0000-0000E03B0000}"/>
    <cellStyle name="Normal 6 2 7 2 4 2 2 2" xfId="8574" xr:uid="{00000000-0005-0000-0000-0000E13B0000}"/>
    <cellStyle name="Normal 6 2 7 2 4 2 2 2 2" xfId="39444" xr:uid="{00000000-0005-0000-0000-0000E23B0000}"/>
    <cellStyle name="Normal 6 2 7 2 4 2 2 3" xfId="29426" xr:uid="{00000000-0005-0000-0000-0000E33B0000}"/>
    <cellStyle name="Normal 6 2 7 2 4 2 3" xfId="8575" xr:uid="{00000000-0005-0000-0000-0000E43B0000}"/>
    <cellStyle name="Normal 6 2 7 2 4 2 3 2" xfId="8576" xr:uid="{00000000-0005-0000-0000-0000E53B0000}"/>
    <cellStyle name="Normal 6 2 7 2 4 2 3 2 2" xfId="39445" xr:uid="{00000000-0005-0000-0000-0000E63B0000}"/>
    <cellStyle name="Normal 6 2 7 2 4 2 3 3" xfId="29427" xr:uid="{00000000-0005-0000-0000-0000E73B0000}"/>
    <cellStyle name="Normal 6 2 7 2 4 2 4" xfId="8577" xr:uid="{00000000-0005-0000-0000-0000E83B0000}"/>
    <cellStyle name="Normal 6 2 7 2 4 2 4 2" xfId="35143" xr:uid="{00000000-0005-0000-0000-0000E93B0000}"/>
    <cellStyle name="Normal 6 2 7 2 4 2 5" xfId="24547" xr:uid="{00000000-0005-0000-0000-0000EA3B0000}"/>
    <cellStyle name="Normal 6 2 7 2 4 3" xfId="8578" xr:uid="{00000000-0005-0000-0000-0000EB3B0000}"/>
    <cellStyle name="Normal 6 2 7 2 4 3 2" xfId="8579" xr:uid="{00000000-0005-0000-0000-0000EC3B0000}"/>
    <cellStyle name="Normal 6 2 7 2 4 3 2 2" xfId="8580" xr:uid="{00000000-0005-0000-0000-0000ED3B0000}"/>
    <cellStyle name="Normal 6 2 7 2 4 3 2 2 2" xfId="39446" xr:uid="{00000000-0005-0000-0000-0000EE3B0000}"/>
    <cellStyle name="Normal 6 2 7 2 4 3 2 3" xfId="29428" xr:uid="{00000000-0005-0000-0000-0000EF3B0000}"/>
    <cellStyle name="Normal 6 2 7 2 4 3 3" xfId="8581" xr:uid="{00000000-0005-0000-0000-0000F03B0000}"/>
    <cellStyle name="Normal 6 2 7 2 4 3 3 2" xfId="8582" xr:uid="{00000000-0005-0000-0000-0000F13B0000}"/>
    <cellStyle name="Normal 6 2 7 2 4 3 3 2 2" xfId="39447" xr:uid="{00000000-0005-0000-0000-0000F23B0000}"/>
    <cellStyle name="Normal 6 2 7 2 4 3 3 3" xfId="29429" xr:uid="{00000000-0005-0000-0000-0000F33B0000}"/>
    <cellStyle name="Normal 6 2 7 2 4 3 4" xfId="8583" xr:uid="{00000000-0005-0000-0000-0000F43B0000}"/>
    <cellStyle name="Normal 6 2 7 2 4 3 4 2" xfId="35144" xr:uid="{00000000-0005-0000-0000-0000F53B0000}"/>
    <cellStyle name="Normal 6 2 7 2 4 3 5" xfId="24548" xr:uid="{00000000-0005-0000-0000-0000F63B0000}"/>
    <cellStyle name="Normal 6 2 7 2 4 4" xfId="8584" xr:uid="{00000000-0005-0000-0000-0000F73B0000}"/>
    <cellStyle name="Normal 6 2 7 2 4 4 2" xfId="8585" xr:uid="{00000000-0005-0000-0000-0000F83B0000}"/>
    <cellStyle name="Normal 6 2 7 2 4 4 2 2" xfId="39448" xr:uid="{00000000-0005-0000-0000-0000F93B0000}"/>
    <cellStyle name="Normal 6 2 7 2 4 4 3" xfId="29430" xr:uid="{00000000-0005-0000-0000-0000FA3B0000}"/>
    <cellStyle name="Normal 6 2 7 2 4 5" xfId="8586" xr:uid="{00000000-0005-0000-0000-0000FB3B0000}"/>
    <cellStyle name="Normal 6 2 7 2 4 5 2" xfId="8587" xr:uid="{00000000-0005-0000-0000-0000FC3B0000}"/>
    <cellStyle name="Normal 6 2 7 2 4 5 2 2" xfId="39449" xr:uid="{00000000-0005-0000-0000-0000FD3B0000}"/>
    <cellStyle name="Normal 6 2 7 2 4 5 3" xfId="29431" xr:uid="{00000000-0005-0000-0000-0000FE3B0000}"/>
    <cellStyle name="Normal 6 2 7 2 4 6" xfId="8588" xr:uid="{00000000-0005-0000-0000-0000FF3B0000}"/>
    <cellStyle name="Normal 6 2 7 2 4 6 2" xfId="35142" xr:uid="{00000000-0005-0000-0000-0000003C0000}"/>
    <cellStyle name="Normal 6 2 7 2 4 7" xfId="24546" xr:uid="{00000000-0005-0000-0000-0000013C0000}"/>
    <cellStyle name="Normal 6 2 7 2 5" xfId="8589" xr:uid="{00000000-0005-0000-0000-0000023C0000}"/>
    <cellStyle name="Normal 6 2 7 2 5 2" xfId="8590" xr:uid="{00000000-0005-0000-0000-0000033C0000}"/>
    <cellStyle name="Normal 6 2 7 2 5 2 2" xfId="8591" xr:uid="{00000000-0005-0000-0000-0000043C0000}"/>
    <cellStyle name="Normal 6 2 7 2 5 2 2 2" xfId="39450" xr:uid="{00000000-0005-0000-0000-0000053C0000}"/>
    <cellStyle name="Normal 6 2 7 2 5 2 3" xfId="29432" xr:uid="{00000000-0005-0000-0000-0000063C0000}"/>
    <cellStyle name="Normal 6 2 7 2 5 3" xfId="8592" xr:uid="{00000000-0005-0000-0000-0000073C0000}"/>
    <cellStyle name="Normal 6 2 7 2 5 3 2" xfId="8593" xr:uid="{00000000-0005-0000-0000-0000083C0000}"/>
    <cellStyle name="Normal 6 2 7 2 5 3 2 2" xfId="39451" xr:uid="{00000000-0005-0000-0000-0000093C0000}"/>
    <cellStyle name="Normal 6 2 7 2 5 3 3" xfId="29433" xr:uid="{00000000-0005-0000-0000-00000A3C0000}"/>
    <cellStyle name="Normal 6 2 7 2 5 4" xfId="8594" xr:uid="{00000000-0005-0000-0000-00000B3C0000}"/>
    <cellStyle name="Normal 6 2 7 2 5 4 2" xfId="35145" xr:uid="{00000000-0005-0000-0000-00000C3C0000}"/>
    <cellStyle name="Normal 6 2 7 2 5 5" xfId="24549" xr:uid="{00000000-0005-0000-0000-00000D3C0000}"/>
    <cellStyle name="Normal 6 2 7 2 6" xfId="8595" xr:uid="{00000000-0005-0000-0000-00000E3C0000}"/>
    <cellStyle name="Normal 6 2 7 2 6 2" xfId="8596" xr:uid="{00000000-0005-0000-0000-00000F3C0000}"/>
    <cellStyle name="Normal 6 2 7 2 6 2 2" xfId="8597" xr:uid="{00000000-0005-0000-0000-0000103C0000}"/>
    <cellStyle name="Normal 6 2 7 2 6 2 2 2" xfId="39452" xr:uid="{00000000-0005-0000-0000-0000113C0000}"/>
    <cellStyle name="Normal 6 2 7 2 6 2 3" xfId="29434" xr:uid="{00000000-0005-0000-0000-0000123C0000}"/>
    <cellStyle name="Normal 6 2 7 2 6 3" xfId="8598" xr:uid="{00000000-0005-0000-0000-0000133C0000}"/>
    <cellStyle name="Normal 6 2 7 2 6 3 2" xfId="8599" xr:uid="{00000000-0005-0000-0000-0000143C0000}"/>
    <cellStyle name="Normal 6 2 7 2 6 3 2 2" xfId="39453" xr:uid="{00000000-0005-0000-0000-0000153C0000}"/>
    <cellStyle name="Normal 6 2 7 2 6 3 3" xfId="29435" xr:uid="{00000000-0005-0000-0000-0000163C0000}"/>
    <cellStyle name="Normal 6 2 7 2 6 4" xfId="8600" xr:uid="{00000000-0005-0000-0000-0000173C0000}"/>
    <cellStyle name="Normal 6 2 7 2 6 4 2" xfId="35146" xr:uid="{00000000-0005-0000-0000-0000183C0000}"/>
    <cellStyle name="Normal 6 2 7 2 6 5" xfId="24550" xr:uid="{00000000-0005-0000-0000-0000193C0000}"/>
    <cellStyle name="Normal 6 2 7 2 7" xfId="8601" xr:uid="{00000000-0005-0000-0000-00001A3C0000}"/>
    <cellStyle name="Normal 6 2 7 2 7 2" xfId="8602" xr:uid="{00000000-0005-0000-0000-00001B3C0000}"/>
    <cellStyle name="Normal 6 2 7 2 7 2 2" xfId="39454" xr:uid="{00000000-0005-0000-0000-00001C3C0000}"/>
    <cellStyle name="Normal 6 2 7 2 7 3" xfId="29436" xr:uid="{00000000-0005-0000-0000-00001D3C0000}"/>
    <cellStyle name="Normal 6 2 7 2 8" xfId="8603" xr:uid="{00000000-0005-0000-0000-00001E3C0000}"/>
    <cellStyle name="Normal 6 2 7 2 8 2" xfId="8604" xr:uid="{00000000-0005-0000-0000-00001F3C0000}"/>
    <cellStyle name="Normal 6 2 7 2 8 2 2" xfId="39455" xr:uid="{00000000-0005-0000-0000-0000203C0000}"/>
    <cellStyle name="Normal 6 2 7 2 8 3" xfId="29437" xr:uid="{00000000-0005-0000-0000-0000213C0000}"/>
    <cellStyle name="Normal 6 2 7 2 9" xfId="8605" xr:uid="{00000000-0005-0000-0000-0000223C0000}"/>
    <cellStyle name="Normal 6 2 7 2 9 2" xfId="35129" xr:uid="{00000000-0005-0000-0000-0000233C0000}"/>
    <cellStyle name="Normal 6 2 7 3" xfId="8606" xr:uid="{00000000-0005-0000-0000-0000243C0000}"/>
    <cellStyle name="Normal 6 2 7 3 2" xfId="8607" xr:uid="{00000000-0005-0000-0000-0000253C0000}"/>
    <cellStyle name="Normal 6 2 7 3 2 2" xfId="8608" xr:uid="{00000000-0005-0000-0000-0000263C0000}"/>
    <cellStyle name="Normal 6 2 7 3 2 2 2" xfId="8609" xr:uid="{00000000-0005-0000-0000-0000273C0000}"/>
    <cellStyle name="Normal 6 2 7 3 2 2 2 2" xfId="8610" xr:uid="{00000000-0005-0000-0000-0000283C0000}"/>
    <cellStyle name="Normal 6 2 7 3 2 2 2 2 2" xfId="39456" xr:uid="{00000000-0005-0000-0000-0000293C0000}"/>
    <cellStyle name="Normal 6 2 7 3 2 2 2 3" xfId="29438" xr:uid="{00000000-0005-0000-0000-00002A3C0000}"/>
    <cellStyle name="Normal 6 2 7 3 2 2 3" xfId="8611" xr:uid="{00000000-0005-0000-0000-00002B3C0000}"/>
    <cellStyle name="Normal 6 2 7 3 2 2 3 2" xfId="8612" xr:uid="{00000000-0005-0000-0000-00002C3C0000}"/>
    <cellStyle name="Normal 6 2 7 3 2 2 3 2 2" xfId="39457" xr:uid="{00000000-0005-0000-0000-00002D3C0000}"/>
    <cellStyle name="Normal 6 2 7 3 2 2 3 3" xfId="29439" xr:uid="{00000000-0005-0000-0000-00002E3C0000}"/>
    <cellStyle name="Normal 6 2 7 3 2 2 4" xfId="8613" xr:uid="{00000000-0005-0000-0000-00002F3C0000}"/>
    <cellStyle name="Normal 6 2 7 3 2 2 4 2" xfId="35149" xr:uid="{00000000-0005-0000-0000-0000303C0000}"/>
    <cellStyle name="Normal 6 2 7 3 2 2 5" xfId="24553" xr:uid="{00000000-0005-0000-0000-0000313C0000}"/>
    <cellStyle name="Normal 6 2 7 3 2 3" xfId="8614" xr:uid="{00000000-0005-0000-0000-0000323C0000}"/>
    <cellStyle name="Normal 6 2 7 3 2 3 2" xfId="8615" xr:uid="{00000000-0005-0000-0000-0000333C0000}"/>
    <cellStyle name="Normal 6 2 7 3 2 3 2 2" xfId="8616" xr:uid="{00000000-0005-0000-0000-0000343C0000}"/>
    <cellStyle name="Normal 6 2 7 3 2 3 2 2 2" xfId="39458" xr:uid="{00000000-0005-0000-0000-0000353C0000}"/>
    <cellStyle name="Normal 6 2 7 3 2 3 2 3" xfId="29440" xr:uid="{00000000-0005-0000-0000-0000363C0000}"/>
    <cellStyle name="Normal 6 2 7 3 2 3 3" xfId="8617" xr:uid="{00000000-0005-0000-0000-0000373C0000}"/>
    <cellStyle name="Normal 6 2 7 3 2 3 3 2" xfId="8618" xr:uid="{00000000-0005-0000-0000-0000383C0000}"/>
    <cellStyle name="Normal 6 2 7 3 2 3 3 2 2" xfId="39459" xr:uid="{00000000-0005-0000-0000-0000393C0000}"/>
    <cellStyle name="Normal 6 2 7 3 2 3 3 3" xfId="29441" xr:uid="{00000000-0005-0000-0000-00003A3C0000}"/>
    <cellStyle name="Normal 6 2 7 3 2 3 4" xfId="8619" xr:uid="{00000000-0005-0000-0000-00003B3C0000}"/>
    <cellStyle name="Normal 6 2 7 3 2 3 4 2" xfId="35150" xr:uid="{00000000-0005-0000-0000-00003C3C0000}"/>
    <cellStyle name="Normal 6 2 7 3 2 3 5" xfId="24554" xr:uid="{00000000-0005-0000-0000-00003D3C0000}"/>
    <cellStyle name="Normal 6 2 7 3 2 4" xfId="8620" xr:uid="{00000000-0005-0000-0000-00003E3C0000}"/>
    <cellStyle name="Normal 6 2 7 3 2 4 2" xfId="8621" xr:uid="{00000000-0005-0000-0000-00003F3C0000}"/>
    <cellStyle name="Normal 6 2 7 3 2 4 2 2" xfId="39460" xr:uid="{00000000-0005-0000-0000-0000403C0000}"/>
    <cellStyle name="Normal 6 2 7 3 2 4 3" xfId="29442" xr:uid="{00000000-0005-0000-0000-0000413C0000}"/>
    <cellStyle name="Normal 6 2 7 3 2 5" xfId="8622" xr:uid="{00000000-0005-0000-0000-0000423C0000}"/>
    <cellStyle name="Normal 6 2 7 3 2 5 2" xfId="8623" xr:uid="{00000000-0005-0000-0000-0000433C0000}"/>
    <cellStyle name="Normal 6 2 7 3 2 5 2 2" xfId="39461" xr:uid="{00000000-0005-0000-0000-0000443C0000}"/>
    <cellStyle name="Normal 6 2 7 3 2 5 3" xfId="29443" xr:uid="{00000000-0005-0000-0000-0000453C0000}"/>
    <cellStyle name="Normal 6 2 7 3 2 6" xfId="8624" xr:uid="{00000000-0005-0000-0000-0000463C0000}"/>
    <cellStyle name="Normal 6 2 7 3 2 6 2" xfId="35148" xr:uid="{00000000-0005-0000-0000-0000473C0000}"/>
    <cellStyle name="Normal 6 2 7 3 2 7" xfId="24552" xr:uid="{00000000-0005-0000-0000-0000483C0000}"/>
    <cellStyle name="Normal 6 2 7 3 3" xfId="8625" xr:uid="{00000000-0005-0000-0000-0000493C0000}"/>
    <cellStyle name="Normal 6 2 7 3 3 2" xfId="8626" xr:uid="{00000000-0005-0000-0000-00004A3C0000}"/>
    <cellStyle name="Normal 6 2 7 3 3 2 2" xfId="8627" xr:uid="{00000000-0005-0000-0000-00004B3C0000}"/>
    <cellStyle name="Normal 6 2 7 3 3 2 2 2" xfId="39462" xr:uid="{00000000-0005-0000-0000-00004C3C0000}"/>
    <cellStyle name="Normal 6 2 7 3 3 2 3" xfId="29444" xr:uid="{00000000-0005-0000-0000-00004D3C0000}"/>
    <cellStyle name="Normal 6 2 7 3 3 3" xfId="8628" xr:uid="{00000000-0005-0000-0000-00004E3C0000}"/>
    <cellStyle name="Normal 6 2 7 3 3 3 2" xfId="8629" xr:uid="{00000000-0005-0000-0000-00004F3C0000}"/>
    <cellStyle name="Normal 6 2 7 3 3 3 2 2" xfId="39463" xr:uid="{00000000-0005-0000-0000-0000503C0000}"/>
    <cellStyle name="Normal 6 2 7 3 3 3 3" xfId="29445" xr:uid="{00000000-0005-0000-0000-0000513C0000}"/>
    <cellStyle name="Normal 6 2 7 3 3 4" xfId="8630" xr:uid="{00000000-0005-0000-0000-0000523C0000}"/>
    <cellStyle name="Normal 6 2 7 3 3 4 2" xfId="35151" xr:uid="{00000000-0005-0000-0000-0000533C0000}"/>
    <cellStyle name="Normal 6 2 7 3 3 5" xfId="24555" xr:uid="{00000000-0005-0000-0000-0000543C0000}"/>
    <cellStyle name="Normal 6 2 7 3 4" xfId="8631" xr:uid="{00000000-0005-0000-0000-0000553C0000}"/>
    <cellStyle name="Normal 6 2 7 3 4 2" xfId="8632" xr:uid="{00000000-0005-0000-0000-0000563C0000}"/>
    <cellStyle name="Normal 6 2 7 3 4 2 2" xfId="8633" xr:uid="{00000000-0005-0000-0000-0000573C0000}"/>
    <cellStyle name="Normal 6 2 7 3 4 2 2 2" xfId="39464" xr:uid="{00000000-0005-0000-0000-0000583C0000}"/>
    <cellStyle name="Normal 6 2 7 3 4 2 3" xfId="29446" xr:uid="{00000000-0005-0000-0000-0000593C0000}"/>
    <cellStyle name="Normal 6 2 7 3 4 3" xfId="8634" xr:uid="{00000000-0005-0000-0000-00005A3C0000}"/>
    <cellStyle name="Normal 6 2 7 3 4 3 2" xfId="8635" xr:uid="{00000000-0005-0000-0000-00005B3C0000}"/>
    <cellStyle name="Normal 6 2 7 3 4 3 2 2" xfId="39465" xr:uid="{00000000-0005-0000-0000-00005C3C0000}"/>
    <cellStyle name="Normal 6 2 7 3 4 3 3" xfId="29447" xr:uid="{00000000-0005-0000-0000-00005D3C0000}"/>
    <cellStyle name="Normal 6 2 7 3 4 4" xfId="8636" xr:uid="{00000000-0005-0000-0000-00005E3C0000}"/>
    <cellStyle name="Normal 6 2 7 3 4 4 2" xfId="35152" xr:uid="{00000000-0005-0000-0000-00005F3C0000}"/>
    <cellStyle name="Normal 6 2 7 3 4 5" xfId="24556" xr:uid="{00000000-0005-0000-0000-0000603C0000}"/>
    <cellStyle name="Normal 6 2 7 3 5" xfId="8637" xr:uid="{00000000-0005-0000-0000-0000613C0000}"/>
    <cellStyle name="Normal 6 2 7 3 5 2" xfId="8638" xr:uid="{00000000-0005-0000-0000-0000623C0000}"/>
    <cellStyle name="Normal 6 2 7 3 5 2 2" xfId="39466" xr:uid="{00000000-0005-0000-0000-0000633C0000}"/>
    <cellStyle name="Normal 6 2 7 3 5 3" xfId="29448" xr:uid="{00000000-0005-0000-0000-0000643C0000}"/>
    <cellStyle name="Normal 6 2 7 3 6" xfId="8639" xr:uid="{00000000-0005-0000-0000-0000653C0000}"/>
    <cellStyle name="Normal 6 2 7 3 6 2" xfId="8640" xr:uid="{00000000-0005-0000-0000-0000663C0000}"/>
    <cellStyle name="Normal 6 2 7 3 6 2 2" xfId="39467" xr:uid="{00000000-0005-0000-0000-0000673C0000}"/>
    <cellStyle name="Normal 6 2 7 3 6 3" xfId="29449" xr:uid="{00000000-0005-0000-0000-0000683C0000}"/>
    <cellStyle name="Normal 6 2 7 3 7" xfId="8641" xr:uid="{00000000-0005-0000-0000-0000693C0000}"/>
    <cellStyle name="Normal 6 2 7 3 7 2" xfId="35147" xr:uid="{00000000-0005-0000-0000-00006A3C0000}"/>
    <cellStyle name="Normal 6 2 7 3 8" xfId="24551" xr:uid="{00000000-0005-0000-0000-00006B3C0000}"/>
    <cellStyle name="Normal 6 2 7 4" xfId="8642" xr:uid="{00000000-0005-0000-0000-00006C3C0000}"/>
    <cellStyle name="Normal 6 2 7 4 2" xfId="8643" xr:uid="{00000000-0005-0000-0000-00006D3C0000}"/>
    <cellStyle name="Normal 6 2 7 4 2 2" xfId="8644" xr:uid="{00000000-0005-0000-0000-00006E3C0000}"/>
    <cellStyle name="Normal 6 2 7 4 2 2 2" xfId="8645" xr:uid="{00000000-0005-0000-0000-00006F3C0000}"/>
    <cellStyle name="Normal 6 2 7 4 2 2 2 2" xfId="8646" xr:uid="{00000000-0005-0000-0000-0000703C0000}"/>
    <cellStyle name="Normal 6 2 7 4 2 2 2 2 2" xfId="39468" xr:uid="{00000000-0005-0000-0000-0000713C0000}"/>
    <cellStyle name="Normal 6 2 7 4 2 2 2 3" xfId="29450" xr:uid="{00000000-0005-0000-0000-0000723C0000}"/>
    <cellStyle name="Normal 6 2 7 4 2 2 3" xfId="8647" xr:uid="{00000000-0005-0000-0000-0000733C0000}"/>
    <cellStyle name="Normal 6 2 7 4 2 2 3 2" xfId="8648" xr:uid="{00000000-0005-0000-0000-0000743C0000}"/>
    <cellStyle name="Normal 6 2 7 4 2 2 3 2 2" xfId="39469" xr:uid="{00000000-0005-0000-0000-0000753C0000}"/>
    <cellStyle name="Normal 6 2 7 4 2 2 3 3" xfId="29451" xr:uid="{00000000-0005-0000-0000-0000763C0000}"/>
    <cellStyle name="Normal 6 2 7 4 2 2 4" xfId="8649" xr:uid="{00000000-0005-0000-0000-0000773C0000}"/>
    <cellStyle name="Normal 6 2 7 4 2 2 4 2" xfId="35155" xr:uid="{00000000-0005-0000-0000-0000783C0000}"/>
    <cellStyle name="Normal 6 2 7 4 2 2 5" xfId="24559" xr:uid="{00000000-0005-0000-0000-0000793C0000}"/>
    <cellStyle name="Normal 6 2 7 4 2 3" xfId="8650" xr:uid="{00000000-0005-0000-0000-00007A3C0000}"/>
    <cellStyle name="Normal 6 2 7 4 2 3 2" xfId="8651" xr:uid="{00000000-0005-0000-0000-00007B3C0000}"/>
    <cellStyle name="Normal 6 2 7 4 2 3 2 2" xfId="8652" xr:uid="{00000000-0005-0000-0000-00007C3C0000}"/>
    <cellStyle name="Normal 6 2 7 4 2 3 2 2 2" xfId="39470" xr:uid="{00000000-0005-0000-0000-00007D3C0000}"/>
    <cellStyle name="Normal 6 2 7 4 2 3 2 3" xfId="29452" xr:uid="{00000000-0005-0000-0000-00007E3C0000}"/>
    <cellStyle name="Normal 6 2 7 4 2 3 3" xfId="8653" xr:uid="{00000000-0005-0000-0000-00007F3C0000}"/>
    <cellStyle name="Normal 6 2 7 4 2 3 3 2" xfId="8654" xr:uid="{00000000-0005-0000-0000-0000803C0000}"/>
    <cellStyle name="Normal 6 2 7 4 2 3 3 2 2" xfId="39471" xr:uid="{00000000-0005-0000-0000-0000813C0000}"/>
    <cellStyle name="Normal 6 2 7 4 2 3 3 3" xfId="29453" xr:uid="{00000000-0005-0000-0000-0000823C0000}"/>
    <cellStyle name="Normal 6 2 7 4 2 3 4" xfId="8655" xr:uid="{00000000-0005-0000-0000-0000833C0000}"/>
    <cellStyle name="Normal 6 2 7 4 2 3 4 2" xfId="35156" xr:uid="{00000000-0005-0000-0000-0000843C0000}"/>
    <cellStyle name="Normal 6 2 7 4 2 3 5" xfId="24560" xr:uid="{00000000-0005-0000-0000-0000853C0000}"/>
    <cellStyle name="Normal 6 2 7 4 2 4" xfId="8656" xr:uid="{00000000-0005-0000-0000-0000863C0000}"/>
    <cellStyle name="Normal 6 2 7 4 2 4 2" xfId="8657" xr:uid="{00000000-0005-0000-0000-0000873C0000}"/>
    <cellStyle name="Normal 6 2 7 4 2 4 2 2" xfId="39472" xr:uid="{00000000-0005-0000-0000-0000883C0000}"/>
    <cellStyle name="Normal 6 2 7 4 2 4 3" xfId="29454" xr:uid="{00000000-0005-0000-0000-0000893C0000}"/>
    <cellStyle name="Normal 6 2 7 4 2 5" xfId="8658" xr:uid="{00000000-0005-0000-0000-00008A3C0000}"/>
    <cellStyle name="Normal 6 2 7 4 2 5 2" xfId="8659" xr:uid="{00000000-0005-0000-0000-00008B3C0000}"/>
    <cellStyle name="Normal 6 2 7 4 2 5 2 2" xfId="39473" xr:uid="{00000000-0005-0000-0000-00008C3C0000}"/>
    <cellStyle name="Normal 6 2 7 4 2 5 3" xfId="29455" xr:uid="{00000000-0005-0000-0000-00008D3C0000}"/>
    <cellStyle name="Normal 6 2 7 4 2 6" xfId="8660" xr:uid="{00000000-0005-0000-0000-00008E3C0000}"/>
    <cellStyle name="Normal 6 2 7 4 2 6 2" xfId="35154" xr:uid="{00000000-0005-0000-0000-00008F3C0000}"/>
    <cellStyle name="Normal 6 2 7 4 2 7" xfId="24558" xr:uid="{00000000-0005-0000-0000-0000903C0000}"/>
    <cellStyle name="Normal 6 2 7 4 3" xfId="8661" xr:uid="{00000000-0005-0000-0000-0000913C0000}"/>
    <cellStyle name="Normal 6 2 7 4 3 2" xfId="8662" xr:uid="{00000000-0005-0000-0000-0000923C0000}"/>
    <cellStyle name="Normal 6 2 7 4 3 2 2" xfId="8663" xr:uid="{00000000-0005-0000-0000-0000933C0000}"/>
    <cellStyle name="Normal 6 2 7 4 3 2 2 2" xfId="39474" xr:uid="{00000000-0005-0000-0000-0000943C0000}"/>
    <cellStyle name="Normal 6 2 7 4 3 2 3" xfId="29456" xr:uid="{00000000-0005-0000-0000-0000953C0000}"/>
    <cellStyle name="Normal 6 2 7 4 3 3" xfId="8664" xr:uid="{00000000-0005-0000-0000-0000963C0000}"/>
    <cellStyle name="Normal 6 2 7 4 3 3 2" xfId="8665" xr:uid="{00000000-0005-0000-0000-0000973C0000}"/>
    <cellStyle name="Normal 6 2 7 4 3 3 2 2" xfId="39475" xr:uid="{00000000-0005-0000-0000-0000983C0000}"/>
    <cellStyle name="Normal 6 2 7 4 3 3 3" xfId="29457" xr:uid="{00000000-0005-0000-0000-0000993C0000}"/>
    <cellStyle name="Normal 6 2 7 4 3 4" xfId="8666" xr:uid="{00000000-0005-0000-0000-00009A3C0000}"/>
    <cellStyle name="Normal 6 2 7 4 3 4 2" xfId="35157" xr:uid="{00000000-0005-0000-0000-00009B3C0000}"/>
    <cellStyle name="Normal 6 2 7 4 3 5" xfId="24561" xr:uid="{00000000-0005-0000-0000-00009C3C0000}"/>
    <cellStyle name="Normal 6 2 7 4 4" xfId="8667" xr:uid="{00000000-0005-0000-0000-00009D3C0000}"/>
    <cellStyle name="Normal 6 2 7 4 4 2" xfId="8668" xr:uid="{00000000-0005-0000-0000-00009E3C0000}"/>
    <cellStyle name="Normal 6 2 7 4 4 2 2" xfId="8669" xr:uid="{00000000-0005-0000-0000-00009F3C0000}"/>
    <cellStyle name="Normal 6 2 7 4 4 2 2 2" xfId="39476" xr:uid="{00000000-0005-0000-0000-0000A03C0000}"/>
    <cellStyle name="Normal 6 2 7 4 4 2 3" xfId="29458" xr:uid="{00000000-0005-0000-0000-0000A13C0000}"/>
    <cellStyle name="Normal 6 2 7 4 4 3" xfId="8670" xr:uid="{00000000-0005-0000-0000-0000A23C0000}"/>
    <cellStyle name="Normal 6 2 7 4 4 3 2" xfId="8671" xr:uid="{00000000-0005-0000-0000-0000A33C0000}"/>
    <cellStyle name="Normal 6 2 7 4 4 3 2 2" xfId="39477" xr:uid="{00000000-0005-0000-0000-0000A43C0000}"/>
    <cellStyle name="Normal 6 2 7 4 4 3 3" xfId="29459" xr:uid="{00000000-0005-0000-0000-0000A53C0000}"/>
    <cellStyle name="Normal 6 2 7 4 4 4" xfId="8672" xr:uid="{00000000-0005-0000-0000-0000A63C0000}"/>
    <cellStyle name="Normal 6 2 7 4 4 4 2" xfId="35158" xr:uid="{00000000-0005-0000-0000-0000A73C0000}"/>
    <cellStyle name="Normal 6 2 7 4 4 5" xfId="24562" xr:uid="{00000000-0005-0000-0000-0000A83C0000}"/>
    <cellStyle name="Normal 6 2 7 4 5" xfId="8673" xr:uid="{00000000-0005-0000-0000-0000A93C0000}"/>
    <cellStyle name="Normal 6 2 7 4 5 2" xfId="8674" xr:uid="{00000000-0005-0000-0000-0000AA3C0000}"/>
    <cellStyle name="Normal 6 2 7 4 5 2 2" xfId="39478" xr:uid="{00000000-0005-0000-0000-0000AB3C0000}"/>
    <cellStyle name="Normal 6 2 7 4 5 3" xfId="29460" xr:uid="{00000000-0005-0000-0000-0000AC3C0000}"/>
    <cellStyle name="Normal 6 2 7 4 6" xfId="8675" xr:uid="{00000000-0005-0000-0000-0000AD3C0000}"/>
    <cellStyle name="Normal 6 2 7 4 6 2" xfId="8676" xr:uid="{00000000-0005-0000-0000-0000AE3C0000}"/>
    <cellStyle name="Normal 6 2 7 4 6 2 2" xfId="39479" xr:uid="{00000000-0005-0000-0000-0000AF3C0000}"/>
    <cellStyle name="Normal 6 2 7 4 6 3" xfId="29461" xr:uid="{00000000-0005-0000-0000-0000B03C0000}"/>
    <cellStyle name="Normal 6 2 7 4 7" xfId="8677" xr:uid="{00000000-0005-0000-0000-0000B13C0000}"/>
    <cellStyle name="Normal 6 2 7 4 7 2" xfId="35153" xr:uid="{00000000-0005-0000-0000-0000B23C0000}"/>
    <cellStyle name="Normal 6 2 7 4 8" xfId="24557" xr:uid="{00000000-0005-0000-0000-0000B33C0000}"/>
    <cellStyle name="Normal 6 2 7 5" xfId="8678" xr:uid="{00000000-0005-0000-0000-0000B43C0000}"/>
    <cellStyle name="Normal 6 2 7 5 2" xfId="8679" xr:uid="{00000000-0005-0000-0000-0000B53C0000}"/>
    <cellStyle name="Normal 6 2 7 5 2 2" xfId="8680" xr:uid="{00000000-0005-0000-0000-0000B63C0000}"/>
    <cellStyle name="Normal 6 2 7 5 2 2 2" xfId="8681" xr:uid="{00000000-0005-0000-0000-0000B73C0000}"/>
    <cellStyle name="Normal 6 2 7 5 2 2 2 2" xfId="39480" xr:uid="{00000000-0005-0000-0000-0000B83C0000}"/>
    <cellStyle name="Normal 6 2 7 5 2 2 3" xfId="29462" xr:uid="{00000000-0005-0000-0000-0000B93C0000}"/>
    <cellStyle name="Normal 6 2 7 5 2 3" xfId="8682" xr:uid="{00000000-0005-0000-0000-0000BA3C0000}"/>
    <cellStyle name="Normal 6 2 7 5 2 3 2" xfId="8683" xr:uid="{00000000-0005-0000-0000-0000BB3C0000}"/>
    <cellStyle name="Normal 6 2 7 5 2 3 2 2" xfId="39481" xr:uid="{00000000-0005-0000-0000-0000BC3C0000}"/>
    <cellStyle name="Normal 6 2 7 5 2 3 3" xfId="29463" xr:uid="{00000000-0005-0000-0000-0000BD3C0000}"/>
    <cellStyle name="Normal 6 2 7 5 2 4" xfId="8684" xr:uid="{00000000-0005-0000-0000-0000BE3C0000}"/>
    <cellStyle name="Normal 6 2 7 5 2 4 2" xfId="35160" xr:uid="{00000000-0005-0000-0000-0000BF3C0000}"/>
    <cellStyle name="Normal 6 2 7 5 2 5" xfId="24564" xr:uid="{00000000-0005-0000-0000-0000C03C0000}"/>
    <cellStyle name="Normal 6 2 7 5 3" xfId="8685" xr:uid="{00000000-0005-0000-0000-0000C13C0000}"/>
    <cellStyle name="Normal 6 2 7 5 3 2" xfId="8686" xr:uid="{00000000-0005-0000-0000-0000C23C0000}"/>
    <cellStyle name="Normal 6 2 7 5 3 2 2" xfId="8687" xr:uid="{00000000-0005-0000-0000-0000C33C0000}"/>
    <cellStyle name="Normal 6 2 7 5 3 2 2 2" xfId="39482" xr:uid="{00000000-0005-0000-0000-0000C43C0000}"/>
    <cellStyle name="Normal 6 2 7 5 3 2 3" xfId="29464" xr:uid="{00000000-0005-0000-0000-0000C53C0000}"/>
    <cellStyle name="Normal 6 2 7 5 3 3" xfId="8688" xr:uid="{00000000-0005-0000-0000-0000C63C0000}"/>
    <cellStyle name="Normal 6 2 7 5 3 3 2" xfId="8689" xr:uid="{00000000-0005-0000-0000-0000C73C0000}"/>
    <cellStyle name="Normal 6 2 7 5 3 3 2 2" xfId="39483" xr:uid="{00000000-0005-0000-0000-0000C83C0000}"/>
    <cellStyle name="Normal 6 2 7 5 3 3 3" xfId="29465" xr:uid="{00000000-0005-0000-0000-0000C93C0000}"/>
    <cellStyle name="Normal 6 2 7 5 3 4" xfId="8690" xr:uid="{00000000-0005-0000-0000-0000CA3C0000}"/>
    <cellStyle name="Normal 6 2 7 5 3 4 2" xfId="35161" xr:uid="{00000000-0005-0000-0000-0000CB3C0000}"/>
    <cellStyle name="Normal 6 2 7 5 3 5" xfId="24565" xr:uid="{00000000-0005-0000-0000-0000CC3C0000}"/>
    <cellStyle name="Normal 6 2 7 5 4" xfId="8691" xr:uid="{00000000-0005-0000-0000-0000CD3C0000}"/>
    <cellStyle name="Normal 6 2 7 5 4 2" xfId="8692" xr:uid="{00000000-0005-0000-0000-0000CE3C0000}"/>
    <cellStyle name="Normal 6 2 7 5 4 2 2" xfId="39484" xr:uid="{00000000-0005-0000-0000-0000CF3C0000}"/>
    <cellStyle name="Normal 6 2 7 5 4 3" xfId="29466" xr:uid="{00000000-0005-0000-0000-0000D03C0000}"/>
    <cellStyle name="Normal 6 2 7 5 5" xfId="8693" xr:uid="{00000000-0005-0000-0000-0000D13C0000}"/>
    <cellStyle name="Normal 6 2 7 5 5 2" xfId="8694" xr:uid="{00000000-0005-0000-0000-0000D23C0000}"/>
    <cellStyle name="Normal 6 2 7 5 5 2 2" xfId="39485" xr:uid="{00000000-0005-0000-0000-0000D33C0000}"/>
    <cellStyle name="Normal 6 2 7 5 5 3" xfId="29467" xr:uid="{00000000-0005-0000-0000-0000D43C0000}"/>
    <cellStyle name="Normal 6 2 7 5 6" xfId="8695" xr:uid="{00000000-0005-0000-0000-0000D53C0000}"/>
    <cellStyle name="Normal 6 2 7 5 6 2" xfId="35159" xr:uid="{00000000-0005-0000-0000-0000D63C0000}"/>
    <cellStyle name="Normal 6 2 7 5 7" xfId="24563" xr:uid="{00000000-0005-0000-0000-0000D73C0000}"/>
    <cellStyle name="Normal 6 2 7 6" xfId="8696" xr:uid="{00000000-0005-0000-0000-0000D83C0000}"/>
    <cellStyle name="Normal 6 2 7 6 2" xfId="8697" xr:uid="{00000000-0005-0000-0000-0000D93C0000}"/>
    <cellStyle name="Normal 6 2 7 6 2 2" xfId="8698" xr:uid="{00000000-0005-0000-0000-0000DA3C0000}"/>
    <cellStyle name="Normal 6 2 7 6 2 2 2" xfId="39486" xr:uid="{00000000-0005-0000-0000-0000DB3C0000}"/>
    <cellStyle name="Normal 6 2 7 6 2 3" xfId="29468" xr:uid="{00000000-0005-0000-0000-0000DC3C0000}"/>
    <cellStyle name="Normal 6 2 7 6 3" xfId="8699" xr:uid="{00000000-0005-0000-0000-0000DD3C0000}"/>
    <cellStyle name="Normal 6 2 7 6 3 2" xfId="8700" xr:uid="{00000000-0005-0000-0000-0000DE3C0000}"/>
    <cellStyle name="Normal 6 2 7 6 3 2 2" xfId="39487" xr:uid="{00000000-0005-0000-0000-0000DF3C0000}"/>
    <cellStyle name="Normal 6 2 7 6 3 3" xfId="29469" xr:uid="{00000000-0005-0000-0000-0000E03C0000}"/>
    <cellStyle name="Normal 6 2 7 6 4" xfId="8701" xr:uid="{00000000-0005-0000-0000-0000E13C0000}"/>
    <cellStyle name="Normal 6 2 7 6 4 2" xfId="35162" xr:uid="{00000000-0005-0000-0000-0000E23C0000}"/>
    <cellStyle name="Normal 6 2 7 6 5" xfId="24566" xr:uid="{00000000-0005-0000-0000-0000E33C0000}"/>
    <cellStyle name="Normal 6 2 7 7" xfId="8702" xr:uid="{00000000-0005-0000-0000-0000E43C0000}"/>
    <cellStyle name="Normal 6 2 7 7 2" xfId="8703" xr:uid="{00000000-0005-0000-0000-0000E53C0000}"/>
    <cellStyle name="Normal 6 2 7 7 2 2" xfId="8704" xr:uid="{00000000-0005-0000-0000-0000E63C0000}"/>
    <cellStyle name="Normal 6 2 7 7 2 2 2" xfId="39488" xr:uid="{00000000-0005-0000-0000-0000E73C0000}"/>
    <cellStyle name="Normal 6 2 7 7 2 3" xfId="29470" xr:uid="{00000000-0005-0000-0000-0000E83C0000}"/>
    <cellStyle name="Normal 6 2 7 7 3" xfId="8705" xr:uid="{00000000-0005-0000-0000-0000E93C0000}"/>
    <cellStyle name="Normal 6 2 7 7 3 2" xfId="8706" xr:uid="{00000000-0005-0000-0000-0000EA3C0000}"/>
    <cellStyle name="Normal 6 2 7 7 3 2 2" xfId="39489" xr:uid="{00000000-0005-0000-0000-0000EB3C0000}"/>
    <cellStyle name="Normal 6 2 7 7 3 3" xfId="29471" xr:uid="{00000000-0005-0000-0000-0000EC3C0000}"/>
    <cellStyle name="Normal 6 2 7 7 4" xfId="8707" xr:uid="{00000000-0005-0000-0000-0000ED3C0000}"/>
    <cellStyle name="Normal 6 2 7 7 4 2" xfId="35163" xr:uid="{00000000-0005-0000-0000-0000EE3C0000}"/>
    <cellStyle name="Normal 6 2 7 7 5" xfId="24567" xr:uid="{00000000-0005-0000-0000-0000EF3C0000}"/>
    <cellStyle name="Normal 6 2 7 8" xfId="8708" xr:uid="{00000000-0005-0000-0000-0000F03C0000}"/>
    <cellStyle name="Normal 6 2 7 8 2" xfId="8709" xr:uid="{00000000-0005-0000-0000-0000F13C0000}"/>
    <cellStyle name="Normal 6 2 7 8 2 2" xfId="39490" xr:uid="{00000000-0005-0000-0000-0000F23C0000}"/>
    <cellStyle name="Normal 6 2 7 8 3" xfId="29472" xr:uid="{00000000-0005-0000-0000-0000F33C0000}"/>
    <cellStyle name="Normal 6 2 7 9" xfId="8710" xr:uid="{00000000-0005-0000-0000-0000F43C0000}"/>
    <cellStyle name="Normal 6 2 7 9 2" xfId="8711" xr:uid="{00000000-0005-0000-0000-0000F53C0000}"/>
    <cellStyle name="Normal 6 2 7 9 2 2" xfId="39491" xr:uid="{00000000-0005-0000-0000-0000F63C0000}"/>
    <cellStyle name="Normal 6 2 7 9 3" xfId="29473" xr:uid="{00000000-0005-0000-0000-0000F73C0000}"/>
    <cellStyle name="Normal 6 2 8" xfId="8712" xr:uid="{00000000-0005-0000-0000-0000F83C0000}"/>
    <cellStyle name="Normal 6 2 8 10" xfId="24568" xr:uid="{00000000-0005-0000-0000-0000F93C0000}"/>
    <cellStyle name="Normal 6 2 8 2" xfId="8713" xr:uid="{00000000-0005-0000-0000-0000FA3C0000}"/>
    <cellStyle name="Normal 6 2 8 2 2" xfId="8714" xr:uid="{00000000-0005-0000-0000-0000FB3C0000}"/>
    <cellStyle name="Normal 6 2 8 2 2 2" xfId="8715" xr:uid="{00000000-0005-0000-0000-0000FC3C0000}"/>
    <cellStyle name="Normal 6 2 8 2 2 2 2" xfId="8716" xr:uid="{00000000-0005-0000-0000-0000FD3C0000}"/>
    <cellStyle name="Normal 6 2 8 2 2 2 2 2" xfId="8717" xr:uid="{00000000-0005-0000-0000-0000FE3C0000}"/>
    <cellStyle name="Normal 6 2 8 2 2 2 2 2 2" xfId="39492" xr:uid="{00000000-0005-0000-0000-0000FF3C0000}"/>
    <cellStyle name="Normal 6 2 8 2 2 2 2 3" xfId="29474" xr:uid="{00000000-0005-0000-0000-0000003D0000}"/>
    <cellStyle name="Normal 6 2 8 2 2 2 3" xfId="8718" xr:uid="{00000000-0005-0000-0000-0000013D0000}"/>
    <cellStyle name="Normal 6 2 8 2 2 2 3 2" xfId="8719" xr:uid="{00000000-0005-0000-0000-0000023D0000}"/>
    <cellStyle name="Normal 6 2 8 2 2 2 3 2 2" xfId="39493" xr:uid="{00000000-0005-0000-0000-0000033D0000}"/>
    <cellStyle name="Normal 6 2 8 2 2 2 3 3" xfId="29475" xr:uid="{00000000-0005-0000-0000-0000043D0000}"/>
    <cellStyle name="Normal 6 2 8 2 2 2 4" xfId="8720" xr:uid="{00000000-0005-0000-0000-0000053D0000}"/>
    <cellStyle name="Normal 6 2 8 2 2 2 4 2" xfId="35167" xr:uid="{00000000-0005-0000-0000-0000063D0000}"/>
    <cellStyle name="Normal 6 2 8 2 2 2 5" xfId="24571" xr:uid="{00000000-0005-0000-0000-0000073D0000}"/>
    <cellStyle name="Normal 6 2 8 2 2 3" xfId="8721" xr:uid="{00000000-0005-0000-0000-0000083D0000}"/>
    <cellStyle name="Normal 6 2 8 2 2 3 2" xfId="8722" xr:uid="{00000000-0005-0000-0000-0000093D0000}"/>
    <cellStyle name="Normal 6 2 8 2 2 3 2 2" xfId="8723" xr:uid="{00000000-0005-0000-0000-00000A3D0000}"/>
    <cellStyle name="Normal 6 2 8 2 2 3 2 2 2" xfId="39494" xr:uid="{00000000-0005-0000-0000-00000B3D0000}"/>
    <cellStyle name="Normal 6 2 8 2 2 3 2 3" xfId="29476" xr:uid="{00000000-0005-0000-0000-00000C3D0000}"/>
    <cellStyle name="Normal 6 2 8 2 2 3 3" xfId="8724" xr:uid="{00000000-0005-0000-0000-00000D3D0000}"/>
    <cellStyle name="Normal 6 2 8 2 2 3 3 2" xfId="8725" xr:uid="{00000000-0005-0000-0000-00000E3D0000}"/>
    <cellStyle name="Normal 6 2 8 2 2 3 3 2 2" xfId="39495" xr:uid="{00000000-0005-0000-0000-00000F3D0000}"/>
    <cellStyle name="Normal 6 2 8 2 2 3 3 3" xfId="29477" xr:uid="{00000000-0005-0000-0000-0000103D0000}"/>
    <cellStyle name="Normal 6 2 8 2 2 3 4" xfId="8726" xr:uid="{00000000-0005-0000-0000-0000113D0000}"/>
    <cellStyle name="Normal 6 2 8 2 2 3 4 2" xfId="35168" xr:uid="{00000000-0005-0000-0000-0000123D0000}"/>
    <cellStyle name="Normal 6 2 8 2 2 3 5" xfId="24572" xr:uid="{00000000-0005-0000-0000-0000133D0000}"/>
    <cellStyle name="Normal 6 2 8 2 2 4" xfId="8727" xr:uid="{00000000-0005-0000-0000-0000143D0000}"/>
    <cellStyle name="Normal 6 2 8 2 2 4 2" xfId="8728" xr:uid="{00000000-0005-0000-0000-0000153D0000}"/>
    <cellStyle name="Normal 6 2 8 2 2 4 2 2" xfId="39496" xr:uid="{00000000-0005-0000-0000-0000163D0000}"/>
    <cellStyle name="Normal 6 2 8 2 2 4 3" xfId="29478" xr:uid="{00000000-0005-0000-0000-0000173D0000}"/>
    <cellStyle name="Normal 6 2 8 2 2 5" xfId="8729" xr:uid="{00000000-0005-0000-0000-0000183D0000}"/>
    <cellStyle name="Normal 6 2 8 2 2 5 2" xfId="8730" xr:uid="{00000000-0005-0000-0000-0000193D0000}"/>
    <cellStyle name="Normal 6 2 8 2 2 5 2 2" xfId="39497" xr:uid="{00000000-0005-0000-0000-00001A3D0000}"/>
    <cellStyle name="Normal 6 2 8 2 2 5 3" xfId="29479" xr:uid="{00000000-0005-0000-0000-00001B3D0000}"/>
    <cellStyle name="Normal 6 2 8 2 2 6" xfId="8731" xr:uid="{00000000-0005-0000-0000-00001C3D0000}"/>
    <cellStyle name="Normal 6 2 8 2 2 6 2" xfId="35166" xr:uid="{00000000-0005-0000-0000-00001D3D0000}"/>
    <cellStyle name="Normal 6 2 8 2 2 7" xfId="24570" xr:uid="{00000000-0005-0000-0000-00001E3D0000}"/>
    <cellStyle name="Normal 6 2 8 2 3" xfId="8732" xr:uid="{00000000-0005-0000-0000-00001F3D0000}"/>
    <cellStyle name="Normal 6 2 8 2 3 2" xfId="8733" xr:uid="{00000000-0005-0000-0000-0000203D0000}"/>
    <cellStyle name="Normal 6 2 8 2 3 2 2" xfId="8734" xr:uid="{00000000-0005-0000-0000-0000213D0000}"/>
    <cellStyle name="Normal 6 2 8 2 3 2 2 2" xfId="39498" xr:uid="{00000000-0005-0000-0000-0000223D0000}"/>
    <cellStyle name="Normal 6 2 8 2 3 2 3" xfId="29480" xr:uid="{00000000-0005-0000-0000-0000233D0000}"/>
    <cellStyle name="Normal 6 2 8 2 3 3" xfId="8735" xr:uid="{00000000-0005-0000-0000-0000243D0000}"/>
    <cellStyle name="Normal 6 2 8 2 3 3 2" xfId="8736" xr:uid="{00000000-0005-0000-0000-0000253D0000}"/>
    <cellStyle name="Normal 6 2 8 2 3 3 2 2" xfId="39499" xr:uid="{00000000-0005-0000-0000-0000263D0000}"/>
    <cellStyle name="Normal 6 2 8 2 3 3 3" xfId="29481" xr:uid="{00000000-0005-0000-0000-0000273D0000}"/>
    <cellStyle name="Normal 6 2 8 2 3 4" xfId="8737" xr:uid="{00000000-0005-0000-0000-0000283D0000}"/>
    <cellStyle name="Normal 6 2 8 2 3 4 2" xfId="35169" xr:uid="{00000000-0005-0000-0000-0000293D0000}"/>
    <cellStyle name="Normal 6 2 8 2 3 5" xfId="24573" xr:uid="{00000000-0005-0000-0000-00002A3D0000}"/>
    <cellStyle name="Normal 6 2 8 2 4" xfId="8738" xr:uid="{00000000-0005-0000-0000-00002B3D0000}"/>
    <cellStyle name="Normal 6 2 8 2 4 2" xfId="8739" xr:uid="{00000000-0005-0000-0000-00002C3D0000}"/>
    <cellStyle name="Normal 6 2 8 2 4 2 2" xfId="8740" xr:uid="{00000000-0005-0000-0000-00002D3D0000}"/>
    <cellStyle name="Normal 6 2 8 2 4 2 2 2" xfId="39500" xr:uid="{00000000-0005-0000-0000-00002E3D0000}"/>
    <cellStyle name="Normal 6 2 8 2 4 2 3" xfId="29482" xr:uid="{00000000-0005-0000-0000-00002F3D0000}"/>
    <cellStyle name="Normal 6 2 8 2 4 3" xfId="8741" xr:uid="{00000000-0005-0000-0000-0000303D0000}"/>
    <cellStyle name="Normal 6 2 8 2 4 3 2" xfId="8742" xr:uid="{00000000-0005-0000-0000-0000313D0000}"/>
    <cellStyle name="Normal 6 2 8 2 4 3 2 2" xfId="39501" xr:uid="{00000000-0005-0000-0000-0000323D0000}"/>
    <cellStyle name="Normal 6 2 8 2 4 3 3" xfId="29483" xr:uid="{00000000-0005-0000-0000-0000333D0000}"/>
    <cellStyle name="Normal 6 2 8 2 4 4" xfId="8743" xr:uid="{00000000-0005-0000-0000-0000343D0000}"/>
    <cellStyle name="Normal 6 2 8 2 4 4 2" xfId="35170" xr:uid="{00000000-0005-0000-0000-0000353D0000}"/>
    <cellStyle name="Normal 6 2 8 2 4 5" xfId="24574" xr:uid="{00000000-0005-0000-0000-0000363D0000}"/>
    <cellStyle name="Normal 6 2 8 2 5" xfId="8744" xr:uid="{00000000-0005-0000-0000-0000373D0000}"/>
    <cellStyle name="Normal 6 2 8 2 5 2" xfId="8745" xr:uid="{00000000-0005-0000-0000-0000383D0000}"/>
    <cellStyle name="Normal 6 2 8 2 5 2 2" xfId="39502" xr:uid="{00000000-0005-0000-0000-0000393D0000}"/>
    <cellStyle name="Normal 6 2 8 2 5 3" xfId="29484" xr:uid="{00000000-0005-0000-0000-00003A3D0000}"/>
    <cellStyle name="Normal 6 2 8 2 6" xfId="8746" xr:uid="{00000000-0005-0000-0000-00003B3D0000}"/>
    <cellStyle name="Normal 6 2 8 2 6 2" xfId="8747" xr:uid="{00000000-0005-0000-0000-00003C3D0000}"/>
    <cellStyle name="Normal 6 2 8 2 6 2 2" xfId="39503" xr:uid="{00000000-0005-0000-0000-00003D3D0000}"/>
    <cellStyle name="Normal 6 2 8 2 6 3" xfId="29485" xr:uid="{00000000-0005-0000-0000-00003E3D0000}"/>
    <cellStyle name="Normal 6 2 8 2 7" xfId="8748" xr:uid="{00000000-0005-0000-0000-00003F3D0000}"/>
    <cellStyle name="Normal 6 2 8 2 7 2" xfId="35165" xr:uid="{00000000-0005-0000-0000-0000403D0000}"/>
    <cellStyle name="Normal 6 2 8 2 8" xfId="24569" xr:uid="{00000000-0005-0000-0000-0000413D0000}"/>
    <cellStyle name="Normal 6 2 8 3" xfId="8749" xr:uid="{00000000-0005-0000-0000-0000423D0000}"/>
    <cellStyle name="Normal 6 2 8 3 2" xfId="8750" xr:uid="{00000000-0005-0000-0000-0000433D0000}"/>
    <cellStyle name="Normal 6 2 8 3 2 2" xfId="8751" xr:uid="{00000000-0005-0000-0000-0000443D0000}"/>
    <cellStyle name="Normal 6 2 8 3 2 2 2" xfId="8752" xr:uid="{00000000-0005-0000-0000-0000453D0000}"/>
    <cellStyle name="Normal 6 2 8 3 2 2 2 2" xfId="8753" xr:uid="{00000000-0005-0000-0000-0000463D0000}"/>
    <cellStyle name="Normal 6 2 8 3 2 2 2 2 2" xfId="39504" xr:uid="{00000000-0005-0000-0000-0000473D0000}"/>
    <cellStyle name="Normal 6 2 8 3 2 2 2 3" xfId="29486" xr:uid="{00000000-0005-0000-0000-0000483D0000}"/>
    <cellStyle name="Normal 6 2 8 3 2 2 3" xfId="8754" xr:uid="{00000000-0005-0000-0000-0000493D0000}"/>
    <cellStyle name="Normal 6 2 8 3 2 2 3 2" xfId="8755" xr:uid="{00000000-0005-0000-0000-00004A3D0000}"/>
    <cellStyle name="Normal 6 2 8 3 2 2 3 2 2" xfId="39505" xr:uid="{00000000-0005-0000-0000-00004B3D0000}"/>
    <cellStyle name="Normal 6 2 8 3 2 2 3 3" xfId="29487" xr:uid="{00000000-0005-0000-0000-00004C3D0000}"/>
    <cellStyle name="Normal 6 2 8 3 2 2 4" xfId="8756" xr:uid="{00000000-0005-0000-0000-00004D3D0000}"/>
    <cellStyle name="Normal 6 2 8 3 2 2 4 2" xfId="35173" xr:uid="{00000000-0005-0000-0000-00004E3D0000}"/>
    <cellStyle name="Normal 6 2 8 3 2 2 5" xfId="24577" xr:uid="{00000000-0005-0000-0000-00004F3D0000}"/>
    <cellStyle name="Normal 6 2 8 3 2 3" xfId="8757" xr:uid="{00000000-0005-0000-0000-0000503D0000}"/>
    <cellStyle name="Normal 6 2 8 3 2 3 2" xfId="8758" xr:uid="{00000000-0005-0000-0000-0000513D0000}"/>
    <cellStyle name="Normal 6 2 8 3 2 3 2 2" xfId="8759" xr:uid="{00000000-0005-0000-0000-0000523D0000}"/>
    <cellStyle name="Normal 6 2 8 3 2 3 2 2 2" xfId="39506" xr:uid="{00000000-0005-0000-0000-0000533D0000}"/>
    <cellStyle name="Normal 6 2 8 3 2 3 2 3" xfId="29488" xr:uid="{00000000-0005-0000-0000-0000543D0000}"/>
    <cellStyle name="Normal 6 2 8 3 2 3 3" xfId="8760" xr:uid="{00000000-0005-0000-0000-0000553D0000}"/>
    <cellStyle name="Normal 6 2 8 3 2 3 3 2" xfId="8761" xr:uid="{00000000-0005-0000-0000-0000563D0000}"/>
    <cellStyle name="Normal 6 2 8 3 2 3 3 2 2" xfId="39507" xr:uid="{00000000-0005-0000-0000-0000573D0000}"/>
    <cellStyle name="Normal 6 2 8 3 2 3 3 3" xfId="29489" xr:uid="{00000000-0005-0000-0000-0000583D0000}"/>
    <cellStyle name="Normal 6 2 8 3 2 3 4" xfId="8762" xr:uid="{00000000-0005-0000-0000-0000593D0000}"/>
    <cellStyle name="Normal 6 2 8 3 2 3 4 2" xfId="35174" xr:uid="{00000000-0005-0000-0000-00005A3D0000}"/>
    <cellStyle name="Normal 6 2 8 3 2 3 5" xfId="24578" xr:uid="{00000000-0005-0000-0000-00005B3D0000}"/>
    <cellStyle name="Normal 6 2 8 3 2 4" xfId="8763" xr:uid="{00000000-0005-0000-0000-00005C3D0000}"/>
    <cellStyle name="Normal 6 2 8 3 2 4 2" xfId="8764" xr:uid="{00000000-0005-0000-0000-00005D3D0000}"/>
    <cellStyle name="Normal 6 2 8 3 2 4 2 2" xfId="39508" xr:uid="{00000000-0005-0000-0000-00005E3D0000}"/>
    <cellStyle name="Normal 6 2 8 3 2 4 3" xfId="29490" xr:uid="{00000000-0005-0000-0000-00005F3D0000}"/>
    <cellStyle name="Normal 6 2 8 3 2 5" xfId="8765" xr:uid="{00000000-0005-0000-0000-0000603D0000}"/>
    <cellStyle name="Normal 6 2 8 3 2 5 2" xfId="8766" xr:uid="{00000000-0005-0000-0000-0000613D0000}"/>
    <cellStyle name="Normal 6 2 8 3 2 5 2 2" xfId="39509" xr:uid="{00000000-0005-0000-0000-0000623D0000}"/>
    <cellStyle name="Normal 6 2 8 3 2 5 3" xfId="29491" xr:uid="{00000000-0005-0000-0000-0000633D0000}"/>
    <cellStyle name="Normal 6 2 8 3 2 6" xfId="8767" xr:uid="{00000000-0005-0000-0000-0000643D0000}"/>
    <cellStyle name="Normal 6 2 8 3 2 6 2" xfId="35172" xr:uid="{00000000-0005-0000-0000-0000653D0000}"/>
    <cellStyle name="Normal 6 2 8 3 2 7" xfId="24576" xr:uid="{00000000-0005-0000-0000-0000663D0000}"/>
    <cellStyle name="Normal 6 2 8 3 3" xfId="8768" xr:uid="{00000000-0005-0000-0000-0000673D0000}"/>
    <cellStyle name="Normal 6 2 8 3 3 2" xfId="8769" xr:uid="{00000000-0005-0000-0000-0000683D0000}"/>
    <cellStyle name="Normal 6 2 8 3 3 2 2" xfId="8770" xr:uid="{00000000-0005-0000-0000-0000693D0000}"/>
    <cellStyle name="Normal 6 2 8 3 3 2 2 2" xfId="39510" xr:uid="{00000000-0005-0000-0000-00006A3D0000}"/>
    <cellStyle name="Normal 6 2 8 3 3 2 3" xfId="29492" xr:uid="{00000000-0005-0000-0000-00006B3D0000}"/>
    <cellStyle name="Normal 6 2 8 3 3 3" xfId="8771" xr:uid="{00000000-0005-0000-0000-00006C3D0000}"/>
    <cellStyle name="Normal 6 2 8 3 3 3 2" xfId="8772" xr:uid="{00000000-0005-0000-0000-00006D3D0000}"/>
    <cellStyle name="Normal 6 2 8 3 3 3 2 2" xfId="39511" xr:uid="{00000000-0005-0000-0000-00006E3D0000}"/>
    <cellStyle name="Normal 6 2 8 3 3 3 3" xfId="29493" xr:uid="{00000000-0005-0000-0000-00006F3D0000}"/>
    <cellStyle name="Normal 6 2 8 3 3 4" xfId="8773" xr:uid="{00000000-0005-0000-0000-0000703D0000}"/>
    <cellStyle name="Normal 6 2 8 3 3 4 2" xfId="35175" xr:uid="{00000000-0005-0000-0000-0000713D0000}"/>
    <cellStyle name="Normal 6 2 8 3 3 5" xfId="24579" xr:uid="{00000000-0005-0000-0000-0000723D0000}"/>
    <cellStyle name="Normal 6 2 8 3 4" xfId="8774" xr:uid="{00000000-0005-0000-0000-0000733D0000}"/>
    <cellStyle name="Normal 6 2 8 3 4 2" xfId="8775" xr:uid="{00000000-0005-0000-0000-0000743D0000}"/>
    <cellStyle name="Normal 6 2 8 3 4 2 2" xfId="8776" xr:uid="{00000000-0005-0000-0000-0000753D0000}"/>
    <cellStyle name="Normal 6 2 8 3 4 2 2 2" xfId="39512" xr:uid="{00000000-0005-0000-0000-0000763D0000}"/>
    <cellStyle name="Normal 6 2 8 3 4 2 3" xfId="29494" xr:uid="{00000000-0005-0000-0000-0000773D0000}"/>
    <cellStyle name="Normal 6 2 8 3 4 3" xfId="8777" xr:uid="{00000000-0005-0000-0000-0000783D0000}"/>
    <cellStyle name="Normal 6 2 8 3 4 3 2" xfId="8778" xr:uid="{00000000-0005-0000-0000-0000793D0000}"/>
    <cellStyle name="Normal 6 2 8 3 4 3 2 2" xfId="39513" xr:uid="{00000000-0005-0000-0000-00007A3D0000}"/>
    <cellStyle name="Normal 6 2 8 3 4 3 3" xfId="29495" xr:uid="{00000000-0005-0000-0000-00007B3D0000}"/>
    <cellStyle name="Normal 6 2 8 3 4 4" xfId="8779" xr:uid="{00000000-0005-0000-0000-00007C3D0000}"/>
    <cellStyle name="Normal 6 2 8 3 4 4 2" xfId="35176" xr:uid="{00000000-0005-0000-0000-00007D3D0000}"/>
    <cellStyle name="Normal 6 2 8 3 4 5" xfId="24580" xr:uid="{00000000-0005-0000-0000-00007E3D0000}"/>
    <cellStyle name="Normal 6 2 8 3 5" xfId="8780" xr:uid="{00000000-0005-0000-0000-00007F3D0000}"/>
    <cellStyle name="Normal 6 2 8 3 5 2" xfId="8781" xr:uid="{00000000-0005-0000-0000-0000803D0000}"/>
    <cellStyle name="Normal 6 2 8 3 5 2 2" xfId="39514" xr:uid="{00000000-0005-0000-0000-0000813D0000}"/>
    <cellStyle name="Normal 6 2 8 3 5 3" xfId="29496" xr:uid="{00000000-0005-0000-0000-0000823D0000}"/>
    <cellStyle name="Normal 6 2 8 3 6" xfId="8782" xr:uid="{00000000-0005-0000-0000-0000833D0000}"/>
    <cellStyle name="Normal 6 2 8 3 6 2" xfId="8783" xr:uid="{00000000-0005-0000-0000-0000843D0000}"/>
    <cellStyle name="Normal 6 2 8 3 6 2 2" xfId="39515" xr:uid="{00000000-0005-0000-0000-0000853D0000}"/>
    <cellStyle name="Normal 6 2 8 3 6 3" xfId="29497" xr:uid="{00000000-0005-0000-0000-0000863D0000}"/>
    <cellStyle name="Normal 6 2 8 3 7" xfId="8784" xr:uid="{00000000-0005-0000-0000-0000873D0000}"/>
    <cellStyle name="Normal 6 2 8 3 7 2" xfId="35171" xr:uid="{00000000-0005-0000-0000-0000883D0000}"/>
    <cellStyle name="Normal 6 2 8 3 8" xfId="24575" xr:uid="{00000000-0005-0000-0000-0000893D0000}"/>
    <cellStyle name="Normal 6 2 8 4" xfId="8785" xr:uid="{00000000-0005-0000-0000-00008A3D0000}"/>
    <cellStyle name="Normal 6 2 8 4 2" xfId="8786" xr:uid="{00000000-0005-0000-0000-00008B3D0000}"/>
    <cellStyle name="Normal 6 2 8 4 2 2" xfId="8787" xr:uid="{00000000-0005-0000-0000-00008C3D0000}"/>
    <cellStyle name="Normal 6 2 8 4 2 2 2" xfId="8788" xr:uid="{00000000-0005-0000-0000-00008D3D0000}"/>
    <cellStyle name="Normal 6 2 8 4 2 2 2 2" xfId="39516" xr:uid="{00000000-0005-0000-0000-00008E3D0000}"/>
    <cellStyle name="Normal 6 2 8 4 2 2 3" xfId="29498" xr:uid="{00000000-0005-0000-0000-00008F3D0000}"/>
    <cellStyle name="Normal 6 2 8 4 2 3" xfId="8789" xr:uid="{00000000-0005-0000-0000-0000903D0000}"/>
    <cellStyle name="Normal 6 2 8 4 2 3 2" xfId="8790" xr:uid="{00000000-0005-0000-0000-0000913D0000}"/>
    <cellStyle name="Normal 6 2 8 4 2 3 2 2" xfId="39517" xr:uid="{00000000-0005-0000-0000-0000923D0000}"/>
    <cellStyle name="Normal 6 2 8 4 2 3 3" xfId="29499" xr:uid="{00000000-0005-0000-0000-0000933D0000}"/>
    <cellStyle name="Normal 6 2 8 4 2 4" xfId="8791" xr:uid="{00000000-0005-0000-0000-0000943D0000}"/>
    <cellStyle name="Normal 6 2 8 4 2 4 2" xfId="35178" xr:uid="{00000000-0005-0000-0000-0000953D0000}"/>
    <cellStyle name="Normal 6 2 8 4 2 5" xfId="24582" xr:uid="{00000000-0005-0000-0000-0000963D0000}"/>
    <cellStyle name="Normal 6 2 8 4 3" xfId="8792" xr:uid="{00000000-0005-0000-0000-0000973D0000}"/>
    <cellStyle name="Normal 6 2 8 4 3 2" xfId="8793" xr:uid="{00000000-0005-0000-0000-0000983D0000}"/>
    <cellStyle name="Normal 6 2 8 4 3 2 2" xfId="8794" xr:uid="{00000000-0005-0000-0000-0000993D0000}"/>
    <cellStyle name="Normal 6 2 8 4 3 2 2 2" xfId="39518" xr:uid="{00000000-0005-0000-0000-00009A3D0000}"/>
    <cellStyle name="Normal 6 2 8 4 3 2 3" xfId="29500" xr:uid="{00000000-0005-0000-0000-00009B3D0000}"/>
    <cellStyle name="Normal 6 2 8 4 3 3" xfId="8795" xr:uid="{00000000-0005-0000-0000-00009C3D0000}"/>
    <cellStyle name="Normal 6 2 8 4 3 3 2" xfId="8796" xr:uid="{00000000-0005-0000-0000-00009D3D0000}"/>
    <cellStyle name="Normal 6 2 8 4 3 3 2 2" xfId="39519" xr:uid="{00000000-0005-0000-0000-00009E3D0000}"/>
    <cellStyle name="Normal 6 2 8 4 3 3 3" xfId="29501" xr:uid="{00000000-0005-0000-0000-00009F3D0000}"/>
    <cellStyle name="Normal 6 2 8 4 3 4" xfId="8797" xr:uid="{00000000-0005-0000-0000-0000A03D0000}"/>
    <cellStyle name="Normal 6 2 8 4 3 4 2" xfId="35179" xr:uid="{00000000-0005-0000-0000-0000A13D0000}"/>
    <cellStyle name="Normal 6 2 8 4 3 5" xfId="24583" xr:uid="{00000000-0005-0000-0000-0000A23D0000}"/>
    <cellStyle name="Normal 6 2 8 4 4" xfId="8798" xr:uid="{00000000-0005-0000-0000-0000A33D0000}"/>
    <cellStyle name="Normal 6 2 8 4 4 2" xfId="8799" xr:uid="{00000000-0005-0000-0000-0000A43D0000}"/>
    <cellStyle name="Normal 6 2 8 4 4 2 2" xfId="39520" xr:uid="{00000000-0005-0000-0000-0000A53D0000}"/>
    <cellStyle name="Normal 6 2 8 4 4 3" xfId="29502" xr:uid="{00000000-0005-0000-0000-0000A63D0000}"/>
    <cellStyle name="Normal 6 2 8 4 5" xfId="8800" xr:uid="{00000000-0005-0000-0000-0000A73D0000}"/>
    <cellStyle name="Normal 6 2 8 4 5 2" xfId="8801" xr:uid="{00000000-0005-0000-0000-0000A83D0000}"/>
    <cellStyle name="Normal 6 2 8 4 5 2 2" xfId="39521" xr:uid="{00000000-0005-0000-0000-0000A93D0000}"/>
    <cellStyle name="Normal 6 2 8 4 5 3" xfId="29503" xr:uid="{00000000-0005-0000-0000-0000AA3D0000}"/>
    <cellStyle name="Normal 6 2 8 4 6" xfId="8802" xr:uid="{00000000-0005-0000-0000-0000AB3D0000}"/>
    <cellStyle name="Normal 6 2 8 4 6 2" xfId="35177" xr:uid="{00000000-0005-0000-0000-0000AC3D0000}"/>
    <cellStyle name="Normal 6 2 8 4 7" xfId="24581" xr:uid="{00000000-0005-0000-0000-0000AD3D0000}"/>
    <cellStyle name="Normal 6 2 8 5" xfId="8803" xr:uid="{00000000-0005-0000-0000-0000AE3D0000}"/>
    <cellStyle name="Normal 6 2 8 5 2" xfId="8804" xr:uid="{00000000-0005-0000-0000-0000AF3D0000}"/>
    <cellStyle name="Normal 6 2 8 5 2 2" xfId="8805" xr:uid="{00000000-0005-0000-0000-0000B03D0000}"/>
    <cellStyle name="Normal 6 2 8 5 2 2 2" xfId="39522" xr:uid="{00000000-0005-0000-0000-0000B13D0000}"/>
    <cellStyle name="Normal 6 2 8 5 2 3" xfId="29504" xr:uid="{00000000-0005-0000-0000-0000B23D0000}"/>
    <cellStyle name="Normal 6 2 8 5 3" xfId="8806" xr:uid="{00000000-0005-0000-0000-0000B33D0000}"/>
    <cellStyle name="Normal 6 2 8 5 3 2" xfId="8807" xr:uid="{00000000-0005-0000-0000-0000B43D0000}"/>
    <cellStyle name="Normal 6 2 8 5 3 2 2" xfId="39523" xr:uid="{00000000-0005-0000-0000-0000B53D0000}"/>
    <cellStyle name="Normal 6 2 8 5 3 3" xfId="29505" xr:uid="{00000000-0005-0000-0000-0000B63D0000}"/>
    <cellStyle name="Normal 6 2 8 5 4" xfId="8808" xr:uid="{00000000-0005-0000-0000-0000B73D0000}"/>
    <cellStyle name="Normal 6 2 8 5 4 2" xfId="35180" xr:uid="{00000000-0005-0000-0000-0000B83D0000}"/>
    <cellStyle name="Normal 6 2 8 5 5" xfId="24584" xr:uid="{00000000-0005-0000-0000-0000B93D0000}"/>
    <cellStyle name="Normal 6 2 8 6" xfId="8809" xr:uid="{00000000-0005-0000-0000-0000BA3D0000}"/>
    <cellStyle name="Normal 6 2 8 6 2" xfId="8810" xr:uid="{00000000-0005-0000-0000-0000BB3D0000}"/>
    <cellStyle name="Normal 6 2 8 6 2 2" xfId="8811" xr:uid="{00000000-0005-0000-0000-0000BC3D0000}"/>
    <cellStyle name="Normal 6 2 8 6 2 2 2" xfId="39524" xr:uid="{00000000-0005-0000-0000-0000BD3D0000}"/>
    <cellStyle name="Normal 6 2 8 6 2 3" xfId="29506" xr:uid="{00000000-0005-0000-0000-0000BE3D0000}"/>
    <cellStyle name="Normal 6 2 8 6 3" xfId="8812" xr:uid="{00000000-0005-0000-0000-0000BF3D0000}"/>
    <cellStyle name="Normal 6 2 8 6 3 2" xfId="8813" xr:uid="{00000000-0005-0000-0000-0000C03D0000}"/>
    <cellStyle name="Normal 6 2 8 6 3 2 2" xfId="39525" xr:uid="{00000000-0005-0000-0000-0000C13D0000}"/>
    <cellStyle name="Normal 6 2 8 6 3 3" xfId="29507" xr:uid="{00000000-0005-0000-0000-0000C23D0000}"/>
    <cellStyle name="Normal 6 2 8 6 4" xfId="8814" xr:uid="{00000000-0005-0000-0000-0000C33D0000}"/>
    <cellStyle name="Normal 6 2 8 6 4 2" xfId="35181" xr:uid="{00000000-0005-0000-0000-0000C43D0000}"/>
    <cellStyle name="Normal 6 2 8 6 5" xfId="24585" xr:uid="{00000000-0005-0000-0000-0000C53D0000}"/>
    <cellStyle name="Normal 6 2 8 7" xfId="8815" xr:uid="{00000000-0005-0000-0000-0000C63D0000}"/>
    <cellStyle name="Normal 6 2 8 7 2" xfId="8816" xr:uid="{00000000-0005-0000-0000-0000C73D0000}"/>
    <cellStyle name="Normal 6 2 8 7 2 2" xfId="39526" xr:uid="{00000000-0005-0000-0000-0000C83D0000}"/>
    <cellStyle name="Normal 6 2 8 7 3" xfId="29508" xr:uid="{00000000-0005-0000-0000-0000C93D0000}"/>
    <cellStyle name="Normal 6 2 8 8" xfId="8817" xr:uid="{00000000-0005-0000-0000-0000CA3D0000}"/>
    <cellStyle name="Normal 6 2 8 8 2" xfId="8818" xr:uid="{00000000-0005-0000-0000-0000CB3D0000}"/>
    <cellStyle name="Normal 6 2 8 8 2 2" xfId="39527" xr:uid="{00000000-0005-0000-0000-0000CC3D0000}"/>
    <cellStyle name="Normal 6 2 8 8 3" xfId="29509" xr:uid="{00000000-0005-0000-0000-0000CD3D0000}"/>
    <cellStyle name="Normal 6 2 8 9" xfId="8819" xr:uid="{00000000-0005-0000-0000-0000CE3D0000}"/>
    <cellStyle name="Normal 6 2 8 9 2" xfId="35164" xr:uid="{00000000-0005-0000-0000-0000CF3D0000}"/>
    <cellStyle name="Normal 6 2 9" xfId="8820" xr:uid="{00000000-0005-0000-0000-0000D03D0000}"/>
    <cellStyle name="Normal 6 2 9 10" xfId="24586" xr:uid="{00000000-0005-0000-0000-0000D13D0000}"/>
    <cellStyle name="Normal 6 2 9 2" xfId="8821" xr:uid="{00000000-0005-0000-0000-0000D23D0000}"/>
    <cellStyle name="Normal 6 2 9 2 2" xfId="8822" xr:uid="{00000000-0005-0000-0000-0000D33D0000}"/>
    <cellStyle name="Normal 6 2 9 2 2 2" xfId="8823" xr:uid="{00000000-0005-0000-0000-0000D43D0000}"/>
    <cellStyle name="Normal 6 2 9 2 2 2 2" xfId="8824" xr:uid="{00000000-0005-0000-0000-0000D53D0000}"/>
    <cellStyle name="Normal 6 2 9 2 2 2 2 2" xfId="8825" xr:uid="{00000000-0005-0000-0000-0000D63D0000}"/>
    <cellStyle name="Normal 6 2 9 2 2 2 2 2 2" xfId="39528" xr:uid="{00000000-0005-0000-0000-0000D73D0000}"/>
    <cellStyle name="Normal 6 2 9 2 2 2 2 3" xfId="29510" xr:uid="{00000000-0005-0000-0000-0000D83D0000}"/>
    <cellStyle name="Normal 6 2 9 2 2 2 3" xfId="8826" xr:uid="{00000000-0005-0000-0000-0000D93D0000}"/>
    <cellStyle name="Normal 6 2 9 2 2 2 3 2" xfId="8827" xr:uid="{00000000-0005-0000-0000-0000DA3D0000}"/>
    <cellStyle name="Normal 6 2 9 2 2 2 3 2 2" xfId="39529" xr:uid="{00000000-0005-0000-0000-0000DB3D0000}"/>
    <cellStyle name="Normal 6 2 9 2 2 2 3 3" xfId="29511" xr:uid="{00000000-0005-0000-0000-0000DC3D0000}"/>
    <cellStyle name="Normal 6 2 9 2 2 2 4" xfId="8828" xr:uid="{00000000-0005-0000-0000-0000DD3D0000}"/>
    <cellStyle name="Normal 6 2 9 2 2 2 4 2" xfId="35185" xr:uid="{00000000-0005-0000-0000-0000DE3D0000}"/>
    <cellStyle name="Normal 6 2 9 2 2 2 5" xfId="24589" xr:uid="{00000000-0005-0000-0000-0000DF3D0000}"/>
    <cellStyle name="Normal 6 2 9 2 2 3" xfId="8829" xr:uid="{00000000-0005-0000-0000-0000E03D0000}"/>
    <cellStyle name="Normal 6 2 9 2 2 3 2" xfId="8830" xr:uid="{00000000-0005-0000-0000-0000E13D0000}"/>
    <cellStyle name="Normal 6 2 9 2 2 3 2 2" xfId="8831" xr:uid="{00000000-0005-0000-0000-0000E23D0000}"/>
    <cellStyle name="Normal 6 2 9 2 2 3 2 2 2" xfId="39530" xr:uid="{00000000-0005-0000-0000-0000E33D0000}"/>
    <cellStyle name="Normal 6 2 9 2 2 3 2 3" xfId="29512" xr:uid="{00000000-0005-0000-0000-0000E43D0000}"/>
    <cellStyle name="Normal 6 2 9 2 2 3 3" xfId="8832" xr:uid="{00000000-0005-0000-0000-0000E53D0000}"/>
    <cellStyle name="Normal 6 2 9 2 2 3 3 2" xfId="8833" xr:uid="{00000000-0005-0000-0000-0000E63D0000}"/>
    <cellStyle name="Normal 6 2 9 2 2 3 3 2 2" xfId="39531" xr:uid="{00000000-0005-0000-0000-0000E73D0000}"/>
    <cellStyle name="Normal 6 2 9 2 2 3 3 3" xfId="29513" xr:uid="{00000000-0005-0000-0000-0000E83D0000}"/>
    <cellStyle name="Normal 6 2 9 2 2 3 4" xfId="8834" xr:uid="{00000000-0005-0000-0000-0000E93D0000}"/>
    <cellStyle name="Normal 6 2 9 2 2 3 4 2" xfId="35186" xr:uid="{00000000-0005-0000-0000-0000EA3D0000}"/>
    <cellStyle name="Normal 6 2 9 2 2 3 5" xfId="24590" xr:uid="{00000000-0005-0000-0000-0000EB3D0000}"/>
    <cellStyle name="Normal 6 2 9 2 2 4" xfId="8835" xr:uid="{00000000-0005-0000-0000-0000EC3D0000}"/>
    <cellStyle name="Normal 6 2 9 2 2 4 2" xfId="8836" xr:uid="{00000000-0005-0000-0000-0000ED3D0000}"/>
    <cellStyle name="Normal 6 2 9 2 2 4 2 2" xfId="39532" xr:uid="{00000000-0005-0000-0000-0000EE3D0000}"/>
    <cellStyle name="Normal 6 2 9 2 2 4 3" xfId="29514" xr:uid="{00000000-0005-0000-0000-0000EF3D0000}"/>
    <cellStyle name="Normal 6 2 9 2 2 5" xfId="8837" xr:uid="{00000000-0005-0000-0000-0000F03D0000}"/>
    <cellStyle name="Normal 6 2 9 2 2 5 2" xfId="8838" xr:uid="{00000000-0005-0000-0000-0000F13D0000}"/>
    <cellStyle name="Normal 6 2 9 2 2 5 2 2" xfId="39533" xr:uid="{00000000-0005-0000-0000-0000F23D0000}"/>
    <cellStyle name="Normal 6 2 9 2 2 5 3" xfId="29515" xr:uid="{00000000-0005-0000-0000-0000F33D0000}"/>
    <cellStyle name="Normal 6 2 9 2 2 6" xfId="8839" xr:uid="{00000000-0005-0000-0000-0000F43D0000}"/>
    <cellStyle name="Normal 6 2 9 2 2 6 2" xfId="35184" xr:uid="{00000000-0005-0000-0000-0000F53D0000}"/>
    <cellStyle name="Normal 6 2 9 2 2 7" xfId="24588" xr:uid="{00000000-0005-0000-0000-0000F63D0000}"/>
    <cellStyle name="Normal 6 2 9 2 3" xfId="8840" xr:uid="{00000000-0005-0000-0000-0000F73D0000}"/>
    <cellStyle name="Normal 6 2 9 2 3 2" xfId="8841" xr:uid="{00000000-0005-0000-0000-0000F83D0000}"/>
    <cellStyle name="Normal 6 2 9 2 3 2 2" xfId="8842" xr:uid="{00000000-0005-0000-0000-0000F93D0000}"/>
    <cellStyle name="Normal 6 2 9 2 3 2 2 2" xfId="39534" xr:uid="{00000000-0005-0000-0000-0000FA3D0000}"/>
    <cellStyle name="Normal 6 2 9 2 3 2 3" xfId="29516" xr:uid="{00000000-0005-0000-0000-0000FB3D0000}"/>
    <cellStyle name="Normal 6 2 9 2 3 3" xfId="8843" xr:uid="{00000000-0005-0000-0000-0000FC3D0000}"/>
    <cellStyle name="Normal 6 2 9 2 3 3 2" xfId="8844" xr:uid="{00000000-0005-0000-0000-0000FD3D0000}"/>
    <cellStyle name="Normal 6 2 9 2 3 3 2 2" xfId="39535" xr:uid="{00000000-0005-0000-0000-0000FE3D0000}"/>
    <cellStyle name="Normal 6 2 9 2 3 3 3" xfId="29517" xr:uid="{00000000-0005-0000-0000-0000FF3D0000}"/>
    <cellStyle name="Normal 6 2 9 2 3 4" xfId="8845" xr:uid="{00000000-0005-0000-0000-0000003E0000}"/>
    <cellStyle name="Normal 6 2 9 2 3 4 2" xfId="35187" xr:uid="{00000000-0005-0000-0000-0000013E0000}"/>
    <cellStyle name="Normal 6 2 9 2 3 5" xfId="24591" xr:uid="{00000000-0005-0000-0000-0000023E0000}"/>
    <cellStyle name="Normal 6 2 9 2 4" xfId="8846" xr:uid="{00000000-0005-0000-0000-0000033E0000}"/>
    <cellStyle name="Normal 6 2 9 2 4 2" xfId="8847" xr:uid="{00000000-0005-0000-0000-0000043E0000}"/>
    <cellStyle name="Normal 6 2 9 2 4 2 2" xfId="8848" xr:uid="{00000000-0005-0000-0000-0000053E0000}"/>
    <cellStyle name="Normal 6 2 9 2 4 2 2 2" xfId="39536" xr:uid="{00000000-0005-0000-0000-0000063E0000}"/>
    <cellStyle name="Normal 6 2 9 2 4 2 3" xfId="29518" xr:uid="{00000000-0005-0000-0000-0000073E0000}"/>
    <cellStyle name="Normal 6 2 9 2 4 3" xfId="8849" xr:uid="{00000000-0005-0000-0000-0000083E0000}"/>
    <cellStyle name="Normal 6 2 9 2 4 3 2" xfId="8850" xr:uid="{00000000-0005-0000-0000-0000093E0000}"/>
    <cellStyle name="Normal 6 2 9 2 4 3 2 2" xfId="39537" xr:uid="{00000000-0005-0000-0000-00000A3E0000}"/>
    <cellStyle name="Normal 6 2 9 2 4 3 3" xfId="29519" xr:uid="{00000000-0005-0000-0000-00000B3E0000}"/>
    <cellStyle name="Normal 6 2 9 2 4 4" xfId="8851" xr:uid="{00000000-0005-0000-0000-00000C3E0000}"/>
    <cellStyle name="Normal 6 2 9 2 4 4 2" xfId="35188" xr:uid="{00000000-0005-0000-0000-00000D3E0000}"/>
    <cellStyle name="Normal 6 2 9 2 4 5" xfId="24592" xr:uid="{00000000-0005-0000-0000-00000E3E0000}"/>
    <cellStyle name="Normal 6 2 9 2 5" xfId="8852" xr:uid="{00000000-0005-0000-0000-00000F3E0000}"/>
    <cellStyle name="Normal 6 2 9 2 5 2" xfId="8853" xr:uid="{00000000-0005-0000-0000-0000103E0000}"/>
    <cellStyle name="Normal 6 2 9 2 5 2 2" xfId="39538" xr:uid="{00000000-0005-0000-0000-0000113E0000}"/>
    <cellStyle name="Normal 6 2 9 2 5 3" xfId="29520" xr:uid="{00000000-0005-0000-0000-0000123E0000}"/>
    <cellStyle name="Normal 6 2 9 2 6" xfId="8854" xr:uid="{00000000-0005-0000-0000-0000133E0000}"/>
    <cellStyle name="Normal 6 2 9 2 6 2" xfId="8855" xr:uid="{00000000-0005-0000-0000-0000143E0000}"/>
    <cellStyle name="Normal 6 2 9 2 6 2 2" xfId="39539" xr:uid="{00000000-0005-0000-0000-0000153E0000}"/>
    <cellStyle name="Normal 6 2 9 2 6 3" xfId="29521" xr:uid="{00000000-0005-0000-0000-0000163E0000}"/>
    <cellStyle name="Normal 6 2 9 2 7" xfId="8856" xr:uid="{00000000-0005-0000-0000-0000173E0000}"/>
    <cellStyle name="Normal 6 2 9 2 7 2" xfId="35183" xr:uid="{00000000-0005-0000-0000-0000183E0000}"/>
    <cellStyle name="Normal 6 2 9 2 8" xfId="24587" xr:uid="{00000000-0005-0000-0000-0000193E0000}"/>
    <cellStyle name="Normal 6 2 9 3" xfId="8857" xr:uid="{00000000-0005-0000-0000-00001A3E0000}"/>
    <cellStyle name="Normal 6 2 9 3 2" xfId="8858" xr:uid="{00000000-0005-0000-0000-00001B3E0000}"/>
    <cellStyle name="Normal 6 2 9 3 2 2" xfId="8859" xr:uid="{00000000-0005-0000-0000-00001C3E0000}"/>
    <cellStyle name="Normal 6 2 9 3 2 2 2" xfId="8860" xr:uid="{00000000-0005-0000-0000-00001D3E0000}"/>
    <cellStyle name="Normal 6 2 9 3 2 2 2 2" xfId="8861" xr:uid="{00000000-0005-0000-0000-00001E3E0000}"/>
    <cellStyle name="Normal 6 2 9 3 2 2 2 2 2" xfId="39540" xr:uid="{00000000-0005-0000-0000-00001F3E0000}"/>
    <cellStyle name="Normal 6 2 9 3 2 2 2 3" xfId="29522" xr:uid="{00000000-0005-0000-0000-0000203E0000}"/>
    <cellStyle name="Normal 6 2 9 3 2 2 3" xfId="8862" xr:uid="{00000000-0005-0000-0000-0000213E0000}"/>
    <cellStyle name="Normal 6 2 9 3 2 2 3 2" xfId="8863" xr:uid="{00000000-0005-0000-0000-0000223E0000}"/>
    <cellStyle name="Normal 6 2 9 3 2 2 3 2 2" xfId="39541" xr:uid="{00000000-0005-0000-0000-0000233E0000}"/>
    <cellStyle name="Normal 6 2 9 3 2 2 3 3" xfId="29523" xr:uid="{00000000-0005-0000-0000-0000243E0000}"/>
    <cellStyle name="Normal 6 2 9 3 2 2 4" xfId="8864" xr:uid="{00000000-0005-0000-0000-0000253E0000}"/>
    <cellStyle name="Normal 6 2 9 3 2 2 4 2" xfId="35191" xr:uid="{00000000-0005-0000-0000-0000263E0000}"/>
    <cellStyle name="Normal 6 2 9 3 2 2 5" xfId="24595" xr:uid="{00000000-0005-0000-0000-0000273E0000}"/>
    <cellStyle name="Normal 6 2 9 3 2 3" xfId="8865" xr:uid="{00000000-0005-0000-0000-0000283E0000}"/>
    <cellStyle name="Normal 6 2 9 3 2 3 2" xfId="8866" xr:uid="{00000000-0005-0000-0000-0000293E0000}"/>
    <cellStyle name="Normal 6 2 9 3 2 3 2 2" xfId="8867" xr:uid="{00000000-0005-0000-0000-00002A3E0000}"/>
    <cellStyle name="Normal 6 2 9 3 2 3 2 2 2" xfId="39542" xr:uid="{00000000-0005-0000-0000-00002B3E0000}"/>
    <cellStyle name="Normal 6 2 9 3 2 3 2 3" xfId="29524" xr:uid="{00000000-0005-0000-0000-00002C3E0000}"/>
    <cellStyle name="Normal 6 2 9 3 2 3 3" xfId="8868" xr:uid="{00000000-0005-0000-0000-00002D3E0000}"/>
    <cellStyle name="Normal 6 2 9 3 2 3 3 2" xfId="8869" xr:uid="{00000000-0005-0000-0000-00002E3E0000}"/>
    <cellStyle name="Normal 6 2 9 3 2 3 3 2 2" xfId="39543" xr:uid="{00000000-0005-0000-0000-00002F3E0000}"/>
    <cellStyle name="Normal 6 2 9 3 2 3 3 3" xfId="29525" xr:uid="{00000000-0005-0000-0000-0000303E0000}"/>
    <cellStyle name="Normal 6 2 9 3 2 3 4" xfId="8870" xr:uid="{00000000-0005-0000-0000-0000313E0000}"/>
    <cellStyle name="Normal 6 2 9 3 2 3 4 2" xfId="35192" xr:uid="{00000000-0005-0000-0000-0000323E0000}"/>
    <cellStyle name="Normal 6 2 9 3 2 3 5" xfId="24596" xr:uid="{00000000-0005-0000-0000-0000333E0000}"/>
    <cellStyle name="Normal 6 2 9 3 2 4" xfId="8871" xr:uid="{00000000-0005-0000-0000-0000343E0000}"/>
    <cellStyle name="Normal 6 2 9 3 2 4 2" xfId="8872" xr:uid="{00000000-0005-0000-0000-0000353E0000}"/>
    <cellStyle name="Normal 6 2 9 3 2 4 2 2" xfId="39544" xr:uid="{00000000-0005-0000-0000-0000363E0000}"/>
    <cellStyle name="Normal 6 2 9 3 2 4 3" xfId="29526" xr:uid="{00000000-0005-0000-0000-0000373E0000}"/>
    <cellStyle name="Normal 6 2 9 3 2 5" xfId="8873" xr:uid="{00000000-0005-0000-0000-0000383E0000}"/>
    <cellStyle name="Normal 6 2 9 3 2 5 2" xfId="8874" xr:uid="{00000000-0005-0000-0000-0000393E0000}"/>
    <cellStyle name="Normal 6 2 9 3 2 5 2 2" xfId="39545" xr:uid="{00000000-0005-0000-0000-00003A3E0000}"/>
    <cellStyle name="Normal 6 2 9 3 2 5 3" xfId="29527" xr:uid="{00000000-0005-0000-0000-00003B3E0000}"/>
    <cellStyle name="Normal 6 2 9 3 2 6" xfId="8875" xr:uid="{00000000-0005-0000-0000-00003C3E0000}"/>
    <cellStyle name="Normal 6 2 9 3 2 6 2" xfId="35190" xr:uid="{00000000-0005-0000-0000-00003D3E0000}"/>
    <cellStyle name="Normal 6 2 9 3 2 7" xfId="24594" xr:uid="{00000000-0005-0000-0000-00003E3E0000}"/>
    <cellStyle name="Normal 6 2 9 3 3" xfId="8876" xr:uid="{00000000-0005-0000-0000-00003F3E0000}"/>
    <cellStyle name="Normal 6 2 9 3 3 2" xfId="8877" xr:uid="{00000000-0005-0000-0000-0000403E0000}"/>
    <cellStyle name="Normal 6 2 9 3 3 2 2" xfId="8878" xr:uid="{00000000-0005-0000-0000-0000413E0000}"/>
    <cellStyle name="Normal 6 2 9 3 3 2 2 2" xfId="39546" xr:uid="{00000000-0005-0000-0000-0000423E0000}"/>
    <cellStyle name="Normal 6 2 9 3 3 2 3" xfId="29528" xr:uid="{00000000-0005-0000-0000-0000433E0000}"/>
    <cellStyle name="Normal 6 2 9 3 3 3" xfId="8879" xr:uid="{00000000-0005-0000-0000-0000443E0000}"/>
    <cellStyle name="Normal 6 2 9 3 3 3 2" xfId="8880" xr:uid="{00000000-0005-0000-0000-0000453E0000}"/>
    <cellStyle name="Normal 6 2 9 3 3 3 2 2" xfId="39547" xr:uid="{00000000-0005-0000-0000-0000463E0000}"/>
    <cellStyle name="Normal 6 2 9 3 3 3 3" xfId="29529" xr:uid="{00000000-0005-0000-0000-0000473E0000}"/>
    <cellStyle name="Normal 6 2 9 3 3 4" xfId="8881" xr:uid="{00000000-0005-0000-0000-0000483E0000}"/>
    <cellStyle name="Normal 6 2 9 3 3 4 2" xfId="35193" xr:uid="{00000000-0005-0000-0000-0000493E0000}"/>
    <cellStyle name="Normal 6 2 9 3 3 5" xfId="24597" xr:uid="{00000000-0005-0000-0000-00004A3E0000}"/>
    <cellStyle name="Normal 6 2 9 3 4" xfId="8882" xr:uid="{00000000-0005-0000-0000-00004B3E0000}"/>
    <cellStyle name="Normal 6 2 9 3 4 2" xfId="8883" xr:uid="{00000000-0005-0000-0000-00004C3E0000}"/>
    <cellStyle name="Normal 6 2 9 3 4 2 2" xfId="8884" xr:uid="{00000000-0005-0000-0000-00004D3E0000}"/>
    <cellStyle name="Normal 6 2 9 3 4 2 2 2" xfId="39548" xr:uid="{00000000-0005-0000-0000-00004E3E0000}"/>
    <cellStyle name="Normal 6 2 9 3 4 2 3" xfId="29530" xr:uid="{00000000-0005-0000-0000-00004F3E0000}"/>
    <cellStyle name="Normal 6 2 9 3 4 3" xfId="8885" xr:uid="{00000000-0005-0000-0000-0000503E0000}"/>
    <cellStyle name="Normal 6 2 9 3 4 3 2" xfId="8886" xr:uid="{00000000-0005-0000-0000-0000513E0000}"/>
    <cellStyle name="Normal 6 2 9 3 4 3 2 2" xfId="39549" xr:uid="{00000000-0005-0000-0000-0000523E0000}"/>
    <cellStyle name="Normal 6 2 9 3 4 3 3" xfId="29531" xr:uid="{00000000-0005-0000-0000-0000533E0000}"/>
    <cellStyle name="Normal 6 2 9 3 4 4" xfId="8887" xr:uid="{00000000-0005-0000-0000-0000543E0000}"/>
    <cellStyle name="Normal 6 2 9 3 4 4 2" xfId="35194" xr:uid="{00000000-0005-0000-0000-0000553E0000}"/>
    <cellStyle name="Normal 6 2 9 3 4 5" xfId="24598" xr:uid="{00000000-0005-0000-0000-0000563E0000}"/>
    <cellStyle name="Normal 6 2 9 3 5" xfId="8888" xr:uid="{00000000-0005-0000-0000-0000573E0000}"/>
    <cellStyle name="Normal 6 2 9 3 5 2" xfId="8889" xr:uid="{00000000-0005-0000-0000-0000583E0000}"/>
    <cellStyle name="Normal 6 2 9 3 5 2 2" xfId="39550" xr:uid="{00000000-0005-0000-0000-0000593E0000}"/>
    <cellStyle name="Normal 6 2 9 3 5 3" xfId="29532" xr:uid="{00000000-0005-0000-0000-00005A3E0000}"/>
    <cellStyle name="Normal 6 2 9 3 6" xfId="8890" xr:uid="{00000000-0005-0000-0000-00005B3E0000}"/>
    <cellStyle name="Normal 6 2 9 3 6 2" xfId="8891" xr:uid="{00000000-0005-0000-0000-00005C3E0000}"/>
    <cellStyle name="Normal 6 2 9 3 6 2 2" xfId="39551" xr:uid="{00000000-0005-0000-0000-00005D3E0000}"/>
    <cellStyle name="Normal 6 2 9 3 6 3" xfId="29533" xr:uid="{00000000-0005-0000-0000-00005E3E0000}"/>
    <cellStyle name="Normal 6 2 9 3 7" xfId="8892" xr:uid="{00000000-0005-0000-0000-00005F3E0000}"/>
    <cellStyle name="Normal 6 2 9 3 7 2" xfId="35189" xr:uid="{00000000-0005-0000-0000-0000603E0000}"/>
    <cellStyle name="Normal 6 2 9 3 8" xfId="24593" xr:uid="{00000000-0005-0000-0000-0000613E0000}"/>
    <cellStyle name="Normal 6 2 9 4" xfId="8893" xr:uid="{00000000-0005-0000-0000-0000623E0000}"/>
    <cellStyle name="Normal 6 2 9 4 2" xfId="8894" xr:uid="{00000000-0005-0000-0000-0000633E0000}"/>
    <cellStyle name="Normal 6 2 9 4 2 2" xfId="8895" xr:uid="{00000000-0005-0000-0000-0000643E0000}"/>
    <cellStyle name="Normal 6 2 9 4 2 2 2" xfId="8896" xr:uid="{00000000-0005-0000-0000-0000653E0000}"/>
    <cellStyle name="Normal 6 2 9 4 2 2 2 2" xfId="39552" xr:uid="{00000000-0005-0000-0000-0000663E0000}"/>
    <cellStyle name="Normal 6 2 9 4 2 2 3" xfId="29534" xr:uid="{00000000-0005-0000-0000-0000673E0000}"/>
    <cellStyle name="Normal 6 2 9 4 2 3" xfId="8897" xr:uid="{00000000-0005-0000-0000-0000683E0000}"/>
    <cellStyle name="Normal 6 2 9 4 2 3 2" xfId="8898" xr:uid="{00000000-0005-0000-0000-0000693E0000}"/>
    <cellStyle name="Normal 6 2 9 4 2 3 2 2" xfId="39553" xr:uid="{00000000-0005-0000-0000-00006A3E0000}"/>
    <cellStyle name="Normal 6 2 9 4 2 3 3" xfId="29535" xr:uid="{00000000-0005-0000-0000-00006B3E0000}"/>
    <cellStyle name="Normal 6 2 9 4 2 4" xfId="8899" xr:uid="{00000000-0005-0000-0000-00006C3E0000}"/>
    <cellStyle name="Normal 6 2 9 4 2 4 2" xfId="35196" xr:uid="{00000000-0005-0000-0000-00006D3E0000}"/>
    <cellStyle name="Normal 6 2 9 4 2 5" xfId="24600" xr:uid="{00000000-0005-0000-0000-00006E3E0000}"/>
    <cellStyle name="Normal 6 2 9 4 3" xfId="8900" xr:uid="{00000000-0005-0000-0000-00006F3E0000}"/>
    <cellStyle name="Normal 6 2 9 4 3 2" xfId="8901" xr:uid="{00000000-0005-0000-0000-0000703E0000}"/>
    <cellStyle name="Normal 6 2 9 4 3 2 2" xfId="8902" xr:uid="{00000000-0005-0000-0000-0000713E0000}"/>
    <cellStyle name="Normal 6 2 9 4 3 2 2 2" xfId="39554" xr:uid="{00000000-0005-0000-0000-0000723E0000}"/>
    <cellStyle name="Normal 6 2 9 4 3 2 3" xfId="29536" xr:uid="{00000000-0005-0000-0000-0000733E0000}"/>
    <cellStyle name="Normal 6 2 9 4 3 3" xfId="8903" xr:uid="{00000000-0005-0000-0000-0000743E0000}"/>
    <cellStyle name="Normal 6 2 9 4 3 3 2" xfId="8904" xr:uid="{00000000-0005-0000-0000-0000753E0000}"/>
    <cellStyle name="Normal 6 2 9 4 3 3 2 2" xfId="39555" xr:uid="{00000000-0005-0000-0000-0000763E0000}"/>
    <cellStyle name="Normal 6 2 9 4 3 3 3" xfId="29537" xr:uid="{00000000-0005-0000-0000-0000773E0000}"/>
    <cellStyle name="Normal 6 2 9 4 3 4" xfId="8905" xr:uid="{00000000-0005-0000-0000-0000783E0000}"/>
    <cellStyle name="Normal 6 2 9 4 3 4 2" xfId="35197" xr:uid="{00000000-0005-0000-0000-0000793E0000}"/>
    <cellStyle name="Normal 6 2 9 4 3 5" xfId="24601" xr:uid="{00000000-0005-0000-0000-00007A3E0000}"/>
    <cellStyle name="Normal 6 2 9 4 4" xfId="8906" xr:uid="{00000000-0005-0000-0000-00007B3E0000}"/>
    <cellStyle name="Normal 6 2 9 4 4 2" xfId="8907" xr:uid="{00000000-0005-0000-0000-00007C3E0000}"/>
    <cellStyle name="Normal 6 2 9 4 4 2 2" xfId="39556" xr:uid="{00000000-0005-0000-0000-00007D3E0000}"/>
    <cellStyle name="Normal 6 2 9 4 4 3" xfId="29538" xr:uid="{00000000-0005-0000-0000-00007E3E0000}"/>
    <cellStyle name="Normal 6 2 9 4 5" xfId="8908" xr:uid="{00000000-0005-0000-0000-00007F3E0000}"/>
    <cellStyle name="Normal 6 2 9 4 5 2" xfId="8909" xr:uid="{00000000-0005-0000-0000-0000803E0000}"/>
    <cellStyle name="Normal 6 2 9 4 5 2 2" xfId="39557" xr:uid="{00000000-0005-0000-0000-0000813E0000}"/>
    <cellStyle name="Normal 6 2 9 4 5 3" xfId="29539" xr:uid="{00000000-0005-0000-0000-0000823E0000}"/>
    <cellStyle name="Normal 6 2 9 4 6" xfId="8910" xr:uid="{00000000-0005-0000-0000-0000833E0000}"/>
    <cellStyle name="Normal 6 2 9 4 6 2" xfId="35195" xr:uid="{00000000-0005-0000-0000-0000843E0000}"/>
    <cellStyle name="Normal 6 2 9 4 7" xfId="24599" xr:uid="{00000000-0005-0000-0000-0000853E0000}"/>
    <cellStyle name="Normal 6 2 9 5" xfId="8911" xr:uid="{00000000-0005-0000-0000-0000863E0000}"/>
    <cellStyle name="Normal 6 2 9 5 2" xfId="8912" xr:uid="{00000000-0005-0000-0000-0000873E0000}"/>
    <cellStyle name="Normal 6 2 9 5 2 2" xfId="8913" xr:uid="{00000000-0005-0000-0000-0000883E0000}"/>
    <cellStyle name="Normal 6 2 9 5 2 2 2" xfId="39558" xr:uid="{00000000-0005-0000-0000-0000893E0000}"/>
    <cellStyle name="Normal 6 2 9 5 2 3" xfId="29540" xr:uid="{00000000-0005-0000-0000-00008A3E0000}"/>
    <cellStyle name="Normal 6 2 9 5 3" xfId="8914" xr:uid="{00000000-0005-0000-0000-00008B3E0000}"/>
    <cellStyle name="Normal 6 2 9 5 3 2" xfId="8915" xr:uid="{00000000-0005-0000-0000-00008C3E0000}"/>
    <cellStyle name="Normal 6 2 9 5 3 2 2" xfId="39559" xr:uid="{00000000-0005-0000-0000-00008D3E0000}"/>
    <cellStyle name="Normal 6 2 9 5 3 3" xfId="29541" xr:uid="{00000000-0005-0000-0000-00008E3E0000}"/>
    <cellStyle name="Normal 6 2 9 5 4" xfId="8916" xr:uid="{00000000-0005-0000-0000-00008F3E0000}"/>
    <cellStyle name="Normal 6 2 9 5 4 2" xfId="35198" xr:uid="{00000000-0005-0000-0000-0000903E0000}"/>
    <cellStyle name="Normal 6 2 9 5 5" xfId="24602" xr:uid="{00000000-0005-0000-0000-0000913E0000}"/>
    <cellStyle name="Normal 6 2 9 6" xfId="8917" xr:uid="{00000000-0005-0000-0000-0000923E0000}"/>
    <cellStyle name="Normal 6 2 9 6 2" xfId="8918" xr:uid="{00000000-0005-0000-0000-0000933E0000}"/>
    <cellStyle name="Normal 6 2 9 6 2 2" xfId="8919" xr:uid="{00000000-0005-0000-0000-0000943E0000}"/>
    <cellStyle name="Normal 6 2 9 6 2 2 2" xfId="39560" xr:uid="{00000000-0005-0000-0000-0000953E0000}"/>
    <cellStyle name="Normal 6 2 9 6 2 3" xfId="29542" xr:uid="{00000000-0005-0000-0000-0000963E0000}"/>
    <cellStyle name="Normal 6 2 9 6 3" xfId="8920" xr:uid="{00000000-0005-0000-0000-0000973E0000}"/>
    <cellStyle name="Normal 6 2 9 6 3 2" xfId="8921" xr:uid="{00000000-0005-0000-0000-0000983E0000}"/>
    <cellStyle name="Normal 6 2 9 6 3 2 2" xfId="39561" xr:uid="{00000000-0005-0000-0000-0000993E0000}"/>
    <cellStyle name="Normal 6 2 9 6 3 3" xfId="29543" xr:uid="{00000000-0005-0000-0000-00009A3E0000}"/>
    <cellStyle name="Normal 6 2 9 6 4" xfId="8922" xr:uid="{00000000-0005-0000-0000-00009B3E0000}"/>
    <cellStyle name="Normal 6 2 9 6 4 2" xfId="35199" xr:uid="{00000000-0005-0000-0000-00009C3E0000}"/>
    <cellStyle name="Normal 6 2 9 6 5" xfId="24603" xr:uid="{00000000-0005-0000-0000-00009D3E0000}"/>
    <cellStyle name="Normal 6 2 9 7" xfId="8923" xr:uid="{00000000-0005-0000-0000-00009E3E0000}"/>
    <cellStyle name="Normal 6 2 9 7 2" xfId="8924" xr:uid="{00000000-0005-0000-0000-00009F3E0000}"/>
    <cellStyle name="Normal 6 2 9 7 2 2" xfId="39562" xr:uid="{00000000-0005-0000-0000-0000A03E0000}"/>
    <cellStyle name="Normal 6 2 9 7 3" xfId="29544" xr:uid="{00000000-0005-0000-0000-0000A13E0000}"/>
    <cellStyle name="Normal 6 2 9 8" xfId="8925" xr:uid="{00000000-0005-0000-0000-0000A23E0000}"/>
    <cellStyle name="Normal 6 2 9 8 2" xfId="8926" xr:uid="{00000000-0005-0000-0000-0000A33E0000}"/>
    <cellStyle name="Normal 6 2 9 8 2 2" xfId="39563" xr:uid="{00000000-0005-0000-0000-0000A43E0000}"/>
    <cellStyle name="Normal 6 2 9 8 3" xfId="29545" xr:uid="{00000000-0005-0000-0000-0000A53E0000}"/>
    <cellStyle name="Normal 6 2 9 9" xfId="8927" xr:uid="{00000000-0005-0000-0000-0000A63E0000}"/>
    <cellStyle name="Normal 6 2 9 9 2" xfId="35182" xr:uid="{00000000-0005-0000-0000-0000A73E0000}"/>
    <cellStyle name="Normal 6 20" xfId="8928" xr:uid="{00000000-0005-0000-0000-0000A83E0000}"/>
    <cellStyle name="Normal 6 20 2" xfId="8929" xr:uid="{00000000-0005-0000-0000-0000A93E0000}"/>
    <cellStyle name="Normal 6 20 2 2" xfId="39564" xr:uid="{00000000-0005-0000-0000-0000AA3E0000}"/>
    <cellStyle name="Normal 6 20 3" xfId="29546" xr:uid="{00000000-0005-0000-0000-0000AB3E0000}"/>
    <cellStyle name="Normal 6 21" xfId="8930" xr:uid="{00000000-0005-0000-0000-0000AC3E0000}"/>
    <cellStyle name="Normal 6 21 2" xfId="8931" xr:uid="{00000000-0005-0000-0000-0000AD3E0000}"/>
    <cellStyle name="Normal 6 21 2 2" xfId="43814" xr:uid="{00000000-0005-0000-0000-0000AE3E0000}"/>
    <cellStyle name="Normal 6 21 3" xfId="33798" xr:uid="{00000000-0005-0000-0000-0000AF3E0000}"/>
    <cellStyle name="Normal 6 22" xfId="8932" xr:uid="{00000000-0005-0000-0000-0000B03E0000}"/>
    <cellStyle name="Normal 6 23" xfId="8933" xr:uid="{00000000-0005-0000-0000-0000B13E0000}"/>
    <cellStyle name="Normal 6 24" xfId="23141" xr:uid="{00000000-0005-0000-0000-0000B23E0000}"/>
    <cellStyle name="Normal 6 3" xfId="8934" xr:uid="{00000000-0005-0000-0000-0000B33E0000}"/>
    <cellStyle name="Normal 6 3 10" xfId="8935" xr:uid="{00000000-0005-0000-0000-0000B43E0000}"/>
    <cellStyle name="Normal 6 3 10 2" xfId="8936" xr:uid="{00000000-0005-0000-0000-0000B53E0000}"/>
    <cellStyle name="Normal 6 3 10 2 2" xfId="8937" xr:uid="{00000000-0005-0000-0000-0000B63E0000}"/>
    <cellStyle name="Normal 6 3 10 2 2 2" xfId="8938" xr:uid="{00000000-0005-0000-0000-0000B73E0000}"/>
    <cellStyle name="Normal 6 3 10 2 2 2 2" xfId="8939" xr:uid="{00000000-0005-0000-0000-0000B83E0000}"/>
    <cellStyle name="Normal 6 3 10 2 2 2 2 2" xfId="39565" xr:uid="{00000000-0005-0000-0000-0000B93E0000}"/>
    <cellStyle name="Normal 6 3 10 2 2 2 3" xfId="29547" xr:uid="{00000000-0005-0000-0000-0000BA3E0000}"/>
    <cellStyle name="Normal 6 3 10 2 2 3" xfId="8940" xr:uid="{00000000-0005-0000-0000-0000BB3E0000}"/>
    <cellStyle name="Normal 6 3 10 2 2 3 2" xfId="8941" xr:uid="{00000000-0005-0000-0000-0000BC3E0000}"/>
    <cellStyle name="Normal 6 3 10 2 2 3 2 2" xfId="39566" xr:uid="{00000000-0005-0000-0000-0000BD3E0000}"/>
    <cellStyle name="Normal 6 3 10 2 2 3 3" xfId="29548" xr:uid="{00000000-0005-0000-0000-0000BE3E0000}"/>
    <cellStyle name="Normal 6 3 10 2 2 4" xfId="8942" xr:uid="{00000000-0005-0000-0000-0000BF3E0000}"/>
    <cellStyle name="Normal 6 3 10 2 2 4 2" xfId="35203" xr:uid="{00000000-0005-0000-0000-0000C03E0000}"/>
    <cellStyle name="Normal 6 3 10 2 2 5" xfId="24607" xr:uid="{00000000-0005-0000-0000-0000C13E0000}"/>
    <cellStyle name="Normal 6 3 10 2 3" xfId="8943" xr:uid="{00000000-0005-0000-0000-0000C23E0000}"/>
    <cellStyle name="Normal 6 3 10 2 3 2" xfId="8944" xr:uid="{00000000-0005-0000-0000-0000C33E0000}"/>
    <cellStyle name="Normal 6 3 10 2 3 2 2" xfId="8945" xr:uid="{00000000-0005-0000-0000-0000C43E0000}"/>
    <cellStyle name="Normal 6 3 10 2 3 2 2 2" xfId="39567" xr:uid="{00000000-0005-0000-0000-0000C53E0000}"/>
    <cellStyle name="Normal 6 3 10 2 3 2 3" xfId="29549" xr:uid="{00000000-0005-0000-0000-0000C63E0000}"/>
    <cellStyle name="Normal 6 3 10 2 3 3" xfId="8946" xr:uid="{00000000-0005-0000-0000-0000C73E0000}"/>
    <cellStyle name="Normal 6 3 10 2 3 3 2" xfId="8947" xr:uid="{00000000-0005-0000-0000-0000C83E0000}"/>
    <cellStyle name="Normal 6 3 10 2 3 3 2 2" xfId="39568" xr:uid="{00000000-0005-0000-0000-0000C93E0000}"/>
    <cellStyle name="Normal 6 3 10 2 3 3 3" xfId="29550" xr:uid="{00000000-0005-0000-0000-0000CA3E0000}"/>
    <cellStyle name="Normal 6 3 10 2 3 4" xfId="8948" xr:uid="{00000000-0005-0000-0000-0000CB3E0000}"/>
    <cellStyle name="Normal 6 3 10 2 3 4 2" xfId="35204" xr:uid="{00000000-0005-0000-0000-0000CC3E0000}"/>
    <cellStyle name="Normal 6 3 10 2 3 5" xfId="24608" xr:uid="{00000000-0005-0000-0000-0000CD3E0000}"/>
    <cellStyle name="Normal 6 3 10 2 4" xfId="8949" xr:uid="{00000000-0005-0000-0000-0000CE3E0000}"/>
    <cellStyle name="Normal 6 3 10 2 4 2" xfId="8950" xr:uid="{00000000-0005-0000-0000-0000CF3E0000}"/>
    <cellStyle name="Normal 6 3 10 2 4 2 2" xfId="39569" xr:uid="{00000000-0005-0000-0000-0000D03E0000}"/>
    <cellStyle name="Normal 6 3 10 2 4 3" xfId="29551" xr:uid="{00000000-0005-0000-0000-0000D13E0000}"/>
    <cellStyle name="Normal 6 3 10 2 5" xfId="8951" xr:uid="{00000000-0005-0000-0000-0000D23E0000}"/>
    <cellStyle name="Normal 6 3 10 2 5 2" xfId="8952" xr:uid="{00000000-0005-0000-0000-0000D33E0000}"/>
    <cellStyle name="Normal 6 3 10 2 5 2 2" xfId="39570" xr:uid="{00000000-0005-0000-0000-0000D43E0000}"/>
    <cellStyle name="Normal 6 3 10 2 5 3" xfId="29552" xr:uid="{00000000-0005-0000-0000-0000D53E0000}"/>
    <cellStyle name="Normal 6 3 10 2 6" xfId="8953" xr:uid="{00000000-0005-0000-0000-0000D63E0000}"/>
    <cellStyle name="Normal 6 3 10 2 6 2" xfId="35202" xr:uid="{00000000-0005-0000-0000-0000D73E0000}"/>
    <cellStyle name="Normal 6 3 10 2 7" xfId="24606" xr:uid="{00000000-0005-0000-0000-0000D83E0000}"/>
    <cellStyle name="Normal 6 3 10 3" xfId="8954" xr:uid="{00000000-0005-0000-0000-0000D93E0000}"/>
    <cellStyle name="Normal 6 3 10 3 2" xfId="8955" xr:uid="{00000000-0005-0000-0000-0000DA3E0000}"/>
    <cellStyle name="Normal 6 3 10 3 2 2" xfId="8956" xr:uid="{00000000-0005-0000-0000-0000DB3E0000}"/>
    <cellStyle name="Normal 6 3 10 3 2 2 2" xfId="39571" xr:uid="{00000000-0005-0000-0000-0000DC3E0000}"/>
    <cellStyle name="Normal 6 3 10 3 2 3" xfId="29553" xr:uid="{00000000-0005-0000-0000-0000DD3E0000}"/>
    <cellStyle name="Normal 6 3 10 3 3" xfId="8957" xr:uid="{00000000-0005-0000-0000-0000DE3E0000}"/>
    <cellStyle name="Normal 6 3 10 3 3 2" xfId="8958" xr:uid="{00000000-0005-0000-0000-0000DF3E0000}"/>
    <cellStyle name="Normal 6 3 10 3 3 2 2" xfId="39572" xr:uid="{00000000-0005-0000-0000-0000E03E0000}"/>
    <cellStyle name="Normal 6 3 10 3 3 3" xfId="29554" xr:uid="{00000000-0005-0000-0000-0000E13E0000}"/>
    <cellStyle name="Normal 6 3 10 3 4" xfId="8959" xr:uid="{00000000-0005-0000-0000-0000E23E0000}"/>
    <cellStyle name="Normal 6 3 10 3 4 2" xfId="35205" xr:uid="{00000000-0005-0000-0000-0000E33E0000}"/>
    <cellStyle name="Normal 6 3 10 3 5" xfId="24609" xr:uid="{00000000-0005-0000-0000-0000E43E0000}"/>
    <cellStyle name="Normal 6 3 10 4" xfId="8960" xr:uid="{00000000-0005-0000-0000-0000E53E0000}"/>
    <cellStyle name="Normal 6 3 10 4 2" xfId="8961" xr:uid="{00000000-0005-0000-0000-0000E63E0000}"/>
    <cellStyle name="Normal 6 3 10 4 2 2" xfId="8962" xr:uid="{00000000-0005-0000-0000-0000E73E0000}"/>
    <cellStyle name="Normal 6 3 10 4 2 2 2" xfId="39573" xr:uid="{00000000-0005-0000-0000-0000E83E0000}"/>
    <cellStyle name="Normal 6 3 10 4 2 3" xfId="29555" xr:uid="{00000000-0005-0000-0000-0000E93E0000}"/>
    <cellStyle name="Normal 6 3 10 4 3" xfId="8963" xr:uid="{00000000-0005-0000-0000-0000EA3E0000}"/>
    <cellStyle name="Normal 6 3 10 4 3 2" xfId="8964" xr:uid="{00000000-0005-0000-0000-0000EB3E0000}"/>
    <cellStyle name="Normal 6 3 10 4 3 2 2" xfId="39574" xr:uid="{00000000-0005-0000-0000-0000EC3E0000}"/>
    <cellStyle name="Normal 6 3 10 4 3 3" xfId="29556" xr:uid="{00000000-0005-0000-0000-0000ED3E0000}"/>
    <cellStyle name="Normal 6 3 10 4 4" xfId="8965" xr:uid="{00000000-0005-0000-0000-0000EE3E0000}"/>
    <cellStyle name="Normal 6 3 10 4 4 2" xfId="35206" xr:uid="{00000000-0005-0000-0000-0000EF3E0000}"/>
    <cellStyle name="Normal 6 3 10 4 5" xfId="24610" xr:uid="{00000000-0005-0000-0000-0000F03E0000}"/>
    <cellStyle name="Normal 6 3 10 5" xfId="8966" xr:uid="{00000000-0005-0000-0000-0000F13E0000}"/>
    <cellStyle name="Normal 6 3 10 5 2" xfId="8967" xr:uid="{00000000-0005-0000-0000-0000F23E0000}"/>
    <cellStyle name="Normal 6 3 10 5 2 2" xfId="39575" xr:uid="{00000000-0005-0000-0000-0000F33E0000}"/>
    <cellStyle name="Normal 6 3 10 5 3" xfId="29557" xr:uid="{00000000-0005-0000-0000-0000F43E0000}"/>
    <cellStyle name="Normal 6 3 10 6" xfId="8968" xr:uid="{00000000-0005-0000-0000-0000F53E0000}"/>
    <cellStyle name="Normal 6 3 10 6 2" xfId="8969" xr:uid="{00000000-0005-0000-0000-0000F63E0000}"/>
    <cellStyle name="Normal 6 3 10 6 2 2" xfId="39576" xr:uid="{00000000-0005-0000-0000-0000F73E0000}"/>
    <cellStyle name="Normal 6 3 10 6 3" xfId="29558" xr:uid="{00000000-0005-0000-0000-0000F83E0000}"/>
    <cellStyle name="Normal 6 3 10 7" xfId="8970" xr:uid="{00000000-0005-0000-0000-0000F93E0000}"/>
    <cellStyle name="Normal 6 3 10 7 2" xfId="35201" xr:uid="{00000000-0005-0000-0000-0000FA3E0000}"/>
    <cellStyle name="Normal 6 3 10 8" xfId="24605" xr:uid="{00000000-0005-0000-0000-0000FB3E0000}"/>
    <cellStyle name="Normal 6 3 11" xfId="8971" xr:uid="{00000000-0005-0000-0000-0000FC3E0000}"/>
    <cellStyle name="Normal 6 3 11 2" xfId="8972" xr:uid="{00000000-0005-0000-0000-0000FD3E0000}"/>
    <cellStyle name="Normal 6 3 11 2 2" xfId="8973" xr:uid="{00000000-0005-0000-0000-0000FE3E0000}"/>
    <cellStyle name="Normal 6 3 11 2 2 2" xfId="8974" xr:uid="{00000000-0005-0000-0000-0000FF3E0000}"/>
    <cellStyle name="Normal 6 3 11 2 2 2 2" xfId="8975" xr:uid="{00000000-0005-0000-0000-0000003F0000}"/>
    <cellStyle name="Normal 6 3 11 2 2 2 2 2" xfId="39577" xr:uid="{00000000-0005-0000-0000-0000013F0000}"/>
    <cellStyle name="Normal 6 3 11 2 2 2 3" xfId="29559" xr:uid="{00000000-0005-0000-0000-0000023F0000}"/>
    <cellStyle name="Normal 6 3 11 2 2 3" xfId="8976" xr:uid="{00000000-0005-0000-0000-0000033F0000}"/>
    <cellStyle name="Normal 6 3 11 2 2 3 2" xfId="8977" xr:uid="{00000000-0005-0000-0000-0000043F0000}"/>
    <cellStyle name="Normal 6 3 11 2 2 3 2 2" xfId="39578" xr:uid="{00000000-0005-0000-0000-0000053F0000}"/>
    <cellStyle name="Normal 6 3 11 2 2 3 3" xfId="29560" xr:uid="{00000000-0005-0000-0000-0000063F0000}"/>
    <cellStyle name="Normal 6 3 11 2 2 4" xfId="8978" xr:uid="{00000000-0005-0000-0000-0000073F0000}"/>
    <cellStyle name="Normal 6 3 11 2 2 4 2" xfId="35209" xr:uid="{00000000-0005-0000-0000-0000083F0000}"/>
    <cellStyle name="Normal 6 3 11 2 2 5" xfId="24613" xr:uid="{00000000-0005-0000-0000-0000093F0000}"/>
    <cellStyle name="Normal 6 3 11 2 3" xfId="8979" xr:uid="{00000000-0005-0000-0000-00000A3F0000}"/>
    <cellStyle name="Normal 6 3 11 2 3 2" xfId="8980" xr:uid="{00000000-0005-0000-0000-00000B3F0000}"/>
    <cellStyle name="Normal 6 3 11 2 3 2 2" xfId="8981" xr:uid="{00000000-0005-0000-0000-00000C3F0000}"/>
    <cellStyle name="Normal 6 3 11 2 3 2 2 2" xfId="39579" xr:uid="{00000000-0005-0000-0000-00000D3F0000}"/>
    <cellStyle name="Normal 6 3 11 2 3 2 3" xfId="29561" xr:uid="{00000000-0005-0000-0000-00000E3F0000}"/>
    <cellStyle name="Normal 6 3 11 2 3 3" xfId="8982" xr:uid="{00000000-0005-0000-0000-00000F3F0000}"/>
    <cellStyle name="Normal 6 3 11 2 3 3 2" xfId="8983" xr:uid="{00000000-0005-0000-0000-0000103F0000}"/>
    <cellStyle name="Normal 6 3 11 2 3 3 2 2" xfId="39580" xr:uid="{00000000-0005-0000-0000-0000113F0000}"/>
    <cellStyle name="Normal 6 3 11 2 3 3 3" xfId="29562" xr:uid="{00000000-0005-0000-0000-0000123F0000}"/>
    <cellStyle name="Normal 6 3 11 2 3 4" xfId="8984" xr:uid="{00000000-0005-0000-0000-0000133F0000}"/>
    <cellStyle name="Normal 6 3 11 2 3 4 2" xfId="35210" xr:uid="{00000000-0005-0000-0000-0000143F0000}"/>
    <cellStyle name="Normal 6 3 11 2 3 5" xfId="24614" xr:uid="{00000000-0005-0000-0000-0000153F0000}"/>
    <cellStyle name="Normal 6 3 11 2 4" xfId="8985" xr:uid="{00000000-0005-0000-0000-0000163F0000}"/>
    <cellStyle name="Normal 6 3 11 2 4 2" xfId="8986" xr:uid="{00000000-0005-0000-0000-0000173F0000}"/>
    <cellStyle name="Normal 6 3 11 2 4 2 2" xfId="39581" xr:uid="{00000000-0005-0000-0000-0000183F0000}"/>
    <cellStyle name="Normal 6 3 11 2 4 3" xfId="29563" xr:uid="{00000000-0005-0000-0000-0000193F0000}"/>
    <cellStyle name="Normal 6 3 11 2 5" xfId="8987" xr:uid="{00000000-0005-0000-0000-00001A3F0000}"/>
    <cellStyle name="Normal 6 3 11 2 5 2" xfId="8988" xr:uid="{00000000-0005-0000-0000-00001B3F0000}"/>
    <cellStyle name="Normal 6 3 11 2 5 2 2" xfId="39582" xr:uid="{00000000-0005-0000-0000-00001C3F0000}"/>
    <cellStyle name="Normal 6 3 11 2 5 3" xfId="29564" xr:uid="{00000000-0005-0000-0000-00001D3F0000}"/>
    <cellStyle name="Normal 6 3 11 2 6" xfId="8989" xr:uid="{00000000-0005-0000-0000-00001E3F0000}"/>
    <cellStyle name="Normal 6 3 11 2 6 2" xfId="35208" xr:uid="{00000000-0005-0000-0000-00001F3F0000}"/>
    <cellStyle name="Normal 6 3 11 2 7" xfId="24612" xr:uid="{00000000-0005-0000-0000-0000203F0000}"/>
    <cellStyle name="Normal 6 3 11 3" xfId="8990" xr:uid="{00000000-0005-0000-0000-0000213F0000}"/>
    <cellStyle name="Normal 6 3 11 3 2" xfId="8991" xr:uid="{00000000-0005-0000-0000-0000223F0000}"/>
    <cellStyle name="Normal 6 3 11 3 2 2" xfId="8992" xr:uid="{00000000-0005-0000-0000-0000233F0000}"/>
    <cellStyle name="Normal 6 3 11 3 2 2 2" xfId="39583" xr:uid="{00000000-0005-0000-0000-0000243F0000}"/>
    <cellStyle name="Normal 6 3 11 3 2 3" xfId="29565" xr:uid="{00000000-0005-0000-0000-0000253F0000}"/>
    <cellStyle name="Normal 6 3 11 3 3" xfId="8993" xr:uid="{00000000-0005-0000-0000-0000263F0000}"/>
    <cellStyle name="Normal 6 3 11 3 3 2" xfId="8994" xr:uid="{00000000-0005-0000-0000-0000273F0000}"/>
    <cellStyle name="Normal 6 3 11 3 3 2 2" xfId="39584" xr:uid="{00000000-0005-0000-0000-0000283F0000}"/>
    <cellStyle name="Normal 6 3 11 3 3 3" xfId="29566" xr:uid="{00000000-0005-0000-0000-0000293F0000}"/>
    <cellStyle name="Normal 6 3 11 3 4" xfId="8995" xr:uid="{00000000-0005-0000-0000-00002A3F0000}"/>
    <cellStyle name="Normal 6 3 11 3 4 2" xfId="35211" xr:uid="{00000000-0005-0000-0000-00002B3F0000}"/>
    <cellStyle name="Normal 6 3 11 3 5" xfId="24615" xr:uid="{00000000-0005-0000-0000-00002C3F0000}"/>
    <cellStyle name="Normal 6 3 11 4" xfId="8996" xr:uid="{00000000-0005-0000-0000-00002D3F0000}"/>
    <cellStyle name="Normal 6 3 11 4 2" xfId="8997" xr:uid="{00000000-0005-0000-0000-00002E3F0000}"/>
    <cellStyle name="Normal 6 3 11 4 2 2" xfId="8998" xr:uid="{00000000-0005-0000-0000-00002F3F0000}"/>
    <cellStyle name="Normal 6 3 11 4 2 2 2" xfId="39585" xr:uid="{00000000-0005-0000-0000-0000303F0000}"/>
    <cellStyle name="Normal 6 3 11 4 2 3" xfId="29567" xr:uid="{00000000-0005-0000-0000-0000313F0000}"/>
    <cellStyle name="Normal 6 3 11 4 3" xfId="8999" xr:uid="{00000000-0005-0000-0000-0000323F0000}"/>
    <cellStyle name="Normal 6 3 11 4 3 2" xfId="9000" xr:uid="{00000000-0005-0000-0000-0000333F0000}"/>
    <cellStyle name="Normal 6 3 11 4 3 2 2" xfId="39586" xr:uid="{00000000-0005-0000-0000-0000343F0000}"/>
    <cellStyle name="Normal 6 3 11 4 3 3" xfId="29568" xr:uid="{00000000-0005-0000-0000-0000353F0000}"/>
    <cellStyle name="Normal 6 3 11 4 4" xfId="9001" xr:uid="{00000000-0005-0000-0000-0000363F0000}"/>
    <cellStyle name="Normal 6 3 11 4 4 2" xfId="35212" xr:uid="{00000000-0005-0000-0000-0000373F0000}"/>
    <cellStyle name="Normal 6 3 11 4 5" xfId="24616" xr:uid="{00000000-0005-0000-0000-0000383F0000}"/>
    <cellStyle name="Normal 6 3 11 5" xfId="9002" xr:uid="{00000000-0005-0000-0000-0000393F0000}"/>
    <cellStyle name="Normal 6 3 11 5 2" xfId="9003" xr:uid="{00000000-0005-0000-0000-00003A3F0000}"/>
    <cellStyle name="Normal 6 3 11 5 2 2" xfId="39587" xr:uid="{00000000-0005-0000-0000-00003B3F0000}"/>
    <cellStyle name="Normal 6 3 11 5 3" xfId="29569" xr:uid="{00000000-0005-0000-0000-00003C3F0000}"/>
    <cellStyle name="Normal 6 3 11 6" xfId="9004" xr:uid="{00000000-0005-0000-0000-00003D3F0000}"/>
    <cellStyle name="Normal 6 3 11 6 2" xfId="9005" xr:uid="{00000000-0005-0000-0000-00003E3F0000}"/>
    <cellStyle name="Normal 6 3 11 6 2 2" xfId="39588" xr:uid="{00000000-0005-0000-0000-00003F3F0000}"/>
    <cellStyle name="Normal 6 3 11 6 3" xfId="29570" xr:uid="{00000000-0005-0000-0000-0000403F0000}"/>
    <cellStyle name="Normal 6 3 11 7" xfId="9006" xr:uid="{00000000-0005-0000-0000-0000413F0000}"/>
    <cellStyle name="Normal 6 3 11 7 2" xfId="35207" xr:uid="{00000000-0005-0000-0000-0000423F0000}"/>
    <cellStyle name="Normal 6 3 11 8" xfId="24611" xr:uid="{00000000-0005-0000-0000-0000433F0000}"/>
    <cellStyle name="Normal 6 3 12" xfId="9007" xr:uid="{00000000-0005-0000-0000-0000443F0000}"/>
    <cellStyle name="Normal 6 3 12 2" xfId="9008" xr:uid="{00000000-0005-0000-0000-0000453F0000}"/>
    <cellStyle name="Normal 6 3 12 2 2" xfId="9009" xr:uid="{00000000-0005-0000-0000-0000463F0000}"/>
    <cellStyle name="Normal 6 3 12 2 2 2" xfId="9010" xr:uid="{00000000-0005-0000-0000-0000473F0000}"/>
    <cellStyle name="Normal 6 3 12 2 2 2 2" xfId="39589" xr:uid="{00000000-0005-0000-0000-0000483F0000}"/>
    <cellStyle name="Normal 6 3 12 2 2 3" xfId="29571" xr:uid="{00000000-0005-0000-0000-0000493F0000}"/>
    <cellStyle name="Normal 6 3 12 2 3" xfId="9011" xr:uid="{00000000-0005-0000-0000-00004A3F0000}"/>
    <cellStyle name="Normal 6 3 12 2 3 2" xfId="9012" xr:uid="{00000000-0005-0000-0000-00004B3F0000}"/>
    <cellStyle name="Normal 6 3 12 2 3 2 2" xfId="39590" xr:uid="{00000000-0005-0000-0000-00004C3F0000}"/>
    <cellStyle name="Normal 6 3 12 2 3 3" xfId="29572" xr:uid="{00000000-0005-0000-0000-00004D3F0000}"/>
    <cellStyle name="Normal 6 3 12 2 4" xfId="9013" xr:uid="{00000000-0005-0000-0000-00004E3F0000}"/>
    <cellStyle name="Normal 6 3 12 2 4 2" xfId="35214" xr:uid="{00000000-0005-0000-0000-00004F3F0000}"/>
    <cellStyle name="Normal 6 3 12 2 5" xfId="24618" xr:uid="{00000000-0005-0000-0000-0000503F0000}"/>
    <cellStyle name="Normal 6 3 12 3" xfId="9014" xr:uid="{00000000-0005-0000-0000-0000513F0000}"/>
    <cellStyle name="Normal 6 3 12 3 2" xfId="9015" xr:uid="{00000000-0005-0000-0000-0000523F0000}"/>
    <cellStyle name="Normal 6 3 12 3 2 2" xfId="9016" xr:uid="{00000000-0005-0000-0000-0000533F0000}"/>
    <cellStyle name="Normal 6 3 12 3 2 2 2" xfId="39591" xr:uid="{00000000-0005-0000-0000-0000543F0000}"/>
    <cellStyle name="Normal 6 3 12 3 2 3" xfId="29573" xr:uid="{00000000-0005-0000-0000-0000553F0000}"/>
    <cellStyle name="Normal 6 3 12 3 3" xfId="9017" xr:uid="{00000000-0005-0000-0000-0000563F0000}"/>
    <cellStyle name="Normal 6 3 12 3 3 2" xfId="9018" xr:uid="{00000000-0005-0000-0000-0000573F0000}"/>
    <cellStyle name="Normal 6 3 12 3 3 2 2" xfId="39592" xr:uid="{00000000-0005-0000-0000-0000583F0000}"/>
    <cellStyle name="Normal 6 3 12 3 3 3" xfId="29574" xr:uid="{00000000-0005-0000-0000-0000593F0000}"/>
    <cellStyle name="Normal 6 3 12 3 4" xfId="9019" xr:uid="{00000000-0005-0000-0000-00005A3F0000}"/>
    <cellStyle name="Normal 6 3 12 3 4 2" xfId="35215" xr:uid="{00000000-0005-0000-0000-00005B3F0000}"/>
    <cellStyle name="Normal 6 3 12 3 5" xfId="24619" xr:uid="{00000000-0005-0000-0000-00005C3F0000}"/>
    <cellStyle name="Normal 6 3 12 4" xfId="9020" xr:uid="{00000000-0005-0000-0000-00005D3F0000}"/>
    <cellStyle name="Normal 6 3 12 4 2" xfId="9021" xr:uid="{00000000-0005-0000-0000-00005E3F0000}"/>
    <cellStyle name="Normal 6 3 12 4 2 2" xfId="39593" xr:uid="{00000000-0005-0000-0000-00005F3F0000}"/>
    <cellStyle name="Normal 6 3 12 4 3" xfId="29575" xr:uid="{00000000-0005-0000-0000-0000603F0000}"/>
    <cellStyle name="Normal 6 3 12 5" xfId="9022" xr:uid="{00000000-0005-0000-0000-0000613F0000}"/>
    <cellStyle name="Normal 6 3 12 5 2" xfId="9023" xr:uid="{00000000-0005-0000-0000-0000623F0000}"/>
    <cellStyle name="Normal 6 3 12 5 2 2" xfId="39594" xr:uid="{00000000-0005-0000-0000-0000633F0000}"/>
    <cellStyle name="Normal 6 3 12 5 3" xfId="29576" xr:uid="{00000000-0005-0000-0000-0000643F0000}"/>
    <cellStyle name="Normal 6 3 12 6" xfId="9024" xr:uid="{00000000-0005-0000-0000-0000653F0000}"/>
    <cellStyle name="Normal 6 3 12 6 2" xfId="35213" xr:uid="{00000000-0005-0000-0000-0000663F0000}"/>
    <cellStyle name="Normal 6 3 12 7" xfId="24617" xr:uid="{00000000-0005-0000-0000-0000673F0000}"/>
    <cellStyle name="Normal 6 3 13" xfId="9025" xr:uid="{00000000-0005-0000-0000-0000683F0000}"/>
    <cellStyle name="Normal 6 3 13 2" xfId="9026" xr:uid="{00000000-0005-0000-0000-0000693F0000}"/>
    <cellStyle name="Normal 6 3 13 2 2" xfId="9027" xr:uid="{00000000-0005-0000-0000-00006A3F0000}"/>
    <cellStyle name="Normal 6 3 13 2 2 2" xfId="9028" xr:uid="{00000000-0005-0000-0000-00006B3F0000}"/>
    <cellStyle name="Normal 6 3 13 2 2 2 2" xfId="39595" xr:uid="{00000000-0005-0000-0000-00006C3F0000}"/>
    <cellStyle name="Normal 6 3 13 2 2 3" xfId="29577" xr:uid="{00000000-0005-0000-0000-00006D3F0000}"/>
    <cellStyle name="Normal 6 3 13 2 3" xfId="9029" xr:uid="{00000000-0005-0000-0000-00006E3F0000}"/>
    <cellStyle name="Normal 6 3 13 2 3 2" xfId="9030" xr:uid="{00000000-0005-0000-0000-00006F3F0000}"/>
    <cellStyle name="Normal 6 3 13 2 3 2 2" xfId="39596" xr:uid="{00000000-0005-0000-0000-0000703F0000}"/>
    <cellStyle name="Normal 6 3 13 2 3 3" xfId="29578" xr:uid="{00000000-0005-0000-0000-0000713F0000}"/>
    <cellStyle name="Normal 6 3 13 2 4" xfId="9031" xr:uid="{00000000-0005-0000-0000-0000723F0000}"/>
    <cellStyle name="Normal 6 3 13 2 4 2" xfId="35217" xr:uid="{00000000-0005-0000-0000-0000733F0000}"/>
    <cellStyle name="Normal 6 3 13 2 5" xfId="24621" xr:uid="{00000000-0005-0000-0000-0000743F0000}"/>
    <cellStyle name="Normal 6 3 13 3" xfId="9032" xr:uid="{00000000-0005-0000-0000-0000753F0000}"/>
    <cellStyle name="Normal 6 3 13 3 2" xfId="9033" xr:uid="{00000000-0005-0000-0000-0000763F0000}"/>
    <cellStyle name="Normal 6 3 13 3 2 2" xfId="9034" xr:uid="{00000000-0005-0000-0000-0000773F0000}"/>
    <cellStyle name="Normal 6 3 13 3 2 2 2" xfId="39597" xr:uid="{00000000-0005-0000-0000-0000783F0000}"/>
    <cellStyle name="Normal 6 3 13 3 2 3" xfId="29579" xr:uid="{00000000-0005-0000-0000-0000793F0000}"/>
    <cellStyle name="Normal 6 3 13 3 3" xfId="9035" xr:uid="{00000000-0005-0000-0000-00007A3F0000}"/>
    <cellStyle name="Normal 6 3 13 3 3 2" xfId="9036" xr:uid="{00000000-0005-0000-0000-00007B3F0000}"/>
    <cellStyle name="Normal 6 3 13 3 3 2 2" xfId="39598" xr:uid="{00000000-0005-0000-0000-00007C3F0000}"/>
    <cellStyle name="Normal 6 3 13 3 3 3" xfId="29580" xr:uid="{00000000-0005-0000-0000-00007D3F0000}"/>
    <cellStyle name="Normal 6 3 13 3 4" xfId="9037" xr:uid="{00000000-0005-0000-0000-00007E3F0000}"/>
    <cellStyle name="Normal 6 3 13 3 4 2" xfId="35218" xr:uid="{00000000-0005-0000-0000-00007F3F0000}"/>
    <cellStyle name="Normal 6 3 13 3 5" xfId="24622" xr:uid="{00000000-0005-0000-0000-0000803F0000}"/>
    <cellStyle name="Normal 6 3 13 4" xfId="9038" xr:uid="{00000000-0005-0000-0000-0000813F0000}"/>
    <cellStyle name="Normal 6 3 13 4 2" xfId="9039" xr:uid="{00000000-0005-0000-0000-0000823F0000}"/>
    <cellStyle name="Normal 6 3 13 4 2 2" xfId="39599" xr:uid="{00000000-0005-0000-0000-0000833F0000}"/>
    <cellStyle name="Normal 6 3 13 4 3" xfId="29581" xr:uid="{00000000-0005-0000-0000-0000843F0000}"/>
    <cellStyle name="Normal 6 3 13 5" xfId="9040" xr:uid="{00000000-0005-0000-0000-0000853F0000}"/>
    <cellStyle name="Normal 6 3 13 5 2" xfId="9041" xr:uid="{00000000-0005-0000-0000-0000863F0000}"/>
    <cellStyle name="Normal 6 3 13 5 2 2" xfId="39600" xr:uid="{00000000-0005-0000-0000-0000873F0000}"/>
    <cellStyle name="Normal 6 3 13 5 3" xfId="29582" xr:uid="{00000000-0005-0000-0000-0000883F0000}"/>
    <cellStyle name="Normal 6 3 13 6" xfId="9042" xr:uid="{00000000-0005-0000-0000-0000893F0000}"/>
    <cellStyle name="Normal 6 3 13 6 2" xfId="35216" xr:uid="{00000000-0005-0000-0000-00008A3F0000}"/>
    <cellStyle name="Normal 6 3 13 7" xfId="24620" xr:uid="{00000000-0005-0000-0000-00008B3F0000}"/>
    <cellStyle name="Normal 6 3 14" xfId="9043" xr:uid="{00000000-0005-0000-0000-00008C3F0000}"/>
    <cellStyle name="Normal 6 3 14 2" xfId="9044" xr:uid="{00000000-0005-0000-0000-00008D3F0000}"/>
    <cellStyle name="Normal 6 3 14 2 2" xfId="9045" xr:uid="{00000000-0005-0000-0000-00008E3F0000}"/>
    <cellStyle name="Normal 6 3 14 2 2 2" xfId="39601" xr:uid="{00000000-0005-0000-0000-00008F3F0000}"/>
    <cellStyle name="Normal 6 3 14 2 3" xfId="29583" xr:uid="{00000000-0005-0000-0000-0000903F0000}"/>
    <cellStyle name="Normal 6 3 14 3" xfId="9046" xr:uid="{00000000-0005-0000-0000-0000913F0000}"/>
    <cellStyle name="Normal 6 3 14 3 2" xfId="9047" xr:uid="{00000000-0005-0000-0000-0000923F0000}"/>
    <cellStyle name="Normal 6 3 14 3 2 2" xfId="39602" xr:uid="{00000000-0005-0000-0000-0000933F0000}"/>
    <cellStyle name="Normal 6 3 14 3 3" xfId="29584" xr:uid="{00000000-0005-0000-0000-0000943F0000}"/>
    <cellStyle name="Normal 6 3 14 4" xfId="9048" xr:uid="{00000000-0005-0000-0000-0000953F0000}"/>
    <cellStyle name="Normal 6 3 14 4 2" xfId="35219" xr:uid="{00000000-0005-0000-0000-0000963F0000}"/>
    <cellStyle name="Normal 6 3 14 5" xfId="24623" xr:uid="{00000000-0005-0000-0000-0000973F0000}"/>
    <cellStyle name="Normal 6 3 15" xfId="9049" xr:uid="{00000000-0005-0000-0000-0000983F0000}"/>
    <cellStyle name="Normal 6 3 15 2" xfId="9050" xr:uid="{00000000-0005-0000-0000-0000993F0000}"/>
    <cellStyle name="Normal 6 3 15 2 2" xfId="9051" xr:uid="{00000000-0005-0000-0000-00009A3F0000}"/>
    <cellStyle name="Normal 6 3 15 2 2 2" xfId="39603" xr:uid="{00000000-0005-0000-0000-00009B3F0000}"/>
    <cellStyle name="Normal 6 3 15 2 3" xfId="29585" xr:uid="{00000000-0005-0000-0000-00009C3F0000}"/>
    <cellStyle name="Normal 6 3 15 3" xfId="9052" xr:uid="{00000000-0005-0000-0000-00009D3F0000}"/>
    <cellStyle name="Normal 6 3 15 3 2" xfId="9053" xr:uid="{00000000-0005-0000-0000-00009E3F0000}"/>
    <cellStyle name="Normal 6 3 15 3 2 2" xfId="39604" xr:uid="{00000000-0005-0000-0000-00009F3F0000}"/>
    <cellStyle name="Normal 6 3 15 3 3" xfId="29586" xr:uid="{00000000-0005-0000-0000-0000A03F0000}"/>
    <cellStyle name="Normal 6 3 15 4" xfId="9054" xr:uid="{00000000-0005-0000-0000-0000A13F0000}"/>
    <cellStyle name="Normal 6 3 15 4 2" xfId="35220" xr:uid="{00000000-0005-0000-0000-0000A23F0000}"/>
    <cellStyle name="Normal 6 3 15 5" xfId="24624" xr:uid="{00000000-0005-0000-0000-0000A33F0000}"/>
    <cellStyle name="Normal 6 3 16" xfId="9055" xr:uid="{00000000-0005-0000-0000-0000A43F0000}"/>
    <cellStyle name="Normal 6 3 16 2" xfId="9056" xr:uid="{00000000-0005-0000-0000-0000A53F0000}"/>
    <cellStyle name="Normal 6 3 16 2 2" xfId="35200" xr:uid="{00000000-0005-0000-0000-0000A63F0000}"/>
    <cellStyle name="Normal 6 3 16 3" xfId="24604" xr:uid="{00000000-0005-0000-0000-0000A73F0000}"/>
    <cellStyle name="Normal 6 3 17" xfId="9057" xr:uid="{00000000-0005-0000-0000-0000A83F0000}"/>
    <cellStyle name="Normal 6 3 17 2" xfId="9058" xr:uid="{00000000-0005-0000-0000-0000A93F0000}"/>
    <cellStyle name="Normal 6 3 17 2 2" xfId="39605" xr:uid="{00000000-0005-0000-0000-0000AA3F0000}"/>
    <cellStyle name="Normal 6 3 17 3" xfId="29587" xr:uid="{00000000-0005-0000-0000-0000AB3F0000}"/>
    <cellStyle name="Normal 6 3 18" xfId="9059" xr:uid="{00000000-0005-0000-0000-0000AC3F0000}"/>
    <cellStyle name="Normal 6 3 18 2" xfId="9060" xr:uid="{00000000-0005-0000-0000-0000AD3F0000}"/>
    <cellStyle name="Normal 6 3 18 2 2" xfId="39606" xr:uid="{00000000-0005-0000-0000-0000AE3F0000}"/>
    <cellStyle name="Normal 6 3 18 3" xfId="29588" xr:uid="{00000000-0005-0000-0000-0000AF3F0000}"/>
    <cellStyle name="Normal 6 3 19" xfId="9061" xr:uid="{00000000-0005-0000-0000-0000B03F0000}"/>
    <cellStyle name="Normal 6 3 19 2" xfId="9062" xr:uid="{00000000-0005-0000-0000-0000B13F0000}"/>
    <cellStyle name="Normal 6 3 19 2 2" xfId="43826" xr:uid="{00000000-0005-0000-0000-0000B23F0000}"/>
    <cellStyle name="Normal 6 3 19 3" xfId="33810" xr:uid="{00000000-0005-0000-0000-0000B33F0000}"/>
    <cellStyle name="Normal 6 3 2" xfId="9063" xr:uid="{00000000-0005-0000-0000-0000B43F0000}"/>
    <cellStyle name="Normal 6 3 2 10" xfId="9064" xr:uid="{00000000-0005-0000-0000-0000B53F0000}"/>
    <cellStyle name="Normal 6 3 2 10 2" xfId="9065" xr:uid="{00000000-0005-0000-0000-0000B63F0000}"/>
    <cellStyle name="Normal 6 3 2 10 2 2" xfId="9066" xr:uid="{00000000-0005-0000-0000-0000B73F0000}"/>
    <cellStyle name="Normal 6 3 2 10 2 2 2" xfId="9067" xr:uid="{00000000-0005-0000-0000-0000B83F0000}"/>
    <cellStyle name="Normal 6 3 2 10 2 2 2 2" xfId="9068" xr:uid="{00000000-0005-0000-0000-0000B93F0000}"/>
    <cellStyle name="Normal 6 3 2 10 2 2 2 2 2" xfId="39607" xr:uid="{00000000-0005-0000-0000-0000BA3F0000}"/>
    <cellStyle name="Normal 6 3 2 10 2 2 2 3" xfId="29589" xr:uid="{00000000-0005-0000-0000-0000BB3F0000}"/>
    <cellStyle name="Normal 6 3 2 10 2 2 3" xfId="9069" xr:uid="{00000000-0005-0000-0000-0000BC3F0000}"/>
    <cellStyle name="Normal 6 3 2 10 2 2 3 2" xfId="9070" xr:uid="{00000000-0005-0000-0000-0000BD3F0000}"/>
    <cellStyle name="Normal 6 3 2 10 2 2 3 2 2" xfId="39608" xr:uid="{00000000-0005-0000-0000-0000BE3F0000}"/>
    <cellStyle name="Normal 6 3 2 10 2 2 3 3" xfId="29590" xr:uid="{00000000-0005-0000-0000-0000BF3F0000}"/>
    <cellStyle name="Normal 6 3 2 10 2 2 4" xfId="9071" xr:uid="{00000000-0005-0000-0000-0000C03F0000}"/>
    <cellStyle name="Normal 6 3 2 10 2 2 4 2" xfId="35224" xr:uid="{00000000-0005-0000-0000-0000C13F0000}"/>
    <cellStyle name="Normal 6 3 2 10 2 2 5" xfId="24628" xr:uid="{00000000-0005-0000-0000-0000C23F0000}"/>
    <cellStyle name="Normal 6 3 2 10 2 3" xfId="9072" xr:uid="{00000000-0005-0000-0000-0000C33F0000}"/>
    <cellStyle name="Normal 6 3 2 10 2 3 2" xfId="9073" xr:uid="{00000000-0005-0000-0000-0000C43F0000}"/>
    <cellStyle name="Normal 6 3 2 10 2 3 2 2" xfId="9074" xr:uid="{00000000-0005-0000-0000-0000C53F0000}"/>
    <cellStyle name="Normal 6 3 2 10 2 3 2 2 2" xfId="39609" xr:uid="{00000000-0005-0000-0000-0000C63F0000}"/>
    <cellStyle name="Normal 6 3 2 10 2 3 2 3" xfId="29591" xr:uid="{00000000-0005-0000-0000-0000C73F0000}"/>
    <cellStyle name="Normal 6 3 2 10 2 3 3" xfId="9075" xr:uid="{00000000-0005-0000-0000-0000C83F0000}"/>
    <cellStyle name="Normal 6 3 2 10 2 3 3 2" xfId="9076" xr:uid="{00000000-0005-0000-0000-0000C93F0000}"/>
    <cellStyle name="Normal 6 3 2 10 2 3 3 2 2" xfId="39610" xr:uid="{00000000-0005-0000-0000-0000CA3F0000}"/>
    <cellStyle name="Normal 6 3 2 10 2 3 3 3" xfId="29592" xr:uid="{00000000-0005-0000-0000-0000CB3F0000}"/>
    <cellStyle name="Normal 6 3 2 10 2 3 4" xfId="9077" xr:uid="{00000000-0005-0000-0000-0000CC3F0000}"/>
    <cellStyle name="Normal 6 3 2 10 2 3 4 2" xfId="35225" xr:uid="{00000000-0005-0000-0000-0000CD3F0000}"/>
    <cellStyle name="Normal 6 3 2 10 2 3 5" xfId="24629" xr:uid="{00000000-0005-0000-0000-0000CE3F0000}"/>
    <cellStyle name="Normal 6 3 2 10 2 4" xfId="9078" xr:uid="{00000000-0005-0000-0000-0000CF3F0000}"/>
    <cellStyle name="Normal 6 3 2 10 2 4 2" xfId="9079" xr:uid="{00000000-0005-0000-0000-0000D03F0000}"/>
    <cellStyle name="Normal 6 3 2 10 2 4 2 2" xfId="39611" xr:uid="{00000000-0005-0000-0000-0000D13F0000}"/>
    <cellStyle name="Normal 6 3 2 10 2 4 3" xfId="29593" xr:uid="{00000000-0005-0000-0000-0000D23F0000}"/>
    <cellStyle name="Normal 6 3 2 10 2 5" xfId="9080" xr:uid="{00000000-0005-0000-0000-0000D33F0000}"/>
    <cellStyle name="Normal 6 3 2 10 2 5 2" xfId="9081" xr:uid="{00000000-0005-0000-0000-0000D43F0000}"/>
    <cellStyle name="Normal 6 3 2 10 2 5 2 2" xfId="39612" xr:uid="{00000000-0005-0000-0000-0000D53F0000}"/>
    <cellStyle name="Normal 6 3 2 10 2 5 3" xfId="29594" xr:uid="{00000000-0005-0000-0000-0000D63F0000}"/>
    <cellStyle name="Normal 6 3 2 10 2 6" xfId="9082" xr:uid="{00000000-0005-0000-0000-0000D73F0000}"/>
    <cellStyle name="Normal 6 3 2 10 2 6 2" xfId="35223" xr:uid="{00000000-0005-0000-0000-0000D83F0000}"/>
    <cellStyle name="Normal 6 3 2 10 2 7" xfId="24627" xr:uid="{00000000-0005-0000-0000-0000D93F0000}"/>
    <cellStyle name="Normal 6 3 2 10 3" xfId="9083" xr:uid="{00000000-0005-0000-0000-0000DA3F0000}"/>
    <cellStyle name="Normal 6 3 2 10 3 2" xfId="9084" xr:uid="{00000000-0005-0000-0000-0000DB3F0000}"/>
    <cellStyle name="Normal 6 3 2 10 3 2 2" xfId="9085" xr:uid="{00000000-0005-0000-0000-0000DC3F0000}"/>
    <cellStyle name="Normal 6 3 2 10 3 2 2 2" xfId="39613" xr:uid="{00000000-0005-0000-0000-0000DD3F0000}"/>
    <cellStyle name="Normal 6 3 2 10 3 2 3" xfId="29595" xr:uid="{00000000-0005-0000-0000-0000DE3F0000}"/>
    <cellStyle name="Normal 6 3 2 10 3 3" xfId="9086" xr:uid="{00000000-0005-0000-0000-0000DF3F0000}"/>
    <cellStyle name="Normal 6 3 2 10 3 3 2" xfId="9087" xr:uid="{00000000-0005-0000-0000-0000E03F0000}"/>
    <cellStyle name="Normal 6 3 2 10 3 3 2 2" xfId="39614" xr:uid="{00000000-0005-0000-0000-0000E13F0000}"/>
    <cellStyle name="Normal 6 3 2 10 3 3 3" xfId="29596" xr:uid="{00000000-0005-0000-0000-0000E23F0000}"/>
    <cellStyle name="Normal 6 3 2 10 3 4" xfId="9088" xr:uid="{00000000-0005-0000-0000-0000E33F0000}"/>
    <cellStyle name="Normal 6 3 2 10 3 4 2" xfId="35226" xr:uid="{00000000-0005-0000-0000-0000E43F0000}"/>
    <cellStyle name="Normal 6 3 2 10 3 5" xfId="24630" xr:uid="{00000000-0005-0000-0000-0000E53F0000}"/>
    <cellStyle name="Normal 6 3 2 10 4" xfId="9089" xr:uid="{00000000-0005-0000-0000-0000E63F0000}"/>
    <cellStyle name="Normal 6 3 2 10 4 2" xfId="9090" xr:uid="{00000000-0005-0000-0000-0000E73F0000}"/>
    <cellStyle name="Normal 6 3 2 10 4 2 2" xfId="9091" xr:uid="{00000000-0005-0000-0000-0000E83F0000}"/>
    <cellStyle name="Normal 6 3 2 10 4 2 2 2" xfId="39615" xr:uid="{00000000-0005-0000-0000-0000E93F0000}"/>
    <cellStyle name="Normal 6 3 2 10 4 2 3" xfId="29597" xr:uid="{00000000-0005-0000-0000-0000EA3F0000}"/>
    <cellStyle name="Normal 6 3 2 10 4 3" xfId="9092" xr:uid="{00000000-0005-0000-0000-0000EB3F0000}"/>
    <cellStyle name="Normal 6 3 2 10 4 3 2" xfId="9093" xr:uid="{00000000-0005-0000-0000-0000EC3F0000}"/>
    <cellStyle name="Normal 6 3 2 10 4 3 2 2" xfId="39616" xr:uid="{00000000-0005-0000-0000-0000ED3F0000}"/>
    <cellStyle name="Normal 6 3 2 10 4 3 3" xfId="29598" xr:uid="{00000000-0005-0000-0000-0000EE3F0000}"/>
    <cellStyle name="Normal 6 3 2 10 4 4" xfId="9094" xr:uid="{00000000-0005-0000-0000-0000EF3F0000}"/>
    <cellStyle name="Normal 6 3 2 10 4 4 2" xfId="35227" xr:uid="{00000000-0005-0000-0000-0000F03F0000}"/>
    <cellStyle name="Normal 6 3 2 10 4 5" xfId="24631" xr:uid="{00000000-0005-0000-0000-0000F13F0000}"/>
    <cellStyle name="Normal 6 3 2 10 5" xfId="9095" xr:uid="{00000000-0005-0000-0000-0000F23F0000}"/>
    <cellStyle name="Normal 6 3 2 10 5 2" xfId="9096" xr:uid="{00000000-0005-0000-0000-0000F33F0000}"/>
    <cellStyle name="Normal 6 3 2 10 5 2 2" xfId="39617" xr:uid="{00000000-0005-0000-0000-0000F43F0000}"/>
    <cellStyle name="Normal 6 3 2 10 5 3" xfId="29599" xr:uid="{00000000-0005-0000-0000-0000F53F0000}"/>
    <cellStyle name="Normal 6 3 2 10 6" xfId="9097" xr:uid="{00000000-0005-0000-0000-0000F63F0000}"/>
    <cellStyle name="Normal 6 3 2 10 6 2" xfId="9098" xr:uid="{00000000-0005-0000-0000-0000F73F0000}"/>
    <cellStyle name="Normal 6 3 2 10 6 2 2" xfId="39618" xr:uid="{00000000-0005-0000-0000-0000F83F0000}"/>
    <cellStyle name="Normal 6 3 2 10 6 3" xfId="29600" xr:uid="{00000000-0005-0000-0000-0000F93F0000}"/>
    <cellStyle name="Normal 6 3 2 10 7" xfId="9099" xr:uid="{00000000-0005-0000-0000-0000FA3F0000}"/>
    <cellStyle name="Normal 6 3 2 10 7 2" xfId="35222" xr:uid="{00000000-0005-0000-0000-0000FB3F0000}"/>
    <cellStyle name="Normal 6 3 2 10 8" xfId="24626" xr:uid="{00000000-0005-0000-0000-0000FC3F0000}"/>
    <cellStyle name="Normal 6 3 2 11" xfId="9100" xr:uid="{00000000-0005-0000-0000-0000FD3F0000}"/>
    <cellStyle name="Normal 6 3 2 11 2" xfId="9101" xr:uid="{00000000-0005-0000-0000-0000FE3F0000}"/>
    <cellStyle name="Normal 6 3 2 11 2 2" xfId="9102" xr:uid="{00000000-0005-0000-0000-0000FF3F0000}"/>
    <cellStyle name="Normal 6 3 2 11 2 2 2" xfId="9103" xr:uid="{00000000-0005-0000-0000-000000400000}"/>
    <cellStyle name="Normal 6 3 2 11 2 2 2 2" xfId="39619" xr:uid="{00000000-0005-0000-0000-000001400000}"/>
    <cellStyle name="Normal 6 3 2 11 2 2 3" xfId="29601" xr:uid="{00000000-0005-0000-0000-000002400000}"/>
    <cellStyle name="Normal 6 3 2 11 2 3" xfId="9104" xr:uid="{00000000-0005-0000-0000-000003400000}"/>
    <cellStyle name="Normal 6 3 2 11 2 3 2" xfId="9105" xr:uid="{00000000-0005-0000-0000-000004400000}"/>
    <cellStyle name="Normal 6 3 2 11 2 3 2 2" xfId="39620" xr:uid="{00000000-0005-0000-0000-000005400000}"/>
    <cellStyle name="Normal 6 3 2 11 2 3 3" xfId="29602" xr:uid="{00000000-0005-0000-0000-000006400000}"/>
    <cellStyle name="Normal 6 3 2 11 2 4" xfId="9106" xr:uid="{00000000-0005-0000-0000-000007400000}"/>
    <cellStyle name="Normal 6 3 2 11 2 4 2" xfId="35229" xr:uid="{00000000-0005-0000-0000-000008400000}"/>
    <cellStyle name="Normal 6 3 2 11 2 5" xfId="24633" xr:uid="{00000000-0005-0000-0000-000009400000}"/>
    <cellStyle name="Normal 6 3 2 11 3" xfId="9107" xr:uid="{00000000-0005-0000-0000-00000A400000}"/>
    <cellStyle name="Normal 6 3 2 11 3 2" xfId="9108" xr:uid="{00000000-0005-0000-0000-00000B400000}"/>
    <cellStyle name="Normal 6 3 2 11 3 2 2" xfId="9109" xr:uid="{00000000-0005-0000-0000-00000C400000}"/>
    <cellStyle name="Normal 6 3 2 11 3 2 2 2" xfId="39621" xr:uid="{00000000-0005-0000-0000-00000D400000}"/>
    <cellStyle name="Normal 6 3 2 11 3 2 3" xfId="29603" xr:uid="{00000000-0005-0000-0000-00000E400000}"/>
    <cellStyle name="Normal 6 3 2 11 3 3" xfId="9110" xr:uid="{00000000-0005-0000-0000-00000F400000}"/>
    <cellStyle name="Normal 6 3 2 11 3 3 2" xfId="9111" xr:uid="{00000000-0005-0000-0000-000010400000}"/>
    <cellStyle name="Normal 6 3 2 11 3 3 2 2" xfId="39622" xr:uid="{00000000-0005-0000-0000-000011400000}"/>
    <cellStyle name="Normal 6 3 2 11 3 3 3" xfId="29604" xr:uid="{00000000-0005-0000-0000-000012400000}"/>
    <cellStyle name="Normal 6 3 2 11 3 4" xfId="9112" xr:uid="{00000000-0005-0000-0000-000013400000}"/>
    <cellStyle name="Normal 6 3 2 11 3 4 2" xfId="35230" xr:uid="{00000000-0005-0000-0000-000014400000}"/>
    <cellStyle name="Normal 6 3 2 11 3 5" xfId="24634" xr:uid="{00000000-0005-0000-0000-000015400000}"/>
    <cellStyle name="Normal 6 3 2 11 4" xfId="9113" xr:uid="{00000000-0005-0000-0000-000016400000}"/>
    <cellStyle name="Normal 6 3 2 11 4 2" xfId="9114" xr:uid="{00000000-0005-0000-0000-000017400000}"/>
    <cellStyle name="Normal 6 3 2 11 4 2 2" xfId="39623" xr:uid="{00000000-0005-0000-0000-000018400000}"/>
    <cellStyle name="Normal 6 3 2 11 4 3" xfId="29605" xr:uid="{00000000-0005-0000-0000-000019400000}"/>
    <cellStyle name="Normal 6 3 2 11 5" xfId="9115" xr:uid="{00000000-0005-0000-0000-00001A400000}"/>
    <cellStyle name="Normal 6 3 2 11 5 2" xfId="9116" xr:uid="{00000000-0005-0000-0000-00001B400000}"/>
    <cellStyle name="Normal 6 3 2 11 5 2 2" xfId="39624" xr:uid="{00000000-0005-0000-0000-00001C400000}"/>
    <cellStyle name="Normal 6 3 2 11 5 3" xfId="29606" xr:uid="{00000000-0005-0000-0000-00001D400000}"/>
    <cellStyle name="Normal 6 3 2 11 6" xfId="9117" xr:uid="{00000000-0005-0000-0000-00001E400000}"/>
    <cellStyle name="Normal 6 3 2 11 6 2" xfId="35228" xr:uid="{00000000-0005-0000-0000-00001F400000}"/>
    <cellStyle name="Normal 6 3 2 11 7" xfId="24632" xr:uid="{00000000-0005-0000-0000-000020400000}"/>
    <cellStyle name="Normal 6 3 2 12" xfId="9118" xr:uid="{00000000-0005-0000-0000-000021400000}"/>
    <cellStyle name="Normal 6 3 2 12 2" xfId="9119" xr:uid="{00000000-0005-0000-0000-000022400000}"/>
    <cellStyle name="Normal 6 3 2 12 2 2" xfId="9120" xr:uid="{00000000-0005-0000-0000-000023400000}"/>
    <cellStyle name="Normal 6 3 2 12 2 2 2" xfId="9121" xr:uid="{00000000-0005-0000-0000-000024400000}"/>
    <cellStyle name="Normal 6 3 2 12 2 2 2 2" xfId="39625" xr:uid="{00000000-0005-0000-0000-000025400000}"/>
    <cellStyle name="Normal 6 3 2 12 2 2 3" xfId="29607" xr:uid="{00000000-0005-0000-0000-000026400000}"/>
    <cellStyle name="Normal 6 3 2 12 2 3" xfId="9122" xr:uid="{00000000-0005-0000-0000-000027400000}"/>
    <cellStyle name="Normal 6 3 2 12 2 3 2" xfId="9123" xr:uid="{00000000-0005-0000-0000-000028400000}"/>
    <cellStyle name="Normal 6 3 2 12 2 3 2 2" xfId="39626" xr:uid="{00000000-0005-0000-0000-000029400000}"/>
    <cellStyle name="Normal 6 3 2 12 2 3 3" xfId="29608" xr:uid="{00000000-0005-0000-0000-00002A400000}"/>
    <cellStyle name="Normal 6 3 2 12 2 4" xfId="9124" xr:uid="{00000000-0005-0000-0000-00002B400000}"/>
    <cellStyle name="Normal 6 3 2 12 2 4 2" xfId="35232" xr:uid="{00000000-0005-0000-0000-00002C400000}"/>
    <cellStyle name="Normal 6 3 2 12 2 5" xfId="24636" xr:uid="{00000000-0005-0000-0000-00002D400000}"/>
    <cellStyle name="Normal 6 3 2 12 3" xfId="9125" xr:uid="{00000000-0005-0000-0000-00002E400000}"/>
    <cellStyle name="Normal 6 3 2 12 3 2" xfId="9126" xr:uid="{00000000-0005-0000-0000-00002F400000}"/>
    <cellStyle name="Normal 6 3 2 12 3 2 2" xfId="9127" xr:uid="{00000000-0005-0000-0000-000030400000}"/>
    <cellStyle name="Normal 6 3 2 12 3 2 2 2" xfId="39627" xr:uid="{00000000-0005-0000-0000-000031400000}"/>
    <cellStyle name="Normal 6 3 2 12 3 2 3" xfId="29609" xr:uid="{00000000-0005-0000-0000-000032400000}"/>
    <cellStyle name="Normal 6 3 2 12 3 3" xfId="9128" xr:uid="{00000000-0005-0000-0000-000033400000}"/>
    <cellStyle name="Normal 6 3 2 12 3 3 2" xfId="9129" xr:uid="{00000000-0005-0000-0000-000034400000}"/>
    <cellStyle name="Normal 6 3 2 12 3 3 2 2" xfId="39628" xr:uid="{00000000-0005-0000-0000-000035400000}"/>
    <cellStyle name="Normal 6 3 2 12 3 3 3" xfId="29610" xr:uid="{00000000-0005-0000-0000-000036400000}"/>
    <cellStyle name="Normal 6 3 2 12 3 4" xfId="9130" xr:uid="{00000000-0005-0000-0000-000037400000}"/>
    <cellStyle name="Normal 6 3 2 12 3 4 2" xfId="35233" xr:uid="{00000000-0005-0000-0000-000038400000}"/>
    <cellStyle name="Normal 6 3 2 12 3 5" xfId="24637" xr:uid="{00000000-0005-0000-0000-000039400000}"/>
    <cellStyle name="Normal 6 3 2 12 4" xfId="9131" xr:uid="{00000000-0005-0000-0000-00003A400000}"/>
    <cellStyle name="Normal 6 3 2 12 4 2" xfId="9132" xr:uid="{00000000-0005-0000-0000-00003B400000}"/>
    <cellStyle name="Normal 6 3 2 12 4 2 2" xfId="39629" xr:uid="{00000000-0005-0000-0000-00003C400000}"/>
    <cellStyle name="Normal 6 3 2 12 4 3" xfId="29611" xr:uid="{00000000-0005-0000-0000-00003D400000}"/>
    <cellStyle name="Normal 6 3 2 12 5" xfId="9133" xr:uid="{00000000-0005-0000-0000-00003E400000}"/>
    <cellStyle name="Normal 6 3 2 12 5 2" xfId="9134" xr:uid="{00000000-0005-0000-0000-00003F400000}"/>
    <cellStyle name="Normal 6 3 2 12 5 2 2" xfId="39630" xr:uid="{00000000-0005-0000-0000-000040400000}"/>
    <cellStyle name="Normal 6 3 2 12 5 3" xfId="29612" xr:uid="{00000000-0005-0000-0000-000041400000}"/>
    <cellStyle name="Normal 6 3 2 12 6" xfId="9135" xr:uid="{00000000-0005-0000-0000-000042400000}"/>
    <cellStyle name="Normal 6 3 2 12 6 2" xfId="35231" xr:uid="{00000000-0005-0000-0000-000043400000}"/>
    <cellStyle name="Normal 6 3 2 12 7" xfId="24635" xr:uid="{00000000-0005-0000-0000-000044400000}"/>
    <cellStyle name="Normal 6 3 2 13" xfId="9136" xr:uid="{00000000-0005-0000-0000-000045400000}"/>
    <cellStyle name="Normal 6 3 2 13 2" xfId="9137" xr:uid="{00000000-0005-0000-0000-000046400000}"/>
    <cellStyle name="Normal 6 3 2 13 2 2" xfId="9138" xr:uid="{00000000-0005-0000-0000-000047400000}"/>
    <cellStyle name="Normal 6 3 2 13 2 2 2" xfId="39631" xr:uid="{00000000-0005-0000-0000-000048400000}"/>
    <cellStyle name="Normal 6 3 2 13 2 3" xfId="29613" xr:uid="{00000000-0005-0000-0000-000049400000}"/>
    <cellStyle name="Normal 6 3 2 13 3" xfId="9139" xr:uid="{00000000-0005-0000-0000-00004A400000}"/>
    <cellStyle name="Normal 6 3 2 13 3 2" xfId="9140" xr:uid="{00000000-0005-0000-0000-00004B400000}"/>
    <cellStyle name="Normal 6 3 2 13 3 2 2" xfId="39632" xr:uid="{00000000-0005-0000-0000-00004C400000}"/>
    <cellStyle name="Normal 6 3 2 13 3 3" xfId="29614" xr:uid="{00000000-0005-0000-0000-00004D400000}"/>
    <cellStyle name="Normal 6 3 2 13 4" xfId="9141" xr:uid="{00000000-0005-0000-0000-00004E400000}"/>
    <cellStyle name="Normal 6 3 2 13 4 2" xfId="35234" xr:uid="{00000000-0005-0000-0000-00004F400000}"/>
    <cellStyle name="Normal 6 3 2 13 5" xfId="24638" xr:uid="{00000000-0005-0000-0000-000050400000}"/>
    <cellStyle name="Normal 6 3 2 14" xfId="9142" xr:uid="{00000000-0005-0000-0000-000051400000}"/>
    <cellStyle name="Normal 6 3 2 14 2" xfId="9143" xr:uid="{00000000-0005-0000-0000-000052400000}"/>
    <cellStyle name="Normal 6 3 2 14 2 2" xfId="9144" xr:uid="{00000000-0005-0000-0000-000053400000}"/>
    <cellStyle name="Normal 6 3 2 14 2 2 2" xfId="39633" xr:uid="{00000000-0005-0000-0000-000054400000}"/>
    <cellStyle name="Normal 6 3 2 14 2 3" xfId="29615" xr:uid="{00000000-0005-0000-0000-000055400000}"/>
    <cellStyle name="Normal 6 3 2 14 3" xfId="9145" xr:uid="{00000000-0005-0000-0000-000056400000}"/>
    <cellStyle name="Normal 6 3 2 14 3 2" xfId="9146" xr:uid="{00000000-0005-0000-0000-000057400000}"/>
    <cellStyle name="Normal 6 3 2 14 3 2 2" xfId="39634" xr:uid="{00000000-0005-0000-0000-000058400000}"/>
    <cellStyle name="Normal 6 3 2 14 3 3" xfId="29616" xr:uid="{00000000-0005-0000-0000-000059400000}"/>
    <cellStyle name="Normal 6 3 2 14 4" xfId="9147" xr:uid="{00000000-0005-0000-0000-00005A400000}"/>
    <cellStyle name="Normal 6 3 2 14 4 2" xfId="35235" xr:uid="{00000000-0005-0000-0000-00005B400000}"/>
    <cellStyle name="Normal 6 3 2 14 5" xfId="24639" xr:uid="{00000000-0005-0000-0000-00005C400000}"/>
    <cellStyle name="Normal 6 3 2 15" xfId="9148" xr:uid="{00000000-0005-0000-0000-00005D400000}"/>
    <cellStyle name="Normal 6 3 2 15 2" xfId="9149" xr:uid="{00000000-0005-0000-0000-00005E400000}"/>
    <cellStyle name="Normal 6 3 2 15 2 2" xfId="35221" xr:uid="{00000000-0005-0000-0000-00005F400000}"/>
    <cellStyle name="Normal 6 3 2 15 3" xfId="24625" xr:uid="{00000000-0005-0000-0000-000060400000}"/>
    <cellStyle name="Normal 6 3 2 16" xfId="9150" xr:uid="{00000000-0005-0000-0000-000061400000}"/>
    <cellStyle name="Normal 6 3 2 16 2" xfId="9151" xr:uid="{00000000-0005-0000-0000-000062400000}"/>
    <cellStyle name="Normal 6 3 2 16 2 2" xfId="39635" xr:uid="{00000000-0005-0000-0000-000063400000}"/>
    <cellStyle name="Normal 6 3 2 16 3" xfId="29617" xr:uid="{00000000-0005-0000-0000-000064400000}"/>
    <cellStyle name="Normal 6 3 2 17" xfId="9152" xr:uid="{00000000-0005-0000-0000-000065400000}"/>
    <cellStyle name="Normal 6 3 2 17 2" xfId="9153" xr:uid="{00000000-0005-0000-0000-000066400000}"/>
    <cellStyle name="Normal 6 3 2 17 2 2" xfId="39636" xr:uid="{00000000-0005-0000-0000-000067400000}"/>
    <cellStyle name="Normal 6 3 2 17 3" xfId="29618" xr:uid="{00000000-0005-0000-0000-000068400000}"/>
    <cellStyle name="Normal 6 3 2 18" xfId="9154" xr:uid="{00000000-0005-0000-0000-000069400000}"/>
    <cellStyle name="Normal 6 3 2 19" xfId="9155" xr:uid="{00000000-0005-0000-0000-00006A400000}"/>
    <cellStyle name="Normal 6 3 2 19 2" xfId="33891" xr:uid="{00000000-0005-0000-0000-00006B400000}"/>
    <cellStyle name="Normal 6 3 2 2" xfId="9156" xr:uid="{00000000-0005-0000-0000-00006C400000}"/>
    <cellStyle name="Normal 6 3 2 2 10" xfId="9157" xr:uid="{00000000-0005-0000-0000-00006D400000}"/>
    <cellStyle name="Normal 6 3 2 2 10 2" xfId="9158" xr:uid="{00000000-0005-0000-0000-00006E400000}"/>
    <cellStyle name="Normal 6 3 2 2 10 2 2" xfId="39637" xr:uid="{00000000-0005-0000-0000-00006F400000}"/>
    <cellStyle name="Normal 6 3 2 2 10 3" xfId="29619" xr:uid="{00000000-0005-0000-0000-000070400000}"/>
    <cellStyle name="Normal 6 3 2 2 11" xfId="9159" xr:uid="{00000000-0005-0000-0000-000071400000}"/>
    <cellStyle name="Normal 6 3 2 2 11 2" xfId="9160" xr:uid="{00000000-0005-0000-0000-000072400000}"/>
    <cellStyle name="Normal 6 3 2 2 11 2 2" xfId="39638" xr:uid="{00000000-0005-0000-0000-000073400000}"/>
    <cellStyle name="Normal 6 3 2 2 11 3" xfId="29620" xr:uid="{00000000-0005-0000-0000-000074400000}"/>
    <cellStyle name="Normal 6 3 2 2 12" xfId="9161" xr:uid="{00000000-0005-0000-0000-000075400000}"/>
    <cellStyle name="Normal 6 3 2 2 12 2" xfId="35236" xr:uid="{00000000-0005-0000-0000-000076400000}"/>
    <cellStyle name="Normal 6 3 2 2 13" xfId="24640" xr:uid="{00000000-0005-0000-0000-000077400000}"/>
    <cellStyle name="Normal 6 3 2 2 2" xfId="9162" xr:uid="{00000000-0005-0000-0000-000078400000}"/>
    <cellStyle name="Normal 6 3 2 2 2 10" xfId="9163" xr:uid="{00000000-0005-0000-0000-000079400000}"/>
    <cellStyle name="Normal 6 3 2 2 2 10 2" xfId="9164" xr:uid="{00000000-0005-0000-0000-00007A400000}"/>
    <cellStyle name="Normal 6 3 2 2 2 10 2 2" xfId="39639" xr:uid="{00000000-0005-0000-0000-00007B400000}"/>
    <cellStyle name="Normal 6 3 2 2 2 10 3" xfId="29621" xr:uid="{00000000-0005-0000-0000-00007C400000}"/>
    <cellStyle name="Normal 6 3 2 2 2 11" xfId="9165" xr:uid="{00000000-0005-0000-0000-00007D400000}"/>
    <cellStyle name="Normal 6 3 2 2 2 11 2" xfId="35237" xr:uid="{00000000-0005-0000-0000-00007E400000}"/>
    <cellStyle name="Normal 6 3 2 2 2 12" xfId="24641" xr:uid="{00000000-0005-0000-0000-00007F400000}"/>
    <cellStyle name="Normal 6 3 2 2 2 2" xfId="9166" xr:uid="{00000000-0005-0000-0000-000080400000}"/>
    <cellStyle name="Normal 6 3 2 2 2 2 10" xfId="24642" xr:uid="{00000000-0005-0000-0000-000081400000}"/>
    <cellStyle name="Normal 6 3 2 2 2 2 2" xfId="9167" xr:uid="{00000000-0005-0000-0000-000082400000}"/>
    <cellStyle name="Normal 6 3 2 2 2 2 2 2" xfId="9168" xr:uid="{00000000-0005-0000-0000-000083400000}"/>
    <cellStyle name="Normal 6 3 2 2 2 2 2 2 2" xfId="9169" xr:uid="{00000000-0005-0000-0000-000084400000}"/>
    <cellStyle name="Normal 6 3 2 2 2 2 2 2 2 2" xfId="9170" xr:uid="{00000000-0005-0000-0000-000085400000}"/>
    <cellStyle name="Normal 6 3 2 2 2 2 2 2 2 2 2" xfId="9171" xr:uid="{00000000-0005-0000-0000-000086400000}"/>
    <cellStyle name="Normal 6 3 2 2 2 2 2 2 2 2 2 2" xfId="39640" xr:uid="{00000000-0005-0000-0000-000087400000}"/>
    <cellStyle name="Normal 6 3 2 2 2 2 2 2 2 2 3" xfId="29622" xr:uid="{00000000-0005-0000-0000-000088400000}"/>
    <cellStyle name="Normal 6 3 2 2 2 2 2 2 2 3" xfId="9172" xr:uid="{00000000-0005-0000-0000-000089400000}"/>
    <cellStyle name="Normal 6 3 2 2 2 2 2 2 2 3 2" xfId="9173" xr:uid="{00000000-0005-0000-0000-00008A400000}"/>
    <cellStyle name="Normal 6 3 2 2 2 2 2 2 2 3 2 2" xfId="39641" xr:uid="{00000000-0005-0000-0000-00008B400000}"/>
    <cellStyle name="Normal 6 3 2 2 2 2 2 2 2 3 3" xfId="29623" xr:uid="{00000000-0005-0000-0000-00008C400000}"/>
    <cellStyle name="Normal 6 3 2 2 2 2 2 2 2 4" xfId="9174" xr:uid="{00000000-0005-0000-0000-00008D400000}"/>
    <cellStyle name="Normal 6 3 2 2 2 2 2 2 2 4 2" xfId="35241" xr:uid="{00000000-0005-0000-0000-00008E400000}"/>
    <cellStyle name="Normal 6 3 2 2 2 2 2 2 2 5" xfId="24645" xr:uid="{00000000-0005-0000-0000-00008F400000}"/>
    <cellStyle name="Normal 6 3 2 2 2 2 2 2 3" xfId="9175" xr:uid="{00000000-0005-0000-0000-000090400000}"/>
    <cellStyle name="Normal 6 3 2 2 2 2 2 2 3 2" xfId="9176" xr:uid="{00000000-0005-0000-0000-000091400000}"/>
    <cellStyle name="Normal 6 3 2 2 2 2 2 2 3 2 2" xfId="9177" xr:uid="{00000000-0005-0000-0000-000092400000}"/>
    <cellStyle name="Normal 6 3 2 2 2 2 2 2 3 2 2 2" xfId="39642" xr:uid="{00000000-0005-0000-0000-000093400000}"/>
    <cellStyle name="Normal 6 3 2 2 2 2 2 2 3 2 3" xfId="29624" xr:uid="{00000000-0005-0000-0000-000094400000}"/>
    <cellStyle name="Normal 6 3 2 2 2 2 2 2 3 3" xfId="9178" xr:uid="{00000000-0005-0000-0000-000095400000}"/>
    <cellStyle name="Normal 6 3 2 2 2 2 2 2 3 3 2" xfId="9179" xr:uid="{00000000-0005-0000-0000-000096400000}"/>
    <cellStyle name="Normal 6 3 2 2 2 2 2 2 3 3 2 2" xfId="39643" xr:uid="{00000000-0005-0000-0000-000097400000}"/>
    <cellStyle name="Normal 6 3 2 2 2 2 2 2 3 3 3" xfId="29625" xr:uid="{00000000-0005-0000-0000-000098400000}"/>
    <cellStyle name="Normal 6 3 2 2 2 2 2 2 3 4" xfId="9180" xr:uid="{00000000-0005-0000-0000-000099400000}"/>
    <cellStyle name="Normal 6 3 2 2 2 2 2 2 3 4 2" xfId="35242" xr:uid="{00000000-0005-0000-0000-00009A400000}"/>
    <cellStyle name="Normal 6 3 2 2 2 2 2 2 3 5" xfId="24646" xr:uid="{00000000-0005-0000-0000-00009B400000}"/>
    <cellStyle name="Normal 6 3 2 2 2 2 2 2 4" xfId="9181" xr:uid="{00000000-0005-0000-0000-00009C400000}"/>
    <cellStyle name="Normal 6 3 2 2 2 2 2 2 4 2" xfId="9182" xr:uid="{00000000-0005-0000-0000-00009D400000}"/>
    <cellStyle name="Normal 6 3 2 2 2 2 2 2 4 2 2" xfId="39644" xr:uid="{00000000-0005-0000-0000-00009E400000}"/>
    <cellStyle name="Normal 6 3 2 2 2 2 2 2 4 3" xfId="29626" xr:uid="{00000000-0005-0000-0000-00009F400000}"/>
    <cellStyle name="Normal 6 3 2 2 2 2 2 2 5" xfId="9183" xr:uid="{00000000-0005-0000-0000-0000A0400000}"/>
    <cellStyle name="Normal 6 3 2 2 2 2 2 2 5 2" xfId="9184" xr:uid="{00000000-0005-0000-0000-0000A1400000}"/>
    <cellStyle name="Normal 6 3 2 2 2 2 2 2 5 2 2" xfId="39645" xr:uid="{00000000-0005-0000-0000-0000A2400000}"/>
    <cellStyle name="Normal 6 3 2 2 2 2 2 2 5 3" xfId="29627" xr:uid="{00000000-0005-0000-0000-0000A3400000}"/>
    <cellStyle name="Normal 6 3 2 2 2 2 2 2 6" xfId="9185" xr:uid="{00000000-0005-0000-0000-0000A4400000}"/>
    <cellStyle name="Normal 6 3 2 2 2 2 2 2 6 2" xfId="35240" xr:uid="{00000000-0005-0000-0000-0000A5400000}"/>
    <cellStyle name="Normal 6 3 2 2 2 2 2 2 7" xfId="24644" xr:uid="{00000000-0005-0000-0000-0000A6400000}"/>
    <cellStyle name="Normal 6 3 2 2 2 2 2 3" xfId="9186" xr:uid="{00000000-0005-0000-0000-0000A7400000}"/>
    <cellStyle name="Normal 6 3 2 2 2 2 2 3 2" xfId="9187" xr:uid="{00000000-0005-0000-0000-0000A8400000}"/>
    <cellStyle name="Normal 6 3 2 2 2 2 2 3 2 2" xfId="9188" xr:uid="{00000000-0005-0000-0000-0000A9400000}"/>
    <cellStyle name="Normal 6 3 2 2 2 2 2 3 2 2 2" xfId="39646" xr:uid="{00000000-0005-0000-0000-0000AA400000}"/>
    <cellStyle name="Normal 6 3 2 2 2 2 2 3 2 3" xfId="29628" xr:uid="{00000000-0005-0000-0000-0000AB400000}"/>
    <cellStyle name="Normal 6 3 2 2 2 2 2 3 3" xfId="9189" xr:uid="{00000000-0005-0000-0000-0000AC400000}"/>
    <cellStyle name="Normal 6 3 2 2 2 2 2 3 3 2" xfId="9190" xr:uid="{00000000-0005-0000-0000-0000AD400000}"/>
    <cellStyle name="Normal 6 3 2 2 2 2 2 3 3 2 2" xfId="39647" xr:uid="{00000000-0005-0000-0000-0000AE400000}"/>
    <cellStyle name="Normal 6 3 2 2 2 2 2 3 3 3" xfId="29629" xr:uid="{00000000-0005-0000-0000-0000AF400000}"/>
    <cellStyle name="Normal 6 3 2 2 2 2 2 3 4" xfId="9191" xr:uid="{00000000-0005-0000-0000-0000B0400000}"/>
    <cellStyle name="Normal 6 3 2 2 2 2 2 3 4 2" xfId="35243" xr:uid="{00000000-0005-0000-0000-0000B1400000}"/>
    <cellStyle name="Normal 6 3 2 2 2 2 2 3 5" xfId="24647" xr:uid="{00000000-0005-0000-0000-0000B2400000}"/>
    <cellStyle name="Normal 6 3 2 2 2 2 2 4" xfId="9192" xr:uid="{00000000-0005-0000-0000-0000B3400000}"/>
    <cellStyle name="Normal 6 3 2 2 2 2 2 4 2" xfId="9193" xr:uid="{00000000-0005-0000-0000-0000B4400000}"/>
    <cellStyle name="Normal 6 3 2 2 2 2 2 4 2 2" xfId="9194" xr:uid="{00000000-0005-0000-0000-0000B5400000}"/>
    <cellStyle name="Normal 6 3 2 2 2 2 2 4 2 2 2" xfId="39648" xr:uid="{00000000-0005-0000-0000-0000B6400000}"/>
    <cellStyle name="Normal 6 3 2 2 2 2 2 4 2 3" xfId="29630" xr:uid="{00000000-0005-0000-0000-0000B7400000}"/>
    <cellStyle name="Normal 6 3 2 2 2 2 2 4 3" xfId="9195" xr:uid="{00000000-0005-0000-0000-0000B8400000}"/>
    <cellStyle name="Normal 6 3 2 2 2 2 2 4 3 2" xfId="9196" xr:uid="{00000000-0005-0000-0000-0000B9400000}"/>
    <cellStyle name="Normal 6 3 2 2 2 2 2 4 3 2 2" xfId="39649" xr:uid="{00000000-0005-0000-0000-0000BA400000}"/>
    <cellStyle name="Normal 6 3 2 2 2 2 2 4 3 3" xfId="29631" xr:uid="{00000000-0005-0000-0000-0000BB400000}"/>
    <cellStyle name="Normal 6 3 2 2 2 2 2 4 4" xfId="9197" xr:uid="{00000000-0005-0000-0000-0000BC400000}"/>
    <cellStyle name="Normal 6 3 2 2 2 2 2 4 4 2" xfId="35244" xr:uid="{00000000-0005-0000-0000-0000BD400000}"/>
    <cellStyle name="Normal 6 3 2 2 2 2 2 4 5" xfId="24648" xr:uid="{00000000-0005-0000-0000-0000BE400000}"/>
    <cellStyle name="Normal 6 3 2 2 2 2 2 5" xfId="9198" xr:uid="{00000000-0005-0000-0000-0000BF400000}"/>
    <cellStyle name="Normal 6 3 2 2 2 2 2 5 2" xfId="9199" xr:uid="{00000000-0005-0000-0000-0000C0400000}"/>
    <cellStyle name="Normal 6 3 2 2 2 2 2 5 2 2" xfId="39650" xr:uid="{00000000-0005-0000-0000-0000C1400000}"/>
    <cellStyle name="Normal 6 3 2 2 2 2 2 5 3" xfId="29632" xr:uid="{00000000-0005-0000-0000-0000C2400000}"/>
    <cellStyle name="Normal 6 3 2 2 2 2 2 6" xfId="9200" xr:uid="{00000000-0005-0000-0000-0000C3400000}"/>
    <cellStyle name="Normal 6 3 2 2 2 2 2 6 2" xfId="9201" xr:uid="{00000000-0005-0000-0000-0000C4400000}"/>
    <cellStyle name="Normal 6 3 2 2 2 2 2 6 2 2" xfId="39651" xr:uid="{00000000-0005-0000-0000-0000C5400000}"/>
    <cellStyle name="Normal 6 3 2 2 2 2 2 6 3" xfId="29633" xr:uid="{00000000-0005-0000-0000-0000C6400000}"/>
    <cellStyle name="Normal 6 3 2 2 2 2 2 7" xfId="9202" xr:uid="{00000000-0005-0000-0000-0000C7400000}"/>
    <cellStyle name="Normal 6 3 2 2 2 2 2 7 2" xfId="35239" xr:uid="{00000000-0005-0000-0000-0000C8400000}"/>
    <cellStyle name="Normal 6 3 2 2 2 2 2 8" xfId="24643" xr:uid="{00000000-0005-0000-0000-0000C9400000}"/>
    <cellStyle name="Normal 6 3 2 2 2 2 3" xfId="9203" xr:uid="{00000000-0005-0000-0000-0000CA400000}"/>
    <cellStyle name="Normal 6 3 2 2 2 2 3 2" xfId="9204" xr:uid="{00000000-0005-0000-0000-0000CB400000}"/>
    <cellStyle name="Normal 6 3 2 2 2 2 3 2 2" xfId="9205" xr:uid="{00000000-0005-0000-0000-0000CC400000}"/>
    <cellStyle name="Normal 6 3 2 2 2 2 3 2 2 2" xfId="9206" xr:uid="{00000000-0005-0000-0000-0000CD400000}"/>
    <cellStyle name="Normal 6 3 2 2 2 2 3 2 2 2 2" xfId="9207" xr:uid="{00000000-0005-0000-0000-0000CE400000}"/>
    <cellStyle name="Normal 6 3 2 2 2 2 3 2 2 2 2 2" xfId="39652" xr:uid="{00000000-0005-0000-0000-0000CF400000}"/>
    <cellStyle name="Normal 6 3 2 2 2 2 3 2 2 2 3" xfId="29634" xr:uid="{00000000-0005-0000-0000-0000D0400000}"/>
    <cellStyle name="Normal 6 3 2 2 2 2 3 2 2 3" xfId="9208" xr:uid="{00000000-0005-0000-0000-0000D1400000}"/>
    <cellStyle name="Normal 6 3 2 2 2 2 3 2 2 3 2" xfId="9209" xr:uid="{00000000-0005-0000-0000-0000D2400000}"/>
    <cellStyle name="Normal 6 3 2 2 2 2 3 2 2 3 2 2" xfId="39653" xr:uid="{00000000-0005-0000-0000-0000D3400000}"/>
    <cellStyle name="Normal 6 3 2 2 2 2 3 2 2 3 3" xfId="29635" xr:uid="{00000000-0005-0000-0000-0000D4400000}"/>
    <cellStyle name="Normal 6 3 2 2 2 2 3 2 2 4" xfId="9210" xr:uid="{00000000-0005-0000-0000-0000D5400000}"/>
    <cellStyle name="Normal 6 3 2 2 2 2 3 2 2 4 2" xfId="35247" xr:uid="{00000000-0005-0000-0000-0000D6400000}"/>
    <cellStyle name="Normal 6 3 2 2 2 2 3 2 2 5" xfId="24651" xr:uid="{00000000-0005-0000-0000-0000D7400000}"/>
    <cellStyle name="Normal 6 3 2 2 2 2 3 2 3" xfId="9211" xr:uid="{00000000-0005-0000-0000-0000D8400000}"/>
    <cellStyle name="Normal 6 3 2 2 2 2 3 2 3 2" xfId="9212" xr:uid="{00000000-0005-0000-0000-0000D9400000}"/>
    <cellStyle name="Normal 6 3 2 2 2 2 3 2 3 2 2" xfId="9213" xr:uid="{00000000-0005-0000-0000-0000DA400000}"/>
    <cellStyle name="Normal 6 3 2 2 2 2 3 2 3 2 2 2" xfId="39654" xr:uid="{00000000-0005-0000-0000-0000DB400000}"/>
    <cellStyle name="Normal 6 3 2 2 2 2 3 2 3 2 3" xfId="29636" xr:uid="{00000000-0005-0000-0000-0000DC400000}"/>
    <cellStyle name="Normal 6 3 2 2 2 2 3 2 3 3" xfId="9214" xr:uid="{00000000-0005-0000-0000-0000DD400000}"/>
    <cellStyle name="Normal 6 3 2 2 2 2 3 2 3 3 2" xfId="9215" xr:uid="{00000000-0005-0000-0000-0000DE400000}"/>
    <cellStyle name="Normal 6 3 2 2 2 2 3 2 3 3 2 2" xfId="39655" xr:uid="{00000000-0005-0000-0000-0000DF400000}"/>
    <cellStyle name="Normal 6 3 2 2 2 2 3 2 3 3 3" xfId="29637" xr:uid="{00000000-0005-0000-0000-0000E0400000}"/>
    <cellStyle name="Normal 6 3 2 2 2 2 3 2 3 4" xfId="9216" xr:uid="{00000000-0005-0000-0000-0000E1400000}"/>
    <cellStyle name="Normal 6 3 2 2 2 2 3 2 3 4 2" xfId="35248" xr:uid="{00000000-0005-0000-0000-0000E2400000}"/>
    <cellStyle name="Normal 6 3 2 2 2 2 3 2 3 5" xfId="24652" xr:uid="{00000000-0005-0000-0000-0000E3400000}"/>
    <cellStyle name="Normal 6 3 2 2 2 2 3 2 4" xfId="9217" xr:uid="{00000000-0005-0000-0000-0000E4400000}"/>
    <cellStyle name="Normal 6 3 2 2 2 2 3 2 4 2" xfId="9218" xr:uid="{00000000-0005-0000-0000-0000E5400000}"/>
    <cellStyle name="Normal 6 3 2 2 2 2 3 2 4 2 2" xfId="39656" xr:uid="{00000000-0005-0000-0000-0000E6400000}"/>
    <cellStyle name="Normal 6 3 2 2 2 2 3 2 4 3" xfId="29638" xr:uid="{00000000-0005-0000-0000-0000E7400000}"/>
    <cellStyle name="Normal 6 3 2 2 2 2 3 2 5" xfId="9219" xr:uid="{00000000-0005-0000-0000-0000E8400000}"/>
    <cellStyle name="Normal 6 3 2 2 2 2 3 2 5 2" xfId="9220" xr:uid="{00000000-0005-0000-0000-0000E9400000}"/>
    <cellStyle name="Normal 6 3 2 2 2 2 3 2 5 2 2" xfId="39657" xr:uid="{00000000-0005-0000-0000-0000EA400000}"/>
    <cellStyle name="Normal 6 3 2 2 2 2 3 2 5 3" xfId="29639" xr:uid="{00000000-0005-0000-0000-0000EB400000}"/>
    <cellStyle name="Normal 6 3 2 2 2 2 3 2 6" xfId="9221" xr:uid="{00000000-0005-0000-0000-0000EC400000}"/>
    <cellStyle name="Normal 6 3 2 2 2 2 3 2 6 2" xfId="35246" xr:uid="{00000000-0005-0000-0000-0000ED400000}"/>
    <cellStyle name="Normal 6 3 2 2 2 2 3 2 7" xfId="24650" xr:uid="{00000000-0005-0000-0000-0000EE400000}"/>
    <cellStyle name="Normal 6 3 2 2 2 2 3 3" xfId="9222" xr:uid="{00000000-0005-0000-0000-0000EF400000}"/>
    <cellStyle name="Normal 6 3 2 2 2 2 3 3 2" xfId="9223" xr:uid="{00000000-0005-0000-0000-0000F0400000}"/>
    <cellStyle name="Normal 6 3 2 2 2 2 3 3 2 2" xfId="9224" xr:uid="{00000000-0005-0000-0000-0000F1400000}"/>
    <cellStyle name="Normal 6 3 2 2 2 2 3 3 2 2 2" xfId="39658" xr:uid="{00000000-0005-0000-0000-0000F2400000}"/>
    <cellStyle name="Normal 6 3 2 2 2 2 3 3 2 3" xfId="29640" xr:uid="{00000000-0005-0000-0000-0000F3400000}"/>
    <cellStyle name="Normal 6 3 2 2 2 2 3 3 3" xfId="9225" xr:uid="{00000000-0005-0000-0000-0000F4400000}"/>
    <cellStyle name="Normal 6 3 2 2 2 2 3 3 3 2" xfId="9226" xr:uid="{00000000-0005-0000-0000-0000F5400000}"/>
    <cellStyle name="Normal 6 3 2 2 2 2 3 3 3 2 2" xfId="39659" xr:uid="{00000000-0005-0000-0000-0000F6400000}"/>
    <cellStyle name="Normal 6 3 2 2 2 2 3 3 3 3" xfId="29641" xr:uid="{00000000-0005-0000-0000-0000F7400000}"/>
    <cellStyle name="Normal 6 3 2 2 2 2 3 3 4" xfId="9227" xr:uid="{00000000-0005-0000-0000-0000F8400000}"/>
    <cellStyle name="Normal 6 3 2 2 2 2 3 3 4 2" xfId="35249" xr:uid="{00000000-0005-0000-0000-0000F9400000}"/>
    <cellStyle name="Normal 6 3 2 2 2 2 3 3 5" xfId="24653" xr:uid="{00000000-0005-0000-0000-0000FA400000}"/>
    <cellStyle name="Normal 6 3 2 2 2 2 3 4" xfId="9228" xr:uid="{00000000-0005-0000-0000-0000FB400000}"/>
    <cellStyle name="Normal 6 3 2 2 2 2 3 4 2" xfId="9229" xr:uid="{00000000-0005-0000-0000-0000FC400000}"/>
    <cellStyle name="Normal 6 3 2 2 2 2 3 4 2 2" xfId="9230" xr:uid="{00000000-0005-0000-0000-0000FD400000}"/>
    <cellStyle name="Normal 6 3 2 2 2 2 3 4 2 2 2" xfId="39660" xr:uid="{00000000-0005-0000-0000-0000FE400000}"/>
    <cellStyle name="Normal 6 3 2 2 2 2 3 4 2 3" xfId="29642" xr:uid="{00000000-0005-0000-0000-0000FF400000}"/>
    <cellStyle name="Normal 6 3 2 2 2 2 3 4 3" xfId="9231" xr:uid="{00000000-0005-0000-0000-000000410000}"/>
    <cellStyle name="Normal 6 3 2 2 2 2 3 4 3 2" xfId="9232" xr:uid="{00000000-0005-0000-0000-000001410000}"/>
    <cellStyle name="Normal 6 3 2 2 2 2 3 4 3 2 2" xfId="39661" xr:uid="{00000000-0005-0000-0000-000002410000}"/>
    <cellStyle name="Normal 6 3 2 2 2 2 3 4 3 3" xfId="29643" xr:uid="{00000000-0005-0000-0000-000003410000}"/>
    <cellStyle name="Normal 6 3 2 2 2 2 3 4 4" xfId="9233" xr:uid="{00000000-0005-0000-0000-000004410000}"/>
    <cellStyle name="Normal 6 3 2 2 2 2 3 4 4 2" xfId="35250" xr:uid="{00000000-0005-0000-0000-000005410000}"/>
    <cellStyle name="Normal 6 3 2 2 2 2 3 4 5" xfId="24654" xr:uid="{00000000-0005-0000-0000-000006410000}"/>
    <cellStyle name="Normal 6 3 2 2 2 2 3 5" xfId="9234" xr:uid="{00000000-0005-0000-0000-000007410000}"/>
    <cellStyle name="Normal 6 3 2 2 2 2 3 5 2" xfId="9235" xr:uid="{00000000-0005-0000-0000-000008410000}"/>
    <cellStyle name="Normal 6 3 2 2 2 2 3 5 2 2" xfId="39662" xr:uid="{00000000-0005-0000-0000-000009410000}"/>
    <cellStyle name="Normal 6 3 2 2 2 2 3 5 3" xfId="29644" xr:uid="{00000000-0005-0000-0000-00000A410000}"/>
    <cellStyle name="Normal 6 3 2 2 2 2 3 6" xfId="9236" xr:uid="{00000000-0005-0000-0000-00000B410000}"/>
    <cellStyle name="Normal 6 3 2 2 2 2 3 6 2" xfId="9237" xr:uid="{00000000-0005-0000-0000-00000C410000}"/>
    <cellStyle name="Normal 6 3 2 2 2 2 3 6 2 2" xfId="39663" xr:uid="{00000000-0005-0000-0000-00000D410000}"/>
    <cellStyle name="Normal 6 3 2 2 2 2 3 6 3" xfId="29645" xr:uid="{00000000-0005-0000-0000-00000E410000}"/>
    <cellStyle name="Normal 6 3 2 2 2 2 3 7" xfId="9238" xr:uid="{00000000-0005-0000-0000-00000F410000}"/>
    <cellStyle name="Normal 6 3 2 2 2 2 3 7 2" xfId="35245" xr:uid="{00000000-0005-0000-0000-000010410000}"/>
    <cellStyle name="Normal 6 3 2 2 2 2 3 8" xfId="24649" xr:uid="{00000000-0005-0000-0000-000011410000}"/>
    <cellStyle name="Normal 6 3 2 2 2 2 4" xfId="9239" xr:uid="{00000000-0005-0000-0000-000012410000}"/>
    <cellStyle name="Normal 6 3 2 2 2 2 4 2" xfId="9240" xr:uid="{00000000-0005-0000-0000-000013410000}"/>
    <cellStyle name="Normal 6 3 2 2 2 2 4 2 2" xfId="9241" xr:uid="{00000000-0005-0000-0000-000014410000}"/>
    <cellStyle name="Normal 6 3 2 2 2 2 4 2 2 2" xfId="9242" xr:uid="{00000000-0005-0000-0000-000015410000}"/>
    <cellStyle name="Normal 6 3 2 2 2 2 4 2 2 2 2" xfId="39664" xr:uid="{00000000-0005-0000-0000-000016410000}"/>
    <cellStyle name="Normal 6 3 2 2 2 2 4 2 2 3" xfId="29646" xr:uid="{00000000-0005-0000-0000-000017410000}"/>
    <cellStyle name="Normal 6 3 2 2 2 2 4 2 3" xfId="9243" xr:uid="{00000000-0005-0000-0000-000018410000}"/>
    <cellStyle name="Normal 6 3 2 2 2 2 4 2 3 2" xfId="9244" xr:uid="{00000000-0005-0000-0000-000019410000}"/>
    <cellStyle name="Normal 6 3 2 2 2 2 4 2 3 2 2" xfId="39665" xr:uid="{00000000-0005-0000-0000-00001A410000}"/>
    <cellStyle name="Normal 6 3 2 2 2 2 4 2 3 3" xfId="29647" xr:uid="{00000000-0005-0000-0000-00001B410000}"/>
    <cellStyle name="Normal 6 3 2 2 2 2 4 2 4" xfId="9245" xr:uid="{00000000-0005-0000-0000-00001C410000}"/>
    <cellStyle name="Normal 6 3 2 2 2 2 4 2 4 2" xfId="35252" xr:uid="{00000000-0005-0000-0000-00001D410000}"/>
    <cellStyle name="Normal 6 3 2 2 2 2 4 2 5" xfId="24656" xr:uid="{00000000-0005-0000-0000-00001E410000}"/>
    <cellStyle name="Normal 6 3 2 2 2 2 4 3" xfId="9246" xr:uid="{00000000-0005-0000-0000-00001F410000}"/>
    <cellStyle name="Normal 6 3 2 2 2 2 4 3 2" xfId="9247" xr:uid="{00000000-0005-0000-0000-000020410000}"/>
    <cellStyle name="Normal 6 3 2 2 2 2 4 3 2 2" xfId="9248" xr:uid="{00000000-0005-0000-0000-000021410000}"/>
    <cellStyle name="Normal 6 3 2 2 2 2 4 3 2 2 2" xfId="39666" xr:uid="{00000000-0005-0000-0000-000022410000}"/>
    <cellStyle name="Normal 6 3 2 2 2 2 4 3 2 3" xfId="29648" xr:uid="{00000000-0005-0000-0000-000023410000}"/>
    <cellStyle name="Normal 6 3 2 2 2 2 4 3 3" xfId="9249" xr:uid="{00000000-0005-0000-0000-000024410000}"/>
    <cellStyle name="Normal 6 3 2 2 2 2 4 3 3 2" xfId="9250" xr:uid="{00000000-0005-0000-0000-000025410000}"/>
    <cellStyle name="Normal 6 3 2 2 2 2 4 3 3 2 2" xfId="39667" xr:uid="{00000000-0005-0000-0000-000026410000}"/>
    <cellStyle name="Normal 6 3 2 2 2 2 4 3 3 3" xfId="29649" xr:uid="{00000000-0005-0000-0000-000027410000}"/>
    <cellStyle name="Normal 6 3 2 2 2 2 4 3 4" xfId="9251" xr:uid="{00000000-0005-0000-0000-000028410000}"/>
    <cellStyle name="Normal 6 3 2 2 2 2 4 3 4 2" xfId="35253" xr:uid="{00000000-0005-0000-0000-000029410000}"/>
    <cellStyle name="Normal 6 3 2 2 2 2 4 3 5" xfId="24657" xr:uid="{00000000-0005-0000-0000-00002A410000}"/>
    <cellStyle name="Normal 6 3 2 2 2 2 4 4" xfId="9252" xr:uid="{00000000-0005-0000-0000-00002B410000}"/>
    <cellStyle name="Normal 6 3 2 2 2 2 4 4 2" xfId="9253" xr:uid="{00000000-0005-0000-0000-00002C410000}"/>
    <cellStyle name="Normal 6 3 2 2 2 2 4 4 2 2" xfId="39668" xr:uid="{00000000-0005-0000-0000-00002D410000}"/>
    <cellStyle name="Normal 6 3 2 2 2 2 4 4 3" xfId="29650" xr:uid="{00000000-0005-0000-0000-00002E410000}"/>
    <cellStyle name="Normal 6 3 2 2 2 2 4 5" xfId="9254" xr:uid="{00000000-0005-0000-0000-00002F410000}"/>
    <cellStyle name="Normal 6 3 2 2 2 2 4 5 2" xfId="9255" xr:uid="{00000000-0005-0000-0000-000030410000}"/>
    <cellStyle name="Normal 6 3 2 2 2 2 4 5 2 2" xfId="39669" xr:uid="{00000000-0005-0000-0000-000031410000}"/>
    <cellStyle name="Normal 6 3 2 2 2 2 4 5 3" xfId="29651" xr:uid="{00000000-0005-0000-0000-000032410000}"/>
    <cellStyle name="Normal 6 3 2 2 2 2 4 6" xfId="9256" xr:uid="{00000000-0005-0000-0000-000033410000}"/>
    <cellStyle name="Normal 6 3 2 2 2 2 4 6 2" xfId="35251" xr:uid="{00000000-0005-0000-0000-000034410000}"/>
    <cellStyle name="Normal 6 3 2 2 2 2 4 7" xfId="24655" xr:uid="{00000000-0005-0000-0000-000035410000}"/>
    <cellStyle name="Normal 6 3 2 2 2 2 5" xfId="9257" xr:uid="{00000000-0005-0000-0000-000036410000}"/>
    <cellStyle name="Normal 6 3 2 2 2 2 5 2" xfId="9258" xr:uid="{00000000-0005-0000-0000-000037410000}"/>
    <cellStyle name="Normal 6 3 2 2 2 2 5 2 2" xfId="9259" xr:uid="{00000000-0005-0000-0000-000038410000}"/>
    <cellStyle name="Normal 6 3 2 2 2 2 5 2 2 2" xfId="39670" xr:uid="{00000000-0005-0000-0000-000039410000}"/>
    <cellStyle name="Normal 6 3 2 2 2 2 5 2 3" xfId="29652" xr:uid="{00000000-0005-0000-0000-00003A410000}"/>
    <cellStyle name="Normal 6 3 2 2 2 2 5 3" xfId="9260" xr:uid="{00000000-0005-0000-0000-00003B410000}"/>
    <cellStyle name="Normal 6 3 2 2 2 2 5 3 2" xfId="9261" xr:uid="{00000000-0005-0000-0000-00003C410000}"/>
    <cellStyle name="Normal 6 3 2 2 2 2 5 3 2 2" xfId="39671" xr:uid="{00000000-0005-0000-0000-00003D410000}"/>
    <cellStyle name="Normal 6 3 2 2 2 2 5 3 3" xfId="29653" xr:uid="{00000000-0005-0000-0000-00003E410000}"/>
    <cellStyle name="Normal 6 3 2 2 2 2 5 4" xfId="9262" xr:uid="{00000000-0005-0000-0000-00003F410000}"/>
    <cellStyle name="Normal 6 3 2 2 2 2 5 4 2" xfId="35254" xr:uid="{00000000-0005-0000-0000-000040410000}"/>
    <cellStyle name="Normal 6 3 2 2 2 2 5 5" xfId="24658" xr:uid="{00000000-0005-0000-0000-000041410000}"/>
    <cellStyle name="Normal 6 3 2 2 2 2 6" xfId="9263" xr:uid="{00000000-0005-0000-0000-000042410000}"/>
    <cellStyle name="Normal 6 3 2 2 2 2 6 2" xfId="9264" xr:uid="{00000000-0005-0000-0000-000043410000}"/>
    <cellStyle name="Normal 6 3 2 2 2 2 6 2 2" xfId="9265" xr:uid="{00000000-0005-0000-0000-000044410000}"/>
    <cellStyle name="Normal 6 3 2 2 2 2 6 2 2 2" xfId="39672" xr:uid="{00000000-0005-0000-0000-000045410000}"/>
    <cellStyle name="Normal 6 3 2 2 2 2 6 2 3" xfId="29654" xr:uid="{00000000-0005-0000-0000-000046410000}"/>
    <cellStyle name="Normal 6 3 2 2 2 2 6 3" xfId="9266" xr:uid="{00000000-0005-0000-0000-000047410000}"/>
    <cellStyle name="Normal 6 3 2 2 2 2 6 3 2" xfId="9267" xr:uid="{00000000-0005-0000-0000-000048410000}"/>
    <cellStyle name="Normal 6 3 2 2 2 2 6 3 2 2" xfId="39673" xr:uid="{00000000-0005-0000-0000-000049410000}"/>
    <cellStyle name="Normal 6 3 2 2 2 2 6 3 3" xfId="29655" xr:uid="{00000000-0005-0000-0000-00004A410000}"/>
    <cellStyle name="Normal 6 3 2 2 2 2 6 4" xfId="9268" xr:uid="{00000000-0005-0000-0000-00004B410000}"/>
    <cellStyle name="Normal 6 3 2 2 2 2 6 4 2" xfId="35255" xr:uid="{00000000-0005-0000-0000-00004C410000}"/>
    <cellStyle name="Normal 6 3 2 2 2 2 6 5" xfId="24659" xr:uid="{00000000-0005-0000-0000-00004D410000}"/>
    <cellStyle name="Normal 6 3 2 2 2 2 7" xfId="9269" xr:uid="{00000000-0005-0000-0000-00004E410000}"/>
    <cellStyle name="Normal 6 3 2 2 2 2 7 2" xfId="9270" xr:uid="{00000000-0005-0000-0000-00004F410000}"/>
    <cellStyle name="Normal 6 3 2 2 2 2 7 2 2" xfId="39674" xr:uid="{00000000-0005-0000-0000-000050410000}"/>
    <cellStyle name="Normal 6 3 2 2 2 2 7 3" xfId="29656" xr:uid="{00000000-0005-0000-0000-000051410000}"/>
    <cellStyle name="Normal 6 3 2 2 2 2 8" xfId="9271" xr:uid="{00000000-0005-0000-0000-000052410000}"/>
    <cellStyle name="Normal 6 3 2 2 2 2 8 2" xfId="9272" xr:uid="{00000000-0005-0000-0000-000053410000}"/>
    <cellStyle name="Normal 6 3 2 2 2 2 8 2 2" xfId="39675" xr:uid="{00000000-0005-0000-0000-000054410000}"/>
    <cellStyle name="Normal 6 3 2 2 2 2 8 3" xfId="29657" xr:uid="{00000000-0005-0000-0000-000055410000}"/>
    <cellStyle name="Normal 6 3 2 2 2 2 9" xfId="9273" xr:uid="{00000000-0005-0000-0000-000056410000}"/>
    <cellStyle name="Normal 6 3 2 2 2 2 9 2" xfId="35238" xr:uid="{00000000-0005-0000-0000-000057410000}"/>
    <cellStyle name="Normal 6 3 2 2 2 3" xfId="9274" xr:uid="{00000000-0005-0000-0000-000058410000}"/>
    <cellStyle name="Normal 6 3 2 2 2 3 2" xfId="9275" xr:uid="{00000000-0005-0000-0000-000059410000}"/>
    <cellStyle name="Normal 6 3 2 2 2 3 2 2" xfId="9276" xr:uid="{00000000-0005-0000-0000-00005A410000}"/>
    <cellStyle name="Normal 6 3 2 2 2 3 2 2 2" xfId="9277" xr:uid="{00000000-0005-0000-0000-00005B410000}"/>
    <cellStyle name="Normal 6 3 2 2 2 3 2 2 2 2" xfId="9278" xr:uid="{00000000-0005-0000-0000-00005C410000}"/>
    <cellStyle name="Normal 6 3 2 2 2 3 2 2 2 2 2" xfId="39676" xr:uid="{00000000-0005-0000-0000-00005D410000}"/>
    <cellStyle name="Normal 6 3 2 2 2 3 2 2 2 3" xfId="29658" xr:uid="{00000000-0005-0000-0000-00005E410000}"/>
    <cellStyle name="Normal 6 3 2 2 2 3 2 2 3" xfId="9279" xr:uid="{00000000-0005-0000-0000-00005F410000}"/>
    <cellStyle name="Normal 6 3 2 2 2 3 2 2 3 2" xfId="9280" xr:uid="{00000000-0005-0000-0000-000060410000}"/>
    <cellStyle name="Normal 6 3 2 2 2 3 2 2 3 2 2" xfId="39677" xr:uid="{00000000-0005-0000-0000-000061410000}"/>
    <cellStyle name="Normal 6 3 2 2 2 3 2 2 3 3" xfId="29659" xr:uid="{00000000-0005-0000-0000-000062410000}"/>
    <cellStyle name="Normal 6 3 2 2 2 3 2 2 4" xfId="9281" xr:uid="{00000000-0005-0000-0000-000063410000}"/>
    <cellStyle name="Normal 6 3 2 2 2 3 2 2 4 2" xfId="35258" xr:uid="{00000000-0005-0000-0000-000064410000}"/>
    <cellStyle name="Normal 6 3 2 2 2 3 2 2 5" xfId="24662" xr:uid="{00000000-0005-0000-0000-000065410000}"/>
    <cellStyle name="Normal 6 3 2 2 2 3 2 3" xfId="9282" xr:uid="{00000000-0005-0000-0000-000066410000}"/>
    <cellStyle name="Normal 6 3 2 2 2 3 2 3 2" xfId="9283" xr:uid="{00000000-0005-0000-0000-000067410000}"/>
    <cellStyle name="Normal 6 3 2 2 2 3 2 3 2 2" xfId="9284" xr:uid="{00000000-0005-0000-0000-000068410000}"/>
    <cellStyle name="Normal 6 3 2 2 2 3 2 3 2 2 2" xfId="39678" xr:uid="{00000000-0005-0000-0000-000069410000}"/>
    <cellStyle name="Normal 6 3 2 2 2 3 2 3 2 3" xfId="29660" xr:uid="{00000000-0005-0000-0000-00006A410000}"/>
    <cellStyle name="Normal 6 3 2 2 2 3 2 3 3" xfId="9285" xr:uid="{00000000-0005-0000-0000-00006B410000}"/>
    <cellStyle name="Normal 6 3 2 2 2 3 2 3 3 2" xfId="9286" xr:uid="{00000000-0005-0000-0000-00006C410000}"/>
    <cellStyle name="Normal 6 3 2 2 2 3 2 3 3 2 2" xfId="39679" xr:uid="{00000000-0005-0000-0000-00006D410000}"/>
    <cellStyle name="Normal 6 3 2 2 2 3 2 3 3 3" xfId="29661" xr:uid="{00000000-0005-0000-0000-00006E410000}"/>
    <cellStyle name="Normal 6 3 2 2 2 3 2 3 4" xfId="9287" xr:uid="{00000000-0005-0000-0000-00006F410000}"/>
    <cellStyle name="Normal 6 3 2 2 2 3 2 3 4 2" xfId="35259" xr:uid="{00000000-0005-0000-0000-000070410000}"/>
    <cellStyle name="Normal 6 3 2 2 2 3 2 3 5" xfId="24663" xr:uid="{00000000-0005-0000-0000-000071410000}"/>
    <cellStyle name="Normal 6 3 2 2 2 3 2 4" xfId="9288" xr:uid="{00000000-0005-0000-0000-000072410000}"/>
    <cellStyle name="Normal 6 3 2 2 2 3 2 4 2" xfId="9289" xr:uid="{00000000-0005-0000-0000-000073410000}"/>
    <cellStyle name="Normal 6 3 2 2 2 3 2 4 2 2" xfId="39680" xr:uid="{00000000-0005-0000-0000-000074410000}"/>
    <cellStyle name="Normal 6 3 2 2 2 3 2 4 3" xfId="29662" xr:uid="{00000000-0005-0000-0000-000075410000}"/>
    <cellStyle name="Normal 6 3 2 2 2 3 2 5" xfId="9290" xr:uid="{00000000-0005-0000-0000-000076410000}"/>
    <cellStyle name="Normal 6 3 2 2 2 3 2 5 2" xfId="9291" xr:uid="{00000000-0005-0000-0000-000077410000}"/>
    <cellStyle name="Normal 6 3 2 2 2 3 2 5 2 2" xfId="39681" xr:uid="{00000000-0005-0000-0000-000078410000}"/>
    <cellStyle name="Normal 6 3 2 2 2 3 2 5 3" xfId="29663" xr:uid="{00000000-0005-0000-0000-000079410000}"/>
    <cellStyle name="Normal 6 3 2 2 2 3 2 6" xfId="9292" xr:uid="{00000000-0005-0000-0000-00007A410000}"/>
    <cellStyle name="Normal 6 3 2 2 2 3 2 6 2" xfId="35257" xr:uid="{00000000-0005-0000-0000-00007B410000}"/>
    <cellStyle name="Normal 6 3 2 2 2 3 2 7" xfId="24661" xr:uid="{00000000-0005-0000-0000-00007C410000}"/>
    <cellStyle name="Normal 6 3 2 2 2 3 3" xfId="9293" xr:uid="{00000000-0005-0000-0000-00007D410000}"/>
    <cellStyle name="Normal 6 3 2 2 2 3 3 2" xfId="9294" xr:uid="{00000000-0005-0000-0000-00007E410000}"/>
    <cellStyle name="Normal 6 3 2 2 2 3 3 2 2" xfId="9295" xr:uid="{00000000-0005-0000-0000-00007F410000}"/>
    <cellStyle name="Normal 6 3 2 2 2 3 3 2 2 2" xfId="39682" xr:uid="{00000000-0005-0000-0000-000080410000}"/>
    <cellStyle name="Normal 6 3 2 2 2 3 3 2 3" xfId="29664" xr:uid="{00000000-0005-0000-0000-000081410000}"/>
    <cellStyle name="Normal 6 3 2 2 2 3 3 3" xfId="9296" xr:uid="{00000000-0005-0000-0000-000082410000}"/>
    <cellStyle name="Normal 6 3 2 2 2 3 3 3 2" xfId="9297" xr:uid="{00000000-0005-0000-0000-000083410000}"/>
    <cellStyle name="Normal 6 3 2 2 2 3 3 3 2 2" xfId="39683" xr:uid="{00000000-0005-0000-0000-000084410000}"/>
    <cellStyle name="Normal 6 3 2 2 2 3 3 3 3" xfId="29665" xr:uid="{00000000-0005-0000-0000-000085410000}"/>
    <cellStyle name="Normal 6 3 2 2 2 3 3 4" xfId="9298" xr:uid="{00000000-0005-0000-0000-000086410000}"/>
    <cellStyle name="Normal 6 3 2 2 2 3 3 4 2" xfId="35260" xr:uid="{00000000-0005-0000-0000-000087410000}"/>
    <cellStyle name="Normal 6 3 2 2 2 3 3 5" xfId="24664" xr:uid="{00000000-0005-0000-0000-000088410000}"/>
    <cellStyle name="Normal 6 3 2 2 2 3 4" xfId="9299" xr:uid="{00000000-0005-0000-0000-000089410000}"/>
    <cellStyle name="Normal 6 3 2 2 2 3 4 2" xfId="9300" xr:uid="{00000000-0005-0000-0000-00008A410000}"/>
    <cellStyle name="Normal 6 3 2 2 2 3 4 2 2" xfId="9301" xr:uid="{00000000-0005-0000-0000-00008B410000}"/>
    <cellStyle name="Normal 6 3 2 2 2 3 4 2 2 2" xfId="39684" xr:uid="{00000000-0005-0000-0000-00008C410000}"/>
    <cellStyle name="Normal 6 3 2 2 2 3 4 2 3" xfId="29666" xr:uid="{00000000-0005-0000-0000-00008D410000}"/>
    <cellStyle name="Normal 6 3 2 2 2 3 4 3" xfId="9302" xr:uid="{00000000-0005-0000-0000-00008E410000}"/>
    <cellStyle name="Normal 6 3 2 2 2 3 4 3 2" xfId="9303" xr:uid="{00000000-0005-0000-0000-00008F410000}"/>
    <cellStyle name="Normal 6 3 2 2 2 3 4 3 2 2" xfId="39685" xr:uid="{00000000-0005-0000-0000-000090410000}"/>
    <cellStyle name="Normal 6 3 2 2 2 3 4 3 3" xfId="29667" xr:uid="{00000000-0005-0000-0000-000091410000}"/>
    <cellStyle name="Normal 6 3 2 2 2 3 4 4" xfId="9304" xr:uid="{00000000-0005-0000-0000-000092410000}"/>
    <cellStyle name="Normal 6 3 2 2 2 3 4 4 2" xfId="35261" xr:uid="{00000000-0005-0000-0000-000093410000}"/>
    <cellStyle name="Normal 6 3 2 2 2 3 4 5" xfId="24665" xr:uid="{00000000-0005-0000-0000-000094410000}"/>
    <cellStyle name="Normal 6 3 2 2 2 3 5" xfId="9305" xr:uid="{00000000-0005-0000-0000-000095410000}"/>
    <cellStyle name="Normal 6 3 2 2 2 3 5 2" xfId="9306" xr:uid="{00000000-0005-0000-0000-000096410000}"/>
    <cellStyle name="Normal 6 3 2 2 2 3 5 2 2" xfId="39686" xr:uid="{00000000-0005-0000-0000-000097410000}"/>
    <cellStyle name="Normal 6 3 2 2 2 3 5 3" xfId="29668" xr:uid="{00000000-0005-0000-0000-000098410000}"/>
    <cellStyle name="Normal 6 3 2 2 2 3 6" xfId="9307" xr:uid="{00000000-0005-0000-0000-000099410000}"/>
    <cellStyle name="Normal 6 3 2 2 2 3 6 2" xfId="9308" xr:uid="{00000000-0005-0000-0000-00009A410000}"/>
    <cellStyle name="Normal 6 3 2 2 2 3 6 2 2" xfId="39687" xr:uid="{00000000-0005-0000-0000-00009B410000}"/>
    <cellStyle name="Normal 6 3 2 2 2 3 6 3" xfId="29669" xr:uid="{00000000-0005-0000-0000-00009C410000}"/>
    <cellStyle name="Normal 6 3 2 2 2 3 7" xfId="9309" xr:uid="{00000000-0005-0000-0000-00009D410000}"/>
    <cellStyle name="Normal 6 3 2 2 2 3 7 2" xfId="35256" xr:uid="{00000000-0005-0000-0000-00009E410000}"/>
    <cellStyle name="Normal 6 3 2 2 2 3 8" xfId="24660" xr:uid="{00000000-0005-0000-0000-00009F410000}"/>
    <cellStyle name="Normal 6 3 2 2 2 4" xfId="9310" xr:uid="{00000000-0005-0000-0000-0000A0410000}"/>
    <cellStyle name="Normal 6 3 2 2 2 4 2" xfId="9311" xr:uid="{00000000-0005-0000-0000-0000A1410000}"/>
    <cellStyle name="Normal 6 3 2 2 2 4 2 2" xfId="9312" xr:uid="{00000000-0005-0000-0000-0000A2410000}"/>
    <cellStyle name="Normal 6 3 2 2 2 4 2 2 2" xfId="9313" xr:uid="{00000000-0005-0000-0000-0000A3410000}"/>
    <cellStyle name="Normal 6 3 2 2 2 4 2 2 2 2" xfId="9314" xr:uid="{00000000-0005-0000-0000-0000A4410000}"/>
    <cellStyle name="Normal 6 3 2 2 2 4 2 2 2 2 2" xfId="39688" xr:uid="{00000000-0005-0000-0000-0000A5410000}"/>
    <cellStyle name="Normal 6 3 2 2 2 4 2 2 2 3" xfId="29670" xr:uid="{00000000-0005-0000-0000-0000A6410000}"/>
    <cellStyle name="Normal 6 3 2 2 2 4 2 2 3" xfId="9315" xr:uid="{00000000-0005-0000-0000-0000A7410000}"/>
    <cellStyle name="Normal 6 3 2 2 2 4 2 2 3 2" xfId="9316" xr:uid="{00000000-0005-0000-0000-0000A8410000}"/>
    <cellStyle name="Normal 6 3 2 2 2 4 2 2 3 2 2" xfId="39689" xr:uid="{00000000-0005-0000-0000-0000A9410000}"/>
    <cellStyle name="Normal 6 3 2 2 2 4 2 2 3 3" xfId="29671" xr:uid="{00000000-0005-0000-0000-0000AA410000}"/>
    <cellStyle name="Normal 6 3 2 2 2 4 2 2 4" xfId="9317" xr:uid="{00000000-0005-0000-0000-0000AB410000}"/>
    <cellStyle name="Normal 6 3 2 2 2 4 2 2 4 2" xfId="35264" xr:uid="{00000000-0005-0000-0000-0000AC410000}"/>
    <cellStyle name="Normal 6 3 2 2 2 4 2 2 5" xfId="24668" xr:uid="{00000000-0005-0000-0000-0000AD410000}"/>
    <cellStyle name="Normal 6 3 2 2 2 4 2 3" xfId="9318" xr:uid="{00000000-0005-0000-0000-0000AE410000}"/>
    <cellStyle name="Normal 6 3 2 2 2 4 2 3 2" xfId="9319" xr:uid="{00000000-0005-0000-0000-0000AF410000}"/>
    <cellStyle name="Normal 6 3 2 2 2 4 2 3 2 2" xfId="9320" xr:uid="{00000000-0005-0000-0000-0000B0410000}"/>
    <cellStyle name="Normal 6 3 2 2 2 4 2 3 2 2 2" xfId="39690" xr:uid="{00000000-0005-0000-0000-0000B1410000}"/>
    <cellStyle name="Normal 6 3 2 2 2 4 2 3 2 3" xfId="29672" xr:uid="{00000000-0005-0000-0000-0000B2410000}"/>
    <cellStyle name="Normal 6 3 2 2 2 4 2 3 3" xfId="9321" xr:uid="{00000000-0005-0000-0000-0000B3410000}"/>
    <cellStyle name="Normal 6 3 2 2 2 4 2 3 3 2" xfId="9322" xr:uid="{00000000-0005-0000-0000-0000B4410000}"/>
    <cellStyle name="Normal 6 3 2 2 2 4 2 3 3 2 2" xfId="39691" xr:uid="{00000000-0005-0000-0000-0000B5410000}"/>
    <cellStyle name="Normal 6 3 2 2 2 4 2 3 3 3" xfId="29673" xr:uid="{00000000-0005-0000-0000-0000B6410000}"/>
    <cellStyle name="Normal 6 3 2 2 2 4 2 3 4" xfId="9323" xr:uid="{00000000-0005-0000-0000-0000B7410000}"/>
    <cellStyle name="Normal 6 3 2 2 2 4 2 3 4 2" xfId="35265" xr:uid="{00000000-0005-0000-0000-0000B8410000}"/>
    <cellStyle name="Normal 6 3 2 2 2 4 2 3 5" xfId="24669" xr:uid="{00000000-0005-0000-0000-0000B9410000}"/>
    <cellStyle name="Normal 6 3 2 2 2 4 2 4" xfId="9324" xr:uid="{00000000-0005-0000-0000-0000BA410000}"/>
    <cellStyle name="Normal 6 3 2 2 2 4 2 4 2" xfId="9325" xr:uid="{00000000-0005-0000-0000-0000BB410000}"/>
    <cellStyle name="Normal 6 3 2 2 2 4 2 4 2 2" xfId="39692" xr:uid="{00000000-0005-0000-0000-0000BC410000}"/>
    <cellStyle name="Normal 6 3 2 2 2 4 2 4 3" xfId="29674" xr:uid="{00000000-0005-0000-0000-0000BD410000}"/>
    <cellStyle name="Normal 6 3 2 2 2 4 2 5" xfId="9326" xr:uid="{00000000-0005-0000-0000-0000BE410000}"/>
    <cellStyle name="Normal 6 3 2 2 2 4 2 5 2" xfId="9327" xr:uid="{00000000-0005-0000-0000-0000BF410000}"/>
    <cellStyle name="Normal 6 3 2 2 2 4 2 5 2 2" xfId="39693" xr:uid="{00000000-0005-0000-0000-0000C0410000}"/>
    <cellStyle name="Normal 6 3 2 2 2 4 2 5 3" xfId="29675" xr:uid="{00000000-0005-0000-0000-0000C1410000}"/>
    <cellStyle name="Normal 6 3 2 2 2 4 2 6" xfId="9328" xr:uid="{00000000-0005-0000-0000-0000C2410000}"/>
    <cellStyle name="Normal 6 3 2 2 2 4 2 6 2" xfId="35263" xr:uid="{00000000-0005-0000-0000-0000C3410000}"/>
    <cellStyle name="Normal 6 3 2 2 2 4 2 7" xfId="24667" xr:uid="{00000000-0005-0000-0000-0000C4410000}"/>
    <cellStyle name="Normal 6 3 2 2 2 4 3" xfId="9329" xr:uid="{00000000-0005-0000-0000-0000C5410000}"/>
    <cellStyle name="Normal 6 3 2 2 2 4 3 2" xfId="9330" xr:uid="{00000000-0005-0000-0000-0000C6410000}"/>
    <cellStyle name="Normal 6 3 2 2 2 4 3 2 2" xfId="9331" xr:uid="{00000000-0005-0000-0000-0000C7410000}"/>
    <cellStyle name="Normal 6 3 2 2 2 4 3 2 2 2" xfId="39694" xr:uid="{00000000-0005-0000-0000-0000C8410000}"/>
    <cellStyle name="Normal 6 3 2 2 2 4 3 2 3" xfId="29676" xr:uid="{00000000-0005-0000-0000-0000C9410000}"/>
    <cellStyle name="Normal 6 3 2 2 2 4 3 3" xfId="9332" xr:uid="{00000000-0005-0000-0000-0000CA410000}"/>
    <cellStyle name="Normal 6 3 2 2 2 4 3 3 2" xfId="9333" xr:uid="{00000000-0005-0000-0000-0000CB410000}"/>
    <cellStyle name="Normal 6 3 2 2 2 4 3 3 2 2" xfId="39695" xr:uid="{00000000-0005-0000-0000-0000CC410000}"/>
    <cellStyle name="Normal 6 3 2 2 2 4 3 3 3" xfId="29677" xr:uid="{00000000-0005-0000-0000-0000CD410000}"/>
    <cellStyle name="Normal 6 3 2 2 2 4 3 4" xfId="9334" xr:uid="{00000000-0005-0000-0000-0000CE410000}"/>
    <cellStyle name="Normal 6 3 2 2 2 4 3 4 2" xfId="35266" xr:uid="{00000000-0005-0000-0000-0000CF410000}"/>
    <cellStyle name="Normal 6 3 2 2 2 4 3 5" xfId="24670" xr:uid="{00000000-0005-0000-0000-0000D0410000}"/>
    <cellStyle name="Normal 6 3 2 2 2 4 4" xfId="9335" xr:uid="{00000000-0005-0000-0000-0000D1410000}"/>
    <cellStyle name="Normal 6 3 2 2 2 4 4 2" xfId="9336" xr:uid="{00000000-0005-0000-0000-0000D2410000}"/>
    <cellStyle name="Normal 6 3 2 2 2 4 4 2 2" xfId="9337" xr:uid="{00000000-0005-0000-0000-0000D3410000}"/>
    <cellStyle name="Normal 6 3 2 2 2 4 4 2 2 2" xfId="39696" xr:uid="{00000000-0005-0000-0000-0000D4410000}"/>
    <cellStyle name="Normal 6 3 2 2 2 4 4 2 3" xfId="29678" xr:uid="{00000000-0005-0000-0000-0000D5410000}"/>
    <cellStyle name="Normal 6 3 2 2 2 4 4 3" xfId="9338" xr:uid="{00000000-0005-0000-0000-0000D6410000}"/>
    <cellStyle name="Normal 6 3 2 2 2 4 4 3 2" xfId="9339" xr:uid="{00000000-0005-0000-0000-0000D7410000}"/>
    <cellStyle name="Normal 6 3 2 2 2 4 4 3 2 2" xfId="39697" xr:uid="{00000000-0005-0000-0000-0000D8410000}"/>
    <cellStyle name="Normal 6 3 2 2 2 4 4 3 3" xfId="29679" xr:uid="{00000000-0005-0000-0000-0000D9410000}"/>
    <cellStyle name="Normal 6 3 2 2 2 4 4 4" xfId="9340" xr:uid="{00000000-0005-0000-0000-0000DA410000}"/>
    <cellStyle name="Normal 6 3 2 2 2 4 4 4 2" xfId="35267" xr:uid="{00000000-0005-0000-0000-0000DB410000}"/>
    <cellStyle name="Normal 6 3 2 2 2 4 4 5" xfId="24671" xr:uid="{00000000-0005-0000-0000-0000DC410000}"/>
    <cellStyle name="Normal 6 3 2 2 2 4 5" xfId="9341" xr:uid="{00000000-0005-0000-0000-0000DD410000}"/>
    <cellStyle name="Normal 6 3 2 2 2 4 5 2" xfId="9342" xr:uid="{00000000-0005-0000-0000-0000DE410000}"/>
    <cellStyle name="Normal 6 3 2 2 2 4 5 2 2" xfId="39698" xr:uid="{00000000-0005-0000-0000-0000DF410000}"/>
    <cellStyle name="Normal 6 3 2 2 2 4 5 3" xfId="29680" xr:uid="{00000000-0005-0000-0000-0000E0410000}"/>
    <cellStyle name="Normal 6 3 2 2 2 4 6" xfId="9343" xr:uid="{00000000-0005-0000-0000-0000E1410000}"/>
    <cellStyle name="Normal 6 3 2 2 2 4 6 2" xfId="9344" xr:uid="{00000000-0005-0000-0000-0000E2410000}"/>
    <cellStyle name="Normal 6 3 2 2 2 4 6 2 2" xfId="39699" xr:uid="{00000000-0005-0000-0000-0000E3410000}"/>
    <cellStyle name="Normal 6 3 2 2 2 4 6 3" xfId="29681" xr:uid="{00000000-0005-0000-0000-0000E4410000}"/>
    <cellStyle name="Normal 6 3 2 2 2 4 7" xfId="9345" xr:uid="{00000000-0005-0000-0000-0000E5410000}"/>
    <cellStyle name="Normal 6 3 2 2 2 4 7 2" xfId="35262" xr:uid="{00000000-0005-0000-0000-0000E6410000}"/>
    <cellStyle name="Normal 6 3 2 2 2 4 8" xfId="24666" xr:uid="{00000000-0005-0000-0000-0000E7410000}"/>
    <cellStyle name="Normal 6 3 2 2 2 5" xfId="9346" xr:uid="{00000000-0005-0000-0000-0000E8410000}"/>
    <cellStyle name="Normal 6 3 2 2 2 5 2" xfId="9347" xr:uid="{00000000-0005-0000-0000-0000E9410000}"/>
    <cellStyle name="Normal 6 3 2 2 2 5 2 2" xfId="9348" xr:uid="{00000000-0005-0000-0000-0000EA410000}"/>
    <cellStyle name="Normal 6 3 2 2 2 5 2 2 2" xfId="9349" xr:uid="{00000000-0005-0000-0000-0000EB410000}"/>
    <cellStyle name="Normal 6 3 2 2 2 5 2 2 2 2" xfId="9350" xr:uid="{00000000-0005-0000-0000-0000EC410000}"/>
    <cellStyle name="Normal 6 3 2 2 2 5 2 2 2 2 2" xfId="39700" xr:uid="{00000000-0005-0000-0000-0000ED410000}"/>
    <cellStyle name="Normal 6 3 2 2 2 5 2 2 2 3" xfId="29682" xr:uid="{00000000-0005-0000-0000-0000EE410000}"/>
    <cellStyle name="Normal 6 3 2 2 2 5 2 2 3" xfId="9351" xr:uid="{00000000-0005-0000-0000-0000EF410000}"/>
    <cellStyle name="Normal 6 3 2 2 2 5 2 2 3 2" xfId="9352" xr:uid="{00000000-0005-0000-0000-0000F0410000}"/>
    <cellStyle name="Normal 6 3 2 2 2 5 2 2 3 2 2" xfId="39701" xr:uid="{00000000-0005-0000-0000-0000F1410000}"/>
    <cellStyle name="Normal 6 3 2 2 2 5 2 2 3 3" xfId="29683" xr:uid="{00000000-0005-0000-0000-0000F2410000}"/>
    <cellStyle name="Normal 6 3 2 2 2 5 2 2 4" xfId="9353" xr:uid="{00000000-0005-0000-0000-0000F3410000}"/>
    <cellStyle name="Normal 6 3 2 2 2 5 2 2 4 2" xfId="35270" xr:uid="{00000000-0005-0000-0000-0000F4410000}"/>
    <cellStyle name="Normal 6 3 2 2 2 5 2 2 5" xfId="24674" xr:uid="{00000000-0005-0000-0000-0000F5410000}"/>
    <cellStyle name="Normal 6 3 2 2 2 5 2 3" xfId="9354" xr:uid="{00000000-0005-0000-0000-0000F6410000}"/>
    <cellStyle name="Normal 6 3 2 2 2 5 2 3 2" xfId="9355" xr:uid="{00000000-0005-0000-0000-0000F7410000}"/>
    <cellStyle name="Normal 6 3 2 2 2 5 2 3 2 2" xfId="9356" xr:uid="{00000000-0005-0000-0000-0000F8410000}"/>
    <cellStyle name="Normal 6 3 2 2 2 5 2 3 2 2 2" xfId="39702" xr:uid="{00000000-0005-0000-0000-0000F9410000}"/>
    <cellStyle name="Normal 6 3 2 2 2 5 2 3 2 3" xfId="29684" xr:uid="{00000000-0005-0000-0000-0000FA410000}"/>
    <cellStyle name="Normal 6 3 2 2 2 5 2 3 3" xfId="9357" xr:uid="{00000000-0005-0000-0000-0000FB410000}"/>
    <cellStyle name="Normal 6 3 2 2 2 5 2 3 3 2" xfId="9358" xr:uid="{00000000-0005-0000-0000-0000FC410000}"/>
    <cellStyle name="Normal 6 3 2 2 2 5 2 3 3 2 2" xfId="39703" xr:uid="{00000000-0005-0000-0000-0000FD410000}"/>
    <cellStyle name="Normal 6 3 2 2 2 5 2 3 3 3" xfId="29685" xr:uid="{00000000-0005-0000-0000-0000FE410000}"/>
    <cellStyle name="Normal 6 3 2 2 2 5 2 3 4" xfId="9359" xr:uid="{00000000-0005-0000-0000-0000FF410000}"/>
    <cellStyle name="Normal 6 3 2 2 2 5 2 3 4 2" xfId="35271" xr:uid="{00000000-0005-0000-0000-000000420000}"/>
    <cellStyle name="Normal 6 3 2 2 2 5 2 3 5" xfId="24675" xr:uid="{00000000-0005-0000-0000-000001420000}"/>
    <cellStyle name="Normal 6 3 2 2 2 5 2 4" xfId="9360" xr:uid="{00000000-0005-0000-0000-000002420000}"/>
    <cellStyle name="Normal 6 3 2 2 2 5 2 4 2" xfId="9361" xr:uid="{00000000-0005-0000-0000-000003420000}"/>
    <cellStyle name="Normal 6 3 2 2 2 5 2 4 2 2" xfId="39704" xr:uid="{00000000-0005-0000-0000-000004420000}"/>
    <cellStyle name="Normal 6 3 2 2 2 5 2 4 3" xfId="29686" xr:uid="{00000000-0005-0000-0000-000005420000}"/>
    <cellStyle name="Normal 6 3 2 2 2 5 2 5" xfId="9362" xr:uid="{00000000-0005-0000-0000-000006420000}"/>
    <cellStyle name="Normal 6 3 2 2 2 5 2 5 2" xfId="9363" xr:uid="{00000000-0005-0000-0000-000007420000}"/>
    <cellStyle name="Normal 6 3 2 2 2 5 2 5 2 2" xfId="39705" xr:uid="{00000000-0005-0000-0000-000008420000}"/>
    <cellStyle name="Normal 6 3 2 2 2 5 2 5 3" xfId="29687" xr:uid="{00000000-0005-0000-0000-000009420000}"/>
    <cellStyle name="Normal 6 3 2 2 2 5 2 6" xfId="9364" xr:uid="{00000000-0005-0000-0000-00000A420000}"/>
    <cellStyle name="Normal 6 3 2 2 2 5 2 6 2" xfId="35269" xr:uid="{00000000-0005-0000-0000-00000B420000}"/>
    <cellStyle name="Normal 6 3 2 2 2 5 2 7" xfId="24673" xr:uid="{00000000-0005-0000-0000-00000C420000}"/>
    <cellStyle name="Normal 6 3 2 2 2 5 3" xfId="9365" xr:uid="{00000000-0005-0000-0000-00000D420000}"/>
    <cellStyle name="Normal 6 3 2 2 2 5 3 2" xfId="9366" xr:uid="{00000000-0005-0000-0000-00000E420000}"/>
    <cellStyle name="Normal 6 3 2 2 2 5 3 2 2" xfId="9367" xr:uid="{00000000-0005-0000-0000-00000F420000}"/>
    <cellStyle name="Normal 6 3 2 2 2 5 3 2 2 2" xfId="39706" xr:uid="{00000000-0005-0000-0000-000010420000}"/>
    <cellStyle name="Normal 6 3 2 2 2 5 3 2 3" xfId="29688" xr:uid="{00000000-0005-0000-0000-000011420000}"/>
    <cellStyle name="Normal 6 3 2 2 2 5 3 3" xfId="9368" xr:uid="{00000000-0005-0000-0000-000012420000}"/>
    <cellStyle name="Normal 6 3 2 2 2 5 3 3 2" xfId="9369" xr:uid="{00000000-0005-0000-0000-000013420000}"/>
    <cellStyle name="Normal 6 3 2 2 2 5 3 3 2 2" xfId="39707" xr:uid="{00000000-0005-0000-0000-000014420000}"/>
    <cellStyle name="Normal 6 3 2 2 2 5 3 3 3" xfId="29689" xr:uid="{00000000-0005-0000-0000-000015420000}"/>
    <cellStyle name="Normal 6 3 2 2 2 5 3 4" xfId="9370" xr:uid="{00000000-0005-0000-0000-000016420000}"/>
    <cellStyle name="Normal 6 3 2 2 2 5 3 4 2" xfId="35272" xr:uid="{00000000-0005-0000-0000-000017420000}"/>
    <cellStyle name="Normal 6 3 2 2 2 5 3 5" xfId="24676" xr:uid="{00000000-0005-0000-0000-000018420000}"/>
    <cellStyle name="Normal 6 3 2 2 2 5 4" xfId="9371" xr:uid="{00000000-0005-0000-0000-000019420000}"/>
    <cellStyle name="Normal 6 3 2 2 2 5 4 2" xfId="9372" xr:uid="{00000000-0005-0000-0000-00001A420000}"/>
    <cellStyle name="Normal 6 3 2 2 2 5 4 2 2" xfId="9373" xr:uid="{00000000-0005-0000-0000-00001B420000}"/>
    <cellStyle name="Normal 6 3 2 2 2 5 4 2 2 2" xfId="39708" xr:uid="{00000000-0005-0000-0000-00001C420000}"/>
    <cellStyle name="Normal 6 3 2 2 2 5 4 2 3" xfId="29690" xr:uid="{00000000-0005-0000-0000-00001D420000}"/>
    <cellStyle name="Normal 6 3 2 2 2 5 4 3" xfId="9374" xr:uid="{00000000-0005-0000-0000-00001E420000}"/>
    <cellStyle name="Normal 6 3 2 2 2 5 4 3 2" xfId="9375" xr:uid="{00000000-0005-0000-0000-00001F420000}"/>
    <cellStyle name="Normal 6 3 2 2 2 5 4 3 2 2" xfId="39709" xr:uid="{00000000-0005-0000-0000-000020420000}"/>
    <cellStyle name="Normal 6 3 2 2 2 5 4 3 3" xfId="29691" xr:uid="{00000000-0005-0000-0000-000021420000}"/>
    <cellStyle name="Normal 6 3 2 2 2 5 4 4" xfId="9376" xr:uid="{00000000-0005-0000-0000-000022420000}"/>
    <cellStyle name="Normal 6 3 2 2 2 5 4 4 2" xfId="35273" xr:uid="{00000000-0005-0000-0000-000023420000}"/>
    <cellStyle name="Normal 6 3 2 2 2 5 4 5" xfId="24677" xr:uid="{00000000-0005-0000-0000-000024420000}"/>
    <cellStyle name="Normal 6 3 2 2 2 5 5" xfId="9377" xr:uid="{00000000-0005-0000-0000-000025420000}"/>
    <cellStyle name="Normal 6 3 2 2 2 5 5 2" xfId="9378" xr:uid="{00000000-0005-0000-0000-000026420000}"/>
    <cellStyle name="Normal 6 3 2 2 2 5 5 2 2" xfId="39710" xr:uid="{00000000-0005-0000-0000-000027420000}"/>
    <cellStyle name="Normal 6 3 2 2 2 5 5 3" xfId="29692" xr:uid="{00000000-0005-0000-0000-000028420000}"/>
    <cellStyle name="Normal 6 3 2 2 2 5 6" xfId="9379" xr:uid="{00000000-0005-0000-0000-000029420000}"/>
    <cellStyle name="Normal 6 3 2 2 2 5 6 2" xfId="9380" xr:uid="{00000000-0005-0000-0000-00002A420000}"/>
    <cellStyle name="Normal 6 3 2 2 2 5 6 2 2" xfId="39711" xr:uid="{00000000-0005-0000-0000-00002B420000}"/>
    <cellStyle name="Normal 6 3 2 2 2 5 6 3" xfId="29693" xr:uid="{00000000-0005-0000-0000-00002C420000}"/>
    <cellStyle name="Normal 6 3 2 2 2 5 7" xfId="9381" xr:uid="{00000000-0005-0000-0000-00002D420000}"/>
    <cellStyle name="Normal 6 3 2 2 2 5 7 2" xfId="35268" xr:uid="{00000000-0005-0000-0000-00002E420000}"/>
    <cellStyle name="Normal 6 3 2 2 2 5 8" xfId="24672" xr:uid="{00000000-0005-0000-0000-00002F420000}"/>
    <cellStyle name="Normal 6 3 2 2 2 6" xfId="9382" xr:uid="{00000000-0005-0000-0000-000030420000}"/>
    <cellStyle name="Normal 6 3 2 2 2 6 2" xfId="9383" xr:uid="{00000000-0005-0000-0000-000031420000}"/>
    <cellStyle name="Normal 6 3 2 2 2 6 2 2" xfId="9384" xr:uid="{00000000-0005-0000-0000-000032420000}"/>
    <cellStyle name="Normal 6 3 2 2 2 6 2 2 2" xfId="9385" xr:uid="{00000000-0005-0000-0000-000033420000}"/>
    <cellStyle name="Normal 6 3 2 2 2 6 2 2 2 2" xfId="39712" xr:uid="{00000000-0005-0000-0000-000034420000}"/>
    <cellStyle name="Normal 6 3 2 2 2 6 2 2 3" xfId="29694" xr:uid="{00000000-0005-0000-0000-000035420000}"/>
    <cellStyle name="Normal 6 3 2 2 2 6 2 3" xfId="9386" xr:uid="{00000000-0005-0000-0000-000036420000}"/>
    <cellStyle name="Normal 6 3 2 2 2 6 2 3 2" xfId="9387" xr:uid="{00000000-0005-0000-0000-000037420000}"/>
    <cellStyle name="Normal 6 3 2 2 2 6 2 3 2 2" xfId="39713" xr:uid="{00000000-0005-0000-0000-000038420000}"/>
    <cellStyle name="Normal 6 3 2 2 2 6 2 3 3" xfId="29695" xr:uid="{00000000-0005-0000-0000-000039420000}"/>
    <cellStyle name="Normal 6 3 2 2 2 6 2 4" xfId="9388" xr:uid="{00000000-0005-0000-0000-00003A420000}"/>
    <cellStyle name="Normal 6 3 2 2 2 6 2 4 2" xfId="35275" xr:uid="{00000000-0005-0000-0000-00003B420000}"/>
    <cellStyle name="Normal 6 3 2 2 2 6 2 5" xfId="24679" xr:uid="{00000000-0005-0000-0000-00003C420000}"/>
    <cellStyle name="Normal 6 3 2 2 2 6 3" xfId="9389" xr:uid="{00000000-0005-0000-0000-00003D420000}"/>
    <cellStyle name="Normal 6 3 2 2 2 6 3 2" xfId="9390" xr:uid="{00000000-0005-0000-0000-00003E420000}"/>
    <cellStyle name="Normal 6 3 2 2 2 6 3 2 2" xfId="9391" xr:uid="{00000000-0005-0000-0000-00003F420000}"/>
    <cellStyle name="Normal 6 3 2 2 2 6 3 2 2 2" xfId="39714" xr:uid="{00000000-0005-0000-0000-000040420000}"/>
    <cellStyle name="Normal 6 3 2 2 2 6 3 2 3" xfId="29696" xr:uid="{00000000-0005-0000-0000-000041420000}"/>
    <cellStyle name="Normal 6 3 2 2 2 6 3 3" xfId="9392" xr:uid="{00000000-0005-0000-0000-000042420000}"/>
    <cellStyle name="Normal 6 3 2 2 2 6 3 3 2" xfId="9393" xr:uid="{00000000-0005-0000-0000-000043420000}"/>
    <cellStyle name="Normal 6 3 2 2 2 6 3 3 2 2" xfId="39715" xr:uid="{00000000-0005-0000-0000-000044420000}"/>
    <cellStyle name="Normal 6 3 2 2 2 6 3 3 3" xfId="29697" xr:uid="{00000000-0005-0000-0000-000045420000}"/>
    <cellStyle name="Normal 6 3 2 2 2 6 3 4" xfId="9394" xr:uid="{00000000-0005-0000-0000-000046420000}"/>
    <cellStyle name="Normal 6 3 2 2 2 6 3 4 2" xfId="35276" xr:uid="{00000000-0005-0000-0000-000047420000}"/>
    <cellStyle name="Normal 6 3 2 2 2 6 3 5" xfId="24680" xr:uid="{00000000-0005-0000-0000-000048420000}"/>
    <cellStyle name="Normal 6 3 2 2 2 6 4" xfId="9395" xr:uid="{00000000-0005-0000-0000-000049420000}"/>
    <cellStyle name="Normal 6 3 2 2 2 6 4 2" xfId="9396" xr:uid="{00000000-0005-0000-0000-00004A420000}"/>
    <cellStyle name="Normal 6 3 2 2 2 6 4 2 2" xfId="39716" xr:uid="{00000000-0005-0000-0000-00004B420000}"/>
    <cellStyle name="Normal 6 3 2 2 2 6 4 3" xfId="29698" xr:uid="{00000000-0005-0000-0000-00004C420000}"/>
    <cellStyle name="Normal 6 3 2 2 2 6 5" xfId="9397" xr:uid="{00000000-0005-0000-0000-00004D420000}"/>
    <cellStyle name="Normal 6 3 2 2 2 6 5 2" xfId="9398" xr:uid="{00000000-0005-0000-0000-00004E420000}"/>
    <cellStyle name="Normal 6 3 2 2 2 6 5 2 2" xfId="39717" xr:uid="{00000000-0005-0000-0000-00004F420000}"/>
    <cellStyle name="Normal 6 3 2 2 2 6 5 3" xfId="29699" xr:uid="{00000000-0005-0000-0000-000050420000}"/>
    <cellStyle name="Normal 6 3 2 2 2 6 6" xfId="9399" xr:uid="{00000000-0005-0000-0000-000051420000}"/>
    <cellStyle name="Normal 6 3 2 2 2 6 6 2" xfId="35274" xr:uid="{00000000-0005-0000-0000-000052420000}"/>
    <cellStyle name="Normal 6 3 2 2 2 6 7" xfId="24678" xr:uid="{00000000-0005-0000-0000-000053420000}"/>
    <cellStyle name="Normal 6 3 2 2 2 7" xfId="9400" xr:uid="{00000000-0005-0000-0000-000054420000}"/>
    <cellStyle name="Normal 6 3 2 2 2 7 2" xfId="9401" xr:uid="{00000000-0005-0000-0000-000055420000}"/>
    <cellStyle name="Normal 6 3 2 2 2 7 2 2" xfId="9402" xr:uid="{00000000-0005-0000-0000-000056420000}"/>
    <cellStyle name="Normal 6 3 2 2 2 7 2 2 2" xfId="39718" xr:uid="{00000000-0005-0000-0000-000057420000}"/>
    <cellStyle name="Normal 6 3 2 2 2 7 2 3" xfId="29700" xr:uid="{00000000-0005-0000-0000-000058420000}"/>
    <cellStyle name="Normal 6 3 2 2 2 7 3" xfId="9403" xr:uid="{00000000-0005-0000-0000-000059420000}"/>
    <cellStyle name="Normal 6 3 2 2 2 7 3 2" xfId="9404" xr:uid="{00000000-0005-0000-0000-00005A420000}"/>
    <cellStyle name="Normal 6 3 2 2 2 7 3 2 2" xfId="39719" xr:uid="{00000000-0005-0000-0000-00005B420000}"/>
    <cellStyle name="Normal 6 3 2 2 2 7 3 3" xfId="29701" xr:uid="{00000000-0005-0000-0000-00005C420000}"/>
    <cellStyle name="Normal 6 3 2 2 2 7 4" xfId="9405" xr:uid="{00000000-0005-0000-0000-00005D420000}"/>
    <cellStyle name="Normal 6 3 2 2 2 7 4 2" xfId="35277" xr:uid="{00000000-0005-0000-0000-00005E420000}"/>
    <cellStyle name="Normal 6 3 2 2 2 7 5" xfId="24681" xr:uid="{00000000-0005-0000-0000-00005F420000}"/>
    <cellStyle name="Normal 6 3 2 2 2 8" xfId="9406" xr:uid="{00000000-0005-0000-0000-000060420000}"/>
    <cellStyle name="Normal 6 3 2 2 2 8 2" xfId="9407" xr:uid="{00000000-0005-0000-0000-000061420000}"/>
    <cellStyle name="Normal 6 3 2 2 2 8 2 2" xfId="9408" xr:uid="{00000000-0005-0000-0000-000062420000}"/>
    <cellStyle name="Normal 6 3 2 2 2 8 2 2 2" xfId="39720" xr:uid="{00000000-0005-0000-0000-000063420000}"/>
    <cellStyle name="Normal 6 3 2 2 2 8 2 3" xfId="29702" xr:uid="{00000000-0005-0000-0000-000064420000}"/>
    <cellStyle name="Normal 6 3 2 2 2 8 3" xfId="9409" xr:uid="{00000000-0005-0000-0000-000065420000}"/>
    <cellStyle name="Normal 6 3 2 2 2 8 3 2" xfId="9410" xr:uid="{00000000-0005-0000-0000-000066420000}"/>
    <cellStyle name="Normal 6 3 2 2 2 8 3 2 2" xfId="39721" xr:uid="{00000000-0005-0000-0000-000067420000}"/>
    <cellStyle name="Normal 6 3 2 2 2 8 3 3" xfId="29703" xr:uid="{00000000-0005-0000-0000-000068420000}"/>
    <cellStyle name="Normal 6 3 2 2 2 8 4" xfId="9411" xr:uid="{00000000-0005-0000-0000-000069420000}"/>
    <cellStyle name="Normal 6 3 2 2 2 8 4 2" xfId="35278" xr:uid="{00000000-0005-0000-0000-00006A420000}"/>
    <cellStyle name="Normal 6 3 2 2 2 8 5" xfId="24682" xr:uid="{00000000-0005-0000-0000-00006B420000}"/>
    <cellStyle name="Normal 6 3 2 2 2 9" xfId="9412" xr:uid="{00000000-0005-0000-0000-00006C420000}"/>
    <cellStyle name="Normal 6 3 2 2 2 9 2" xfId="9413" xr:uid="{00000000-0005-0000-0000-00006D420000}"/>
    <cellStyle name="Normal 6 3 2 2 2 9 2 2" xfId="39722" xr:uid="{00000000-0005-0000-0000-00006E420000}"/>
    <cellStyle name="Normal 6 3 2 2 2 9 3" xfId="29704" xr:uid="{00000000-0005-0000-0000-00006F420000}"/>
    <cellStyle name="Normal 6 3 2 2 3" xfId="9414" xr:uid="{00000000-0005-0000-0000-000070420000}"/>
    <cellStyle name="Normal 6 3 2 2 3 10" xfId="24683" xr:uid="{00000000-0005-0000-0000-000071420000}"/>
    <cellStyle name="Normal 6 3 2 2 3 2" xfId="9415" xr:uid="{00000000-0005-0000-0000-000072420000}"/>
    <cellStyle name="Normal 6 3 2 2 3 2 2" xfId="9416" xr:uid="{00000000-0005-0000-0000-000073420000}"/>
    <cellStyle name="Normal 6 3 2 2 3 2 2 2" xfId="9417" xr:uid="{00000000-0005-0000-0000-000074420000}"/>
    <cellStyle name="Normal 6 3 2 2 3 2 2 2 2" xfId="9418" xr:uid="{00000000-0005-0000-0000-000075420000}"/>
    <cellStyle name="Normal 6 3 2 2 3 2 2 2 2 2" xfId="9419" xr:uid="{00000000-0005-0000-0000-000076420000}"/>
    <cellStyle name="Normal 6 3 2 2 3 2 2 2 2 2 2" xfId="39723" xr:uid="{00000000-0005-0000-0000-000077420000}"/>
    <cellStyle name="Normal 6 3 2 2 3 2 2 2 2 3" xfId="29705" xr:uid="{00000000-0005-0000-0000-000078420000}"/>
    <cellStyle name="Normal 6 3 2 2 3 2 2 2 3" xfId="9420" xr:uid="{00000000-0005-0000-0000-000079420000}"/>
    <cellStyle name="Normal 6 3 2 2 3 2 2 2 3 2" xfId="9421" xr:uid="{00000000-0005-0000-0000-00007A420000}"/>
    <cellStyle name="Normal 6 3 2 2 3 2 2 2 3 2 2" xfId="39724" xr:uid="{00000000-0005-0000-0000-00007B420000}"/>
    <cellStyle name="Normal 6 3 2 2 3 2 2 2 3 3" xfId="29706" xr:uid="{00000000-0005-0000-0000-00007C420000}"/>
    <cellStyle name="Normal 6 3 2 2 3 2 2 2 4" xfId="9422" xr:uid="{00000000-0005-0000-0000-00007D420000}"/>
    <cellStyle name="Normal 6 3 2 2 3 2 2 2 4 2" xfId="35282" xr:uid="{00000000-0005-0000-0000-00007E420000}"/>
    <cellStyle name="Normal 6 3 2 2 3 2 2 2 5" xfId="24686" xr:uid="{00000000-0005-0000-0000-00007F420000}"/>
    <cellStyle name="Normal 6 3 2 2 3 2 2 3" xfId="9423" xr:uid="{00000000-0005-0000-0000-000080420000}"/>
    <cellStyle name="Normal 6 3 2 2 3 2 2 3 2" xfId="9424" xr:uid="{00000000-0005-0000-0000-000081420000}"/>
    <cellStyle name="Normal 6 3 2 2 3 2 2 3 2 2" xfId="9425" xr:uid="{00000000-0005-0000-0000-000082420000}"/>
    <cellStyle name="Normal 6 3 2 2 3 2 2 3 2 2 2" xfId="39725" xr:uid="{00000000-0005-0000-0000-000083420000}"/>
    <cellStyle name="Normal 6 3 2 2 3 2 2 3 2 3" xfId="29707" xr:uid="{00000000-0005-0000-0000-000084420000}"/>
    <cellStyle name="Normal 6 3 2 2 3 2 2 3 3" xfId="9426" xr:uid="{00000000-0005-0000-0000-000085420000}"/>
    <cellStyle name="Normal 6 3 2 2 3 2 2 3 3 2" xfId="9427" xr:uid="{00000000-0005-0000-0000-000086420000}"/>
    <cellStyle name="Normal 6 3 2 2 3 2 2 3 3 2 2" xfId="39726" xr:uid="{00000000-0005-0000-0000-000087420000}"/>
    <cellStyle name="Normal 6 3 2 2 3 2 2 3 3 3" xfId="29708" xr:uid="{00000000-0005-0000-0000-000088420000}"/>
    <cellStyle name="Normal 6 3 2 2 3 2 2 3 4" xfId="9428" xr:uid="{00000000-0005-0000-0000-000089420000}"/>
    <cellStyle name="Normal 6 3 2 2 3 2 2 3 4 2" xfId="35283" xr:uid="{00000000-0005-0000-0000-00008A420000}"/>
    <cellStyle name="Normal 6 3 2 2 3 2 2 3 5" xfId="24687" xr:uid="{00000000-0005-0000-0000-00008B420000}"/>
    <cellStyle name="Normal 6 3 2 2 3 2 2 4" xfId="9429" xr:uid="{00000000-0005-0000-0000-00008C420000}"/>
    <cellStyle name="Normal 6 3 2 2 3 2 2 4 2" xfId="9430" xr:uid="{00000000-0005-0000-0000-00008D420000}"/>
    <cellStyle name="Normal 6 3 2 2 3 2 2 4 2 2" xfId="39727" xr:uid="{00000000-0005-0000-0000-00008E420000}"/>
    <cellStyle name="Normal 6 3 2 2 3 2 2 4 3" xfId="29709" xr:uid="{00000000-0005-0000-0000-00008F420000}"/>
    <cellStyle name="Normal 6 3 2 2 3 2 2 5" xfId="9431" xr:uid="{00000000-0005-0000-0000-000090420000}"/>
    <cellStyle name="Normal 6 3 2 2 3 2 2 5 2" xfId="9432" xr:uid="{00000000-0005-0000-0000-000091420000}"/>
    <cellStyle name="Normal 6 3 2 2 3 2 2 5 2 2" xfId="39728" xr:uid="{00000000-0005-0000-0000-000092420000}"/>
    <cellStyle name="Normal 6 3 2 2 3 2 2 5 3" xfId="29710" xr:uid="{00000000-0005-0000-0000-000093420000}"/>
    <cellStyle name="Normal 6 3 2 2 3 2 2 6" xfId="9433" xr:uid="{00000000-0005-0000-0000-000094420000}"/>
    <cellStyle name="Normal 6 3 2 2 3 2 2 6 2" xfId="35281" xr:uid="{00000000-0005-0000-0000-000095420000}"/>
    <cellStyle name="Normal 6 3 2 2 3 2 2 7" xfId="24685" xr:uid="{00000000-0005-0000-0000-000096420000}"/>
    <cellStyle name="Normal 6 3 2 2 3 2 3" xfId="9434" xr:uid="{00000000-0005-0000-0000-000097420000}"/>
    <cellStyle name="Normal 6 3 2 2 3 2 3 2" xfId="9435" xr:uid="{00000000-0005-0000-0000-000098420000}"/>
    <cellStyle name="Normal 6 3 2 2 3 2 3 2 2" xfId="9436" xr:uid="{00000000-0005-0000-0000-000099420000}"/>
    <cellStyle name="Normal 6 3 2 2 3 2 3 2 2 2" xfId="39729" xr:uid="{00000000-0005-0000-0000-00009A420000}"/>
    <cellStyle name="Normal 6 3 2 2 3 2 3 2 3" xfId="29711" xr:uid="{00000000-0005-0000-0000-00009B420000}"/>
    <cellStyle name="Normal 6 3 2 2 3 2 3 3" xfId="9437" xr:uid="{00000000-0005-0000-0000-00009C420000}"/>
    <cellStyle name="Normal 6 3 2 2 3 2 3 3 2" xfId="9438" xr:uid="{00000000-0005-0000-0000-00009D420000}"/>
    <cellStyle name="Normal 6 3 2 2 3 2 3 3 2 2" xfId="39730" xr:uid="{00000000-0005-0000-0000-00009E420000}"/>
    <cellStyle name="Normal 6 3 2 2 3 2 3 3 3" xfId="29712" xr:uid="{00000000-0005-0000-0000-00009F420000}"/>
    <cellStyle name="Normal 6 3 2 2 3 2 3 4" xfId="9439" xr:uid="{00000000-0005-0000-0000-0000A0420000}"/>
    <cellStyle name="Normal 6 3 2 2 3 2 3 4 2" xfId="35284" xr:uid="{00000000-0005-0000-0000-0000A1420000}"/>
    <cellStyle name="Normal 6 3 2 2 3 2 3 5" xfId="24688" xr:uid="{00000000-0005-0000-0000-0000A2420000}"/>
    <cellStyle name="Normal 6 3 2 2 3 2 4" xfId="9440" xr:uid="{00000000-0005-0000-0000-0000A3420000}"/>
    <cellStyle name="Normal 6 3 2 2 3 2 4 2" xfId="9441" xr:uid="{00000000-0005-0000-0000-0000A4420000}"/>
    <cellStyle name="Normal 6 3 2 2 3 2 4 2 2" xfId="9442" xr:uid="{00000000-0005-0000-0000-0000A5420000}"/>
    <cellStyle name="Normal 6 3 2 2 3 2 4 2 2 2" xfId="39731" xr:uid="{00000000-0005-0000-0000-0000A6420000}"/>
    <cellStyle name="Normal 6 3 2 2 3 2 4 2 3" xfId="29713" xr:uid="{00000000-0005-0000-0000-0000A7420000}"/>
    <cellStyle name="Normal 6 3 2 2 3 2 4 3" xfId="9443" xr:uid="{00000000-0005-0000-0000-0000A8420000}"/>
    <cellStyle name="Normal 6 3 2 2 3 2 4 3 2" xfId="9444" xr:uid="{00000000-0005-0000-0000-0000A9420000}"/>
    <cellStyle name="Normal 6 3 2 2 3 2 4 3 2 2" xfId="39732" xr:uid="{00000000-0005-0000-0000-0000AA420000}"/>
    <cellStyle name="Normal 6 3 2 2 3 2 4 3 3" xfId="29714" xr:uid="{00000000-0005-0000-0000-0000AB420000}"/>
    <cellStyle name="Normal 6 3 2 2 3 2 4 4" xfId="9445" xr:uid="{00000000-0005-0000-0000-0000AC420000}"/>
    <cellStyle name="Normal 6 3 2 2 3 2 4 4 2" xfId="35285" xr:uid="{00000000-0005-0000-0000-0000AD420000}"/>
    <cellStyle name="Normal 6 3 2 2 3 2 4 5" xfId="24689" xr:uid="{00000000-0005-0000-0000-0000AE420000}"/>
    <cellStyle name="Normal 6 3 2 2 3 2 5" xfId="9446" xr:uid="{00000000-0005-0000-0000-0000AF420000}"/>
    <cellStyle name="Normal 6 3 2 2 3 2 5 2" xfId="9447" xr:uid="{00000000-0005-0000-0000-0000B0420000}"/>
    <cellStyle name="Normal 6 3 2 2 3 2 5 2 2" xfId="39733" xr:uid="{00000000-0005-0000-0000-0000B1420000}"/>
    <cellStyle name="Normal 6 3 2 2 3 2 5 3" xfId="29715" xr:uid="{00000000-0005-0000-0000-0000B2420000}"/>
    <cellStyle name="Normal 6 3 2 2 3 2 6" xfId="9448" xr:uid="{00000000-0005-0000-0000-0000B3420000}"/>
    <cellStyle name="Normal 6 3 2 2 3 2 6 2" xfId="9449" xr:uid="{00000000-0005-0000-0000-0000B4420000}"/>
    <cellStyle name="Normal 6 3 2 2 3 2 6 2 2" xfId="39734" xr:uid="{00000000-0005-0000-0000-0000B5420000}"/>
    <cellStyle name="Normal 6 3 2 2 3 2 6 3" xfId="29716" xr:uid="{00000000-0005-0000-0000-0000B6420000}"/>
    <cellStyle name="Normal 6 3 2 2 3 2 7" xfId="9450" xr:uid="{00000000-0005-0000-0000-0000B7420000}"/>
    <cellStyle name="Normal 6 3 2 2 3 2 7 2" xfId="35280" xr:uid="{00000000-0005-0000-0000-0000B8420000}"/>
    <cellStyle name="Normal 6 3 2 2 3 2 8" xfId="24684" xr:uid="{00000000-0005-0000-0000-0000B9420000}"/>
    <cellStyle name="Normal 6 3 2 2 3 3" xfId="9451" xr:uid="{00000000-0005-0000-0000-0000BA420000}"/>
    <cellStyle name="Normal 6 3 2 2 3 3 2" xfId="9452" xr:uid="{00000000-0005-0000-0000-0000BB420000}"/>
    <cellStyle name="Normal 6 3 2 2 3 3 2 2" xfId="9453" xr:uid="{00000000-0005-0000-0000-0000BC420000}"/>
    <cellStyle name="Normal 6 3 2 2 3 3 2 2 2" xfId="9454" xr:uid="{00000000-0005-0000-0000-0000BD420000}"/>
    <cellStyle name="Normal 6 3 2 2 3 3 2 2 2 2" xfId="9455" xr:uid="{00000000-0005-0000-0000-0000BE420000}"/>
    <cellStyle name="Normal 6 3 2 2 3 3 2 2 2 2 2" xfId="39735" xr:uid="{00000000-0005-0000-0000-0000BF420000}"/>
    <cellStyle name="Normal 6 3 2 2 3 3 2 2 2 3" xfId="29717" xr:uid="{00000000-0005-0000-0000-0000C0420000}"/>
    <cellStyle name="Normal 6 3 2 2 3 3 2 2 3" xfId="9456" xr:uid="{00000000-0005-0000-0000-0000C1420000}"/>
    <cellStyle name="Normal 6 3 2 2 3 3 2 2 3 2" xfId="9457" xr:uid="{00000000-0005-0000-0000-0000C2420000}"/>
    <cellStyle name="Normal 6 3 2 2 3 3 2 2 3 2 2" xfId="39736" xr:uid="{00000000-0005-0000-0000-0000C3420000}"/>
    <cellStyle name="Normal 6 3 2 2 3 3 2 2 3 3" xfId="29718" xr:uid="{00000000-0005-0000-0000-0000C4420000}"/>
    <cellStyle name="Normal 6 3 2 2 3 3 2 2 4" xfId="9458" xr:uid="{00000000-0005-0000-0000-0000C5420000}"/>
    <cellStyle name="Normal 6 3 2 2 3 3 2 2 4 2" xfId="35288" xr:uid="{00000000-0005-0000-0000-0000C6420000}"/>
    <cellStyle name="Normal 6 3 2 2 3 3 2 2 5" xfId="24692" xr:uid="{00000000-0005-0000-0000-0000C7420000}"/>
    <cellStyle name="Normal 6 3 2 2 3 3 2 3" xfId="9459" xr:uid="{00000000-0005-0000-0000-0000C8420000}"/>
    <cellStyle name="Normal 6 3 2 2 3 3 2 3 2" xfId="9460" xr:uid="{00000000-0005-0000-0000-0000C9420000}"/>
    <cellStyle name="Normal 6 3 2 2 3 3 2 3 2 2" xfId="9461" xr:uid="{00000000-0005-0000-0000-0000CA420000}"/>
    <cellStyle name="Normal 6 3 2 2 3 3 2 3 2 2 2" xfId="39737" xr:uid="{00000000-0005-0000-0000-0000CB420000}"/>
    <cellStyle name="Normal 6 3 2 2 3 3 2 3 2 3" xfId="29719" xr:uid="{00000000-0005-0000-0000-0000CC420000}"/>
    <cellStyle name="Normal 6 3 2 2 3 3 2 3 3" xfId="9462" xr:uid="{00000000-0005-0000-0000-0000CD420000}"/>
    <cellStyle name="Normal 6 3 2 2 3 3 2 3 3 2" xfId="9463" xr:uid="{00000000-0005-0000-0000-0000CE420000}"/>
    <cellStyle name="Normal 6 3 2 2 3 3 2 3 3 2 2" xfId="39738" xr:uid="{00000000-0005-0000-0000-0000CF420000}"/>
    <cellStyle name="Normal 6 3 2 2 3 3 2 3 3 3" xfId="29720" xr:uid="{00000000-0005-0000-0000-0000D0420000}"/>
    <cellStyle name="Normal 6 3 2 2 3 3 2 3 4" xfId="9464" xr:uid="{00000000-0005-0000-0000-0000D1420000}"/>
    <cellStyle name="Normal 6 3 2 2 3 3 2 3 4 2" xfId="35289" xr:uid="{00000000-0005-0000-0000-0000D2420000}"/>
    <cellStyle name="Normal 6 3 2 2 3 3 2 3 5" xfId="24693" xr:uid="{00000000-0005-0000-0000-0000D3420000}"/>
    <cellStyle name="Normal 6 3 2 2 3 3 2 4" xfId="9465" xr:uid="{00000000-0005-0000-0000-0000D4420000}"/>
    <cellStyle name="Normal 6 3 2 2 3 3 2 4 2" xfId="9466" xr:uid="{00000000-0005-0000-0000-0000D5420000}"/>
    <cellStyle name="Normal 6 3 2 2 3 3 2 4 2 2" xfId="39739" xr:uid="{00000000-0005-0000-0000-0000D6420000}"/>
    <cellStyle name="Normal 6 3 2 2 3 3 2 4 3" xfId="29721" xr:uid="{00000000-0005-0000-0000-0000D7420000}"/>
    <cellStyle name="Normal 6 3 2 2 3 3 2 5" xfId="9467" xr:uid="{00000000-0005-0000-0000-0000D8420000}"/>
    <cellStyle name="Normal 6 3 2 2 3 3 2 5 2" xfId="9468" xr:uid="{00000000-0005-0000-0000-0000D9420000}"/>
    <cellStyle name="Normal 6 3 2 2 3 3 2 5 2 2" xfId="39740" xr:uid="{00000000-0005-0000-0000-0000DA420000}"/>
    <cellStyle name="Normal 6 3 2 2 3 3 2 5 3" xfId="29722" xr:uid="{00000000-0005-0000-0000-0000DB420000}"/>
    <cellStyle name="Normal 6 3 2 2 3 3 2 6" xfId="9469" xr:uid="{00000000-0005-0000-0000-0000DC420000}"/>
    <cellStyle name="Normal 6 3 2 2 3 3 2 6 2" xfId="35287" xr:uid="{00000000-0005-0000-0000-0000DD420000}"/>
    <cellStyle name="Normal 6 3 2 2 3 3 2 7" xfId="24691" xr:uid="{00000000-0005-0000-0000-0000DE420000}"/>
    <cellStyle name="Normal 6 3 2 2 3 3 3" xfId="9470" xr:uid="{00000000-0005-0000-0000-0000DF420000}"/>
    <cellStyle name="Normal 6 3 2 2 3 3 3 2" xfId="9471" xr:uid="{00000000-0005-0000-0000-0000E0420000}"/>
    <cellStyle name="Normal 6 3 2 2 3 3 3 2 2" xfId="9472" xr:uid="{00000000-0005-0000-0000-0000E1420000}"/>
    <cellStyle name="Normal 6 3 2 2 3 3 3 2 2 2" xfId="39741" xr:uid="{00000000-0005-0000-0000-0000E2420000}"/>
    <cellStyle name="Normal 6 3 2 2 3 3 3 2 3" xfId="29723" xr:uid="{00000000-0005-0000-0000-0000E3420000}"/>
    <cellStyle name="Normal 6 3 2 2 3 3 3 3" xfId="9473" xr:uid="{00000000-0005-0000-0000-0000E4420000}"/>
    <cellStyle name="Normal 6 3 2 2 3 3 3 3 2" xfId="9474" xr:uid="{00000000-0005-0000-0000-0000E5420000}"/>
    <cellStyle name="Normal 6 3 2 2 3 3 3 3 2 2" xfId="39742" xr:uid="{00000000-0005-0000-0000-0000E6420000}"/>
    <cellStyle name="Normal 6 3 2 2 3 3 3 3 3" xfId="29724" xr:uid="{00000000-0005-0000-0000-0000E7420000}"/>
    <cellStyle name="Normal 6 3 2 2 3 3 3 4" xfId="9475" xr:uid="{00000000-0005-0000-0000-0000E8420000}"/>
    <cellStyle name="Normal 6 3 2 2 3 3 3 4 2" xfId="35290" xr:uid="{00000000-0005-0000-0000-0000E9420000}"/>
    <cellStyle name="Normal 6 3 2 2 3 3 3 5" xfId="24694" xr:uid="{00000000-0005-0000-0000-0000EA420000}"/>
    <cellStyle name="Normal 6 3 2 2 3 3 4" xfId="9476" xr:uid="{00000000-0005-0000-0000-0000EB420000}"/>
    <cellStyle name="Normal 6 3 2 2 3 3 4 2" xfId="9477" xr:uid="{00000000-0005-0000-0000-0000EC420000}"/>
    <cellStyle name="Normal 6 3 2 2 3 3 4 2 2" xfId="9478" xr:uid="{00000000-0005-0000-0000-0000ED420000}"/>
    <cellStyle name="Normal 6 3 2 2 3 3 4 2 2 2" xfId="39743" xr:uid="{00000000-0005-0000-0000-0000EE420000}"/>
    <cellStyle name="Normal 6 3 2 2 3 3 4 2 3" xfId="29725" xr:uid="{00000000-0005-0000-0000-0000EF420000}"/>
    <cellStyle name="Normal 6 3 2 2 3 3 4 3" xfId="9479" xr:uid="{00000000-0005-0000-0000-0000F0420000}"/>
    <cellStyle name="Normal 6 3 2 2 3 3 4 3 2" xfId="9480" xr:uid="{00000000-0005-0000-0000-0000F1420000}"/>
    <cellStyle name="Normal 6 3 2 2 3 3 4 3 2 2" xfId="39744" xr:uid="{00000000-0005-0000-0000-0000F2420000}"/>
    <cellStyle name="Normal 6 3 2 2 3 3 4 3 3" xfId="29726" xr:uid="{00000000-0005-0000-0000-0000F3420000}"/>
    <cellStyle name="Normal 6 3 2 2 3 3 4 4" xfId="9481" xr:uid="{00000000-0005-0000-0000-0000F4420000}"/>
    <cellStyle name="Normal 6 3 2 2 3 3 4 4 2" xfId="35291" xr:uid="{00000000-0005-0000-0000-0000F5420000}"/>
    <cellStyle name="Normal 6 3 2 2 3 3 4 5" xfId="24695" xr:uid="{00000000-0005-0000-0000-0000F6420000}"/>
    <cellStyle name="Normal 6 3 2 2 3 3 5" xfId="9482" xr:uid="{00000000-0005-0000-0000-0000F7420000}"/>
    <cellStyle name="Normal 6 3 2 2 3 3 5 2" xfId="9483" xr:uid="{00000000-0005-0000-0000-0000F8420000}"/>
    <cellStyle name="Normal 6 3 2 2 3 3 5 2 2" xfId="39745" xr:uid="{00000000-0005-0000-0000-0000F9420000}"/>
    <cellStyle name="Normal 6 3 2 2 3 3 5 3" xfId="29727" xr:uid="{00000000-0005-0000-0000-0000FA420000}"/>
    <cellStyle name="Normal 6 3 2 2 3 3 6" xfId="9484" xr:uid="{00000000-0005-0000-0000-0000FB420000}"/>
    <cellStyle name="Normal 6 3 2 2 3 3 6 2" xfId="9485" xr:uid="{00000000-0005-0000-0000-0000FC420000}"/>
    <cellStyle name="Normal 6 3 2 2 3 3 6 2 2" xfId="39746" xr:uid="{00000000-0005-0000-0000-0000FD420000}"/>
    <cellStyle name="Normal 6 3 2 2 3 3 6 3" xfId="29728" xr:uid="{00000000-0005-0000-0000-0000FE420000}"/>
    <cellStyle name="Normal 6 3 2 2 3 3 7" xfId="9486" xr:uid="{00000000-0005-0000-0000-0000FF420000}"/>
    <cellStyle name="Normal 6 3 2 2 3 3 7 2" xfId="35286" xr:uid="{00000000-0005-0000-0000-000000430000}"/>
    <cellStyle name="Normal 6 3 2 2 3 3 8" xfId="24690" xr:uid="{00000000-0005-0000-0000-000001430000}"/>
    <cellStyle name="Normal 6 3 2 2 3 4" xfId="9487" xr:uid="{00000000-0005-0000-0000-000002430000}"/>
    <cellStyle name="Normal 6 3 2 2 3 4 2" xfId="9488" xr:uid="{00000000-0005-0000-0000-000003430000}"/>
    <cellStyle name="Normal 6 3 2 2 3 4 2 2" xfId="9489" xr:uid="{00000000-0005-0000-0000-000004430000}"/>
    <cellStyle name="Normal 6 3 2 2 3 4 2 2 2" xfId="9490" xr:uid="{00000000-0005-0000-0000-000005430000}"/>
    <cellStyle name="Normal 6 3 2 2 3 4 2 2 2 2" xfId="39747" xr:uid="{00000000-0005-0000-0000-000006430000}"/>
    <cellStyle name="Normal 6 3 2 2 3 4 2 2 3" xfId="29729" xr:uid="{00000000-0005-0000-0000-000007430000}"/>
    <cellStyle name="Normal 6 3 2 2 3 4 2 3" xfId="9491" xr:uid="{00000000-0005-0000-0000-000008430000}"/>
    <cellStyle name="Normal 6 3 2 2 3 4 2 3 2" xfId="9492" xr:uid="{00000000-0005-0000-0000-000009430000}"/>
    <cellStyle name="Normal 6 3 2 2 3 4 2 3 2 2" xfId="39748" xr:uid="{00000000-0005-0000-0000-00000A430000}"/>
    <cellStyle name="Normal 6 3 2 2 3 4 2 3 3" xfId="29730" xr:uid="{00000000-0005-0000-0000-00000B430000}"/>
    <cellStyle name="Normal 6 3 2 2 3 4 2 4" xfId="9493" xr:uid="{00000000-0005-0000-0000-00000C430000}"/>
    <cellStyle name="Normal 6 3 2 2 3 4 2 4 2" xfId="35293" xr:uid="{00000000-0005-0000-0000-00000D430000}"/>
    <cellStyle name="Normal 6 3 2 2 3 4 2 5" xfId="24697" xr:uid="{00000000-0005-0000-0000-00000E430000}"/>
    <cellStyle name="Normal 6 3 2 2 3 4 3" xfId="9494" xr:uid="{00000000-0005-0000-0000-00000F430000}"/>
    <cellStyle name="Normal 6 3 2 2 3 4 3 2" xfId="9495" xr:uid="{00000000-0005-0000-0000-000010430000}"/>
    <cellStyle name="Normal 6 3 2 2 3 4 3 2 2" xfId="9496" xr:uid="{00000000-0005-0000-0000-000011430000}"/>
    <cellStyle name="Normal 6 3 2 2 3 4 3 2 2 2" xfId="39749" xr:uid="{00000000-0005-0000-0000-000012430000}"/>
    <cellStyle name="Normal 6 3 2 2 3 4 3 2 3" xfId="29731" xr:uid="{00000000-0005-0000-0000-000013430000}"/>
    <cellStyle name="Normal 6 3 2 2 3 4 3 3" xfId="9497" xr:uid="{00000000-0005-0000-0000-000014430000}"/>
    <cellStyle name="Normal 6 3 2 2 3 4 3 3 2" xfId="9498" xr:uid="{00000000-0005-0000-0000-000015430000}"/>
    <cellStyle name="Normal 6 3 2 2 3 4 3 3 2 2" xfId="39750" xr:uid="{00000000-0005-0000-0000-000016430000}"/>
    <cellStyle name="Normal 6 3 2 2 3 4 3 3 3" xfId="29732" xr:uid="{00000000-0005-0000-0000-000017430000}"/>
    <cellStyle name="Normal 6 3 2 2 3 4 3 4" xfId="9499" xr:uid="{00000000-0005-0000-0000-000018430000}"/>
    <cellStyle name="Normal 6 3 2 2 3 4 3 4 2" xfId="35294" xr:uid="{00000000-0005-0000-0000-000019430000}"/>
    <cellStyle name="Normal 6 3 2 2 3 4 3 5" xfId="24698" xr:uid="{00000000-0005-0000-0000-00001A430000}"/>
    <cellStyle name="Normal 6 3 2 2 3 4 4" xfId="9500" xr:uid="{00000000-0005-0000-0000-00001B430000}"/>
    <cellStyle name="Normal 6 3 2 2 3 4 4 2" xfId="9501" xr:uid="{00000000-0005-0000-0000-00001C430000}"/>
    <cellStyle name="Normal 6 3 2 2 3 4 4 2 2" xfId="39751" xr:uid="{00000000-0005-0000-0000-00001D430000}"/>
    <cellStyle name="Normal 6 3 2 2 3 4 4 3" xfId="29733" xr:uid="{00000000-0005-0000-0000-00001E430000}"/>
    <cellStyle name="Normal 6 3 2 2 3 4 5" xfId="9502" xr:uid="{00000000-0005-0000-0000-00001F430000}"/>
    <cellStyle name="Normal 6 3 2 2 3 4 5 2" xfId="9503" xr:uid="{00000000-0005-0000-0000-000020430000}"/>
    <cellStyle name="Normal 6 3 2 2 3 4 5 2 2" xfId="39752" xr:uid="{00000000-0005-0000-0000-000021430000}"/>
    <cellStyle name="Normal 6 3 2 2 3 4 5 3" xfId="29734" xr:uid="{00000000-0005-0000-0000-000022430000}"/>
    <cellStyle name="Normal 6 3 2 2 3 4 6" xfId="9504" xr:uid="{00000000-0005-0000-0000-000023430000}"/>
    <cellStyle name="Normal 6 3 2 2 3 4 6 2" xfId="35292" xr:uid="{00000000-0005-0000-0000-000024430000}"/>
    <cellStyle name="Normal 6 3 2 2 3 4 7" xfId="24696" xr:uid="{00000000-0005-0000-0000-000025430000}"/>
    <cellStyle name="Normal 6 3 2 2 3 5" xfId="9505" xr:uid="{00000000-0005-0000-0000-000026430000}"/>
    <cellStyle name="Normal 6 3 2 2 3 5 2" xfId="9506" xr:uid="{00000000-0005-0000-0000-000027430000}"/>
    <cellStyle name="Normal 6 3 2 2 3 5 2 2" xfId="9507" xr:uid="{00000000-0005-0000-0000-000028430000}"/>
    <cellStyle name="Normal 6 3 2 2 3 5 2 2 2" xfId="39753" xr:uid="{00000000-0005-0000-0000-000029430000}"/>
    <cellStyle name="Normal 6 3 2 2 3 5 2 3" xfId="29735" xr:uid="{00000000-0005-0000-0000-00002A430000}"/>
    <cellStyle name="Normal 6 3 2 2 3 5 3" xfId="9508" xr:uid="{00000000-0005-0000-0000-00002B430000}"/>
    <cellStyle name="Normal 6 3 2 2 3 5 3 2" xfId="9509" xr:uid="{00000000-0005-0000-0000-00002C430000}"/>
    <cellStyle name="Normal 6 3 2 2 3 5 3 2 2" xfId="39754" xr:uid="{00000000-0005-0000-0000-00002D430000}"/>
    <cellStyle name="Normal 6 3 2 2 3 5 3 3" xfId="29736" xr:uid="{00000000-0005-0000-0000-00002E430000}"/>
    <cellStyle name="Normal 6 3 2 2 3 5 4" xfId="9510" xr:uid="{00000000-0005-0000-0000-00002F430000}"/>
    <cellStyle name="Normal 6 3 2 2 3 5 4 2" xfId="35295" xr:uid="{00000000-0005-0000-0000-000030430000}"/>
    <cellStyle name="Normal 6 3 2 2 3 5 5" xfId="24699" xr:uid="{00000000-0005-0000-0000-000031430000}"/>
    <cellStyle name="Normal 6 3 2 2 3 6" xfId="9511" xr:uid="{00000000-0005-0000-0000-000032430000}"/>
    <cellStyle name="Normal 6 3 2 2 3 6 2" xfId="9512" xr:uid="{00000000-0005-0000-0000-000033430000}"/>
    <cellStyle name="Normal 6 3 2 2 3 6 2 2" xfId="9513" xr:uid="{00000000-0005-0000-0000-000034430000}"/>
    <cellStyle name="Normal 6 3 2 2 3 6 2 2 2" xfId="39755" xr:uid="{00000000-0005-0000-0000-000035430000}"/>
    <cellStyle name="Normal 6 3 2 2 3 6 2 3" xfId="29737" xr:uid="{00000000-0005-0000-0000-000036430000}"/>
    <cellStyle name="Normal 6 3 2 2 3 6 3" xfId="9514" xr:uid="{00000000-0005-0000-0000-000037430000}"/>
    <cellStyle name="Normal 6 3 2 2 3 6 3 2" xfId="9515" xr:uid="{00000000-0005-0000-0000-000038430000}"/>
    <cellStyle name="Normal 6 3 2 2 3 6 3 2 2" xfId="39756" xr:uid="{00000000-0005-0000-0000-000039430000}"/>
    <cellStyle name="Normal 6 3 2 2 3 6 3 3" xfId="29738" xr:uid="{00000000-0005-0000-0000-00003A430000}"/>
    <cellStyle name="Normal 6 3 2 2 3 6 4" xfId="9516" xr:uid="{00000000-0005-0000-0000-00003B430000}"/>
    <cellStyle name="Normal 6 3 2 2 3 6 4 2" xfId="35296" xr:uid="{00000000-0005-0000-0000-00003C430000}"/>
    <cellStyle name="Normal 6 3 2 2 3 6 5" xfId="24700" xr:uid="{00000000-0005-0000-0000-00003D430000}"/>
    <cellStyle name="Normal 6 3 2 2 3 7" xfId="9517" xr:uid="{00000000-0005-0000-0000-00003E430000}"/>
    <cellStyle name="Normal 6 3 2 2 3 7 2" xfId="9518" xr:uid="{00000000-0005-0000-0000-00003F430000}"/>
    <cellStyle name="Normal 6 3 2 2 3 7 2 2" xfId="39757" xr:uid="{00000000-0005-0000-0000-000040430000}"/>
    <cellStyle name="Normal 6 3 2 2 3 7 3" xfId="29739" xr:uid="{00000000-0005-0000-0000-000041430000}"/>
    <cellStyle name="Normal 6 3 2 2 3 8" xfId="9519" xr:uid="{00000000-0005-0000-0000-000042430000}"/>
    <cellStyle name="Normal 6 3 2 2 3 8 2" xfId="9520" xr:uid="{00000000-0005-0000-0000-000043430000}"/>
    <cellStyle name="Normal 6 3 2 2 3 8 2 2" xfId="39758" xr:uid="{00000000-0005-0000-0000-000044430000}"/>
    <cellStyle name="Normal 6 3 2 2 3 8 3" xfId="29740" xr:uid="{00000000-0005-0000-0000-000045430000}"/>
    <cellStyle name="Normal 6 3 2 2 3 9" xfId="9521" xr:uid="{00000000-0005-0000-0000-000046430000}"/>
    <cellStyle name="Normal 6 3 2 2 3 9 2" xfId="35279" xr:uid="{00000000-0005-0000-0000-000047430000}"/>
    <cellStyle name="Normal 6 3 2 2 4" xfId="9522" xr:uid="{00000000-0005-0000-0000-000048430000}"/>
    <cellStyle name="Normal 6 3 2 2 4 10" xfId="24701" xr:uid="{00000000-0005-0000-0000-000049430000}"/>
    <cellStyle name="Normal 6 3 2 2 4 2" xfId="9523" xr:uid="{00000000-0005-0000-0000-00004A430000}"/>
    <cellStyle name="Normal 6 3 2 2 4 2 2" xfId="9524" xr:uid="{00000000-0005-0000-0000-00004B430000}"/>
    <cellStyle name="Normal 6 3 2 2 4 2 2 2" xfId="9525" xr:uid="{00000000-0005-0000-0000-00004C430000}"/>
    <cellStyle name="Normal 6 3 2 2 4 2 2 2 2" xfId="9526" xr:uid="{00000000-0005-0000-0000-00004D430000}"/>
    <cellStyle name="Normal 6 3 2 2 4 2 2 2 2 2" xfId="9527" xr:uid="{00000000-0005-0000-0000-00004E430000}"/>
    <cellStyle name="Normal 6 3 2 2 4 2 2 2 2 2 2" xfId="39759" xr:uid="{00000000-0005-0000-0000-00004F430000}"/>
    <cellStyle name="Normal 6 3 2 2 4 2 2 2 2 3" xfId="29741" xr:uid="{00000000-0005-0000-0000-000050430000}"/>
    <cellStyle name="Normal 6 3 2 2 4 2 2 2 3" xfId="9528" xr:uid="{00000000-0005-0000-0000-000051430000}"/>
    <cellStyle name="Normal 6 3 2 2 4 2 2 2 3 2" xfId="9529" xr:uid="{00000000-0005-0000-0000-000052430000}"/>
    <cellStyle name="Normal 6 3 2 2 4 2 2 2 3 2 2" xfId="39760" xr:uid="{00000000-0005-0000-0000-000053430000}"/>
    <cellStyle name="Normal 6 3 2 2 4 2 2 2 3 3" xfId="29742" xr:uid="{00000000-0005-0000-0000-000054430000}"/>
    <cellStyle name="Normal 6 3 2 2 4 2 2 2 4" xfId="9530" xr:uid="{00000000-0005-0000-0000-000055430000}"/>
    <cellStyle name="Normal 6 3 2 2 4 2 2 2 4 2" xfId="35300" xr:uid="{00000000-0005-0000-0000-000056430000}"/>
    <cellStyle name="Normal 6 3 2 2 4 2 2 2 5" xfId="24704" xr:uid="{00000000-0005-0000-0000-000057430000}"/>
    <cellStyle name="Normal 6 3 2 2 4 2 2 3" xfId="9531" xr:uid="{00000000-0005-0000-0000-000058430000}"/>
    <cellStyle name="Normal 6 3 2 2 4 2 2 3 2" xfId="9532" xr:uid="{00000000-0005-0000-0000-000059430000}"/>
    <cellStyle name="Normal 6 3 2 2 4 2 2 3 2 2" xfId="9533" xr:uid="{00000000-0005-0000-0000-00005A430000}"/>
    <cellStyle name="Normal 6 3 2 2 4 2 2 3 2 2 2" xfId="39761" xr:uid="{00000000-0005-0000-0000-00005B430000}"/>
    <cellStyle name="Normal 6 3 2 2 4 2 2 3 2 3" xfId="29743" xr:uid="{00000000-0005-0000-0000-00005C430000}"/>
    <cellStyle name="Normal 6 3 2 2 4 2 2 3 3" xfId="9534" xr:uid="{00000000-0005-0000-0000-00005D430000}"/>
    <cellStyle name="Normal 6 3 2 2 4 2 2 3 3 2" xfId="9535" xr:uid="{00000000-0005-0000-0000-00005E430000}"/>
    <cellStyle name="Normal 6 3 2 2 4 2 2 3 3 2 2" xfId="39762" xr:uid="{00000000-0005-0000-0000-00005F430000}"/>
    <cellStyle name="Normal 6 3 2 2 4 2 2 3 3 3" xfId="29744" xr:uid="{00000000-0005-0000-0000-000060430000}"/>
    <cellStyle name="Normal 6 3 2 2 4 2 2 3 4" xfId="9536" xr:uid="{00000000-0005-0000-0000-000061430000}"/>
    <cellStyle name="Normal 6 3 2 2 4 2 2 3 4 2" xfId="35301" xr:uid="{00000000-0005-0000-0000-000062430000}"/>
    <cellStyle name="Normal 6 3 2 2 4 2 2 3 5" xfId="24705" xr:uid="{00000000-0005-0000-0000-000063430000}"/>
    <cellStyle name="Normal 6 3 2 2 4 2 2 4" xfId="9537" xr:uid="{00000000-0005-0000-0000-000064430000}"/>
    <cellStyle name="Normal 6 3 2 2 4 2 2 4 2" xfId="9538" xr:uid="{00000000-0005-0000-0000-000065430000}"/>
    <cellStyle name="Normal 6 3 2 2 4 2 2 4 2 2" xfId="39763" xr:uid="{00000000-0005-0000-0000-000066430000}"/>
    <cellStyle name="Normal 6 3 2 2 4 2 2 4 3" xfId="29745" xr:uid="{00000000-0005-0000-0000-000067430000}"/>
    <cellStyle name="Normal 6 3 2 2 4 2 2 5" xfId="9539" xr:uid="{00000000-0005-0000-0000-000068430000}"/>
    <cellStyle name="Normal 6 3 2 2 4 2 2 5 2" xfId="9540" xr:uid="{00000000-0005-0000-0000-000069430000}"/>
    <cellStyle name="Normal 6 3 2 2 4 2 2 5 2 2" xfId="39764" xr:uid="{00000000-0005-0000-0000-00006A430000}"/>
    <cellStyle name="Normal 6 3 2 2 4 2 2 5 3" xfId="29746" xr:uid="{00000000-0005-0000-0000-00006B430000}"/>
    <cellStyle name="Normal 6 3 2 2 4 2 2 6" xfId="9541" xr:uid="{00000000-0005-0000-0000-00006C430000}"/>
    <cellStyle name="Normal 6 3 2 2 4 2 2 6 2" xfId="35299" xr:uid="{00000000-0005-0000-0000-00006D430000}"/>
    <cellStyle name="Normal 6 3 2 2 4 2 2 7" xfId="24703" xr:uid="{00000000-0005-0000-0000-00006E430000}"/>
    <cellStyle name="Normal 6 3 2 2 4 2 3" xfId="9542" xr:uid="{00000000-0005-0000-0000-00006F430000}"/>
    <cellStyle name="Normal 6 3 2 2 4 2 3 2" xfId="9543" xr:uid="{00000000-0005-0000-0000-000070430000}"/>
    <cellStyle name="Normal 6 3 2 2 4 2 3 2 2" xfId="9544" xr:uid="{00000000-0005-0000-0000-000071430000}"/>
    <cellStyle name="Normal 6 3 2 2 4 2 3 2 2 2" xfId="39765" xr:uid="{00000000-0005-0000-0000-000072430000}"/>
    <cellStyle name="Normal 6 3 2 2 4 2 3 2 3" xfId="29747" xr:uid="{00000000-0005-0000-0000-000073430000}"/>
    <cellStyle name="Normal 6 3 2 2 4 2 3 3" xfId="9545" xr:uid="{00000000-0005-0000-0000-000074430000}"/>
    <cellStyle name="Normal 6 3 2 2 4 2 3 3 2" xfId="9546" xr:uid="{00000000-0005-0000-0000-000075430000}"/>
    <cellStyle name="Normal 6 3 2 2 4 2 3 3 2 2" xfId="39766" xr:uid="{00000000-0005-0000-0000-000076430000}"/>
    <cellStyle name="Normal 6 3 2 2 4 2 3 3 3" xfId="29748" xr:uid="{00000000-0005-0000-0000-000077430000}"/>
    <cellStyle name="Normal 6 3 2 2 4 2 3 4" xfId="9547" xr:uid="{00000000-0005-0000-0000-000078430000}"/>
    <cellStyle name="Normal 6 3 2 2 4 2 3 4 2" xfId="35302" xr:uid="{00000000-0005-0000-0000-000079430000}"/>
    <cellStyle name="Normal 6 3 2 2 4 2 3 5" xfId="24706" xr:uid="{00000000-0005-0000-0000-00007A430000}"/>
    <cellStyle name="Normal 6 3 2 2 4 2 4" xfId="9548" xr:uid="{00000000-0005-0000-0000-00007B430000}"/>
    <cellStyle name="Normal 6 3 2 2 4 2 4 2" xfId="9549" xr:uid="{00000000-0005-0000-0000-00007C430000}"/>
    <cellStyle name="Normal 6 3 2 2 4 2 4 2 2" xfId="9550" xr:uid="{00000000-0005-0000-0000-00007D430000}"/>
    <cellStyle name="Normal 6 3 2 2 4 2 4 2 2 2" xfId="39767" xr:uid="{00000000-0005-0000-0000-00007E430000}"/>
    <cellStyle name="Normal 6 3 2 2 4 2 4 2 3" xfId="29749" xr:uid="{00000000-0005-0000-0000-00007F430000}"/>
    <cellStyle name="Normal 6 3 2 2 4 2 4 3" xfId="9551" xr:uid="{00000000-0005-0000-0000-000080430000}"/>
    <cellStyle name="Normal 6 3 2 2 4 2 4 3 2" xfId="9552" xr:uid="{00000000-0005-0000-0000-000081430000}"/>
    <cellStyle name="Normal 6 3 2 2 4 2 4 3 2 2" xfId="39768" xr:uid="{00000000-0005-0000-0000-000082430000}"/>
    <cellStyle name="Normal 6 3 2 2 4 2 4 3 3" xfId="29750" xr:uid="{00000000-0005-0000-0000-000083430000}"/>
    <cellStyle name="Normal 6 3 2 2 4 2 4 4" xfId="9553" xr:uid="{00000000-0005-0000-0000-000084430000}"/>
    <cellStyle name="Normal 6 3 2 2 4 2 4 4 2" xfId="35303" xr:uid="{00000000-0005-0000-0000-000085430000}"/>
    <cellStyle name="Normal 6 3 2 2 4 2 4 5" xfId="24707" xr:uid="{00000000-0005-0000-0000-000086430000}"/>
    <cellStyle name="Normal 6 3 2 2 4 2 5" xfId="9554" xr:uid="{00000000-0005-0000-0000-000087430000}"/>
    <cellStyle name="Normal 6 3 2 2 4 2 5 2" xfId="9555" xr:uid="{00000000-0005-0000-0000-000088430000}"/>
    <cellStyle name="Normal 6 3 2 2 4 2 5 2 2" xfId="39769" xr:uid="{00000000-0005-0000-0000-000089430000}"/>
    <cellStyle name="Normal 6 3 2 2 4 2 5 3" xfId="29751" xr:uid="{00000000-0005-0000-0000-00008A430000}"/>
    <cellStyle name="Normal 6 3 2 2 4 2 6" xfId="9556" xr:uid="{00000000-0005-0000-0000-00008B430000}"/>
    <cellStyle name="Normal 6 3 2 2 4 2 6 2" xfId="9557" xr:uid="{00000000-0005-0000-0000-00008C430000}"/>
    <cellStyle name="Normal 6 3 2 2 4 2 6 2 2" xfId="39770" xr:uid="{00000000-0005-0000-0000-00008D430000}"/>
    <cellStyle name="Normal 6 3 2 2 4 2 6 3" xfId="29752" xr:uid="{00000000-0005-0000-0000-00008E430000}"/>
    <cellStyle name="Normal 6 3 2 2 4 2 7" xfId="9558" xr:uid="{00000000-0005-0000-0000-00008F430000}"/>
    <cellStyle name="Normal 6 3 2 2 4 2 7 2" xfId="35298" xr:uid="{00000000-0005-0000-0000-000090430000}"/>
    <cellStyle name="Normal 6 3 2 2 4 2 8" xfId="24702" xr:uid="{00000000-0005-0000-0000-000091430000}"/>
    <cellStyle name="Normal 6 3 2 2 4 3" xfId="9559" xr:uid="{00000000-0005-0000-0000-000092430000}"/>
    <cellStyle name="Normal 6 3 2 2 4 3 2" xfId="9560" xr:uid="{00000000-0005-0000-0000-000093430000}"/>
    <cellStyle name="Normal 6 3 2 2 4 3 2 2" xfId="9561" xr:uid="{00000000-0005-0000-0000-000094430000}"/>
    <cellStyle name="Normal 6 3 2 2 4 3 2 2 2" xfId="9562" xr:uid="{00000000-0005-0000-0000-000095430000}"/>
    <cellStyle name="Normal 6 3 2 2 4 3 2 2 2 2" xfId="9563" xr:uid="{00000000-0005-0000-0000-000096430000}"/>
    <cellStyle name="Normal 6 3 2 2 4 3 2 2 2 2 2" xfId="39771" xr:uid="{00000000-0005-0000-0000-000097430000}"/>
    <cellStyle name="Normal 6 3 2 2 4 3 2 2 2 3" xfId="29753" xr:uid="{00000000-0005-0000-0000-000098430000}"/>
    <cellStyle name="Normal 6 3 2 2 4 3 2 2 3" xfId="9564" xr:uid="{00000000-0005-0000-0000-000099430000}"/>
    <cellStyle name="Normal 6 3 2 2 4 3 2 2 3 2" xfId="9565" xr:uid="{00000000-0005-0000-0000-00009A430000}"/>
    <cellStyle name="Normal 6 3 2 2 4 3 2 2 3 2 2" xfId="39772" xr:uid="{00000000-0005-0000-0000-00009B430000}"/>
    <cellStyle name="Normal 6 3 2 2 4 3 2 2 3 3" xfId="29754" xr:uid="{00000000-0005-0000-0000-00009C430000}"/>
    <cellStyle name="Normal 6 3 2 2 4 3 2 2 4" xfId="9566" xr:uid="{00000000-0005-0000-0000-00009D430000}"/>
    <cellStyle name="Normal 6 3 2 2 4 3 2 2 4 2" xfId="35306" xr:uid="{00000000-0005-0000-0000-00009E430000}"/>
    <cellStyle name="Normal 6 3 2 2 4 3 2 2 5" xfId="24710" xr:uid="{00000000-0005-0000-0000-00009F430000}"/>
    <cellStyle name="Normal 6 3 2 2 4 3 2 3" xfId="9567" xr:uid="{00000000-0005-0000-0000-0000A0430000}"/>
    <cellStyle name="Normal 6 3 2 2 4 3 2 3 2" xfId="9568" xr:uid="{00000000-0005-0000-0000-0000A1430000}"/>
    <cellStyle name="Normal 6 3 2 2 4 3 2 3 2 2" xfId="9569" xr:uid="{00000000-0005-0000-0000-0000A2430000}"/>
    <cellStyle name="Normal 6 3 2 2 4 3 2 3 2 2 2" xfId="39773" xr:uid="{00000000-0005-0000-0000-0000A3430000}"/>
    <cellStyle name="Normal 6 3 2 2 4 3 2 3 2 3" xfId="29755" xr:uid="{00000000-0005-0000-0000-0000A4430000}"/>
    <cellStyle name="Normal 6 3 2 2 4 3 2 3 3" xfId="9570" xr:uid="{00000000-0005-0000-0000-0000A5430000}"/>
    <cellStyle name="Normal 6 3 2 2 4 3 2 3 3 2" xfId="9571" xr:uid="{00000000-0005-0000-0000-0000A6430000}"/>
    <cellStyle name="Normal 6 3 2 2 4 3 2 3 3 2 2" xfId="39774" xr:uid="{00000000-0005-0000-0000-0000A7430000}"/>
    <cellStyle name="Normal 6 3 2 2 4 3 2 3 3 3" xfId="29756" xr:uid="{00000000-0005-0000-0000-0000A8430000}"/>
    <cellStyle name="Normal 6 3 2 2 4 3 2 3 4" xfId="9572" xr:uid="{00000000-0005-0000-0000-0000A9430000}"/>
    <cellStyle name="Normal 6 3 2 2 4 3 2 3 4 2" xfId="35307" xr:uid="{00000000-0005-0000-0000-0000AA430000}"/>
    <cellStyle name="Normal 6 3 2 2 4 3 2 3 5" xfId="24711" xr:uid="{00000000-0005-0000-0000-0000AB430000}"/>
    <cellStyle name="Normal 6 3 2 2 4 3 2 4" xfId="9573" xr:uid="{00000000-0005-0000-0000-0000AC430000}"/>
    <cellStyle name="Normal 6 3 2 2 4 3 2 4 2" xfId="9574" xr:uid="{00000000-0005-0000-0000-0000AD430000}"/>
    <cellStyle name="Normal 6 3 2 2 4 3 2 4 2 2" xfId="39775" xr:uid="{00000000-0005-0000-0000-0000AE430000}"/>
    <cellStyle name="Normal 6 3 2 2 4 3 2 4 3" xfId="29757" xr:uid="{00000000-0005-0000-0000-0000AF430000}"/>
    <cellStyle name="Normal 6 3 2 2 4 3 2 5" xfId="9575" xr:uid="{00000000-0005-0000-0000-0000B0430000}"/>
    <cellStyle name="Normal 6 3 2 2 4 3 2 5 2" xfId="9576" xr:uid="{00000000-0005-0000-0000-0000B1430000}"/>
    <cellStyle name="Normal 6 3 2 2 4 3 2 5 2 2" xfId="39776" xr:uid="{00000000-0005-0000-0000-0000B2430000}"/>
    <cellStyle name="Normal 6 3 2 2 4 3 2 5 3" xfId="29758" xr:uid="{00000000-0005-0000-0000-0000B3430000}"/>
    <cellStyle name="Normal 6 3 2 2 4 3 2 6" xfId="9577" xr:uid="{00000000-0005-0000-0000-0000B4430000}"/>
    <cellStyle name="Normal 6 3 2 2 4 3 2 6 2" xfId="35305" xr:uid="{00000000-0005-0000-0000-0000B5430000}"/>
    <cellStyle name="Normal 6 3 2 2 4 3 2 7" xfId="24709" xr:uid="{00000000-0005-0000-0000-0000B6430000}"/>
    <cellStyle name="Normal 6 3 2 2 4 3 3" xfId="9578" xr:uid="{00000000-0005-0000-0000-0000B7430000}"/>
    <cellStyle name="Normal 6 3 2 2 4 3 3 2" xfId="9579" xr:uid="{00000000-0005-0000-0000-0000B8430000}"/>
    <cellStyle name="Normal 6 3 2 2 4 3 3 2 2" xfId="9580" xr:uid="{00000000-0005-0000-0000-0000B9430000}"/>
    <cellStyle name="Normal 6 3 2 2 4 3 3 2 2 2" xfId="39777" xr:uid="{00000000-0005-0000-0000-0000BA430000}"/>
    <cellStyle name="Normal 6 3 2 2 4 3 3 2 3" xfId="29759" xr:uid="{00000000-0005-0000-0000-0000BB430000}"/>
    <cellStyle name="Normal 6 3 2 2 4 3 3 3" xfId="9581" xr:uid="{00000000-0005-0000-0000-0000BC430000}"/>
    <cellStyle name="Normal 6 3 2 2 4 3 3 3 2" xfId="9582" xr:uid="{00000000-0005-0000-0000-0000BD430000}"/>
    <cellStyle name="Normal 6 3 2 2 4 3 3 3 2 2" xfId="39778" xr:uid="{00000000-0005-0000-0000-0000BE430000}"/>
    <cellStyle name="Normal 6 3 2 2 4 3 3 3 3" xfId="29760" xr:uid="{00000000-0005-0000-0000-0000BF430000}"/>
    <cellStyle name="Normal 6 3 2 2 4 3 3 4" xfId="9583" xr:uid="{00000000-0005-0000-0000-0000C0430000}"/>
    <cellStyle name="Normal 6 3 2 2 4 3 3 4 2" xfId="35308" xr:uid="{00000000-0005-0000-0000-0000C1430000}"/>
    <cellStyle name="Normal 6 3 2 2 4 3 3 5" xfId="24712" xr:uid="{00000000-0005-0000-0000-0000C2430000}"/>
    <cellStyle name="Normal 6 3 2 2 4 3 4" xfId="9584" xr:uid="{00000000-0005-0000-0000-0000C3430000}"/>
    <cellStyle name="Normal 6 3 2 2 4 3 4 2" xfId="9585" xr:uid="{00000000-0005-0000-0000-0000C4430000}"/>
    <cellStyle name="Normal 6 3 2 2 4 3 4 2 2" xfId="9586" xr:uid="{00000000-0005-0000-0000-0000C5430000}"/>
    <cellStyle name="Normal 6 3 2 2 4 3 4 2 2 2" xfId="39779" xr:uid="{00000000-0005-0000-0000-0000C6430000}"/>
    <cellStyle name="Normal 6 3 2 2 4 3 4 2 3" xfId="29761" xr:uid="{00000000-0005-0000-0000-0000C7430000}"/>
    <cellStyle name="Normal 6 3 2 2 4 3 4 3" xfId="9587" xr:uid="{00000000-0005-0000-0000-0000C8430000}"/>
    <cellStyle name="Normal 6 3 2 2 4 3 4 3 2" xfId="9588" xr:uid="{00000000-0005-0000-0000-0000C9430000}"/>
    <cellStyle name="Normal 6 3 2 2 4 3 4 3 2 2" xfId="39780" xr:uid="{00000000-0005-0000-0000-0000CA430000}"/>
    <cellStyle name="Normal 6 3 2 2 4 3 4 3 3" xfId="29762" xr:uid="{00000000-0005-0000-0000-0000CB430000}"/>
    <cellStyle name="Normal 6 3 2 2 4 3 4 4" xfId="9589" xr:uid="{00000000-0005-0000-0000-0000CC430000}"/>
    <cellStyle name="Normal 6 3 2 2 4 3 4 4 2" xfId="35309" xr:uid="{00000000-0005-0000-0000-0000CD430000}"/>
    <cellStyle name="Normal 6 3 2 2 4 3 4 5" xfId="24713" xr:uid="{00000000-0005-0000-0000-0000CE430000}"/>
    <cellStyle name="Normal 6 3 2 2 4 3 5" xfId="9590" xr:uid="{00000000-0005-0000-0000-0000CF430000}"/>
    <cellStyle name="Normal 6 3 2 2 4 3 5 2" xfId="9591" xr:uid="{00000000-0005-0000-0000-0000D0430000}"/>
    <cellStyle name="Normal 6 3 2 2 4 3 5 2 2" xfId="39781" xr:uid="{00000000-0005-0000-0000-0000D1430000}"/>
    <cellStyle name="Normal 6 3 2 2 4 3 5 3" xfId="29763" xr:uid="{00000000-0005-0000-0000-0000D2430000}"/>
    <cellStyle name="Normal 6 3 2 2 4 3 6" xfId="9592" xr:uid="{00000000-0005-0000-0000-0000D3430000}"/>
    <cellStyle name="Normal 6 3 2 2 4 3 6 2" xfId="9593" xr:uid="{00000000-0005-0000-0000-0000D4430000}"/>
    <cellStyle name="Normal 6 3 2 2 4 3 6 2 2" xfId="39782" xr:uid="{00000000-0005-0000-0000-0000D5430000}"/>
    <cellStyle name="Normal 6 3 2 2 4 3 6 3" xfId="29764" xr:uid="{00000000-0005-0000-0000-0000D6430000}"/>
    <cellStyle name="Normal 6 3 2 2 4 3 7" xfId="9594" xr:uid="{00000000-0005-0000-0000-0000D7430000}"/>
    <cellStyle name="Normal 6 3 2 2 4 3 7 2" xfId="35304" xr:uid="{00000000-0005-0000-0000-0000D8430000}"/>
    <cellStyle name="Normal 6 3 2 2 4 3 8" xfId="24708" xr:uid="{00000000-0005-0000-0000-0000D9430000}"/>
    <cellStyle name="Normal 6 3 2 2 4 4" xfId="9595" xr:uid="{00000000-0005-0000-0000-0000DA430000}"/>
    <cellStyle name="Normal 6 3 2 2 4 4 2" xfId="9596" xr:uid="{00000000-0005-0000-0000-0000DB430000}"/>
    <cellStyle name="Normal 6 3 2 2 4 4 2 2" xfId="9597" xr:uid="{00000000-0005-0000-0000-0000DC430000}"/>
    <cellStyle name="Normal 6 3 2 2 4 4 2 2 2" xfId="9598" xr:uid="{00000000-0005-0000-0000-0000DD430000}"/>
    <cellStyle name="Normal 6 3 2 2 4 4 2 2 2 2" xfId="39783" xr:uid="{00000000-0005-0000-0000-0000DE430000}"/>
    <cellStyle name="Normal 6 3 2 2 4 4 2 2 3" xfId="29765" xr:uid="{00000000-0005-0000-0000-0000DF430000}"/>
    <cellStyle name="Normal 6 3 2 2 4 4 2 3" xfId="9599" xr:uid="{00000000-0005-0000-0000-0000E0430000}"/>
    <cellStyle name="Normal 6 3 2 2 4 4 2 3 2" xfId="9600" xr:uid="{00000000-0005-0000-0000-0000E1430000}"/>
    <cellStyle name="Normal 6 3 2 2 4 4 2 3 2 2" xfId="39784" xr:uid="{00000000-0005-0000-0000-0000E2430000}"/>
    <cellStyle name="Normal 6 3 2 2 4 4 2 3 3" xfId="29766" xr:uid="{00000000-0005-0000-0000-0000E3430000}"/>
    <cellStyle name="Normal 6 3 2 2 4 4 2 4" xfId="9601" xr:uid="{00000000-0005-0000-0000-0000E4430000}"/>
    <cellStyle name="Normal 6 3 2 2 4 4 2 4 2" xfId="35311" xr:uid="{00000000-0005-0000-0000-0000E5430000}"/>
    <cellStyle name="Normal 6 3 2 2 4 4 2 5" xfId="24715" xr:uid="{00000000-0005-0000-0000-0000E6430000}"/>
    <cellStyle name="Normal 6 3 2 2 4 4 3" xfId="9602" xr:uid="{00000000-0005-0000-0000-0000E7430000}"/>
    <cellStyle name="Normal 6 3 2 2 4 4 3 2" xfId="9603" xr:uid="{00000000-0005-0000-0000-0000E8430000}"/>
    <cellStyle name="Normal 6 3 2 2 4 4 3 2 2" xfId="9604" xr:uid="{00000000-0005-0000-0000-0000E9430000}"/>
    <cellStyle name="Normal 6 3 2 2 4 4 3 2 2 2" xfId="39785" xr:uid="{00000000-0005-0000-0000-0000EA430000}"/>
    <cellStyle name="Normal 6 3 2 2 4 4 3 2 3" xfId="29767" xr:uid="{00000000-0005-0000-0000-0000EB430000}"/>
    <cellStyle name="Normal 6 3 2 2 4 4 3 3" xfId="9605" xr:uid="{00000000-0005-0000-0000-0000EC430000}"/>
    <cellStyle name="Normal 6 3 2 2 4 4 3 3 2" xfId="9606" xr:uid="{00000000-0005-0000-0000-0000ED430000}"/>
    <cellStyle name="Normal 6 3 2 2 4 4 3 3 2 2" xfId="39786" xr:uid="{00000000-0005-0000-0000-0000EE430000}"/>
    <cellStyle name="Normal 6 3 2 2 4 4 3 3 3" xfId="29768" xr:uid="{00000000-0005-0000-0000-0000EF430000}"/>
    <cellStyle name="Normal 6 3 2 2 4 4 3 4" xfId="9607" xr:uid="{00000000-0005-0000-0000-0000F0430000}"/>
    <cellStyle name="Normal 6 3 2 2 4 4 3 4 2" xfId="35312" xr:uid="{00000000-0005-0000-0000-0000F1430000}"/>
    <cellStyle name="Normal 6 3 2 2 4 4 3 5" xfId="24716" xr:uid="{00000000-0005-0000-0000-0000F2430000}"/>
    <cellStyle name="Normal 6 3 2 2 4 4 4" xfId="9608" xr:uid="{00000000-0005-0000-0000-0000F3430000}"/>
    <cellStyle name="Normal 6 3 2 2 4 4 4 2" xfId="9609" xr:uid="{00000000-0005-0000-0000-0000F4430000}"/>
    <cellStyle name="Normal 6 3 2 2 4 4 4 2 2" xfId="39787" xr:uid="{00000000-0005-0000-0000-0000F5430000}"/>
    <cellStyle name="Normal 6 3 2 2 4 4 4 3" xfId="29769" xr:uid="{00000000-0005-0000-0000-0000F6430000}"/>
    <cellStyle name="Normal 6 3 2 2 4 4 5" xfId="9610" xr:uid="{00000000-0005-0000-0000-0000F7430000}"/>
    <cellStyle name="Normal 6 3 2 2 4 4 5 2" xfId="9611" xr:uid="{00000000-0005-0000-0000-0000F8430000}"/>
    <cellStyle name="Normal 6 3 2 2 4 4 5 2 2" xfId="39788" xr:uid="{00000000-0005-0000-0000-0000F9430000}"/>
    <cellStyle name="Normal 6 3 2 2 4 4 5 3" xfId="29770" xr:uid="{00000000-0005-0000-0000-0000FA430000}"/>
    <cellStyle name="Normal 6 3 2 2 4 4 6" xfId="9612" xr:uid="{00000000-0005-0000-0000-0000FB430000}"/>
    <cellStyle name="Normal 6 3 2 2 4 4 6 2" xfId="35310" xr:uid="{00000000-0005-0000-0000-0000FC430000}"/>
    <cellStyle name="Normal 6 3 2 2 4 4 7" xfId="24714" xr:uid="{00000000-0005-0000-0000-0000FD430000}"/>
    <cellStyle name="Normal 6 3 2 2 4 5" xfId="9613" xr:uid="{00000000-0005-0000-0000-0000FE430000}"/>
    <cellStyle name="Normal 6 3 2 2 4 5 2" xfId="9614" xr:uid="{00000000-0005-0000-0000-0000FF430000}"/>
    <cellStyle name="Normal 6 3 2 2 4 5 2 2" xfId="9615" xr:uid="{00000000-0005-0000-0000-000000440000}"/>
    <cellStyle name="Normal 6 3 2 2 4 5 2 2 2" xfId="39789" xr:uid="{00000000-0005-0000-0000-000001440000}"/>
    <cellStyle name="Normal 6 3 2 2 4 5 2 3" xfId="29771" xr:uid="{00000000-0005-0000-0000-000002440000}"/>
    <cellStyle name="Normal 6 3 2 2 4 5 3" xfId="9616" xr:uid="{00000000-0005-0000-0000-000003440000}"/>
    <cellStyle name="Normal 6 3 2 2 4 5 3 2" xfId="9617" xr:uid="{00000000-0005-0000-0000-000004440000}"/>
    <cellStyle name="Normal 6 3 2 2 4 5 3 2 2" xfId="39790" xr:uid="{00000000-0005-0000-0000-000005440000}"/>
    <cellStyle name="Normal 6 3 2 2 4 5 3 3" xfId="29772" xr:uid="{00000000-0005-0000-0000-000006440000}"/>
    <cellStyle name="Normal 6 3 2 2 4 5 4" xfId="9618" xr:uid="{00000000-0005-0000-0000-000007440000}"/>
    <cellStyle name="Normal 6 3 2 2 4 5 4 2" xfId="35313" xr:uid="{00000000-0005-0000-0000-000008440000}"/>
    <cellStyle name="Normal 6 3 2 2 4 5 5" xfId="24717" xr:uid="{00000000-0005-0000-0000-000009440000}"/>
    <cellStyle name="Normal 6 3 2 2 4 6" xfId="9619" xr:uid="{00000000-0005-0000-0000-00000A440000}"/>
    <cellStyle name="Normal 6 3 2 2 4 6 2" xfId="9620" xr:uid="{00000000-0005-0000-0000-00000B440000}"/>
    <cellStyle name="Normal 6 3 2 2 4 6 2 2" xfId="9621" xr:uid="{00000000-0005-0000-0000-00000C440000}"/>
    <cellStyle name="Normal 6 3 2 2 4 6 2 2 2" xfId="39791" xr:uid="{00000000-0005-0000-0000-00000D440000}"/>
    <cellStyle name="Normal 6 3 2 2 4 6 2 3" xfId="29773" xr:uid="{00000000-0005-0000-0000-00000E440000}"/>
    <cellStyle name="Normal 6 3 2 2 4 6 3" xfId="9622" xr:uid="{00000000-0005-0000-0000-00000F440000}"/>
    <cellStyle name="Normal 6 3 2 2 4 6 3 2" xfId="9623" xr:uid="{00000000-0005-0000-0000-000010440000}"/>
    <cellStyle name="Normal 6 3 2 2 4 6 3 2 2" xfId="39792" xr:uid="{00000000-0005-0000-0000-000011440000}"/>
    <cellStyle name="Normal 6 3 2 2 4 6 3 3" xfId="29774" xr:uid="{00000000-0005-0000-0000-000012440000}"/>
    <cellStyle name="Normal 6 3 2 2 4 6 4" xfId="9624" xr:uid="{00000000-0005-0000-0000-000013440000}"/>
    <cellStyle name="Normal 6 3 2 2 4 6 4 2" xfId="35314" xr:uid="{00000000-0005-0000-0000-000014440000}"/>
    <cellStyle name="Normal 6 3 2 2 4 6 5" xfId="24718" xr:uid="{00000000-0005-0000-0000-000015440000}"/>
    <cellStyle name="Normal 6 3 2 2 4 7" xfId="9625" xr:uid="{00000000-0005-0000-0000-000016440000}"/>
    <cellStyle name="Normal 6 3 2 2 4 7 2" xfId="9626" xr:uid="{00000000-0005-0000-0000-000017440000}"/>
    <cellStyle name="Normal 6 3 2 2 4 7 2 2" xfId="39793" xr:uid="{00000000-0005-0000-0000-000018440000}"/>
    <cellStyle name="Normal 6 3 2 2 4 7 3" xfId="29775" xr:uid="{00000000-0005-0000-0000-000019440000}"/>
    <cellStyle name="Normal 6 3 2 2 4 8" xfId="9627" xr:uid="{00000000-0005-0000-0000-00001A440000}"/>
    <cellStyle name="Normal 6 3 2 2 4 8 2" xfId="9628" xr:uid="{00000000-0005-0000-0000-00001B440000}"/>
    <cellStyle name="Normal 6 3 2 2 4 8 2 2" xfId="39794" xr:uid="{00000000-0005-0000-0000-00001C440000}"/>
    <cellStyle name="Normal 6 3 2 2 4 8 3" xfId="29776" xr:uid="{00000000-0005-0000-0000-00001D440000}"/>
    <cellStyle name="Normal 6 3 2 2 4 9" xfId="9629" xr:uid="{00000000-0005-0000-0000-00001E440000}"/>
    <cellStyle name="Normal 6 3 2 2 4 9 2" xfId="35297" xr:uid="{00000000-0005-0000-0000-00001F440000}"/>
    <cellStyle name="Normal 6 3 2 2 5" xfId="9630" xr:uid="{00000000-0005-0000-0000-000020440000}"/>
    <cellStyle name="Normal 6 3 2 2 5 2" xfId="9631" xr:uid="{00000000-0005-0000-0000-000021440000}"/>
    <cellStyle name="Normal 6 3 2 2 5 2 2" xfId="9632" xr:uid="{00000000-0005-0000-0000-000022440000}"/>
    <cellStyle name="Normal 6 3 2 2 5 2 2 2" xfId="9633" xr:uid="{00000000-0005-0000-0000-000023440000}"/>
    <cellStyle name="Normal 6 3 2 2 5 2 2 2 2" xfId="9634" xr:uid="{00000000-0005-0000-0000-000024440000}"/>
    <cellStyle name="Normal 6 3 2 2 5 2 2 2 2 2" xfId="39795" xr:uid="{00000000-0005-0000-0000-000025440000}"/>
    <cellStyle name="Normal 6 3 2 2 5 2 2 2 3" xfId="29777" xr:uid="{00000000-0005-0000-0000-000026440000}"/>
    <cellStyle name="Normal 6 3 2 2 5 2 2 3" xfId="9635" xr:uid="{00000000-0005-0000-0000-000027440000}"/>
    <cellStyle name="Normal 6 3 2 2 5 2 2 3 2" xfId="9636" xr:uid="{00000000-0005-0000-0000-000028440000}"/>
    <cellStyle name="Normal 6 3 2 2 5 2 2 3 2 2" xfId="39796" xr:uid="{00000000-0005-0000-0000-000029440000}"/>
    <cellStyle name="Normal 6 3 2 2 5 2 2 3 3" xfId="29778" xr:uid="{00000000-0005-0000-0000-00002A440000}"/>
    <cellStyle name="Normal 6 3 2 2 5 2 2 4" xfId="9637" xr:uid="{00000000-0005-0000-0000-00002B440000}"/>
    <cellStyle name="Normal 6 3 2 2 5 2 2 4 2" xfId="35317" xr:uid="{00000000-0005-0000-0000-00002C440000}"/>
    <cellStyle name="Normal 6 3 2 2 5 2 2 5" xfId="24721" xr:uid="{00000000-0005-0000-0000-00002D440000}"/>
    <cellStyle name="Normal 6 3 2 2 5 2 3" xfId="9638" xr:uid="{00000000-0005-0000-0000-00002E440000}"/>
    <cellStyle name="Normal 6 3 2 2 5 2 3 2" xfId="9639" xr:uid="{00000000-0005-0000-0000-00002F440000}"/>
    <cellStyle name="Normal 6 3 2 2 5 2 3 2 2" xfId="9640" xr:uid="{00000000-0005-0000-0000-000030440000}"/>
    <cellStyle name="Normal 6 3 2 2 5 2 3 2 2 2" xfId="39797" xr:uid="{00000000-0005-0000-0000-000031440000}"/>
    <cellStyle name="Normal 6 3 2 2 5 2 3 2 3" xfId="29779" xr:uid="{00000000-0005-0000-0000-000032440000}"/>
    <cellStyle name="Normal 6 3 2 2 5 2 3 3" xfId="9641" xr:uid="{00000000-0005-0000-0000-000033440000}"/>
    <cellStyle name="Normal 6 3 2 2 5 2 3 3 2" xfId="9642" xr:uid="{00000000-0005-0000-0000-000034440000}"/>
    <cellStyle name="Normal 6 3 2 2 5 2 3 3 2 2" xfId="39798" xr:uid="{00000000-0005-0000-0000-000035440000}"/>
    <cellStyle name="Normal 6 3 2 2 5 2 3 3 3" xfId="29780" xr:uid="{00000000-0005-0000-0000-000036440000}"/>
    <cellStyle name="Normal 6 3 2 2 5 2 3 4" xfId="9643" xr:uid="{00000000-0005-0000-0000-000037440000}"/>
    <cellStyle name="Normal 6 3 2 2 5 2 3 4 2" xfId="35318" xr:uid="{00000000-0005-0000-0000-000038440000}"/>
    <cellStyle name="Normal 6 3 2 2 5 2 3 5" xfId="24722" xr:uid="{00000000-0005-0000-0000-000039440000}"/>
    <cellStyle name="Normal 6 3 2 2 5 2 4" xfId="9644" xr:uid="{00000000-0005-0000-0000-00003A440000}"/>
    <cellStyle name="Normal 6 3 2 2 5 2 4 2" xfId="9645" xr:uid="{00000000-0005-0000-0000-00003B440000}"/>
    <cellStyle name="Normal 6 3 2 2 5 2 4 2 2" xfId="39799" xr:uid="{00000000-0005-0000-0000-00003C440000}"/>
    <cellStyle name="Normal 6 3 2 2 5 2 4 3" xfId="29781" xr:uid="{00000000-0005-0000-0000-00003D440000}"/>
    <cellStyle name="Normal 6 3 2 2 5 2 5" xfId="9646" xr:uid="{00000000-0005-0000-0000-00003E440000}"/>
    <cellStyle name="Normal 6 3 2 2 5 2 5 2" xfId="9647" xr:uid="{00000000-0005-0000-0000-00003F440000}"/>
    <cellStyle name="Normal 6 3 2 2 5 2 5 2 2" xfId="39800" xr:uid="{00000000-0005-0000-0000-000040440000}"/>
    <cellStyle name="Normal 6 3 2 2 5 2 5 3" xfId="29782" xr:uid="{00000000-0005-0000-0000-000041440000}"/>
    <cellStyle name="Normal 6 3 2 2 5 2 6" xfId="9648" xr:uid="{00000000-0005-0000-0000-000042440000}"/>
    <cellStyle name="Normal 6 3 2 2 5 2 6 2" xfId="35316" xr:uid="{00000000-0005-0000-0000-000043440000}"/>
    <cellStyle name="Normal 6 3 2 2 5 2 7" xfId="24720" xr:uid="{00000000-0005-0000-0000-000044440000}"/>
    <cellStyle name="Normal 6 3 2 2 5 3" xfId="9649" xr:uid="{00000000-0005-0000-0000-000045440000}"/>
    <cellStyle name="Normal 6 3 2 2 5 3 2" xfId="9650" xr:uid="{00000000-0005-0000-0000-000046440000}"/>
    <cellStyle name="Normal 6 3 2 2 5 3 2 2" xfId="9651" xr:uid="{00000000-0005-0000-0000-000047440000}"/>
    <cellStyle name="Normal 6 3 2 2 5 3 2 2 2" xfId="39801" xr:uid="{00000000-0005-0000-0000-000048440000}"/>
    <cellStyle name="Normal 6 3 2 2 5 3 2 3" xfId="29783" xr:uid="{00000000-0005-0000-0000-000049440000}"/>
    <cellStyle name="Normal 6 3 2 2 5 3 3" xfId="9652" xr:uid="{00000000-0005-0000-0000-00004A440000}"/>
    <cellStyle name="Normal 6 3 2 2 5 3 3 2" xfId="9653" xr:uid="{00000000-0005-0000-0000-00004B440000}"/>
    <cellStyle name="Normal 6 3 2 2 5 3 3 2 2" xfId="39802" xr:uid="{00000000-0005-0000-0000-00004C440000}"/>
    <cellStyle name="Normal 6 3 2 2 5 3 3 3" xfId="29784" xr:uid="{00000000-0005-0000-0000-00004D440000}"/>
    <cellStyle name="Normal 6 3 2 2 5 3 4" xfId="9654" xr:uid="{00000000-0005-0000-0000-00004E440000}"/>
    <cellStyle name="Normal 6 3 2 2 5 3 4 2" xfId="35319" xr:uid="{00000000-0005-0000-0000-00004F440000}"/>
    <cellStyle name="Normal 6 3 2 2 5 3 5" xfId="24723" xr:uid="{00000000-0005-0000-0000-000050440000}"/>
    <cellStyle name="Normal 6 3 2 2 5 4" xfId="9655" xr:uid="{00000000-0005-0000-0000-000051440000}"/>
    <cellStyle name="Normal 6 3 2 2 5 4 2" xfId="9656" xr:uid="{00000000-0005-0000-0000-000052440000}"/>
    <cellStyle name="Normal 6 3 2 2 5 4 2 2" xfId="9657" xr:uid="{00000000-0005-0000-0000-000053440000}"/>
    <cellStyle name="Normal 6 3 2 2 5 4 2 2 2" xfId="39803" xr:uid="{00000000-0005-0000-0000-000054440000}"/>
    <cellStyle name="Normal 6 3 2 2 5 4 2 3" xfId="29785" xr:uid="{00000000-0005-0000-0000-000055440000}"/>
    <cellStyle name="Normal 6 3 2 2 5 4 3" xfId="9658" xr:uid="{00000000-0005-0000-0000-000056440000}"/>
    <cellStyle name="Normal 6 3 2 2 5 4 3 2" xfId="9659" xr:uid="{00000000-0005-0000-0000-000057440000}"/>
    <cellStyle name="Normal 6 3 2 2 5 4 3 2 2" xfId="39804" xr:uid="{00000000-0005-0000-0000-000058440000}"/>
    <cellStyle name="Normal 6 3 2 2 5 4 3 3" xfId="29786" xr:uid="{00000000-0005-0000-0000-000059440000}"/>
    <cellStyle name="Normal 6 3 2 2 5 4 4" xfId="9660" xr:uid="{00000000-0005-0000-0000-00005A440000}"/>
    <cellStyle name="Normal 6 3 2 2 5 4 4 2" xfId="35320" xr:uid="{00000000-0005-0000-0000-00005B440000}"/>
    <cellStyle name="Normal 6 3 2 2 5 4 5" xfId="24724" xr:uid="{00000000-0005-0000-0000-00005C440000}"/>
    <cellStyle name="Normal 6 3 2 2 5 5" xfId="9661" xr:uid="{00000000-0005-0000-0000-00005D440000}"/>
    <cellStyle name="Normal 6 3 2 2 5 5 2" xfId="9662" xr:uid="{00000000-0005-0000-0000-00005E440000}"/>
    <cellStyle name="Normal 6 3 2 2 5 5 2 2" xfId="39805" xr:uid="{00000000-0005-0000-0000-00005F440000}"/>
    <cellStyle name="Normal 6 3 2 2 5 5 3" xfId="29787" xr:uid="{00000000-0005-0000-0000-000060440000}"/>
    <cellStyle name="Normal 6 3 2 2 5 6" xfId="9663" xr:uid="{00000000-0005-0000-0000-000061440000}"/>
    <cellStyle name="Normal 6 3 2 2 5 6 2" xfId="9664" xr:uid="{00000000-0005-0000-0000-000062440000}"/>
    <cellStyle name="Normal 6 3 2 2 5 6 2 2" xfId="39806" xr:uid="{00000000-0005-0000-0000-000063440000}"/>
    <cellStyle name="Normal 6 3 2 2 5 6 3" xfId="29788" xr:uid="{00000000-0005-0000-0000-000064440000}"/>
    <cellStyle name="Normal 6 3 2 2 5 7" xfId="9665" xr:uid="{00000000-0005-0000-0000-000065440000}"/>
    <cellStyle name="Normal 6 3 2 2 5 7 2" xfId="35315" xr:uid="{00000000-0005-0000-0000-000066440000}"/>
    <cellStyle name="Normal 6 3 2 2 5 8" xfId="24719" xr:uid="{00000000-0005-0000-0000-000067440000}"/>
    <cellStyle name="Normal 6 3 2 2 6" xfId="9666" xr:uid="{00000000-0005-0000-0000-000068440000}"/>
    <cellStyle name="Normal 6 3 2 2 6 2" xfId="9667" xr:uid="{00000000-0005-0000-0000-000069440000}"/>
    <cellStyle name="Normal 6 3 2 2 6 2 2" xfId="9668" xr:uid="{00000000-0005-0000-0000-00006A440000}"/>
    <cellStyle name="Normal 6 3 2 2 6 2 2 2" xfId="9669" xr:uid="{00000000-0005-0000-0000-00006B440000}"/>
    <cellStyle name="Normal 6 3 2 2 6 2 2 2 2" xfId="9670" xr:uid="{00000000-0005-0000-0000-00006C440000}"/>
    <cellStyle name="Normal 6 3 2 2 6 2 2 2 2 2" xfId="39807" xr:uid="{00000000-0005-0000-0000-00006D440000}"/>
    <cellStyle name="Normal 6 3 2 2 6 2 2 2 3" xfId="29789" xr:uid="{00000000-0005-0000-0000-00006E440000}"/>
    <cellStyle name="Normal 6 3 2 2 6 2 2 3" xfId="9671" xr:uid="{00000000-0005-0000-0000-00006F440000}"/>
    <cellStyle name="Normal 6 3 2 2 6 2 2 3 2" xfId="9672" xr:uid="{00000000-0005-0000-0000-000070440000}"/>
    <cellStyle name="Normal 6 3 2 2 6 2 2 3 2 2" xfId="39808" xr:uid="{00000000-0005-0000-0000-000071440000}"/>
    <cellStyle name="Normal 6 3 2 2 6 2 2 3 3" xfId="29790" xr:uid="{00000000-0005-0000-0000-000072440000}"/>
    <cellStyle name="Normal 6 3 2 2 6 2 2 4" xfId="9673" xr:uid="{00000000-0005-0000-0000-000073440000}"/>
    <cellStyle name="Normal 6 3 2 2 6 2 2 4 2" xfId="35323" xr:uid="{00000000-0005-0000-0000-000074440000}"/>
    <cellStyle name="Normal 6 3 2 2 6 2 2 5" xfId="24727" xr:uid="{00000000-0005-0000-0000-000075440000}"/>
    <cellStyle name="Normal 6 3 2 2 6 2 3" xfId="9674" xr:uid="{00000000-0005-0000-0000-000076440000}"/>
    <cellStyle name="Normal 6 3 2 2 6 2 3 2" xfId="9675" xr:uid="{00000000-0005-0000-0000-000077440000}"/>
    <cellStyle name="Normal 6 3 2 2 6 2 3 2 2" xfId="9676" xr:uid="{00000000-0005-0000-0000-000078440000}"/>
    <cellStyle name="Normal 6 3 2 2 6 2 3 2 2 2" xfId="39809" xr:uid="{00000000-0005-0000-0000-000079440000}"/>
    <cellStyle name="Normal 6 3 2 2 6 2 3 2 3" xfId="29791" xr:uid="{00000000-0005-0000-0000-00007A440000}"/>
    <cellStyle name="Normal 6 3 2 2 6 2 3 3" xfId="9677" xr:uid="{00000000-0005-0000-0000-00007B440000}"/>
    <cellStyle name="Normal 6 3 2 2 6 2 3 3 2" xfId="9678" xr:uid="{00000000-0005-0000-0000-00007C440000}"/>
    <cellStyle name="Normal 6 3 2 2 6 2 3 3 2 2" xfId="39810" xr:uid="{00000000-0005-0000-0000-00007D440000}"/>
    <cellStyle name="Normal 6 3 2 2 6 2 3 3 3" xfId="29792" xr:uid="{00000000-0005-0000-0000-00007E440000}"/>
    <cellStyle name="Normal 6 3 2 2 6 2 3 4" xfId="9679" xr:uid="{00000000-0005-0000-0000-00007F440000}"/>
    <cellStyle name="Normal 6 3 2 2 6 2 3 4 2" xfId="35324" xr:uid="{00000000-0005-0000-0000-000080440000}"/>
    <cellStyle name="Normal 6 3 2 2 6 2 3 5" xfId="24728" xr:uid="{00000000-0005-0000-0000-000081440000}"/>
    <cellStyle name="Normal 6 3 2 2 6 2 4" xfId="9680" xr:uid="{00000000-0005-0000-0000-000082440000}"/>
    <cellStyle name="Normal 6 3 2 2 6 2 4 2" xfId="9681" xr:uid="{00000000-0005-0000-0000-000083440000}"/>
    <cellStyle name="Normal 6 3 2 2 6 2 4 2 2" xfId="39811" xr:uid="{00000000-0005-0000-0000-000084440000}"/>
    <cellStyle name="Normal 6 3 2 2 6 2 4 3" xfId="29793" xr:uid="{00000000-0005-0000-0000-000085440000}"/>
    <cellStyle name="Normal 6 3 2 2 6 2 5" xfId="9682" xr:uid="{00000000-0005-0000-0000-000086440000}"/>
    <cellStyle name="Normal 6 3 2 2 6 2 5 2" xfId="9683" xr:uid="{00000000-0005-0000-0000-000087440000}"/>
    <cellStyle name="Normal 6 3 2 2 6 2 5 2 2" xfId="39812" xr:uid="{00000000-0005-0000-0000-000088440000}"/>
    <cellStyle name="Normal 6 3 2 2 6 2 5 3" xfId="29794" xr:uid="{00000000-0005-0000-0000-000089440000}"/>
    <cellStyle name="Normal 6 3 2 2 6 2 6" xfId="9684" xr:uid="{00000000-0005-0000-0000-00008A440000}"/>
    <cellStyle name="Normal 6 3 2 2 6 2 6 2" xfId="35322" xr:uid="{00000000-0005-0000-0000-00008B440000}"/>
    <cellStyle name="Normal 6 3 2 2 6 2 7" xfId="24726" xr:uid="{00000000-0005-0000-0000-00008C440000}"/>
    <cellStyle name="Normal 6 3 2 2 6 3" xfId="9685" xr:uid="{00000000-0005-0000-0000-00008D440000}"/>
    <cellStyle name="Normal 6 3 2 2 6 3 2" xfId="9686" xr:uid="{00000000-0005-0000-0000-00008E440000}"/>
    <cellStyle name="Normal 6 3 2 2 6 3 2 2" xfId="9687" xr:uid="{00000000-0005-0000-0000-00008F440000}"/>
    <cellStyle name="Normal 6 3 2 2 6 3 2 2 2" xfId="39813" xr:uid="{00000000-0005-0000-0000-000090440000}"/>
    <cellStyle name="Normal 6 3 2 2 6 3 2 3" xfId="29795" xr:uid="{00000000-0005-0000-0000-000091440000}"/>
    <cellStyle name="Normal 6 3 2 2 6 3 3" xfId="9688" xr:uid="{00000000-0005-0000-0000-000092440000}"/>
    <cellStyle name="Normal 6 3 2 2 6 3 3 2" xfId="9689" xr:uid="{00000000-0005-0000-0000-000093440000}"/>
    <cellStyle name="Normal 6 3 2 2 6 3 3 2 2" xfId="39814" xr:uid="{00000000-0005-0000-0000-000094440000}"/>
    <cellStyle name="Normal 6 3 2 2 6 3 3 3" xfId="29796" xr:uid="{00000000-0005-0000-0000-000095440000}"/>
    <cellStyle name="Normal 6 3 2 2 6 3 4" xfId="9690" xr:uid="{00000000-0005-0000-0000-000096440000}"/>
    <cellStyle name="Normal 6 3 2 2 6 3 4 2" xfId="35325" xr:uid="{00000000-0005-0000-0000-000097440000}"/>
    <cellStyle name="Normal 6 3 2 2 6 3 5" xfId="24729" xr:uid="{00000000-0005-0000-0000-000098440000}"/>
    <cellStyle name="Normal 6 3 2 2 6 4" xfId="9691" xr:uid="{00000000-0005-0000-0000-000099440000}"/>
    <cellStyle name="Normal 6 3 2 2 6 4 2" xfId="9692" xr:uid="{00000000-0005-0000-0000-00009A440000}"/>
    <cellStyle name="Normal 6 3 2 2 6 4 2 2" xfId="9693" xr:uid="{00000000-0005-0000-0000-00009B440000}"/>
    <cellStyle name="Normal 6 3 2 2 6 4 2 2 2" xfId="39815" xr:uid="{00000000-0005-0000-0000-00009C440000}"/>
    <cellStyle name="Normal 6 3 2 2 6 4 2 3" xfId="29797" xr:uid="{00000000-0005-0000-0000-00009D440000}"/>
    <cellStyle name="Normal 6 3 2 2 6 4 3" xfId="9694" xr:uid="{00000000-0005-0000-0000-00009E440000}"/>
    <cellStyle name="Normal 6 3 2 2 6 4 3 2" xfId="9695" xr:uid="{00000000-0005-0000-0000-00009F440000}"/>
    <cellStyle name="Normal 6 3 2 2 6 4 3 2 2" xfId="39816" xr:uid="{00000000-0005-0000-0000-0000A0440000}"/>
    <cellStyle name="Normal 6 3 2 2 6 4 3 3" xfId="29798" xr:uid="{00000000-0005-0000-0000-0000A1440000}"/>
    <cellStyle name="Normal 6 3 2 2 6 4 4" xfId="9696" xr:uid="{00000000-0005-0000-0000-0000A2440000}"/>
    <cellStyle name="Normal 6 3 2 2 6 4 4 2" xfId="35326" xr:uid="{00000000-0005-0000-0000-0000A3440000}"/>
    <cellStyle name="Normal 6 3 2 2 6 4 5" xfId="24730" xr:uid="{00000000-0005-0000-0000-0000A4440000}"/>
    <cellStyle name="Normal 6 3 2 2 6 5" xfId="9697" xr:uid="{00000000-0005-0000-0000-0000A5440000}"/>
    <cellStyle name="Normal 6 3 2 2 6 5 2" xfId="9698" xr:uid="{00000000-0005-0000-0000-0000A6440000}"/>
    <cellStyle name="Normal 6 3 2 2 6 5 2 2" xfId="39817" xr:uid="{00000000-0005-0000-0000-0000A7440000}"/>
    <cellStyle name="Normal 6 3 2 2 6 5 3" xfId="29799" xr:uid="{00000000-0005-0000-0000-0000A8440000}"/>
    <cellStyle name="Normal 6 3 2 2 6 6" xfId="9699" xr:uid="{00000000-0005-0000-0000-0000A9440000}"/>
    <cellStyle name="Normal 6 3 2 2 6 6 2" xfId="9700" xr:uid="{00000000-0005-0000-0000-0000AA440000}"/>
    <cellStyle name="Normal 6 3 2 2 6 6 2 2" xfId="39818" xr:uid="{00000000-0005-0000-0000-0000AB440000}"/>
    <cellStyle name="Normal 6 3 2 2 6 6 3" xfId="29800" xr:uid="{00000000-0005-0000-0000-0000AC440000}"/>
    <cellStyle name="Normal 6 3 2 2 6 7" xfId="9701" xr:uid="{00000000-0005-0000-0000-0000AD440000}"/>
    <cellStyle name="Normal 6 3 2 2 6 7 2" xfId="35321" xr:uid="{00000000-0005-0000-0000-0000AE440000}"/>
    <cellStyle name="Normal 6 3 2 2 6 8" xfId="24725" xr:uid="{00000000-0005-0000-0000-0000AF440000}"/>
    <cellStyle name="Normal 6 3 2 2 7" xfId="9702" xr:uid="{00000000-0005-0000-0000-0000B0440000}"/>
    <cellStyle name="Normal 6 3 2 2 7 2" xfId="9703" xr:uid="{00000000-0005-0000-0000-0000B1440000}"/>
    <cellStyle name="Normal 6 3 2 2 7 2 2" xfId="9704" xr:uid="{00000000-0005-0000-0000-0000B2440000}"/>
    <cellStyle name="Normal 6 3 2 2 7 2 2 2" xfId="9705" xr:uid="{00000000-0005-0000-0000-0000B3440000}"/>
    <cellStyle name="Normal 6 3 2 2 7 2 2 2 2" xfId="39819" xr:uid="{00000000-0005-0000-0000-0000B4440000}"/>
    <cellStyle name="Normal 6 3 2 2 7 2 2 3" xfId="29801" xr:uid="{00000000-0005-0000-0000-0000B5440000}"/>
    <cellStyle name="Normal 6 3 2 2 7 2 3" xfId="9706" xr:uid="{00000000-0005-0000-0000-0000B6440000}"/>
    <cellStyle name="Normal 6 3 2 2 7 2 3 2" xfId="9707" xr:uid="{00000000-0005-0000-0000-0000B7440000}"/>
    <cellStyle name="Normal 6 3 2 2 7 2 3 2 2" xfId="39820" xr:uid="{00000000-0005-0000-0000-0000B8440000}"/>
    <cellStyle name="Normal 6 3 2 2 7 2 3 3" xfId="29802" xr:uid="{00000000-0005-0000-0000-0000B9440000}"/>
    <cellStyle name="Normal 6 3 2 2 7 2 4" xfId="9708" xr:uid="{00000000-0005-0000-0000-0000BA440000}"/>
    <cellStyle name="Normal 6 3 2 2 7 2 4 2" xfId="35328" xr:uid="{00000000-0005-0000-0000-0000BB440000}"/>
    <cellStyle name="Normal 6 3 2 2 7 2 5" xfId="24732" xr:uid="{00000000-0005-0000-0000-0000BC440000}"/>
    <cellStyle name="Normal 6 3 2 2 7 3" xfId="9709" xr:uid="{00000000-0005-0000-0000-0000BD440000}"/>
    <cellStyle name="Normal 6 3 2 2 7 3 2" xfId="9710" xr:uid="{00000000-0005-0000-0000-0000BE440000}"/>
    <cellStyle name="Normal 6 3 2 2 7 3 2 2" xfId="9711" xr:uid="{00000000-0005-0000-0000-0000BF440000}"/>
    <cellStyle name="Normal 6 3 2 2 7 3 2 2 2" xfId="39821" xr:uid="{00000000-0005-0000-0000-0000C0440000}"/>
    <cellStyle name="Normal 6 3 2 2 7 3 2 3" xfId="29803" xr:uid="{00000000-0005-0000-0000-0000C1440000}"/>
    <cellStyle name="Normal 6 3 2 2 7 3 3" xfId="9712" xr:uid="{00000000-0005-0000-0000-0000C2440000}"/>
    <cellStyle name="Normal 6 3 2 2 7 3 3 2" xfId="9713" xr:uid="{00000000-0005-0000-0000-0000C3440000}"/>
    <cellStyle name="Normal 6 3 2 2 7 3 3 2 2" xfId="39822" xr:uid="{00000000-0005-0000-0000-0000C4440000}"/>
    <cellStyle name="Normal 6 3 2 2 7 3 3 3" xfId="29804" xr:uid="{00000000-0005-0000-0000-0000C5440000}"/>
    <cellStyle name="Normal 6 3 2 2 7 3 4" xfId="9714" xr:uid="{00000000-0005-0000-0000-0000C6440000}"/>
    <cellStyle name="Normal 6 3 2 2 7 3 4 2" xfId="35329" xr:uid="{00000000-0005-0000-0000-0000C7440000}"/>
    <cellStyle name="Normal 6 3 2 2 7 3 5" xfId="24733" xr:uid="{00000000-0005-0000-0000-0000C8440000}"/>
    <cellStyle name="Normal 6 3 2 2 7 4" xfId="9715" xr:uid="{00000000-0005-0000-0000-0000C9440000}"/>
    <cellStyle name="Normal 6 3 2 2 7 4 2" xfId="9716" xr:uid="{00000000-0005-0000-0000-0000CA440000}"/>
    <cellStyle name="Normal 6 3 2 2 7 4 2 2" xfId="39823" xr:uid="{00000000-0005-0000-0000-0000CB440000}"/>
    <cellStyle name="Normal 6 3 2 2 7 4 3" xfId="29805" xr:uid="{00000000-0005-0000-0000-0000CC440000}"/>
    <cellStyle name="Normal 6 3 2 2 7 5" xfId="9717" xr:uid="{00000000-0005-0000-0000-0000CD440000}"/>
    <cellStyle name="Normal 6 3 2 2 7 5 2" xfId="9718" xr:uid="{00000000-0005-0000-0000-0000CE440000}"/>
    <cellStyle name="Normal 6 3 2 2 7 5 2 2" xfId="39824" xr:uid="{00000000-0005-0000-0000-0000CF440000}"/>
    <cellStyle name="Normal 6 3 2 2 7 5 3" xfId="29806" xr:uid="{00000000-0005-0000-0000-0000D0440000}"/>
    <cellStyle name="Normal 6 3 2 2 7 6" xfId="9719" xr:uid="{00000000-0005-0000-0000-0000D1440000}"/>
    <cellStyle name="Normal 6 3 2 2 7 6 2" xfId="35327" xr:uid="{00000000-0005-0000-0000-0000D2440000}"/>
    <cellStyle name="Normal 6 3 2 2 7 7" xfId="24731" xr:uid="{00000000-0005-0000-0000-0000D3440000}"/>
    <cellStyle name="Normal 6 3 2 2 8" xfId="9720" xr:uid="{00000000-0005-0000-0000-0000D4440000}"/>
    <cellStyle name="Normal 6 3 2 2 8 2" xfId="9721" xr:uid="{00000000-0005-0000-0000-0000D5440000}"/>
    <cellStyle name="Normal 6 3 2 2 8 2 2" xfId="9722" xr:uid="{00000000-0005-0000-0000-0000D6440000}"/>
    <cellStyle name="Normal 6 3 2 2 8 2 2 2" xfId="39825" xr:uid="{00000000-0005-0000-0000-0000D7440000}"/>
    <cellStyle name="Normal 6 3 2 2 8 2 3" xfId="29807" xr:uid="{00000000-0005-0000-0000-0000D8440000}"/>
    <cellStyle name="Normal 6 3 2 2 8 3" xfId="9723" xr:uid="{00000000-0005-0000-0000-0000D9440000}"/>
    <cellStyle name="Normal 6 3 2 2 8 3 2" xfId="9724" xr:uid="{00000000-0005-0000-0000-0000DA440000}"/>
    <cellStyle name="Normal 6 3 2 2 8 3 2 2" xfId="39826" xr:uid="{00000000-0005-0000-0000-0000DB440000}"/>
    <cellStyle name="Normal 6 3 2 2 8 3 3" xfId="29808" xr:uid="{00000000-0005-0000-0000-0000DC440000}"/>
    <cellStyle name="Normal 6 3 2 2 8 4" xfId="9725" xr:uid="{00000000-0005-0000-0000-0000DD440000}"/>
    <cellStyle name="Normal 6 3 2 2 8 4 2" xfId="35330" xr:uid="{00000000-0005-0000-0000-0000DE440000}"/>
    <cellStyle name="Normal 6 3 2 2 8 5" xfId="24734" xr:uid="{00000000-0005-0000-0000-0000DF440000}"/>
    <cellStyle name="Normal 6 3 2 2 9" xfId="9726" xr:uid="{00000000-0005-0000-0000-0000E0440000}"/>
    <cellStyle name="Normal 6 3 2 2 9 2" xfId="9727" xr:uid="{00000000-0005-0000-0000-0000E1440000}"/>
    <cellStyle name="Normal 6 3 2 2 9 2 2" xfId="9728" xr:uid="{00000000-0005-0000-0000-0000E2440000}"/>
    <cellStyle name="Normal 6 3 2 2 9 2 2 2" xfId="39827" xr:uid="{00000000-0005-0000-0000-0000E3440000}"/>
    <cellStyle name="Normal 6 3 2 2 9 2 3" xfId="29809" xr:uid="{00000000-0005-0000-0000-0000E4440000}"/>
    <cellStyle name="Normal 6 3 2 2 9 3" xfId="9729" xr:uid="{00000000-0005-0000-0000-0000E5440000}"/>
    <cellStyle name="Normal 6 3 2 2 9 3 2" xfId="9730" xr:uid="{00000000-0005-0000-0000-0000E6440000}"/>
    <cellStyle name="Normal 6 3 2 2 9 3 2 2" xfId="39828" xr:uid="{00000000-0005-0000-0000-0000E7440000}"/>
    <cellStyle name="Normal 6 3 2 2 9 3 3" xfId="29810" xr:uid="{00000000-0005-0000-0000-0000E8440000}"/>
    <cellStyle name="Normal 6 3 2 2 9 4" xfId="9731" xr:uid="{00000000-0005-0000-0000-0000E9440000}"/>
    <cellStyle name="Normal 6 3 2 2 9 4 2" xfId="35331" xr:uid="{00000000-0005-0000-0000-0000EA440000}"/>
    <cellStyle name="Normal 6 3 2 2 9 5" xfId="24735" xr:uid="{00000000-0005-0000-0000-0000EB440000}"/>
    <cellStyle name="Normal 6 3 2 20" xfId="23267" xr:uid="{00000000-0005-0000-0000-0000EC440000}"/>
    <cellStyle name="Normal 6 3 2 3" xfId="9732" xr:uid="{00000000-0005-0000-0000-0000ED440000}"/>
    <cellStyle name="Normal 6 3 2 3 10" xfId="9733" xr:uid="{00000000-0005-0000-0000-0000EE440000}"/>
    <cellStyle name="Normal 6 3 2 3 10 2" xfId="9734" xr:uid="{00000000-0005-0000-0000-0000EF440000}"/>
    <cellStyle name="Normal 6 3 2 3 10 2 2" xfId="39829" xr:uid="{00000000-0005-0000-0000-0000F0440000}"/>
    <cellStyle name="Normal 6 3 2 3 10 3" xfId="29811" xr:uid="{00000000-0005-0000-0000-0000F1440000}"/>
    <cellStyle name="Normal 6 3 2 3 11" xfId="9735" xr:uid="{00000000-0005-0000-0000-0000F2440000}"/>
    <cellStyle name="Normal 6 3 2 3 11 2" xfId="9736" xr:uid="{00000000-0005-0000-0000-0000F3440000}"/>
    <cellStyle name="Normal 6 3 2 3 11 2 2" xfId="39830" xr:uid="{00000000-0005-0000-0000-0000F4440000}"/>
    <cellStyle name="Normal 6 3 2 3 11 3" xfId="29812" xr:uid="{00000000-0005-0000-0000-0000F5440000}"/>
    <cellStyle name="Normal 6 3 2 3 12" xfId="9737" xr:uid="{00000000-0005-0000-0000-0000F6440000}"/>
    <cellStyle name="Normal 6 3 2 3 12 2" xfId="35332" xr:uid="{00000000-0005-0000-0000-0000F7440000}"/>
    <cellStyle name="Normal 6 3 2 3 13" xfId="24736" xr:uid="{00000000-0005-0000-0000-0000F8440000}"/>
    <cellStyle name="Normal 6 3 2 3 2" xfId="9738" xr:uid="{00000000-0005-0000-0000-0000F9440000}"/>
    <cellStyle name="Normal 6 3 2 3 2 10" xfId="9739" xr:uid="{00000000-0005-0000-0000-0000FA440000}"/>
    <cellStyle name="Normal 6 3 2 3 2 10 2" xfId="9740" xr:uid="{00000000-0005-0000-0000-0000FB440000}"/>
    <cellStyle name="Normal 6 3 2 3 2 10 2 2" xfId="39831" xr:uid="{00000000-0005-0000-0000-0000FC440000}"/>
    <cellStyle name="Normal 6 3 2 3 2 10 3" xfId="29813" xr:uid="{00000000-0005-0000-0000-0000FD440000}"/>
    <cellStyle name="Normal 6 3 2 3 2 11" xfId="9741" xr:uid="{00000000-0005-0000-0000-0000FE440000}"/>
    <cellStyle name="Normal 6 3 2 3 2 11 2" xfId="35333" xr:uid="{00000000-0005-0000-0000-0000FF440000}"/>
    <cellStyle name="Normal 6 3 2 3 2 12" xfId="24737" xr:uid="{00000000-0005-0000-0000-000000450000}"/>
    <cellStyle name="Normal 6 3 2 3 2 2" xfId="9742" xr:uid="{00000000-0005-0000-0000-000001450000}"/>
    <cellStyle name="Normal 6 3 2 3 2 2 10" xfId="24738" xr:uid="{00000000-0005-0000-0000-000002450000}"/>
    <cellStyle name="Normal 6 3 2 3 2 2 2" xfId="9743" xr:uid="{00000000-0005-0000-0000-000003450000}"/>
    <cellStyle name="Normal 6 3 2 3 2 2 2 2" xfId="9744" xr:uid="{00000000-0005-0000-0000-000004450000}"/>
    <cellStyle name="Normal 6 3 2 3 2 2 2 2 2" xfId="9745" xr:uid="{00000000-0005-0000-0000-000005450000}"/>
    <cellStyle name="Normal 6 3 2 3 2 2 2 2 2 2" xfId="9746" xr:uid="{00000000-0005-0000-0000-000006450000}"/>
    <cellStyle name="Normal 6 3 2 3 2 2 2 2 2 2 2" xfId="9747" xr:uid="{00000000-0005-0000-0000-000007450000}"/>
    <cellStyle name="Normal 6 3 2 3 2 2 2 2 2 2 2 2" xfId="39832" xr:uid="{00000000-0005-0000-0000-000008450000}"/>
    <cellStyle name="Normal 6 3 2 3 2 2 2 2 2 2 3" xfId="29814" xr:uid="{00000000-0005-0000-0000-000009450000}"/>
    <cellStyle name="Normal 6 3 2 3 2 2 2 2 2 3" xfId="9748" xr:uid="{00000000-0005-0000-0000-00000A450000}"/>
    <cellStyle name="Normal 6 3 2 3 2 2 2 2 2 3 2" xfId="9749" xr:uid="{00000000-0005-0000-0000-00000B450000}"/>
    <cellStyle name="Normal 6 3 2 3 2 2 2 2 2 3 2 2" xfId="39833" xr:uid="{00000000-0005-0000-0000-00000C450000}"/>
    <cellStyle name="Normal 6 3 2 3 2 2 2 2 2 3 3" xfId="29815" xr:uid="{00000000-0005-0000-0000-00000D450000}"/>
    <cellStyle name="Normal 6 3 2 3 2 2 2 2 2 4" xfId="9750" xr:uid="{00000000-0005-0000-0000-00000E450000}"/>
    <cellStyle name="Normal 6 3 2 3 2 2 2 2 2 4 2" xfId="35337" xr:uid="{00000000-0005-0000-0000-00000F450000}"/>
    <cellStyle name="Normal 6 3 2 3 2 2 2 2 2 5" xfId="24741" xr:uid="{00000000-0005-0000-0000-000010450000}"/>
    <cellStyle name="Normal 6 3 2 3 2 2 2 2 3" xfId="9751" xr:uid="{00000000-0005-0000-0000-000011450000}"/>
    <cellStyle name="Normal 6 3 2 3 2 2 2 2 3 2" xfId="9752" xr:uid="{00000000-0005-0000-0000-000012450000}"/>
    <cellStyle name="Normal 6 3 2 3 2 2 2 2 3 2 2" xfId="9753" xr:uid="{00000000-0005-0000-0000-000013450000}"/>
    <cellStyle name="Normal 6 3 2 3 2 2 2 2 3 2 2 2" xfId="39834" xr:uid="{00000000-0005-0000-0000-000014450000}"/>
    <cellStyle name="Normal 6 3 2 3 2 2 2 2 3 2 3" xfId="29816" xr:uid="{00000000-0005-0000-0000-000015450000}"/>
    <cellStyle name="Normal 6 3 2 3 2 2 2 2 3 3" xfId="9754" xr:uid="{00000000-0005-0000-0000-000016450000}"/>
    <cellStyle name="Normal 6 3 2 3 2 2 2 2 3 3 2" xfId="9755" xr:uid="{00000000-0005-0000-0000-000017450000}"/>
    <cellStyle name="Normal 6 3 2 3 2 2 2 2 3 3 2 2" xfId="39835" xr:uid="{00000000-0005-0000-0000-000018450000}"/>
    <cellStyle name="Normal 6 3 2 3 2 2 2 2 3 3 3" xfId="29817" xr:uid="{00000000-0005-0000-0000-000019450000}"/>
    <cellStyle name="Normal 6 3 2 3 2 2 2 2 3 4" xfId="9756" xr:uid="{00000000-0005-0000-0000-00001A450000}"/>
    <cellStyle name="Normal 6 3 2 3 2 2 2 2 3 4 2" xfId="35338" xr:uid="{00000000-0005-0000-0000-00001B450000}"/>
    <cellStyle name="Normal 6 3 2 3 2 2 2 2 3 5" xfId="24742" xr:uid="{00000000-0005-0000-0000-00001C450000}"/>
    <cellStyle name="Normal 6 3 2 3 2 2 2 2 4" xfId="9757" xr:uid="{00000000-0005-0000-0000-00001D450000}"/>
    <cellStyle name="Normal 6 3 2 3 2 2 2 2 4 2" xfId="9758" xr:uid="{00000000-0005-0000-0000-00001E450000}"/>
    <cellStyle name="Normal 6 3 2 3 2 2 2 2 4 2 2" xfId="39836" xr:uid="{00000000-0005-0000-0000-00001F450000}"/>
    <cellStyle name="Normal 6 3 2 3 2 2 2 2 4 3" xfId="29818" xr:uid="{00000000-0005-0000-0000-000020450000}"/>
    <cellStyle name="Normal 6 3 2 3 2 2 2 2 5" xfId="9759" xr:uid="{00000000-0005-0000-0000-000021450000}"/>
    <cellStyle name="Normal 6 3 2 3 2 2 2 2 5 2" xfId="9760" xr:uid="{00000000-0005-0000-0000-000022450000}"/>
    <cellStyle name="Normal 6 3 2 3 2 2 2 2 5 2 2" xfId="39837" xr:uid="{00000000-0005-0000-0000-000023450000}"/>
    <cellStyle name="Normal 6 3 2 3 2 2 2 2 5 3" xfId="29819" xr:uid="{00000000-0005-0000-0000-000024450000}"/>
    <cellStyle name="Normal 6 3 2 3 2 2 2 2 6" xfId="9761" xr:uid="{00000000-0005-0000-0000-000025450000}"/>
    <cellStyle name="Normal 6 3 2 3 2 2 2 2 6 2" xfId="35336" xr:uid="{00000000-0005-0000-0000-000026450000}"/>
    <cellStyle name="Normal 6 3 2 3 2 2 2 2 7" xfId="24740" xr:uid="{00000000-0005-0000-0000-000027450000}"/>
    <cellStyle name="Normal 6 3 2 3 2 2 2 3" xfId="9762" xr:uid="{00000000-0005-0000-0000-000028450000}"/>
    <cellStyle name="Normal 6 3 2 3 2 2 2 3 2" xfId="9763" xr:uid="{00000000-0005-0000-0000-000029450000}"/>
    <cellStyle name="Normal 6 3 2 3 2 2 2 3 2 2" xfId="9764" xr:uid="{00000000-0005-0000-0000-00002A450000}"/>
    <cellStyle name="Normal 6 3 2 3 2 2 2 3 2 2 2" xfId="39838" xr:uid="{00000000-0005-0000-0000-00002B450000}"/>
    <cellStyle name="Normal 6 3 2 3 2 2 2 3 2 3" xfId="29820" xr:uid="{00000000-0005-0000-0000-00002C450000}"/>
    <cellStyle name="Normal 6 3 2 3 2 2 2 3 3" xfId="9765" xr:uid="{00000000-0005-0000-0000-00002D450000}"/>
    <cellStyle name="Normal 6 3 2 3 2 2 2 3 3 2" xfId="9766" xr:uid="{00000000-0005-0000-0000-00002E450000}"/>
    <cellStyle name="Normal 6 3 2 3 2 2 2 3 3 2 2" xfId="39839" xr:uid="{00000000-0005-0000-0000-00002F450000}"/>
    <cellStyle name="Normal 6 3 2 3 2 2 2 3 3 3" xfId="29821" xr:uid="{00000000-0005-0000-0000-000030450000}"/>
    <cellStyle name="Normal 6 3 2 3 2 2 2 3 4" xfId="9767" xr:uid="{00000000-0005-0000-0000-000031450000}"/>
    <cellStyle name="Normal 6 3 2 3 2 2 2 3 4 2" xfId="35339" xr:uid="{00000000-0005-0000-0000-000032450000}"/>
    <cellStyle name="Normal 6 3 2 3 2 2 2 3 5" xfId="24743" xr:uid="{00000000-0005-0000-0000-000033450000}"/>
    <cellStyle name="Normal 6 3 2 3 2 2 2 4" xfId="9768" xr:uid="{00000000-0005-0000-0000-000034450000}"/>
    <cellStyle name="Normal 6 3 2 3 2 2 2 4 2" xfId="9769" xr:uid="{00000000-0005-0000-0000-000035450000}"/>
    <cellStyle name="Normal 6 3 2 3 2 2 2 4 2 2" xfId="9770" xr:uid="{00000000-0005-0000-0000-000036450000}"/>
    <cellStyle name="Normal 6 3 2 3 2 2 2 4 2 2 2" xfId="39840" xr:uid="{00000000-0005-0000-0000-000037450000}"/>
    <cellStyle name="Normal 6 3 2 3 2 2 2 4 2 3" xfId="29822" xr:uid="{00000000-0005-0000-0000-000038450000}"/>
    <cellStyle name="Normal 6 3 2 3 2 2 2 4 3" xfId="9771" xr:uid="{00000000-0005-0000-0000-000039450000}"/>
    <cellStyle name="Normal 6 3 2 3 2 2 2 4 3 2" xfId="9772" xr:uid="{00000000-0005-0000-0000-00003A450000}"/>
    <cellStyle name="Normal 6 3 2 3 2 2 2 4 3 2 2" xfId="39841" xr:uid="{00000000-0005-0000-0000-00003B450000}"/>
    <cellStyle name="Normal 6 3 2 3 2 2 2 4 3 3" xfId="29823" xr:uid="{00000000-0005-0000-0000-00003C450000}"/>
    <cellStyle name="Normal 6 3 2 3 2 2 2 4 4" xfId="9773" xr:uid="{00000000-0005-0000-0000-00003D450000}"/>
    <cellStyle name="Normal 6 3 2 3 2 2 2 4 4 2" xfId="35340" xr:uid="{00000000-0005-0000-0000-00003E450000}"/>
    <cellStyle name="Normal 6 3 2 3 2 2 2 4 5" xfId="24744" xr:uid="{00000000-0005-0000-0000-00003F450000}"/>
    <cellStyle name="Normal 6 3 2 3 2 2 2 5" xfId="9774" xr:uid="{00000000-0005-0000-0000-000040450000}"/>
    <cellStyle name="Normal 6 3 2 3 2 2 2 5 2" xfId="9775" xr:uid="{00000000-0005-0000-0000-000041450000}"/>
    <cellStyle name="Normal 6 3 2 3 2 2 2 5 2 2" xfId="39842" xr:uid="{00000000-0005-0000-0000-000042450000}"/>
    <cellStyle name="Normal 6 3 2 3 2 2 2 5 3" xfId="29824" xr:uid="{00000000-0005-0000-0000-000043450000}"/>
    <cellStyle name="Normal 6 3 2 3 2 2 2 6" xfId="9776" xr:uid="{00000000-0005-0000-0000-000044450000}"/>
    <cellStyle name="Normal 6 3 2 3 2 2 2 6 2" xfId="9777" xr:uid="{00000000-0005-0000-0000-000045450000}"/>
    <cellStyle name="Normal 6 3 2 3 2 2 2 6 2 2" xfId="39843" xr:uid="{00000000-0005-0000-0000-000046450000}"/>
    <cellStyle name="Normal 6 3 2 3 2 2 2 6 3" xfId="29825" xr:uid="{00000000-0005-0000-0000-000047450000}"/>
    <cellStyle name="Normal 6 3 2 3 2 2 2 7" xfId="9778" xr:uid="{00000000-0005-0000-0000-000048450000}"/>
    <cellStyle name="Normal 6 3 2 3 2 2 2 7 2" xfId="35335" xr:uid="{00000000-0005-0000-0000-000049450000}"/>
    <cellStyle name="Normal 6 3 2 3 2 2 2 8" xfId="24739" xr:uid="{00000000-0005-0000-0000-00004A450000}"/>
    <cellStyle name="Normal 6 3 2 3 2 2 3" xfId="9779" xr:uid="{00000000-0005-0000-0000-00004B450000}"/>
    <cellStyle name="Normal 6 3 2 3 2 2 3 2" xfId="9780" xr:uid="{00000000-0005-0000-0000-00004C450000}"/>
    <cellStyle name="Normal 6 3 2 3 2 2 3 2 2" xfId="9781" xr:uid="{00000000-0005-0000-0000-00004D450000}"/>
    <cellStyle name="Normal 6 3 2 3 2 2 3 2 2 2" xfId="9782" xr:uid="{00000000-0005-0000-0000-00004E450000}"/>
    <cellStyle name="Normal 6 3 2 3 2 2 3 2 2 2 2" xfId="9783" xr:uid="{00000000-0005-0000-0000-00004F450000}"/>
    <cellStyle name="Normal 6 3 2 3 2 2 3 2 2 2 2 2" xfId="39844" xr:uid="{00000000-0005-0000-0000-000050450000}"/>
    <cellStyle name="Normal 6 3 2 3 2 2 3 2 2 2 3" xfId="29826" xr:uid="{00000000-0005-0000-0000-000051450000}"/>
    <cellStyle name="Normal 6 3 2 3 2 2 3 2 2 3" xfId="9784" xr:uid="{00000000-0005-0000-0000-000052450000}"/>
    <cellStyle name="Normal 6 3 2 3 2 2 3 2 2 3 2" xfId="9785" xr:uid="{00000000-0005-0000-0000-000053450000}"/>
    <cellStyle name="Normal 6 3 2 3 2 2 3 2 2 3 2 2" xfId="39845" xr:uid="{00000000-0005-0000-0000-000054450000}"/>
    <cellStyle name="Normal 6 3 2 3 2 2 3 2 2 3 3" xfId="29827" xr:uid="{00000000-0005-0000-0000-000055450000}"/>
    <cellStyle name="Normal 6 3 2 3 2 2 3 2 2 4" xfId="9786" xr:uid="{00000000-0005-0000-0000-000056450000}"/>
    <cellStyle name="Normal 6 3 2 3 2 2 3 2 2 4 2" xfId="35343" xr:uid="{00000000-0005-0000-0000-000057450000}"/>
    <cellStyle name="Normal 6 3 2 3 2 2 3 2 2 5" xfId="24747" xr:uid="{00000000-0005-0000-0000-000058450000}"/>
    <cellStyle name="Normal 6 3 2 3 2 2 3 2 3" xfId="9787" xr:uid="{00000000-0005-0000-0000-000059450000}"/>
    <cellStyle name="Normal 6 3 2 3 2 2 3 2 3 2" xfId="9788" xr:uid="{00000000-0005-0000-0000-00005A450000}"/>
    <cellStyle name="Normal 6 3 2 3 2 2 3 2 3 2 2" xfId="9789" xr:uid="{00000000-0005-0000-0000-00005B450000}"/>
    <cellStyle name="Normal 6 3 2 3 2 2 3 2 3 2 2 2" xfId="39846" xr:uid="{00000000-0005-0000-0000-00005C450000}"/>
    <cellStyle name="Normal 6 3 2 3 2 2 3 2 3 2 3" xfId="29828" xr:uid="{00000000-0005-0000-0000-00005D450000}"/>
    <cellStyle name="Normal 6 3 2 3 2 2 3 2 3 3" xfId="9790" xr:uid="{00000000-0005-0000-0000-00005E450000}"/>
    <cellStyle name="Normal 6 3 2 3 2 2 3 2 3 3 2" xfId="9791" xr:uid="{00000000-0005-0000-0000-00005F450000}"/>
    <cellStyle name="Normal 6 3 2 3 2 2 3 2 3 3 2 2" xfId="39847" xr:uid="{00000000-0005-0000-0000-000060450000}"/>
    <cellStyle name="Normal 6 3 2 3 2 2 3 2 3 3 3" xfId="29829" xr:uid="{00000000-0005-0000-0000-000061450000}"/>
    <cellStyle name="Normal 6 3 2 3 2 2 3 2 3 4" xfId="9792" xr:uid="{00000000-0005-0000-0000-000062450000}"/>
    <cellStyle name="Normal 6 3 2 3 2 2 3 2 3 4 2" xfId="35344" xr:uid="{00000000-0005-0000-0000-000063450000}"/>
    <cellStyle name="Normal 6 3 2 3 2 2 3 2 3 5" xfId="24748" xr:uid="{00000000-0005-0000-0000-000064450000}"/>
    <cellStyle name="Normal 6 3 2 3 2 2 3 2 4" xfId="9793" xr:uid="{00000000-0005-0000-0000-000065450000}"/>
    <cellStyle name="Normal 6 3 2 3 2 2 3 2 4 2" xfId="9794" xr:uid="{00000000-0005-0000-0000-000066450000}"/>
    <cellStyle name="Normal 6 3 2 3 2 2 3 2 4 2 2" xfId="39848" xr:uid="{00000000-0005-0000-0000-000067450000}"/>
    <cellStyle name="Normal 6 3 2 3 2 2 3 2 4 3" xfId="29830" xr:uid="{00000000-0005-0000-0000-000068450000}"/>
    <cellStyle name="Normal 6 3 2 3 2 2 3 2 5" xfId="9795" xr:uid="{00000000-0005-0000-0000-000069450000}"/>
    <cellStyle name="Normal 6 3 2 3 2 2 3 2 5 2" xfId="9796" xr:uid="{00000000-0005-0000-0000-00006A450000}"/>
    <cellStyle name="Normal 6 3 2 3 2 2 3 2 5 2 2" xfId="39849" xr:uid="{00000000-0005-0000-0000-00006B450000}"/>
    <cellStyle name="Normal 6 3 2 3 2 2 3 2 5 3" xfId="29831" xr:uid="{00000000-0005-0000-0000-00006C450000}"/>
    <cellStyle name="Normal 6 3 2 3 2 2 3 2 6" xfId="9797" xr:uid="{00000000-0005-0000-0000-00006D450000}"/>
    <cellStyle name="Normal 6 3 2 3 2 2 3 2 6 2" xfId="35342" xr:uid="{00000000-0005-0000-0000-00006E450000}"/>
    <cellStyle name="Normal 6 3 2 3 2 2 3 2 7" xfId="24746" xr:uid="{00000000-0005-0000-0000-00006F450000}"/>
    <cellStyle name="Normal 6 3 2 3 2 2 3 3" xfId="9798" xr:uid="{00000000-0005-0000-0000-000070450000}"/>
    <cellStyle name="Normal 6 3 2 3 2 2 3 3 2" xfId="9799" xr:uid="{00000000-0005-0000-0000-000071450000}"/>
    <cellStyle name="Normal 6 3 2 3 2 2 3 3 2 2" xfId="9800" xr:uid="{00000000-0005-0000-0000-000072450000}"/>
    <cellStyle name="Normal 6 3 2 3 2 2 3 3 2 2 2" xfId="39850" xr:uid="{00000000-0005-0000-0000-000073450000}"/>
    <cellStyle name="Normal 6 3 2 3 2 2 3 3 2 3" xfId="29832" xr:uid="{00000000-0005-0000-0000-000074450000}"/>
    <cellStyle name="Normal 6 3 2 3 2 2 3 3 3" xfId="9801" xr:uid="{00000000-0005-0000-0000-000075450000}"/>
    <cellStyle name="Normal 6 3 2 3 2 2 3 3 3 2" xfId="9802" xr:uid="{00000000-0005-0000-0000-000076450000}"/>
    <cellStyle name="Normal 6 3 2 3 2 2 3 3 3 2 2" xfId="39851" xr:uid="{00000000-0005-0000-0000-000077450000}"/>
    <cellStyle name="Normal 6 3 2 3 2 2 3 3 3 3" xfId="29833" xr:uid="{00000000-0005-0000-0000-000078450000}"/>
    <cellStyle name="Normal 6 3 2 3 2 2 3 3 4" xfId="9803" xr:uid="{00000000-0005-0000-0000-000079450000}"/>
    <cellStyle name="Normal 6 3 2 3 2 2 3 3 4 2" xfId="35345" xr:uid="{00000000-0005-0000-0000-00007A450000}"/>
    <cellStyle name="Normal 6 3 2 3 2 2 3 3 5" xfId="24749" xr:uid="{00000000-0005-0000-0000-00007B450000}"/>
    <cellStyle name="Normal 6 3 2 3 2 2 3 4" xfId="9804" xr:uid="{00000000-0005-0000-0000-00007C450000}"/>
    <cellStyle name="Normal 6 3 2 3 2 2 3 4 2" xfId="9805" xr:uid="{00000000-0005-0000-0000-00007D450000}"/>
    <cellStyle name="Normal 6 3 2 3 2 2 3 4 2 2" xfId="9806" xr:uid="{00000000-0005-0000-0000-00007E450000}"/>
    <cellStyle name="Normal 6 3 2 3 2 2 3 4 2 2 2" xfId="39852" xr:uid="{00000000-0005-0000-0000-00007F450000}"/>
    <cellStyle name="Normal 6 3 2 3 2 2 3 4 2 3" xfId="29834" xr:uid="{00000000-0005-0000-0000-000080450000}"/>
    <cellStyle name="Normal 6 3 2 3 2 2 3 4 3" xfId="9807" xr:uid="{00000000-0005-0000-0000-000081450000}"/>
    <cellStyle name="Normal 6 3 2 3 2 2 3 4 3 2" xfId="9808" xr:uid="{00000000-0005-0000-0000-000082450000}"/>
    <cellStyle name="Normal 6 3 2 3 2 2 3 4 3 2 2" xfId="39853" xr:uid="{00000000-0005-0000-0000-000083450000}"/>
    <cellStyle name="Normal 6 3 2 3 2 2 3 4 3 3" xfId="29835" xr:uid="{00000000-0005-0000-0000-000084450000}"/>
    <cellStyle name="Normal 6 3 2 3 2 2 3 4 4" xfId="9809" xr:uid="{00000000-0005-0000-0000-000085450000}"/>
    <cellStyle name="Normal 6 3 2 3 2 2 3 4 4 2" xfId="35346" xr:uid="{00000000-0005-0000-0000-000086450000}"/>
    <cellStyle name="Normal 6 3 2 3 2 2 3 4 5" xfId="24750" xr:uid="{00000000-0005-0000-0000-000087450000}"/>
    <cellStyle name="Normal 6 3 2 3 2 2 3 5" xfId="9810" xr:uid="{00000000-0005-0000-0000-000088450000}"/>
    <cellStyle name="Normal 6 3 2 3 2 2 3 5 2" xfId="9811" xr:uid="{00000000-0005-0000-0000-000089450000}"/>
    <cellStyle name="Normal 6 3 2 3 2 2 3 5 2 2" xfId="39854" xr:uid="{00000000-0005-0000-0000-00008A450000}"/>
    <cellStyle name="Normal 6 3 2 3 2 2 3 5 3" xfId="29836" xr:uid="{00000000-0005-0000-0000-00008B450000}"/>
    <cellStyle name="Normal 6 3 2 3 2 2 3 6" xfId="9812" xr:uid="{00000000-0005-0000-0000-00008C450000}"/>
    <cellStyle name="Normal 6 3 2 3 2 2 3 6 2" xfId="9813" xr:uid="{00000000-0005-0000-0000-00008D450000}"/>
    <cellStyle name="Normal 6 3 2 3 2 2 3 6 2 2" xfId="39855" xr:uid="{00000000-0005-0000-0000-00008E450000}"/>
    <cellStyle name="Normal 6 3 2 3 2 2 3 6 3" xfId="29837" xr:uid="{00000000-0005-0000-0000-00008F450000}"/>
    <cellStyle name="Normal 6 3 2 3 2 2 3 7" xfId="9814" xr:uid="{00000000-0005-0000-0000-000090450000}"/>
    <cellStyle name="Normal 6 3 2 3 2 2 3 7 2" xfId="35341" xr:uid="{00000000-0005-0000-0000-000091450000}"/>
    <cellStyle name="Normal 6 3 2 3 2 2 3 8" xfId="24745" xr:uid="{00000000-0005-0000-0000-000092450000}"/>
    <cellStyle name="Normal 6 3 2 3 2 2 4" xfId="9815" xr:uid="{00000000-0005-0000-0000-000093450000}"/>
    <cellStyle name="Normal 6 3 2 3 2 2 4 2" xfId="9816" xr:uid="{00000000-0005-0000-0000-000094450000}"/>
    <cellStyle name="Normal 6 3 2 3 2 2 4 2 2" xfId="9817" xr:uid="{00000000-0005-0000-0000-000095450000}"/>
    <cellStyle name="Normal 6 3 2 3 2 2 4 2 2 2" xfId="9818" xr:uid="{00000000-0005-0000-0000-000096450000}"/>
    <cellStyle name="Normal 6 3 2 3 2 2 4 2 2 2 2" xfId="39856" xr:uid="{00000000-0005-0000-0000-000097450000}"/>
    <cellStyle name="Normal 6 3 2 3 2 2 4 2 2 3" xfId="29838" xr:uid="{00000000-0005-0000-0000-000098450000}"/>
    <cellStyle name="Normal 6 3 2 3 2 2 4 2 3" xfId="9819" xr:uid="{00000000-0005-0000-0000-000099450000}"/>
    <cellStyle name="Normal 6 3 2 3 2 2 4 2 3 2" xfId="9820" xr:uid="{00000000-0005-0000-0000-00009A450000}"/>
    <cellStyle name="Normal 6 3 2 3 2 2 4 2 3 2 2" xfId="39857" xr:uid="{00000000-0005-0000-0000-00009B450000}"/>
    <cellStyle name="Normal 6 3 2 3 2 2 4 2 3 3" xfId="29839" xr:uid="{00000000-0005-0000-0000-00009C450000}"/>
    <cellStyle name="Normal 6 3 2 3 2 2 4 2 4" xfId="9821" xr:uid="{00000000-0005-0000-0000-00009D450000}"/>
    <cellStyle name="Normal 6 3 2 3 2 2 4 2 4 2" xfId="35348" xr:uid="{00000000-0005-0000-0000-00009E450000}"/>
    <cellStyle name="Normal 6 3 2 3 2 2 4 2 5" xfId="24752" xr:uid="{00000000-0005-0000-0000-00009F450000}"/>
    <cellStyle name="Normal 6 3 2 3 2 2 4 3" xfId="9822" xr:uid="{00000000-0005-0000-0000-0000A0450000}"/>
    <cellStyle name="Normal 6 3 2 3 2 2 4 3 2" xfId="9823" xr:uid="{00000000-0005-0000-0000-0000A1450000}"/>
    <cellStyle name="Normal 6 3 2 3 2 2 4 3 2 2" xfId="9824" xr:uid="{00000000-0005-0000-0000-0000A2450000}"/>
    <cellStyle name="Normal 6 3 2 3 2 2 4 3 2 2 2" xfId="39858" xr:uid="{00000000-0005-0000-0000-0000A3450000}"/>
    <cellStyle name="Normal 6 3 2 3 2 2 4 3 2 3" xfId="29840" xr:uid="{00000000-0005-0000-0000-0000A4450000}"/>
    <cellStyle name="Normal 6 3 2 3 2 2 4 3 3" xfId="9825" xr:uid="{00000000-0005-0000-0000-0000A5450000}"/>
    <cellStyle name="Normal 6 3 2 3 2 2 4 3 3 2" xfId="9826" xr:uid="{00000000-0005-0000-0000-0000A6450000}"/>
    <cellStyle name="Normal 6 3 2 3 2 2 4 3 3 2 2" xfId="39859" xr:uid="{00000000-0005-0000-0000-0000A7450000}"/>
    <cellStyle name="Normal 6 3 2 3 2 2 4 3 3 3" xfId="29841" xr:uid="{00000000-0005-0000-0000-0000A8450000}"/>
    <cellStyle name="Normal 6 3 2 3 2 2 4 3 4" xfId="9827" xr:uid="{00000000-0005-0000-0000-0000A9450000}"/>
    <cellStyle name="Normal 6 3 2 3 2 2 4 3 4 2" xfId="35349" xr:uid="{00000000-0005-0000-0000-0000AA450000}"/>
    <cellStyle name="Normal 6 3 2 3 2 2 4 3 5" xfId="24753" xr:uid="{00000000-0005-0000-0000-0000AB450000}"/>
    <cellStyle name="Normal 6 3 2 3 2 2 4 4" xfId="9828" xr:uid="{00000000-0005-0000-0000-0000AC450000}"/>
    <cellStyle name="Normal 6 3 2 3 2 2 4 4 2" xfId="9829" xr:uid="{00000000-0005-0000-0000-0000AD450000}"/>
    <cellStyle name="Normal 6 3 2 3 2 2 4 4 2 2" xfId="39860" xr:uid="{00000000-0005-0000-0000-0000AE450000}"/>
    <cellStyle name="Normal 6 3 2 3 2 2 4 4 3" xfId="29842" xr:uid="{00000000-0005-0000-0000-0000AF450000}"/>
    <cellStyle name="Normal 6 3 2 3 2 2 4 5" xfId="9830" xr:uid="{00000000-0005-0000-0000-0000B0450000}"/>
    <cellStyle name="Normal 6 3 2 3 2 2 4 5 2" xfId="9831" xr:uid="{00000000-0005-0000-0000-0000B1450000}"/>
    <cellStyle name="Normal 6 3 2 3 2 2 4 5 2 2" xfId="39861" xr:uid="{00000000-0005-0000-0000-0000B2450000}"/>
    <cellStyle name="Normal 6 3 2 3 2 2 4 5 3" xfId="29843" xr:uid="{00000000-0005-0000-0000-0000B3450000}"/>
    <cellStyle name="Normal 6 3 2 3 2 2 4 6" xfId="9832" xr:uid="{00000000-0005-0000-0000-0000B4450000}"/>
    <cellStyle name="Normal 6 3 2 3 2 2 4 6 2" xfId="35347" xr:uid="{00000000-0005-0000-0000-0000B5450000}"/>
    <cellStyle name="Normal 6 3 2 3 2 2 4 7" xfId="24751" xr:uid="{00000000-0005-0000-0000-0000B6450000}"/>
    <cellStyle name="Normal 6 3 2 3 2 2 5" xfId="9833" xr:uid="{00000000-0005-0000-0000-0000B7450000}"/>
    <cellStyle name="Normal 6 3 2 3 2 2 5 2" xfId="9834" xr:uid="{00000000-0005-0000-0000-0000B8450000}"/>
    <cellStyle name="Normal 6 3 2 3 2 2 5 2 2" xfId="9835" xr:uid="{00000000-0005-0000-0000-0000B9450000}"/>
    <cellStyle name="Normal 6 3 2 3 2 2 5 2 2 2" xfId="39862" xr:uid="{00000000-0005-0000-0000-0000BA450000}"/>
    <cellStyle name="Normal 6 3 2 3 2 2 5 2 3" xfId="29844" xr:uid="{00000000-0005-0000-0000-0000BB450000}"/>
    <cellStyle name="Normal 6 3 2 3 2 2 5 3" xfId="9836" xr:uid="{00000000-0005-0000-0000-0000BC450000}"/>
    <cellStyle name="Normal 6 3 2 3 2 2 5 3 2" xfId="9837" xr:uid="{00000000-0005-0000-0000-0000BD450000}"/>
    <cellStyle name="Normal 6 3 2 3 2 2 5 3 2 2" xfId="39863" xr:uid="{00000000-0005-0000-0000-0000BE450000}"/>
    <cellStyle name="Normal 6 3 2 3 2 2 5 3 3" xfId="29845" xr:uid="{00000000-0005-0000-0000-0000BF450000}"/>
    <cellStyle name="Normal 6 3 2 3 2 2 5 4" xfId="9838" xr:uid="{00000000-0005-0000-0000-0000C0450000}"/>
    <cellStyle name="Normal 6 3 2 3 2 2 5 4 2" xfId="35350" xr:uid="{00000000-0005-0000-0000-0000C1450000}"/>
    <cellStyle name="Normal 6 3 2 3 2 2 5 5" xfId="24754" xr:uid="{00000000-0005-0000-0000-0000C2450000}"/>
    <cellStyle name="Normal 6 3 2 3 2 2 6" xfId="9839" xr:uid="{00000000-0005-0000-0000-0000C3450000}"/>
    <cellStyle name="Normal 6 3 2 3 2 2 6 2" xfId="9840" xr:uid="{00000000-0005-0000-0000-0000C4450000}"/>
    <cellStyle name="Normal 6 3 2 3 2 2 6 2 2" xfId="9841" xr:uid="{00000000-0005-0000-0000-0000C5450000}"/>
    <cellStyle name="Normal 6 3 2 3 2 2 6 2 2 2" xfId="39864" xr:uid="{00000000-0005-0000-0000-0000C6450000}"/>
    <cellStyle name="Normal 6 3 2 3 2 2 6 2 3" xfId="29846" xr:uid="{00000000-0005-0000-0000-0000C7450000}"/>
    <cellStyle name="Normal 6 3 2 3 2 2 6 3" xfId="9842" xr:uid="{00000000-0005-0000-0000-0000C8450000}"/>
    <cellStyle name="Normal 6 3 2 3 2 2 6 3 2" xfId="9843" xr:uid="{00000000-0005-0000-0000-0000C9450000}"/>
    <cellStyle name="Normal 6 3 2 3 2 2 6 3 2 2" xfId="39865" xr:uid="{00000000-0005-0000-0000-0000CA450000}"/>
    <cellStyle name="Normal 6 3 2 3 2 2 6 3 3" xfId="29847" xr:uid="{00000000-0005-0000-0000-0000CB450000}"/>
    <cellStyle name="Normal 6 3 2 3 2 2 6 4" xfId="9844" xr:uid="{00000000-0005-0000-0000-0000CC450000}"/>
    <cellStyle name="Normal 6 3 2 3 2 2 6 4 2" xfId="35351" xr:uid="{00000000-0005-0000-0000-0000CD450000}"/>
    <cellStyle name="Normal 6 3 2 3 2 2 6 5" xfId="24755" xr:uid="{00000000-0005-0000-0000-0000CE450000}"/>
    <cellStyle name="Normal 6 3 2 3 2 2 7" xfId="9845" xr:uid="{00000000-0005-0000-0000-0000CF450000}"/>
    <cellStyle name="Normal 6 3 2 3 2 2 7 2" xfId="9846" xr:uid="{00000000-0005-0000-0000-0000D0450000}"/>
    <cellStyle name="Normal 6 3 2 3 2 2 7 2 2" xfId="39866" xr:uid="{00000000-0005-0000-0000-0000D1450000}"/>
    <cellStyle name="Normal 6 3 2 3 2 2 7 3" xfId="29848" xr:uid="{00000000-0005-0000-0000-0000D2450000}"/>
    <cellStyle name="Normal 6 3 2 3 2 2 8" xfId="9847" xr:uid="{00000000-0005-0000-0000-0000D3450000}"/>
    <cellStyle name="Normal 6 3 2 3 2 2 8 2" xfId="9848" xr:uid="{00000000-0005-0000-0000-0000D4450000}"/>
    <cellStyle name="Normal 6 3 2 3 2 2 8 2 2" xfId="39867" xr:uid="{00000000-0005-0000-0000-0000D5450000}"/>
    <cellStyle name="Normal 6 3 2 3 2 2 8 3" xfId="29849" xr:uid="{00000000-0005-0000-0000-0000D6450000}"/>
    <cellStyle name="Normal 6 3 2 3 2 2 9" xfId="9849" xr:uid="{00000000-0005-0000-0000-0000D7450000}"/>
    <cellStyle name="Normal 6 3 2 3 2 2 9 2" xfId="35334" xr:uid="{00000000-0005-0000-0000-0000D8450000}"/>
    <cellStyle name="Normal 6 3 2 3 2 3" xfId="9850" xr:uid="{00000000-0005-0000-0000-0000D9450000}"/>
    <cellStyle name="Normal 6 3 2 3 2 3 2" xfId="9851" xr:uid="{00000000-0005-0000-0000-0000DA450000}"/>
    <cellStyle name="Normal 6 3 2 3 2 3 2 2" xfId="9852" xr:uid="{00000000-0005-0000-0000-0000DB450000}"/>
    <cellStyle name="Normal 6 3 2 3 2 3 2 2 2" xfId="9853" xr:uid="{00000000-0005-0000-0000-0000DC450000}"/>
    <cellStyle name="Normal 6 3 2 3 2 3 2 2 2 2" xfId="9854" xr:uid="{00000000-0005-0000-0000-0000DD450000}"/>
    <cellStyle name="Normal 6 3 2 3 2 3 2 2 2 2 2" xfId="39868" xr:uid="{00000000-0005-0000-0000-0000DE450000}"/>
    <cellStyle name="Normal 6 3 2 3 2 3 2 2 2 3" xfId="29850" xr:uid="{00000000-0005-0000-0000-0000DF450000}"/>
    <cellStyle name="Normal 6 3 2 3 2 3 2 2 3" xfId="9855" xr:uid="{00000000-0005-0000-0000-0000E0450000}"/>
    <cellStyle name="Normal 6 3 2 3 2 3 2 2 3 2" xfId="9856" xr:uid="{00000000-0005-0000-0000-0000E1450000}"/>
    <cellStyle name="Normal 6 3 2 3 2 3 2 2 3 2 2" xfId="39869" xr:uid="{00000000-0005-0000-0000-0000E2450000}"/>
    <cellStyle name="Normal 6 3 2 3 2 3 2 2 3 3" xfId="29851" xr:uid="{00000000-0005-0000-0000-0000E3450000}"/>
    <cellStyle name="Normal 6 3 2 3 2 3 2 2 4" xfId="9857" xr:uid="{00000000-0005-0000-0000-0000E4450000}"/>
    <cellStyle name="Normal 6 3 2 3 2 3 2 2 4 2" xfId="35354" xr:uid="{00000000-0005-0000-0000-0000E5450000}"/>
    <cellStyle name="Normal 6 3 2 3 2 3 2 2 5" xfId="24758" xr:uid="{00000000-0005-0000-0000-0000E6450000}"/>
    <cellStyle name="Normal 6 3 2 3 2 3 2 3" xfId="9858" xr:uid="{00000000-0005-0000-0000-0000E7450000}"/>
    <cellStyle name="Normal 6 3 2 3 2 3 2 3 2" xfId="9859" xr:uid="{00000000-0005-0000-0000-0000E8450000}"/>
    <cellStyle name="Normal 6 3 2 3 2 3 2 3 2 2" xfId="9860" xr:uid="{00000000-0005-0000-0000-0000E9450000}"/>
    <cellStyle name="Normal 6 3 2 3 2 3 2 3 2 2 2" xfId="39870" xr:uid="{00000000-0005-0000-0000-0000EA450000}"/>
    <cellStyle name="Normal 6 3 2 3 2 3 2 3 2 3" xfId="29852" xr:uid="{00000000-0005-0000-0000-0000EB450000}"/>
    <cellStyle name="Normal 6 3 2 3 2 3 2 3 3" xfId="9861" xr:uid="{00000000-0005-0000-0000-0000EC450000}"/>
    <cellStyle name="Normal 6 3 2 3 2 3 2 3 3 2" xfId="9862" xr:uid="{00000000-0005-0000-0000-0000ED450000}"/>
    <cellStyle name="Normal 6 3 2 3 2 3 2 3 3 2 2" xfId="39871" xr:uid="{00000000-0005-0000-0000-0000EE450000}"/>
    <cellStyle name="Normal 6 3 2 3 2 3 2 3 3 3" xfId="29853" xr:uid="{00000000-0005-0000-0000-0000EF450000}"/>
    <cellStyle name="Normal 6 3 2 3 2 3 2 3 4" xfId="9863" xr:uid="{00000000-0005-0000-0000-0000F0450000}"/>
    <cellStyle name="Normal 6 3 2 3 2 3 2 3 4 2" xfId="35355" xr:uid="{00000000-0005-0000-0000-0000F1450000}"/>
    <cellStyle name="Normal 6 3 2 3 2 3 2 3 5" xfId="24759" xr:uid="{00000000-0005-0000-0000-0000F2450000}"/>
    <cellStyle name="Normal 6 3 2 3 2 3 2 4" xfId="9864" xr:uid="{00000000-0005-0000-0000-0000F3450000}"/>
    <cellStyle name="Normal 6 3 2 3 2 3 2 4 2" xfId="9865" xr:uid="{00000000-0005-0000-0000-0000F4450000}"/>
    <cellStyle name="Normal 6 3 2 3 2 3 2 4 2 2" xfId="39872" xr:uid="{00000000-0005-0000-0000-0000F5450000}"/>
    <cellStyle name="Normal 6 3 2 3 2 3 2 4 3" xfId="29854" xr:uid="{00000000-0005-0000-0000-0000F6450000}"/>
    <cellStyle name="Normal 6 3 2 3 2 3 2 5" xfId="9866" xr:uid="{00000000-0005-0000-0000-0000F7450000}"/>
    <cellStyle name="Normal 6 3 2 3 2 3 2 5 2" xfId="9867" xr:uid="{00000000-0005-0000-0000-0000F8450000}"/>
    <cellStyle name="Normal 6 3 2 3 2 3 2 5 2 2" xfId="39873" xr:uid="{00000000-0005-0000-0000-0000F9450000}"/>
    <cellStyle name="Normal 6 3 2 3 2 3 2 5 3" xfId="29855" xr:uid="{00000000-0005-0000-0000-0000FA450000}"/>
    <cellStyle name="Normal 6 3 2 3 2 3 2 6" xfId="9868" xr:uid="{00000000-0005-0000-0000-0000FB450000}"/>
    <cellStyle name="Normal 6 3 2 3 2 3 2 6 2" xfId="35353" xr:uid="{00000000-0005-0000-0000-0000FC450000}"/>
    <cellStyle name="Normal 6 3 2 3 2 3 2 7" xfId="24757" xr:uid="{00000000-0005-0000-0000-0000FD450000}"/>
    <cellStyle name="Normal 6 3 2 3 2 3 3" xfId="9869" xr:uid="{00000000-0005-0000-0000-0000FE450000}"/>
    <cellStyle name="Normal 6 3 2 3 2 3 3 2" xfId="9870" xr:uid="{00000000-0005-0000-0000-0000FF450000}"/>
    <cellStyle name="Normal 6 3 2 3 2 3 3 2 2" xfId="9871" xr:uid="{00000000-0005-0000-0000-000000460000}"/>
    <cellStyle name="Normal 6 3 2 3 2 3 3 2 2 2" xfId="39874" xr:uid="{00000000-0005-0000-0000-000001460000}"/>
    <cellStyle name="Normal 6 3 2 3 2 3 3 2 3" xfId="29856" xr:uid="{00000000-0005-0000-0000-000002460000}"/>
    <cellStyle name="Normal 6 3 2 3 2 3 3 3" xfId="9872" xr:uid="{00000000-0005-0000-0000-000003460000}"/>
    <cellStyle name="Normal 6 3 2 3 2 3 3 3 2" xfId="9873" xr:uid="{00000000-0005-0000-0000-000004460000}"/>
    <cellStyle name="Normal 6 3 2 3 2 3 3 3 2 2" xfId="39875" xr:uid="{00000000-0005-0000-0000-000005460000}"/>
    <cellStyle name="Normal 6 3 2 3 2 3 3 3 3" xfId="29857" xr:uid="{00000000-0005-0000-0000-000006460000}"/>
    <cellStyle name="Normal 6 3 2 3 2 3 3 4" xfId="9874" xr:uid="{00000000-0005-0000-0000-000007460000}"/>
    <cellStyle name="Normal 6 3 2 3 2 3 3 4 2" xfId="35356" xr:uid="{00000000-0005-0000-0000-000008460000}"/>
    <cellStyle name="Normal 6 3 2 3 2 3 3 5" xfId="24760" xr:uid="{00000000-0005-0000-0000-000009460000}"/>
    <cellStyle name="Normal 6 3 2 3 2 3 4" xfId="9875" xr:uid="{00000000-0005-0000-0000-00000A460000}"/>
    <cellStyle name="Normal 6 3 2 3 2 3 4 2" xfId="9876" xr:uid="{00000000-0005-0000-0000-00000B460000}"/>
    <cellStyle name="Normal 6 3 2 3 2 3 4 2 2" xfId="9877" xr:uid="{00000000-0005-0000-0000-00000C460000}"/>
    <cellStyle name="Normal 6 3 2 3 2 3 4 2 2 2" xfId="39876" xr:uid="{00000000-0005-0000-0000-00000D460000}"/>
    <cellStyle name="Normal 6 3 2 3 2 3 4 2 3" xfId="29858" xr:uid="{00000000-0005-0000-0000-00000E460000}"/>
    <cellStyle name="Normal 6 3 2 3 2 3 4 3" xfId="9878" xr:uid="{00000000-0005-0000-0000-00000F460000}"/>
    <cellStyle name="Normal 6 3 2 3 2 3 4 3 2" xfId="9879" xr:uid="{00000000-0005-0000-0000-000010460000}"/>
    <cellStyle name="Normal 6 3 2 3 2 3 4 3 2 2" xfId="39877" xr:uid="{00000000-0005-0000-0000-000011460000}"/>
    <cellStyle name="Normal 6 3 2 3 2 3 4 3 3" xfId="29859" xr:uid="{00000000-0005-0000-0000-000012460000}"/>
    <cellStyle name="Normal 6 3 2 3 2 3 4 4" xfId="9880" xr:uid="{00000000-0005-0000-0000-000013460000}"/>
    <cellStyle name="Normal 6 3 2 3 2 3 4 4 2" xfId="35357" xr:uid="{00000000-0005-0000-0000-000014460000}"/>
    <cellStyle name="Normal 6 3 2 3 2 3 4 5" xfId="24761" xr:uid="{00000000-0005-0000-0000-000015460000}"/>
    <cellStyle name="Normal 6 3 2 3 2 3 5" xfId="9881" xr:uid="{00000000-0005-0000-0000-000016460000}"/>
    <cellStyle name="Normal 6 3 2 3 2 3 5 2" xfId="9882" xr:uid="{00000000-0005-0000-0000-000017460000}"/>
    <cellStyle name="Normal 6 3 2 3 2 3 5 2 2" xfId="39878" xr:uid="{00000000-0005-0000-0000-000018460000}"/>
    <cellStyle name="Normal 6 3 2 3 2 3 5 3" xfId="29860" xr:uid="{00000000-0005-0000-0000-000019460000}"/>
    <cellStyle name="Normal 6 3 2 3 2 3 6" xfId="9883" xr:uid="{00000000-0005-0000-0000-00001A460000}"/>
    <cellStyle name="Normal 6 3 2 3 2 3 6 2" xfId="9884" xr:uid="{00000000-0005-0000-0000-00001B460000}"/>
    <cellStyle name="Normal 6 3 2 3 2 3 6 2 2" xfId="39879" xr:uid="{00000000-0005-0000-0000-00001C460000}"/>
    <cellStyle name="Normal 6 3 2 3 2 3 6 3" xfId="29861" xr:uid="{00000000-0005-0000-0000-00001D460000}"/>
    <cellStyle name="Normal 6 3 2 3 2 3 7" xfId="9885" xr:uid="{00000000-0005-0000-0000-00001E460000}"/>
    <cellStyle name="Normal 6 3 2 3 2 3 7 2" xfId="35352" xr:uid="{00000000-0005-0000-0000-00001F460000}"/>
    <cellStyle name="Normal 6 3 2 3 2 3 8" xfId="24756" xr:uid="{00000000-0005-0000-0000-000020460000}"/>
    <cellStyle name="Normal 6 3 2 3 2 4" xfId="9886" xr:uid="{00000000-0005-0000-0000-000021460000}"/>
    <cellStyle name="Normal 6 3 2 3 2 4 2" xfId="9887" xr:uid="{00000000-0005-0000-0000-000022460000}"/>
    <cellStyle name="Normal 6 3 2 3 2 4 2 2" xfId="9888" xr:uid="{00000000-0005-0000-0000-000023460000}"/>
    <cellStyle name="Normal 6 3 2 3 2 4 2 2 2" xfId="9889" xr:uid="{00000000-0005-0000-0000-000024460000}"/>
    <cellStyle name="Normal 6 3 2 3 2 4 2 2 2 2" xfId="9890" xr:uid="{00000000-0005-0000-0000-000025460000}"/>
    <cellStyle name="Normal 6 3 2 3 2 4 2 2 2 2 2" xfId="39880" xr:uid="{00000000-0005-0000-0000-000026460000}"/>
    <cellStyle name="Normal 6 3 2 3 2 4 2 2 2 3" xfId="29862" xr:uid="{00000000-0005-0000-0000-000027460000}"/>
    <cellStyle name="Normal 6 3 2 3 2 4 2 2 3" xfId="9891" xr:uid="{00000000-0005-0000-0000-000028460000}"/>
    <cellStyle name="Normal 6 3 2 3 2 4 2 2 3 2" xfId="9892" xr:uid="{00000000-0005-0000-0000-000029460000}"/>
    <cellStyle name="Normal 6 3 2 3 2 4 2 2 3 2 2" xfId="39881" xr:uid="{00000000-0005-0000-0000-00002A460000}"/>
    <cellStyle name="Normal 6 3 2 3 2 4 2 2 3 3" xfId="29863" xr:uid="{00000000-0005-0000-0000-00002B460000}"/>
    <cellStyle name="Normal 6 3 2 3 2 4 2 2 4" xfId="9893" xr:uid="{00000000-0005-0000-0000-00002C460000}"/>
    <cellStyle name="Normal 6 3 2 3 2 4 2 2 4 2" xfId="35360" xr:uid="{00000000-0005-0000-0000-00002D460000}"/>
    <cellStyle name="Normal 6 3 2 3 2 4 2 2 5" xfId="24764" xr:uid="{00000000-0005-0000-0000-00002E460000}"/>
    <cellStyle name="Normal 6 3 2 3 2 4 2 3" xfId="9894" xr:uid="{00000000-0005-0000-0000-00002F460000}"/>
    <cellStyle name="Normal 6 3 2 3 2 4 2 3 2" xfId="9895" xr:uid="{00000000-0005-0000-0000-000030460000}"/>
    <cellStyle name="Normal 6 3 2 3 2 4 2 3 2 2" xfId="9896" xr:uid="{00000000-0005-0000-0000-000031460000}"/>
    <cellStyle name="Normal 6 3 2 3 2 4 2 3 2 2 2" xfId="39882" xr:uid="{00000000-0005-0000-0000-000032460000}"/>
    <cellStyle name="Normal 6 3 2 3 2 4 2 3 2 3" xfId="29864" xr:uid="{00000000-0005-0000-0000-000033460000}"/>
    <cellStyle name="Normal 6 3 2 3 2 4 2 3 3" xfId="9897" xr:uid="{00000000-0005-0000-0000-000034460000}"/>
    <cellStyle name="Normal 6 3 2 3 2 4 2 3 3 2" xfId="9898" xr:uid="{00000000-0005-0000-0000-000035460000}"/>
    <cellStyle name="Normal 6 3 2 3 2 4 2 3 3 2 2" xfId="39883" xr:uid="{00000000-0005-0000-0000-000036460000}"/>
    <cellStyle name="Normal 6 3 2 3 2 4 2 3 3 3" xfId="29865" xr:uid="{00000000-0005-0000-0000-000037460000}"/>
    <cellStyle name="Normal 6 3 2 3 2 4 2 3 4" xfId="9899" xr:uid="{00000000-0005-0000-0000-000038460000}"/>
    <cellStyle name="Normal 6 3 2 3 2 4 2 3 4 2" xfId="35361" xr:uid="{00000000-0005-0000-0000-000039460000}"/>
    <cellStyle name="Normal 6 3 2 3 2 4 2 3 5" xfId="24765" xr:uid="{00000000-0005-0000-0000-00003A460000}"/>
    <cellStyle name="Normal 6 3 2 3 2 4 2 4" xfId="9900" xr:uid="{00000000-0005-0000-0000-00003B460000}"/>
    <cellStyle name="Normal 6 3 2 3 2 4 2 4 2" xfId="9901" xr:uid="{00000000-0005-0000-0000-00003C460000}"/>
    <cellStyle name="Normal 6 3 2 3 2 4 2 4 2 2" xfId="39884" xr:uid="{00000000-0005-0000-0000-00003D460000}"/>
    <cellStyle name="Normal 6 3 2 3 2 4 2 4 3" xfId="29866" xr:uid="{00000000-0005-0000-0000-00003E460000}"/>
    <cellStyle name="Normal 6 3 2 3 2 4 2 5" xfId="9902" xr:uid="{00000000-0005-0000-0000-00003F460000}"/>
    <cellStyle name="Normal 6 3 2 3 2 4 2 5 2" xfId="9903" xr:uid="{00000000-0005-0000-0000-000040460000}"/>
    <cellStyle name="Normal 6 3 2 3 2 4 2 5 2 2" xfId="39885" xr:uid="{00000000-0005-0000-0000-000041460000}"/>
    <cellStyle name="Normal 6 3 2 3 2 4 2 5 3" xfId="29867" xr:uid="{00000000-0005-0000-0000-000042460000}"/>
    <cellStyle name="Normal 6 3 2 3 2 4 2 6" xfId="9904" xr:uid="{00000000-0005-0000-0000-000043460000}"/>
    <cellStyle name="Normal 6 3 2 3 2 4 2 6 2" xfId="35359" xr:uid="{00000000-0005-0000-0000-000044460000}"/>
    <cellStyle name="Normal 6 3 2 3 2 4 2 7" xfId="24763" xr:uid="{00000000-0005-0000-0000-000045460000}"/>
    <cellStyle name="Normal 6 3 2 3 2 4 3" xfId="9905" xr:uid="{00000000-0005-0000-0000-000046460000}"/>
    <cellStyle name="Normal 6 3 2 3 2 4 3 2" xfId="9906" xr:uid="{00000000-0005-0000-0000-000047460000}"/>
    <cellStyle name="Normal 6 3 2 3 2 4 3 2 2" xfId="9907" xr:uid="{00000000-0005-0000-0000-000048460000}"/>
    <cellStyle name="Normal 6 3 2 3 2 4 3 2 2 2" xfId="39886" xr:uid="{00000000-0005-0000-0000-000049460000}"/>
    <cellStyle name="Normal 6 3 2 3 2 4 3 2 3" xfId="29868" xr:uid="{00000000-0005-0000-0000-00004A460000}"/>
    <cellStyle name="Normal 6 3 2 3 2 4 3 3" xfId="9908" xr:uid="{00000000-0005-0000-0000-00004B460000}"/>
    <cellStyle name="Normal 6 3 2 3 2 4 3 3 2" xfId="9909" xr:uid="{00000000-0005-0000-0000-00004C460000}"/>
    <cellStyle name="Normal 6 3 2 3 2 4 3 3 2 2" xfId="39887" xr:uid="{00000000-0005-0000-0000-00004D460000}"/>
    <cellStyle name="Normal 6 3 2 3 2 4 3 3 3" xfId="29869" xr:uid="{00000000-0005-0000-0000-00004E460000}"/>
    <cellStyle name="Normal 6 3 2 3 2 4 3 4" xfId="9910" xr:uid="{00000000-0005-0000-0000-00004F460000}"/>
    <cellStyle name="Normal 6 3 2 3 2 4 3 4 2" xfId="35362" xr:uid="{00000000-0005-0000-0000-000050460000}"/>
    <cellStyle name="Normal 6 3 2 3 2 4 3 5" xfId="24766" xr:uid="{00000000-0005-0000-0000-000051460000}"/>
    <cellStyle name="Normal 6 3 2 3 2 4 4" xfId="9911" xr:uid="{00000000-0005-0000-0000-000052460000}"/>
    <cellStyle name="Normal 6 3 2 3 2 4 4 2" xfId="9912" xr:uid="{00000000-0005-0000-0000-000053460000}"/>
    <cellStyle name="Normal 6 3 2 3 2 4 4 2 2" xfId="9913" xr:uid="{00000000-0005-0000-0000-000054460000}"/>
    <cellStyle name="Normal 6 3 2 3 2 4 4 2 2 2" xfId="39888" xr:uid="{00000000-0005-0000-0000-000055460000}"/>
    <cellStyle name="Normal 6 3 2 3 2 4 4 2 3" xfId="29870" xr:uid="{00000000-0005-0000-0000-000056460000}"/>
    <cellStyle name="Normal 6 3 2 3 2 4 4 3" xfId="9914" xr:uid="{00000000-0005-0000-0000-000057460000}"/>
    <cellStyle name="Normal 6 3 2 3 2 4 4 3 2" xfId="9915" xr:uid="{00000000-0005-0000-0000-000058460000}"/>
    <cellStyle name="Normal 6 3 2 3 2 4 4 3 2 2" xfId="39889" xr:uid="{00000000-0005-0000-0000-000059460000}"/>
    <cellStyle name="Normal 6 3 2 3 2 4 4 3 3" xfId="29871" xr:uid="{00000000-0005-0000-0000-00005A460000}"/>
    <cellStyle name="Normal 6 3 2 3 2 4 4 4" xfId="9916" xr:uid="{00000000-0005-0000-0000-00005B460000}"/>
    <cellStyle name="Normal 6 3 2 3 2 4 4 4 2" xfId="35363" xr:uid="{00000000-0005-0000-0000-00005C460000}"/>
    <cellStyle name="Normal 6 3 2 3 2 4 4 5" xfId="24767" xr:uid="{00000000-0005-0000-0000-00005D460000}"/>
    <cellStyle name="Normal 6 3 2 3 2 4 5" xfId="9917" xr:uid="{00000000-0005-0000-0000-00005E460000}"/>
    <cellStyle name="Normal 6 3 2 3 2 4 5 2" xfId="9918" xr:uid="{00000000-0005-0000-0000-00005F460000}"/>
    <cellStyle name="Normal 6 3 2 3 2 4 5 2 2" xfId="39890" xr:uid="{00000000-0005-0000-0000-000060460000}"/>
    <cellStyle name="Normal 6 3 2 3 2 4 5 3" xfId="29872" xr:uid="{00000000-0005-0000-0000-000061460000}"/>
    <cellStyle name="Normal 6 3 2 3 2 4 6" xfId="9919" xr:uid="{00000000-0005-0000-0000-000062460000}"/>
    <cellStyle name="Normal 6 3 2 3 2 4 6 2" xfId="9920" xr:uid="{00000000-0005-0000-0000-000063460000}"/>
    <cellStyle name="Normal 6 3 2 3 2 4 6 2 2" xfId="39891" xr:uid="{00000000-0005-0000-0000-000064460000}"/>
    <cellStyle name="Normal 6 3 2 3 2 4 6 3" xfId="29873" xr:uid="{00000000-0005-0000-0000-000065460000}"/>
    <cellStyle name="Normal 6 3 2 3 2 4 7" xfId="9921" xr:uid="{00000000-0005-0000-0000-000066460000}"/>
    <cellStyle name="Normal 6 3 2 3 2 4 7 2" xfId="35358" xr:uid="{00000000-0005-0000-0000-000067460000}"/>
    <cellStyle name="Normal 6 3 2 3 2 4 8" xfId="24762" xr:uid="{00000000-0005-0000-0000-000068460000}"/>
    <cellStyle name="Normal 6 3 2 3 2 5" xfId="9922" xr:uid="{00000000-0005-0000-0000-000069460000}"/>
    <cellStyle name="Normal 6 3 2 3 2 5 2" xfId="9923" xr:uid="{00000000-0005-0000-0000-00006A460000}"/>
    <cellStyle name="Normal 6 3 2 3 2 5 2 2" xfId="9924" xr:uid="{00000000-0005-0000-0000-00006B460000}"/>
    <cellStyle name="Normal 6 3 2 3 2 5 2 2 2" xfId="9925" xr:uid="{00000000-0005-0000-0000-00006C460000}"/>
    <cellStyle name="Normal 6 3 2 3 2 5 2 2 2 2" xfId="9926" xr:uid="{00000000-0005-0000-0000-00006D460000}"/>
    <cellStyle name="Normal 6 3 2 3 2 5 2 2 2 2 2" xfId="39892" xr:uid="{00000000-0005-0000-0000-00006E460000}"/>
    <cellStyle name="Normal 6 3 2 3 2 5 2 2 2 3" xfId="29874" xr:uid="{00000000-0005-0000-0000-00006F460000}"/>
    <cellStyle name="Normal 6 3 2 3 2 5 2 2 3" xfId="9927" xr:uid="{00000000-0005-0000-0000-000070460000}"/>
    <cellStyle name="Normal 6 3 2 3 2 5 2 2 3 2" xfId="9928" xr:uid="{00000000-0005-0000-0000-000071460000}"/>
    <cellStyle name="Normal 6 3 2 3 2 5 2 2 3 2 2" xfId="39893" xr:uid="{00000000-0005-0000-0000-000072460000}"/>
    <cellStyle name="Normal 6 3 2 3 2 5 2 2 3 3" xfId="29875" xr:uid="{00000000-0005-0000-0000-000073460000}"/>
    <cellStyle name="Normal 6 3 2 3 2 5 2 2 4" xfId="9929" xr:uid="{00000000-0005-0000-0000-000074460000}"/>
    <cellStyle name="Normal 6 3 2 3 2 5 2 2 4 2" xfId="35366" xr:uid="{00000000-0005-0000-0000-000075460000}"/>
    <cellStyle name="Normal 6 3 2 3 2 5 2 2 5" xfId="24770" xr:uid="{00000000-0005-0000-0000-000076460000}"/>
    <cellStyle name="Normal 6 3 2 3 2 5 2 3" xfId="9930" xr:uid="{00000000-0005-0000-0000-000077460000}"/>
    <cellStyle name="Normal 6 3 2 3 2 5 2 3 2" xfId="9931" xr:uid="{00000000-0005-0000-0000-000078460000}"/>
    <cellStyle name="Normal 6 3 2 3 2 5 2 3 2 2" xfId="9932" xr:uid="{00000000-0005-0000-0000-000079460000}"/>
    <cellStyle name="Normal 6 3 2 3 2 5 2 3 2 2 2" xfId="39894" xr:uid="{00000000-0005-0000-0000-00007A460000}"/>
    <cellStyle name="Normal 6 3 2 3 2 5 2 3 2 3" xfId="29876" xr:uid="{00000000-0005-0000-0000-00007B460000}"/>
    <cellStyle name="Normal 6 3 2 3 2 5 2 3 3" xfId="9933" xr:uid="{00000000-0005-0000-0000-00007C460000}"/>
    <cellStyle name="Normal 6 3 2 3 2 5 2 3 3 2" xfId="9934" xr:uid="{00000000-0005-0000-0000-00007D460000}"/>
    <cellStyle name="Normal 6 3 2 3 2 5 2 3 3 2 2" xfId="39895" xr:uid="{00000000-0005-0000-0000-00007E460000}"/>
    <cellStyle name="Normal 6 3 2 3 2 5 2 3 3 3" xfId="29877" xr:uid="{00000000-0005-0000-0000-00007F460000}"/>
    <cellStyle name="Normal 6 3 2 3 2 5 2 3 4" xfId="9935" xr:uid="{00000000-0005-0000-0000-000080460000}"/>
    <cellStyle name="Normal 6 3 2 3 2 5 2 3 4 2" xfId="35367" xr:uid="{00000000-0005-0000-0000-000081460000}"/>
    <cellStyle name="Normal 6 3 2 3 2 5 2 3 5" xfId="24771" xr:uid="{00000000-0005-0000-0000-000082460000}"/>
    <cellStyle name="Normal 6 3 2 3 2 5 2 4" xfId="9936" xr:uid="{00000000-0005-0000-0000-000083460000}"/>
    <cellStyle name="Normal 6 3 2 3 2 5 2 4 2" xfId="9937" xr:uid="{00000000-0005-0000-0000-000084460000}"/>
    <cellStyle name="Normal 6 3 2 3 2 5 2 4 2 2" xfId="39896" xr:uid="{00000000-0005-0000-0000-000085460000}"/>
    <cellStyle name="Normal 6 3 2 3 2 5 2 4 3" xfId="29878" xr:uid="{00000000-0005-0000-0000-000086460000}"/>
    <cellStyle name="Normal 6 3 2 3 2 5 2 5" xfId="9938" xr:uid="{00000000-0005-0000-0000-000087460000}"/>
    <cellStyle name="Normal 6 3 2 3 2 5 2 5 2" xfId="9939" xr:uid="{00000000-0005-0000-0000-000088460000}"/>
    <cellStyle name="Normal 6 3 2 3 2 5 2 5 2 2" xfId="39897" xr:uid="{00000000-0005-0000-0000-000089460000}"/>
    <cellStyle name="Normal 6 3 2 3 2 5 2 5 3" xfId="29879" xr:uid="{00000000-0005-0000-0000-00008A460000}"/>
    <cellStyle name="Normal 6 3 2 3 2 5 2 6" xfId="9940" xr:uid="{00000000-0005-0000-0000-00008B460000}"/>
    <cellStyle name="Normal 6 3 2 3 2 5 2 6 2" xfId="35365" xr:uid="{00000000-0005-0000-0000-00008C460000}"/>
    <cellStyle name="Normal 6 3 2 3 2 5 2 7" xfId="24769" xr:uid="{00000000-0005-0000-0000-00008D460000}"/>
    <cellStyle name="Normal 6 3 2 3 2 5 3" xfId="9941" xr:uid="{00000000-0005-0000-0000-00008E460000}"/>
    <cellStyle name="Normal 6 3 2 3 2 5 3 2" xfId="9942" xr:uid="{00000000-0005-0000-0000-00008F460000}"/>
    <cellStyle name="Normal 6 3 2 3 2 5 3 2 2" xfId="9943" xr:uid="{00000000-0005-0000-0000-000090460000}"/>
    <cellStyle name="Normal 6 3 2 3 2 5 3 2 2 2" xfId="39898" xr:uid="{00000000-0005-0000-0000-000091460000}"/>
    <cellStyle name="Normal 6 3 2 3 2 5 3 2 3" xfId="29880" xr:uid="{00000000-0005-0000-0000-000092460000}"/>
    <cellStyle name="Normal 6 3 2 3 2 5 3 3" xfId="9944" xr:uid="{00000000-0005-0000-0000-000093460000}"/>
    <cellStyle name="Normal 6 3 2 3 2 5 3 3 2" xfId="9945" xr:uid="{00000000-0005-0000-0000-000094460000}"/>
    <cellStyle name="Normal 6 3 2 3 2 5 3 3 2 2" xfId="39899" xr:uid="{00000000-0005-0000-0000-000095460000}"/>
    <cellStyle name="Normal 6 3 2 3 2 5 3 3 3" xfId="29881" xr:uid="{00000000-0005-0000-0000-000096460000}"/>
    <cellStyle name="Normal 6 3 2 3 2 5 3 4" xfId="9946" xr:uid="{00000000-0005-0000-0000-000097460000}"/>
    <cellStyle name="Normal 6 3 2 3 2 5 3 4 2" xfId="35368" xr:uid="{00000000-0005-0000-0000-000098460000}"/>
    <cellStyle name="Normal 6 3 2 3 2 5 3 5" xfId="24772" xr:uid="{00000000-0005-0000-0000-000099460000}"/>
    <cellStyle name="Normal 6 3 2 3 2 5 4" xfId="9947" xr:uid="{00000000-0005-0000-0000-00009A460000}"/>
    <cellStyle name="Normal 6 3 2 3 2 5 4 2" xfId="9948" xr:uid="{00000000-0005-0000-0000-00009B460000}"/>
    <cellStyle name="Normal 6 3 2 3 2 5 4 2 2" xfId="9949" xr:uid="{00000000-0005-0000-0000-00009C460000}"/>
    <cellStyle name="Normal 6 3 2 3 2 5 4 2 2 2" xfId="39900" xr:uid="{00000000-0005-0000-0000-00009D460000}"/>
    <cellStyle name="Normal 6 3 2 3 2 5 4 2 3" xfId="29882" xr:uid="{00000000-0005-0000-0000-00009E460000}"/>
    <cellStyle name="Normal 6 3 2 3 2 5 4 3" xfId="9950" xr:uid="{00000000-0005-0000-0000-00009F460000}"/>
    <cellStyle name="Normal 6 3 2 3 2 5 4 3 2" xfId="9951" xr:uid="{00000000-0005-0000-0000-0000A0460000}"/>
    <cellStyle name="Normal 6 3 2 3 2 5 4 3 2 2" xfId="39901" xr:uid="{00000000-0005-0000-0000-0000A1460000}"/>
    <cellStyle name="Normal 6 3 2 3 2 5 4 3 3" xfId="29883" xr:uid="{00000000-0005-0000-0000-0000A2460000}"/>
    <cellStyle name="Normal 6 3 2 3 2 5 4 4" xfId="9952" xr:uid="{00000000-0005-0000-0000-0000A3460000}"/>
    <cellStyle name="Normal 6 3 2 3 2 5 4 4 2" xfId="35369" xr:uid="{00000000-0005-0000-0000-0000A4460000}"/>
    <cellStyle name="Normal 6 3 2 3 2 5 4 5" xfId="24773" xr:uid="{00000000-0005-0000-0000-0000A5460000}"/>
    <cellStyle name="Normal 6 3 2 3 2 5 5" xfId="9953" xr:uid="{00000000-0005-0000-0000-0000A6460000}"/>
    <cellStyle name="Normal 6 3 2 3 2 5 5 2" xfId="9954" xr:uid="{00000000-0005-0000-0000-0000A7460000}"/>
    <cellStyle name="Normal 6 3 2 3 2 5 5 2 2" xfId="39902" xr:uid="{00000000-0005-0000-0000-0000A8460000}"/>
    <cellStyle name="Normal 6 3 2 3 2 5 5 3" xfId="29884" xr:uid="{00000000-0005-0000-0000-0000A9460000}"/>
    <cellStyle name="Normal 6 3 2 3 2 5 6" xfId="9955" xr:uid="{00000000-0005-0000-0000-0000AA460000}"/>
    <cellStyle name="Normal 6 3 2 3 2 5 6 2" xfId="9956" xr:uid="{00000000-0005-0000-0000-0000AB460000}"/>
    <cellStyle name="Normal 6 3 2 3 2 5 6 2 2" xfId="39903" xr:uid="{00000000-0005-0000-0000-0000AC460000}"/>
    <cellStyle name="Normal 6 3 2 3 2 5 6 3" xfId="29885" xr:uid="{00000000-0005-0000-0000-0000AD460000}"/>
    <cellStyle name="Normal 6 3 2 3 2 5 7" xfId="9957" xr:uid="{00000000-0005-0000-0000-0000AE460000}"/>
    <cellStyle name="Normal 6 3 2 3 2 5 7 2" xfId="35364" xr:uid="{00000000-0005-0000-0000-0000AF460000}"/>
    <cellStyle name="Normal 6 3 2 3 2 5 8" xfId="24768" xr:uid="{00000000-0005-0000-0000-0000B0460000}"/>
    <cellStyle name="Normal 6 3 2 3 2 6" xfId="9958" xr:uid="{00000000-0005-0000-0000-0000B1460000}"/>
    <cellStyle name="Normal 6 3 2 3 2 6 2" xfId="9959" xr:uid="{00000000-0005-0000-0000-0000B2460000}"/>
    <cellStyle name="Normal 6 3 2 3 2 6 2 2" xfId="9960" xr:uid="{00000000-0005-0000-0000-0000B3460000}"/>
    <cellStyle name="Normal 6 3 2 3 2 6 2 2 2" xfId="9961" xr:uid="{00000000-0005-0000-0000-0000B4460000}"/>
    <cellStyle name="Normal 6 3 2 3 2 6 2 2 2 2" xfId="39904" xr:uid="{00000000-0005-0000-0000-0000B5460000}"/>
    <cellStyle name="Normal 6 3 2 3 2 6 2 2 3" xfId="29886" xr:uid="{00000000-0005-0000-0000-0000B6460000}"/>
    <cellStyle name="Normal 6 3 2 3 2 6 2 3" xfId="9962" xr:uid="{00000000-0005-0000-0000-0000B7460000}"/>
    <cellStyle name="Normal 6 3 2 3 2 6 2 3 2" xfId="9963" xr:uid="{00000000-0005-0000-0000-0000B8460000}"/>
    <cellStyle name="Normal 6 3 2 3 2 6 2 3 2 2" xfId="39905" xr:uid="{00000000-0005-0000-0000-0000B9460000}"/>
    <cellStyle name="Normal 6 3 2 3 2 6 2 3 3" xfId="29887" xr:uid="{00000000-0005-0000-0000-0000BA460000}"/>
    <cellStyle name="Normal 6 3 2 3 2 6 2 4" xfId="9964" xr:uid="{00000000-0005-0000-0000-0000BB460000}"/>
    <cellStyle name="Normal 6 3 2 3 2 6 2 4 2" xfId="35371" xr:uid="{00000000-0005-0000-0000-0000BC460000}"/>
    <cellStyle name="Normal 6 3 2 3 2 6 2 5" xfId="24775" xr:uid="{00000000-0005-0000-0000-0000BD460000}"/>
    <cellStyle name="Normal 6 3 2 3 2 6 3" xfId="9965" xr:uid="{00000000-0005-0000-0000-0000BE460000}"/>
    <cellStyle name="Normal 6 3 2 3 2 6 3 2" xfId="9966" xr:uid="{00000000-0005-0000-0000-0000BF460000}"/>
    <cellStyle name="Normal 6 3 2 3 2 6 3 2 2" xfId="9967" xr:uid="{00000000-0005-0000-0000-0000C0460000}"/>
    <cellStyle name="Normal 6 3 2 3 2 6 3 2 2 2" xfId="39906" xr:uid="{00000000-0005-0000-0000-0000C1460000}"/>
    <cellStyle name="Normal 6 3 2 3 2 6 3 2 3" xfId="29888" xr:uid="{00000000-0005-0000-0000-0000C2460000}"/>
    <cellStyle name="Normal 6 3 2 3 2 6 3 3" xfId="9968" xr:uid="{00000000-0005-0000-0000-0000C3460000}"/>
    <cellStyle name="Normal 6 3 2 3 2 6 3 3 2" xfId="9969" xr:uid="{00000000-0005-0000-0000-0000C4460000}"/>
    <cellStyle name="Normal 6 3 2 3 2 6 3 3 2 2" xfId="39907" xr:uid="{00000000-0005-0000-0000-0000C5460000}"/>
    <cellStyle name="Normal 6 3 2 3 2 6 3 3 3" xfId="29889" xr:uid="{00000000-0005-0000-0000-0000C6460000}"/>
    <cellStyle name="Normal 6 3 2 3 2 6 3 4" xfId="9970" xr:uid="{00000000-0005-0000-0000-0000C7460000}"/>
    <cellStyle name="Normal 6 3 2 3 2 6 3 4 2" xfId="35372" xr:uid="{00000000-0005-0000-0000-0000C8460000}"/>
    <cellStyle name="Normal 6 3 2 3 2 6 3 5" xfId="24776" xr:uid="{00000000-0005-0000-0000-0000C9460000}"/>
    <cellStyle name="Normal 6 3 2 3 2 6 4" xfId="9971" xr:uid="{00000000-0005-0000-0000-0000CA460000}"/>
    <cellStyle name="Normal 6 3 2 3 2 6 4 2" xfId="9972" xr:uid="{00000000-0005-0000-0000-0000CB460000}"/>
    <cellStyle name="Normal 6 3 2 3 2 6 4 2 2" xfId="39908" xr:uid="{00000000-0005-0000-0000-0000CC460000}"/>
    <cellStyle name="Normal 6 3 2 3 2 6 4 3" xfId="29890" xr:uid="{00000000-0005-0000-0000-0000CD460000}"/>
    <cellStyle name="Normal 6 3 2 3 2 6 5" xfId="9973" xr:uid="{00000000-0005-0000-0000-0000CE460000}"/>
    <cellStyle name="Normal 6 3 2 3 2 6 5 2" xfId="9974" xr:uid="{00000000-0005-0000-0000-0000CF460000}"/>
    <cellStyle name="Normal 6 3 2 3 2 6 5 2 2" xfId="39909" xr:uid="{00000000-0005-0000-0000-0000D0460000}"/>
    <cellStyle name="Normal 6 3 2 3 2 6 5 3" xfId="29891" xr:uid="{00000000-0005-0000-0000-0000D1460000}"/>
    <cellStyle name="Normal 6 3 2 3 2 6 6" xfId="9975" xr:uid="{00000000-0005-0000-0000-0000D2460000}"/>
    <cellStyle name="Normal 6 3 2 3 2 6 6 2" xfId="35370" xr:uid="{00000000-0005-0000-0000-0000D3460000}"/>
    <cellStyle name="Normal 6 3 2 3 2 6 7" xfId="24774" xr:uid="{00000000-0005-0000-0000-0000D4460000}"/>
    <cellStyle name="Normal 6 3 2 3 2 7" xfId="9976" xr:uid="{00000000-0005-0000-0000-0000D5460000}"/>
    <cellStyle name="Normal 6 3 2 3 2 7 2" xfId="9977" xr:uid="{00000000-0005-0000-0000-0000D6460000}"/>
    <cellStyle name="Normal 6 3 2 3 2 7 2 2" xfId="9978" xr:uid="{00000000-0005-0000-0000-0000D7460000}"/>
    <cellStyle name="Normal 6 3 2 3 2 7 2 2 2" xfId="39910" xr:uid="{00000000-0005-0000-0000-0000D8460000}"/>
    <cellStyle name="Normal 6 3 2 3 2 7 2 3" xfId="29892" xr:uid="{00000000-0005-0000-0000-0000D9460000}"/>
    <cellStyle name="Normal 6 3 2 3 2 7 3" xfId="9979" xr:uid="{00000000-0005-0000-0000-0000DA460000}"/>
    <cellStyle name="Normal 6 3 2 3 2 7 3 2" xfId="9980" xr:uid="{00000000-0005-0000-0000-0000DB460000}"/>
    <cellStyle name="Normal 6 3 2 3 2 7 3 2 2" xfId="39911" xr:uid="{00000000-0005-0000-0000-0000DC460000}"/>
    <cellStyle name="Normal 6 3 2 3 2 7 3 3" xfId="29893" xr:uid="{00000000-0005-0000-0000-0000DD460000}"/>
    <cellStyle name="Normal 6 3 2 3 2 7 4" xfId="9981" xr:uid="{00000000-0005-0000-0000-0000DE460000}"/>
    <cellStyle name="Normal 6 3 2 3 2 7 4 2" xfId="35373" xr:uid="{00000000-0005-0000-0000-0000DF460000}"/>
    <cellStyle name="Normal 6 3 2 3 2 7 5" xfId="24777" xr:uid="{00000000-0005-0000-0000-0000E0460000}"/>
    <cellStyle name="Normal 6 3 2 3 2 8" xfId="9982" xr:uid="{00000000-0005-0000-0000-0000E1460000}"/>
    <cellStyle name="Normal 6 3 2 3 2 8 2" xfId="9983" xr:uid="{00000000-0005-0000-0000-0000E2460000}"/>
    <cellStyle name="Normal 6 3 2 3 2 8 2 2" xfId="9984" xr:uid="{00000000-0005-0000-0000-0000E3460000}"/>
    <cellStyle name="Normal 6 3 2 3 2 8 2 2 2" xfId="39912" xr:uid="{00000000-0005-0000-0000-0000E4460000}"/>
    <cellStyle name="Normal 6 3 2 3 2 8 2 3" xfId="29894" xr:uid="{00000000-0005-0000-0000-0000E5460000}"/>
    <cellStyle name="Normal 6 3 2 3 2 8 3" xfId="9985" xr:uid="{00000000-0005-0000-0000-0000E6460000}"/>
    <cellStyle name="Normal 6 3 2 3 2 8 3 2" xfId="9986" xr:uid="{00000000-0005-0000-0000-0000E7460000}"/>
    <cellStyle name="Normal 6 3 2 3 2 8 3 2 2" xfId="39913" xr:uid="{00000000-0005-0000-0000-0000E8460000}"/>
    <cellStyle name="Normal 6 3 2 3 2 8 3 3" xfId="29895" xr:uid="{00000000-0005-0000-0000-0000E9460000}"/>
    <cellStyle name="Normal 6 3 2 3 2 8 4" xfId="9987" xr:uid="{00000000-0005-0000-0000-0000EA460000}"/>
    <cellStyle name="Normal 6 3 2 3 2 8 4 2" xfId="35374" xr:uid="{00000000-0005-0000-0000-0000EB460000}"/>
    <cellStyle name="Normal 6 3 2 3 2 8 5" xfId="24778" xr:uid="{00000000-0005-0000-0000-0000EC460000}"/>
    <cellStyle name="Normal 6 3 2 3 2 9" xfId="9988" xr:uid="{00000000-0005-0000-0000-0000ED460000}"/>
    <cellStyle name="Normal 6 3 2 3 2 9 2" xfId="9989" xr:uid="{00000000-0005-0000-0000-0000EE460000}"/>
    <cellStyle name="Normal 6 3 2 3 2 9 2 2" xfId="39914" xr:uid="{00000000-0005-0000-0000-0000EF460000}"/>
    <cellStyle name="Normal 6 3 2 3 2 9 3" xfId="29896" xr:uid="{00000000-0005-0000-0000-0000F0460000}"/>
    <cellStyle name="Normal 6 3 2 3 3" xfId="9990" xr:uid="{00000000-0005-0000-0000-0000F1460000}"/>
    <cellStyle name="Normal 6 3 2 3 3 10" xfId="24779" xr:uid="{00000000-0005-0000-0000-0000F2460000}"/>
    <cellStyle name="Normal 6 3 2 3 3 2" xfId="9991" xr:uid="{00000000-0005-0000-0000-0000F3460000}"/>
    <cellStyle name="Normal 6 3 2 3 3 2 2" xfId="9992" xr:uid="{00000000-0005-0000-0000-0000F4460000}"/>
    <cellStyle name="Normal 6 3 2 3 3 2 2 2" xfId="9993" xr:uid="{00000000-0005-0000-0000-0000F5460000}"/>
    <cellStyle name="Normal 6 3 2 3 3 2 2 2 2" xfId="9994" xr:uid="{00000000-0005-0000-0000-0000F6460000}"/>
    <cellStyle name="Normal 6 3 2 3 3 2 2 2 2 2" xfId="9995" xr:uid="{00000000-0005-0000-0000-0000F7460000}"/>
    <cellStyle name="Normal 6 3 2 3 3 2 2 2 2 2 2" xfId="39915" xr:uid="{00000000-0005-0000-0000-0000F8460000}"/>
    <cellStyle name="Normal 6 3 2 3 3 2 2 2 2 3" xfId="29897" xr:uid="{00000000-0005-0000-0000-0000F9460000}"/>
    <cellStyle name="Normal 6 3 2 3 3 2 2 2 3" xfId="9996" xr:uid="{00000000-0005-0000-0000-0000FA460000}"/>
    <cellStyle name="Normal 6 3 2 3 3 2 2 2 3 2" xfId="9997" xr:uid="{00000000-0005-0000-0000-0000FB460000}"/>
    <cellStyle name="Normal 6 3 2 3 3 2 2 2 3 2 2" xfId="39916" xr:uid="{00000000-0005-0000-0000-0000FC460000}"/>
    <cellStyle name="Normal 6 3 2 3 3 2 2 2 3 3" xfId="29898" xr:uid="{00000000-0005-0000-0000-0000FD460000}"/>
    <cellStyle name="Normal 6 3 2 3 3 2 2 2 4" xfId="9998" xr:uid="{00000000-0005-0000-0000-0000FE460000}"/>
    <cellStyle name="Normal 6 3 2 3 3 2 2 2 4 2" xfId="35378" xr:uid="{00000000-0005-0000-0000-0000FF460000}"/>
    <cellStyle name="Normal 6 3 2 3 3 2 2 2 5" xfId="24782" xr:uid="{00000000-0005-0000-0000-000000470000}"/>
    <cellStyle name="Normal 6 3 2 3 3 2 2 3" xfId="9999" xr:uid="{00000000-0005-0000-0000-000001470000}"/>
    <cellStyle name="Normal 6 3 2 3 3 2 2 3 2" xfId="10000" xr:uid="{00000000-0005-0000-0000-000002470000}"/>
    <cellStyle name="Normal 6 3 2 3 3 2 2 3 2 2" xfId="10001" xr:uid="{00000000-0005-0000-0000-000003470000}"/>
    <cellStyle name="Normal 6 3 2 3 3 2 2 3 2 2 2" xfId="39917" xr:uid="{00000000-0005-0000-0000-000004470000}"/>
    <cellStyle name="Normal 6 3 2 3 3 2 2 3 2 3" xfId="29899" xr:uid="{00000000-0005-0000-0000-000005470000}"/>
    <cellStyle name="Normal 6 3 2 3 3 2 2 3 3" xfId="10002" xr:uid="{00000000-0005-0000-0000-000006470000}"/>
    <cellStyle name="Normal 6 3 2 3 3 2 2 3 3 2" xfId="10003" xr:uid="{00000000-0005-0000-0000-000007470000}"/>
    <cellStyle name="Normal 6 3 2 3 3 2 2 3 3 2 2" xfId="39918" xr:uid="{00000000-0005-0000-0000-000008470000}"/>
    <cellStyle name="Normal 6 3 2 3 3 2 2 3 3 3" xfId="29900" xr:uid="{00000000-0005-0000-0000-000009470000}"/>
    <cellStyle name="Normal 6 3 2 3 3 2 2 3 4" xfId="10004" xr:uid="{00000000-0005-0000-0000-00000A470000}"/>
    <cellStyle name="Normal 6 3 2 3 3 2 2 3 4 2" xfId="35379" xr:uid="{00000000-0005-0000-0000-00000B470000}"/>
    <cellStyle name="Normal 6 3 2 3 3 2 2 3 5" xfId="24783" xr:uid="{00000000-0005-0000-0000-00000C470000}"/>
    <cellStyle name="Normal 6 3 2 3 3 2 2 4" xfId="10005" xr:uid="{00000000-0005-0000-0000-00000D470000}"/>
    <cellStyle name="Normal 6 3 2 3 3 2 2 4 2" xfId="10006" xr:uid="{00000000-0005-0000-0000-00000E470000}"/>
    <cellStyle name="Normal 6 3 2 3 3 2 2 4 2 2" xfId="39919" xr:uid="{00000000-0005-0000-0000-00000F470000}"/>
    <cellStyle name="Normal 6 3 2 3 3 2 2 4 3" xfId="29901" xr:uid="{00000000-0005-0000-0000-000010470000}"/>
    <cellStyle name="Normal 6 3 2 3 3 2 2 5" xfId="10007" xr:uid="{00000000-0005-0000-0000-000011470000}"/>
    <cellStyle name="Normal 6 3 2 3 3 2 2 5 2" xfId="10008" xr:uid="{00000000-0005-0000-0000-000012470000}"/>
    <cellStyle name="Normal 6 3 2 3 3 2 2 5 2 2" xfId="39920" xr:uid="{00000000-0005-0000-0000-000013470000}"/>
    <cellStyle name="Normal 6 3 2 3 3 2 2 5 3" xfId="29902" xr:uid="{00000000-0005-0000-0000-000014470000}"/>
    <cellStyle name="Normal 6 3 2 3 3 2 2 6" xfId="10009" xr:uid="{00000000-0005-0000-0000-000015470000}"/>
    <cellStyle name="Normal 6 3 2 3 3 2 2 6 2" xfId="35377" xr:uid="{00000000-0005-0000-0000-000016470000}"/>
    <cellStyle name="Normal 6 3 2 3 3 2 2 7" xfId="24781" xr:uid="{00000000-0005-0000-0000-000017470000}"/>
    <cellStyle name="Normal 6 3 2 3 3 2 3" xfId="10010" xr:uid="{00000000-0005-0000-0000-000018470000}"/>
    <cellStyle name="Normal 6 3 2 3 3 2 3 2" xfId="10011" xr:uid="{00000000-0005-0000-0000-000019470000}"/>
    <cellStyle name="Normal 6 3 2 3 3 2 3 2 2" xfId="10012" xr:uid="{00000000-0005-0000-0000-00001A470000}"/>
    <cellStyle name="Normal 6 3 2 3 3 2 3 2 2 2" xfId="39921" xr:uid="{00000000-0005-0000-0000-00001B470000}"/>
    <cellStyle name="Normal 6 3 2 3 3 2 3 2 3" xfId="29903" xr:uid="{00000000-0005-0000-0000-00001C470000}"/>
    <cellStyle name="Normal 6 3 2 3 3 2 3 3" xfId="10013" xr:uid="{00000000-0005-0000-0000-00001D470000}"/>
    <cellStyle name="Normal 6 3 2 3 3 2 3 3 2" xfId="10014" xr:uid="{00000000-0005-0000-0000-00001E470000}"/>
    <cellStyle name="Normal 6 3 2 3 3 2 3 3 2 2" xfId="39922" xr:uid="{00000000-0005-0000-0000-00001F470000}"/>
    <cellStyle name="Normal 6 3 2 3 3 2 3 3 3" xfId="29904" xr:uid="{00000000-0005-0000-0000-000020470000}"/>
    <cellStyle name="Normal 6 3 2 3 3 2 3 4" xfId="10015" xr:uid="{00000000-0005-0000-0000-000021470000}"/>
    <cellStyle name="Normal 6 3 2 3 3 2 3 4 2" xfId="35380" xr:uid="{00000000-0005-0000-0000-000022470000}"/>
    <cellStyle name="Normal 6 3 2 3 3 2 3 5" xfId="24784" xr:uid="{00000000-0005-0000-0000-000023470000}"/>
    <cellStyle name="Normal 6 3 2 3 3 2 4" xfId="10016" xr:uid="{00000000-0005-0000-0000-000024470000}"/>
    <cellStyle name="Normal 6 3 2 3 3 2 4 2" xfId="10017" xr:uid="{00000000-0005-0000-0000-000025470000}"/>
    <cellStyle name="Normal 6 3 2 3 3 2 4 2 2" xfId="10018" xr:uid="{00000000-0005-0000-0000-000026470000}"/>
    <cellStyle name="Normal 6 3 2 3 3 2 4 2 2 2" xfId="39923" xr:uid="{00000000-0005-0000-0000-000027470000}"/>
    <cellStyle name="Normal 6 3 2 3 3 2 4 2 3" xfId="29905" xr:uid="{00000000-0005-0000-0000-000028470000}"/>
    <cellStyle name="Normal 6 3 2 3 3 2 4 3" xfId="10019" xr:uid="{00000000-0005-0000-0000-000029470000}"/>
    <cellStyle name="Normal 6 3 2 3 3 2 4 3 2" xfId="10020" xr:uid="{00000000-0005-0000-0000-00002A470000}"/>
    <cellStyle name="Normal 6 3 2 3 3 2 4 3 2 2" xfId="39924" xr:uid="{00000000-0005-0000-0000-00002B470000}"/>
    <cellStyle name="Normal 6 3 2 3 3 2 4 3 3" xfId="29906" xr:uid="{00000000-0005-0000-0000-00002C470000}"/>
    <cellStyle name="Normal 6 3 2 3 3 2 4 4" xfId="10021" xr:uid="{00000000-0005-0000-0000-00002D470000}"/>
    <cellStyle name="Normal 6 3 2 3 3 2 4 4 2" xfId="35381" xr:uid="{00000000-0005-0000-0000-00002E470000}"/>
    <cellStyle name="Normal 6 3 2 3 3 2 4 5" xfId="24785" xr:uid="{00000000-0005-0000-0000-00002F470000}"/>
    <cellStyle name="Normal 6 3 2 3 3 2 5" xfId="10022" xr:uid="{00000000-0005-0000-0000-000030470000}"/>
    <cellStyle name="Normal 6 3 2 3 3 2 5 2" xfId="10023" xr:uid="{00000000-0005-0000-0000-000031470000}"/>
    <cellStyle name="Normal 6 3 2 3 3 2 5 2 2" xfId="39925" xr:uid="{00000000-0005-0000-0000-000032470000}"/>
    <cellStyle name="Normal 6 3 2 3 3 2 5 3" xfId="29907" xr:uid="{00000000-0005-0000-0000-000033470000}"/>
    <cellStyle name="Normal 6 3 2 3 3 2 6" xfId="10024" xr:uid="{00000000-0005-0000-0000-000034470000}"/>
    <cellStyle name="Normal 6 3 2 3 3 2 6 2" xfId="10025" xr:uid="{00000000-0005-0000-0000-000035470000}"/>
    <cellStyle name="Normal 6 3 2 3 3 2 6 2 2" xfId="39926" xr:uid="{00000000-0005-0000-0000-000036470000}"/>
    <cellStyle name="Normal 6 3 2 3 3 2 6 3" xfId="29908" xr:uid="{00000000-0005-0000-0000-000037470000}"/>
    <cellStyle name="Normal 6 3 2 3 3 2 7" xfId="10026" xr:uid="{00000000-0005-0000-0000-000038470000}"/>
    <cellStyle name="Normal 6 3 2 3 3 2 7 2" xfId="35376" xr:uid="{00000000-0005-0000-0000-000039470000}"/>
    <cellStyle name="Normal 6 3 2 3 3 2 8" xfId="24780" xr:uid="{00000000-0005-0000-0000-00003A470000}"/>
    <cellStyle name="Normal 6 3 2 3 3 3" xfId="10027" xr:uid="{00000000-0005-0000-0000-00003B470000}"/>
    <cellStyle name="Normal 6 3 2 3 3 3 2" xfId="10028" xr:uid="{00000000-0005-0000-0000-00003C470000}"/>
    <cellStyle name="Normal 6 3 2 3 3 3 2 2" xfId="10029" xr:uid="{00000000-0005-0000-0000-00003D470000}"/>
    <cellStyle name="Normal 6 3 2 3 3 3 2 2 2" xfId="10030" xr:uid="{00000000-0005-0000-0000-00003E470000}"/>
    <cellStyle name="Normal 6 3 2 3 3 3 2 2 2 2" xfId="10031" xr:uid="{00000000-0005-0000-0000-00003F470000}"/>
    <cellStyle name="Normal 6 3 2 3 3 3 2 2 2 2 2" xfId="39927" xr:uid="{00000000-0005-0000-0000-000040470000}"/>
    <cellStyle name="Normal 6 3 2 3 3 3 2 2 2 3" xfId="29909" xr:uid="{00000000-0005-0000-0000-000041470000}"/>
    <cellStyle name="Normal 6 3 2 3 3 3 2 2 3" xfId="10032" xr:uid="{00000000-0005-0000-0000-000042470000}"/>
    <cellStyle name="Normal 6 3 2 3 3 3 2 2 3 2" xfId="10033" xr:uid="{00000000-0005-0000-0000-000043470000}"/>
    <cellStyle name="Normal 6 3 2 3 3 3 2 2 3 2 2" xfId="39928" xr:uid="{00000000-0005-0000-0000-000044470000}"/>
    <cellStyle name="Normal 6 3 2 3 3 3 2 2 3 3" xfId="29910" xr:uid="{00000000-0005-0000-0000-000045470000}"/>
    <cellStyle name="Normal 6 3 2 3 3 3 2 2 4" xfId="10034" xr:uid="{00000000-0005-0000-0000-000046470000}"/>
    <cellStyle name="Normal 6 3 2 3 3 3 2 2 4 2" xfId="35384" xr:uid="{00000000-0005-0000-0000-000047470000}"/>
    <cellStyle name="Normal 6 3 2 3 3 3 2 2 5" xfId="24788" xr:uid="{00000000-0005-0000-0000-000048470000}"/>
    <cellStyle name="Normal 6 3 2 3 3 3 2 3" xfId="10035" xr:uid="{00000000-0005-0000-0000-000049470000}"/>
    <cellStyle name="Normal 6 3 2 3 3 3 2 3 2" xfId="10036" xr:uid="{00000000-0005-0000-0000-00004A470000}"/>
    <cellStyle name="Normal 6 3 2 3 3 3 2 3 2 2" xfId="10037" xr:uid="{00000000-0005-0000-0000-00004B470000}"/>
    <cellStyle name="Normal 6 3 2 3 3 3 2 3 2 2 2" xfId="39929" xr:uid="{00000000-0005-0000-0000-00004C470000}"/>
    <cellStyle name="Normal 6 3 2 3 3 3 2 3 2 3" xfId="29911" xr:uid="{00000000-0005-0000-0000-00004D470000}"/>
    <cellStyle name="Normal 6 3 2 3 3 3 2 3 3" xfId="10038" xr:uid="{00000000-0005-0000-0000-00004E470000}"/>
    <cellStyle name="Normal 6 3 2 3 3 3 2 3 3 2" xfId="10039" xr:uid="{00000000-0005-0000-0000-00004F470000}"/>
    <cellStyle name="Normal 6 3 2 3 3 3 2 3 3 2 2" xfId="39930" xr:uid="{00000000-0005-0000-0000-000050470000}"/>
    <cellStyle name="Normal 6 3 2 3 3 3 2 3 3 3" xfId="29912" xr:uid="{00000000-0005-0000-0000-000051470000}"/>
    <cellStyle name="Normal 6 3 2 3 3 3 2 3 4" xfId="10040" xr:uid="{00000000-0005-0000-0000-000052470000}"/>
    <cellStyle name="Normal 6 3 2 3 3 3 2 3 4 2" xfId="35385" xr:uid="{00000000-0005-0000-0000-000053470000}"/>
    <cellStyle name="Normal 6 3 2 3 3 3 2 3 5" xfId="24789" xr:uid="{00000000-0005-0000-0000-000054470000}"/>
    <cellStyle name="Normal 6 3 2 3 3 3 2 4" xfId="10041" xr:uid="{00000000-0005-0000-0000-000055470000}"/>
    <cellStyle name="Normal 6 3 2 3 3 3 2 4 2" xfId="10042" xr:uid="{00000000-0005-0000-0000-000056470000}"/>
    <cellStyle name="Normal 6 3 2 3 3 3 2 4 2 2" xfId="39931" xr:uid="{00000000-0005-0000-0000-000057470000}"/>
    <cellStyle name="Normal 6 3 2 3 3 3 2 4 3" xfId="29913" xr:uid="{00000000-0005-0000-0000-000058470000}"/>
    <cellStyle name="Normal 6 3 2 3 3 3 2 5" xfId="10043" xr:uid="{00000000-0005-0000-0000-000059470000}"/>
    <cellStyle name="Normal 6 3 2 3 3 3 2 5 2" xfId="10044" xr:uid="{00000000-0005-0000-0000-00005A470000}"/>
    <cellStyle name="Normal 6 3 2 3 3 3 2 5 2 2" xfId="39932" xr:uid="{00000000-0005-0000-0000-00005B470000}"/>
    <cellStyle name="Normal 6 3 2 3 3 3 2 5 3" xfId="29914" xr:uid="{00000000-0005-0000-0000-00005C470000}"/>
    <cellStyle name="Normal 6 3 2 3 3 3 2 6" xfId="10045" xr:uid="{00000000-0005-0000-0000-00005D470000}"/>
    <cellStyle name="Normal 6 3 2 3 3 3 2 6 2" xfId="35383" xr:uid="{00000000-0005-0000-0000-00005E470000}"/>
    <cellStyle name="Normal 6 3 2 3 3 3 2 7" xfId="24787" xr:uid="{00000000-0005-0000-0000-00005F470000}"/>
    <cellStyle name="Normal 6 3 2 3 3 3 3" xfId="10046" xr:uid="{00000000-0005-0000-0000-000060470000}"/>
    <cellStyle name="Normal 6 3 2 3 3 3 3 2" xfId="10047" xr:uid="{00000000-0005-0000-0000-000061470000}"/>
    <cellStyle name="Normal 6 3 2 3 3 3 3 2 2" xfId="10048" xr:uid="{00000000-0005-0000-0000-000062470000}"/>
    <cellStyle name="Normal 6 3 2 3 3 3 3 2 2 2" xfId="39933" xr:uid="{00000000-0005-0000-0000-000063470000}"/>
    <cellStyle name="Normal 6 3 2 3 3 3 3 2 3" xfId="29915" xr:uid="{00000000-0005-0000-0000-000064470000}"/>
    <cellStyle name="Normal 6 3 2 3 3 3 3 3" xfId="10049" xr:uid="{00000000-0005-0000-0000-000065470000}"/>
    <cellStyle name="Normal 6 3 2 3 3 3 3 3 2" xfId="10050" xr:uid="{00000000-0005-0000-0000-000066470000}"/>
    <cellStyle name="Normal 6 3 2 3 3 3 3 3 2 2" xfId="39934" xr:uid="{00000000-0005-0000-0000-000067470000}"/>
    <cellStyle name="Normal 6 3 2 3 3 3 3 3 3" xfId="29916" xr:uid="{00000000-0005-0000-0000-000068470000}"/>
    <cellStyle name="Normal 6 3 2 3 3 3 3 4" xfId="10051" xr:uid="{00000000-0005-0000-0000-000069470000}"/>
    <cellStyle name="Normal 6 3 2 3 3 3 3 4 2" xfId="35386" xr:uid="{00000000-0005-0000-0000-00006A470000}"/>
    <cellStyle name="Normal 6 3 2 3 3 3 3 5" xfId="24790" xr:uid="{00000000-0005-0000-0000-00006B470000}"/>
    <cellStyle name="Normal 6 3 2 3 3 3 4" xfId="10052" xr:uid="{00000000-0005-0000-0000-00006C470000}"/>
    <cellStyle name="Normal 6 3 2 3 3 3 4 2" xfId="10053" xr:uid="{00000000-0005-0000-0000-00006D470000}"/>
    <cellStyle name="Normal 6 3 2 3 3 3 4 2 2" xfId="10054" xr:uid="{00000000-0005-0000-0000-00006E470000}"/>
    <cellStyle name="Normal 6 3 2 3 3 3 4 2 2 2" xfId="39935" xr:uid="{00000000-0005-0000-0000-00006F470000}"/>
    <cellStyle name="Normal 6 3 2 3 3 3 4 2 3" xfId="29917" xr:uid="{00000000-0005-0000-0000-000070470000}"/>
    <cellStyle name="Normal 6 3 2 3 3 3 4 3" xfId="10055" xr:uid="{00000000-0005-0000-0000-000071470000}"/>
    <cellStyle name="Normal 6 3 2 3 3 3 4 3 2" xfId="10056" xr:uid="{00000000-0005-0000-0000-000072470000}"/>
    <cellStyle name="Normal 6 3 2 3 3 3 4 3 2 2" xfId="39936" xr:uid="{00000000-0005-0000-0000-000073470000}"/>
    <cellStyle name="Normal 6 3 2 3 3 3 4 3 3" xfId="29918" xr:uid="{00000000-0005-0000-0000-000074470000}"/>
    <cellStyle name="Normal 6 3 2 3 3 3 4 4" xfId="10057" xr:uid="{00000000-0005-0000-0000-000075470000}"/>
    <cellStyle name="Normal 6 3 2 3 3 3 4 4 2" xfId="35387" xr:uid="{00000000-0005-0000-0000-000076470000}"/>
    <cellStyle name="Normal 6 3 2 3 3 3 4 5" xfId="24791" xr:uid="{00000000-0005-0000-0000-000077470000}"/>
    <cellStyle name="Normal 6 3 2 3 3 3 5" xfId="10058" xr:uid="{00000000-0005-0000-0000-000078470000}"/>
    <cellStyle name="Normal 6 3 2 3 3 3 5 2" xfId="10059" xr:uid="{00000000-0005-0000-0000-000079470000}"/>
    <cellStyle name="Normal 6 3 2 3 3 3 5 2 2" xfId="39937" xr:uid="{00000000-0005-0000-0000-00007A470000}"/>
    <cellStyle name="Normal 6 3 2 3 3 3 5 3" xfId="29919" xr:uid="{00000000-0005-0000-0000-00007B470000}"/>
    <cellStyle name="Normal 6 3 2 3 3 3 6" xfId="10060" xr:uid="{00000000-0005-0000-0000-00007C470000}"/>
    <cellStyle name="Normal 6 3 2 3 3 3 6 2" xfId="10061" xr:uid="{00000000-0005-0000-0000-00007D470000}"/>
    <cellStyle name="Normal 6 3 2 3 3 3 6 2 2" xfId="39938" xr:uid="{00000000-0005-0000-0000-00007E470000}"/>
    <cellStyle name="Normal 6 3 2 3 3 3 6 3" xfId="29920" xr:uid="{00000000-0005-0000-0000-00007F470000}"/>
    <cellStyle name="Normal 6 3 2 3 3 3 7" xfId="10062" xr:uid="{00000000-0005-0000-0000-000080470000}"/>
    <cellStyle name="Normal 6 3 2 3 3 3 7 2" xfId="35382" xr:uid="{00000000-0005-0000-0000-000081470000}"/>
    <cellStyle name="Normal 6 3 2 3 3 3 8" xfId="24786" xr:uid="{00000000-0005-0000-0000-000082470000}"/>
    <cellStyle name="Normal 6 3 2 3 3 4" xfId="10063" xr:uid="{00000000-0005-0000-0000-000083470000}"/>
    <cellStyle name="Normal 6 3 2 3 3 4 2" xfId="10064" xr:uid="{00000000-0005-0000-0000-000084470000}"/>
    <cellStyle name="Normal 6 3 2 3 3 4 2 2" xfId="10065" xr:uid="{00000000-0005-0000-0000-000085470000}"/>
    <cellStyle name="Normal 6 3 2 3 3 4 2 2 2" xfId="10066" xr:uid="{00000000-0005-0000-0000-000086470000}"/>
    <cellStyle name="Normal 6 3 2 3 3 4 2 2 2 2" xfId="39939" xr:uid="{00000000-0005-0000-0000-000087470000}"/>
    <cellStyle name="Normal 6 3 2 3 3 4 2 2 3" xfId="29921" xr:uid="{00000000-0005-0000-0000-000088470000}"/>
    <cellStyle name="Normal 6 3 2 3 3 4 2 3" xfId="10067" xr:uid="{00000000-0005-0000-0000-000089470000}"/>
    <cellStyle name="Normal 6 3 2 3 3 4 2 3 2" xfId="10068" xr:uid="{00000000-0005-0000-0000-00008A470000}"/>
    <cellStyle name="Normal 6 3 2 3 3 4 2 3 2 2" xfId="39940" xr:uid="{00000000-0005-0000-0000-00008B470000}"/>
    <cellStyle name="Normal 6 3 2 3 3 4 2 3 3" xfId="29922" xr:uid="{00000000-0005-0000-0000-00008C470000}"/>
    <cellStyle name="Normal 6 3 2 3 3 4 2 4" xfId="10069" xr:uid="{00000000-0005-0000-0000-00008D470000}"/>
    <cellStyle name="Normal 6 3 2 3 3 4 2 4 2" xfId="35389" xr:uid="{00000000-0005-0000-0000-00008E470000}"/>
    <cellStyle name="Normal 6 3 2 3 3 4 2 5" xfId="24793" xr:uid="{00000000-0005-0000-0000-00008F470000}"/>
    <cellStyle name="Normal 6 3 2 3 3 4 3" xfId="10070" xr:uid="{00000000-0005-0000-0000-000090470000}"/>
    <cellStyle name="Normal 6 3 2 3 3 4 3 2" xfId="10071" xr:uid="{00000000-0005-0000-0000-000091470000}"/>
    <cellStyle name="Normal 6 3 2 3 3 4 3 2 2" xfId="10072" xr:uid="{00000000-0005-0000-0000-000092470000}"/>
    <cellStyle name="Normal 6 3 2 3 3 4 3 2 2 2" xfId="39941" xr:uid="{00000000-0005-0000-0000-000093470000}"/>
    <cellStyle name="Normal 6 3 2 3 3 4 3 2 3" xfId="29923" xr:uid="{00000000-0005-0000-0000-000094470000}"/>
    <cellStyle name="Normal 6 3 2 3 3 4 3 3" xfId="10073" xr:uid="{00000000-0005-0000-0000-000095470000}"/>
    <cellStyle name="Normal 6 3 2 3 3 4 3 3 2" xfId="10074" xr:uid="{00000000-0005-0000-0000-000096470000}"/>
    <cellStyle name="Normal 6 3 2 3 3 4 3 3 2 2" xfId="39942" xr:uid="{00000000-0005-0000-0000-000097470000}"/>
    <cellStyle name="Normal 6 3 2 3 3 4 3 3 3" xfId="29924" xr:uid="{00000000-0005-0000-0000-000098470000}"/>
    <cellStyle name="Normal 6 3 2 3 3 4 3 4" xfId="10075" xr:uid="{00000000-0005-0000-0000-000099470000}"/>
    <cellStyle name="Normal 6 3 2 3 3 4 3 4 2" xfId="35390" xr:uid="{00000000-0005-0000-0000-00009A470000}"/>
    <cellStyle name="Normal 6 3 2 3 3 4 3 5" xfId="24794" xr:uid="{00000000-0005-0000-0000-00009B470000}"/>
    <cellStyle name="Normal 6 3 2 3 3 4 4" xfId="10076" xr:uid="{00000000-0005-0000-0000-00009C470000}"/>
    <cellStyle name="Normal 6 3 2 3 3 4 4 2" xfId="10077" xr:uid="{00000000-0005-0000-0000-00009D470000}"/>
    <cellStyle name="Normal 6 3 2 3 3 4 4 2 2" xfId="39943" xr:uid="{00000000-0005-0000-0000-00009E470000}"/>
    <cellStyle name="Normal 6 3 2 3 3 4 4 3" xfId="29925" xr:uid="{00000000-0005-0000-0000-00009F470000}"/>
    <cellStyle name="Normal 6 3 2 3 3 4 5" xfId="10078" xr:uid="{00000000-0005-0000-0000-0000A0470000}"/>
    <cellStyle name="Normal 6 3 2 3 3 4 5 2" xfId="10079" xr:uid="{00000000-0005-0000-0000-0000A1470000}"/>
    <cellStyle name="Normal 6 3 2 3 3 4 5 2 2" xfId="39944" xr:uid="{00000000-0005-0000-0000-0000A2470000}"/>
    <cellStyle name="Normal 6 3 2 3 3 4 5 3" xfId="29926" xr:uid="{00000000-0005-0000-0000-0000A3470000}"/>
    <cellStyle name="Normal 6 3 2 3 3 4 6" xfId="10080" xr:uid="{00000000-0005-0000-0000-0000A4470000}"/>
    <cellStyle name="Normal 6 3 2 3 3 4 6 2" xfId="35388" xr:uid="{00000000-0005-0000-0000-0000A5470000}"/>
    <cellStyle name="Normal 6 3 2 3 3 4 7" xfId="24792" xr:uid="{00000000-0005-0000-0000-0000A6470000}"/>
    <cellStyle name="Normal 6 3 2 3 3 5" xfId="10081" xr:uid="{00000000-0005-0000-0000-0000A7470000}"/>
    <cellStyle name="Normal 6 3 2 3 3 5 2" xfId="10082" xr:uid="{00000000-0005-0000-0000-0000A8470000}"/>
    <cellStyle name="Normal 6 3 2 3 3 5 2 2" xfId="10083" xr:uid="{00000000-0005-0000-0000-0000A9470000}"/>
    <cellStyle name="Normal 6 3 2 3 3 5 2 2 2" xfId="39945" xr:uid="{00000000-0005-0000-0000-0000AA470000}"/>
    <cellStyle name="Normal 6 3 2 3 3 5 2 3" xfId="29927" xr:uid="{00000000-0005-0000-0000-0000AB470000}"/>
    <cellStyle name="Normal 6 3 2 3 3 5 3" xfId="10084" xr:uid="{00000000-0005-0000-0000-0000AC470000}"/>
    <cellStyle name="Normal 6 3 2 3 3 5 3 2" xfId="10085" xr:uid="{00000000-0005-0000-0000-0000AD470000}"/>
    <cellStyle name="Normal 6 3 2 3 3 5 3 2 2" xfId="39946" xr:uid="{00000000-0005-0000-0000-0000AE470000}"/>
    <cellStyle name="Normal 6 3 2 3 3 5 3 3" xfId="29928" xr:uid="{00000000-0005-0000-0000-0000AF470000}"/>
    <cellStyle name="Normal 6 3 2 3 3 5 4" xfId="10086" xr:uid="{00000000-0005-0000-0000-0000B0470000}"/>
    <cellStyle name="Normal 6 3 2 3 3 5 4 2" xfId="35391" xr:uid="{00000000-0005-0000-0000-0000B1470000}"/>
    <cellStyle name="Normal 6 3 2 3 3 5 5" xfId="24795" xr:uid="{00000000-0005-0000-0000-0000B2470000}"/>
    <cellStyle name="Normal 6 3 2 3 3 6" xfId="10087" xr:uid="{00000000-0005-0000-0000-0000B3470000}"/>
    <cellStyle name="Normal 6 3 2 3 3 6 2" xfId="10088" xr:uid="{00000000-0005-0000-0000-0000B4470000}"/>
    <cellStyle name="Normal 6 3 2 3 3 6 2 2" xfId="10089" xr:uid="{00000000-0005-0000-0000-0000B5470000}"/>
    <cellStyle name="Normal 6 3 2 3 3 6 2 2 2" xfId="39947" xr:uid="{00000000-0005-0000-0000-0000B6470000}"/>
    <cellStyle name="Normal 6 3 2 3 3 6 2 3" xfId="29929" xr:uid="{00000000-0005-0000-0000-0000B7470000}"/>
    <cellStyle name="Normal 6 3 2 3 3 6 3" xfId="10090" xr:uid="{00000000-0005-0000-0000-0000B8470000}"/>
    <cellStyle name="Normal 6 3 2 3 3 6 3 2" xfId="10091" xr:uid="{00000000-0005-0000-0000-0000B9470000}"/>
    <cellStyle name="Normal 6 3 2 3 3 6 3 2 2" xfId="39948" xr:uid="{00000000-0005-0000-0000-0000BA470000}"/>
    <cellStyle name="Normal 6 3 2 3 3 6 3 3" xfId="29930" xr:uid="{00000000-0005-0000-0000-0000BB470000}"/>
    <cellStyle name="Normal 6 3 2 3 3 6 4" xfId="10092" xr:uid="{00000000-0005-0000-0000-0000BC470000}"/>
    <cellStyle name="Normal 6 3 2 3 3 6 4 2" xfId="35392" xr:uid="{00000000-0005-0000-0000-0000BD470000}"/>
    <cellStyle name="Normal 6 3 2 3 3 6 5" xfId="24796" xr:uid="{00000000-0005-0000-0000-0000BE470000}"/>
    <cellStyle name="Normal 6 3 2 3 3 7" xfId="10093" xr:uid="{00000000-0005-0000-0000-0000BF470000}"/>
    <cellStyle name="Normal 6 3 2 3 3 7 2" xfId="10094" xr:uid="{00000000-0005-0000-0000-0000C0470000}"/>
    <cellStyle name="Normal 6 3 2 3 3 7 2 2" xfId="39949" xr:uid="{00000000-0005-0000-0000-0000C1470000}"/>
    <cellStyle name="Normal 6 3 2 3 3 7 3" xfId="29931" xr:uid="{00000000-0005-0000-0000-0000C2470000}"/>
    <cellStyle name="Normal 6 3 2 3 3 8" xfId="10095" xr:uid="{00000000-0005-0000-0000-0000C3470000}"/>
    <cellStyle name="Normal 6 3 2 3 3 8 2" xfId="10096" xr:uid="{00000000-0005-0000-0000-0000C4470000}"/>
    <cellStyle name="Normal 6 3 2 3 3 8 2 2" xfId="39950" xr:uid="{00000000-0005-0000-0000-0000C5470000}"/>
    <cellStyle name="Normal 6 3 2 3 3 8 3" xfId="29932" xr:uid="{00000000-0005-0000-0000-0000C6470000}"/>
    <cellStyle name="Normal 6 3 2 3 3 9" xfId="10097" xr:uid="{00000000-0005-0000-0000-0000C7470000}"/>
    <cellStyle name="Normal 6 3 2 3 3 9 2" xfId="35375" xr:uid="{00000000-0005-0000-0000-0000C8470000}"/>
    <cellStyle name="Normal 6 3 2 3 4" xfId="10098" xr:uid="{00000000-0005-0000-0000-0000C9470000}"/>
    <cellStyle name="Normal 6 3 2 3 4 2" xfId="10099" xr:uid="{00000000-0005-0000-0000-0000CA470000}"/>
    <cellStyle name="Normal 6 3 2 3 4 2 2" xfId="10100" xr:uid="{00000000-0005-0000-0000-0000CB470000}"/>
    <cellStyle name="Normal 6 3 2 3 4 2 2 2" xfId="10101" xr:uid="{00000000-0005-0000-0000-0000CC470000}"/>
    <cellStyle name="Normal 6 3 2 3 4 2 2 2 2" xfId="10102" xr:uid="{00000000-0005-0000-0000-0000CD470000}"/>
    <cellStyle name="Normal 6 3 2 3 4 2 2 2 2 2" xfId="39951" xr:uid="{00000000-0005-0000-0000-0000CE470000}"/>
    <cellStyle name="Normal 6 3 2 3 4 2 2 2 3" xfId="29933" xr:uid="{00000000-0005-0000-0000-0000CF470000}"/>
    <cellStyle name="Normal 6 3 2 3 4 2 2 3" xfId="10103" xr:uid="{00000000-0005-0000-0000-0000D0470000}"/>
    <cellStyle name="Normal 6 3 2 3 4 2 2 3 2" xfId="10104" xr:uid="{00000000-0005-0000-0000-0000D1470000}"/>
    <cellStyle name="Normal 6 3 2 3 4 2 2 3 2 2" xfId="39952" xr:uid="{00000000-0005-0000-0000-0000D2470000}"/>
    <cellStyle name="Normal 6 3 2 3 4 2 2 3 3" xfId="29934" xr:uid="{00000000-0005-0000-0000-0000D3470000}"/>
    <cellStyle name="Normal 6 3 2 3 4 2 2 4" xfId="10105" xr:uid="{00000000-0005-0000-0000-0000D4470000}"/>
    <cellStyle name="Normal 6 3 2 3 4 2 2 4 2" xfId="35395" xr:uid="{00000000-0005-0000-0000-0000D5470000}"/>
    <cellStyle name="Normal 6 3 2 3 4 2 2 5" xfId="24799" xr:uid="{00000000-0005-0000-0000-0000D6470000}"/>
    <cellStyle name="Normal 6 3 2 3 4 2 3" xfId="10106" xr:uid="{00000000-0005-0000-0000-0000D7470000}"/>
    <cellStyle name="Normal 6 3 2 3 4 2 3 2" xfId="10107" xr:uid="{00000000-0005-0000-0000-0000D8470000}"/>
    <cellStyle name="Normal 6 3 2 3 4 2 3 2 2" xfId="10108" xr:uid="{00000000-0005-0000-0000-0000D9470000}"/>
    <cellStyle name="Normal 6 3 2 3 4 2 3 2 2 2" xfId="39953" xr:uid="{00000000-0005-0000-0000-0000DA470000}"/>
    <cellStyle name="Normal 6 3 2 3 4 2 3 2 3" xfId="29935" xr:uid="{00000000-0005-0000-0000-0000DB470000}"/>
    <cellStyle name="Normal 6 3 2 3 4 2 3 3" xfId="10109" xr:uid="{00000000-0005-0000-0000-0000DC470000}"/>
    <cellStyle name="Normal 6 3 2 3 4 2 3 3 2" xfId="10110" xr:uid="{00000000-0005-0000-0000-0000DD470000}"/>
    <cellStyle name="Normal 6 3 2 3 4 2 3 3 2 2" xfId="39954" xr:uid="{00000000-0005-0000-0000-0000DE470000}"/>
    <cellStyle name="Normal 6 3 2 3 4 2 3 3 3" xfId="29936" xr:uid="{00000000-0005-0000-0000-0000DF470000}"/>
    <cellStyle name="Normal 6 3 2 3 4 2 3 4" xfId="10111" xr:uid="{00000000-0005-0000-0000-0000E0470000}"/>
    <cellStyle name="Normal 6 3 2 3 4 2 3 4 2" xfId="35396" xr:uid="{00000000-0005-0000-0000-0000E1470000}"/>
    <cellStyle name="Normal 6 3 2 3 4 2 3 5" xfId="24800" xr:uid="{00000000-0005-0000-0000-0000E2470000}"/>
    <cellStyle name="Normal 6 3 2 3 4 2 4" xfId="10112" xr:uid="{00000000-0005-0000-0000-0000E3470000}"/>
    <cellStyle name="Normal 6 3 2 3 4 2 4 2" xfId="10113" xr:uid="{00000000-0005-0000-0000-0000E4470000}"/>
    <cellStyle name="Normal 6 3 2 3 4 2 4 2 2" xfId="39955" xr:uid="{00000000-0005-0000-0000-0000E5470000}"/>
    <cellStyle name="Normal 6 3 2 3 4 2 4 3" xfId="29937" xr:uid="{00000000-0005-0000-0000-0000E6470000}"/>
    <cellStyle name="Normal 6 3 2 3 4 2 5" xfId="10114" xr:uid="{00000000-0005-0000-0000-0000E7470000}"/>
    <cellStyle name="Normal 6 3 2 3 4 2 5 2" xfId="10115" xr:uid="{00000000-0005-0000-0000-0000E8470000}"/>
    <cellStyle name="Normal 6 3 2 3 4 2 5 2 2" xfId="39956" xr:uid="{00000000-0005-0000-0000-0000E9470000}"/>
    <cellStyle name="Normal 6 3 2 3 4 2 5 3" xfId="29938" xr:uid="{00000000-0005-0000-0000-0000EA470000}"/>
    <cellStyle name="Normal 6 3 2 3 4 2 6" xfId="10116" xr:uid="{00000000-0005-0000-0000-0000EB470000}"/>
    <cellStyle name="Normal 6 3 2 3 4 2 6 2" xfId="35394" xr:uid="{00000000-0005-0000-0000-0000EC470000}"/>
    <cellStyle name="Normal 6 3 2 3 4 2 7" xfId="24798" xr:uid="{00000000-0005-0000-0000-0000ED470000}"/>
    <cellStyle name="Normal 6 3 2 3 4 3" xfId="10117" xr:uid="{00000000-0005-0000-0000-0000EE470000}"/>
    <cellStyle name="Normal 6 3 2 3 4 3 2" xfId="10118" xr:uid="{00000000-0005-0000-0000-0000EF470000}"/>
    <cellStyle name="Normal 6 3 2 3 4 3 2 2" xfId="10119" xr:uid="{00000000-0005-0000-0000-0000F0470000}"/>
    <cellStyle name="Normal 6 3 2 3 4 3 2 2 2" xfId="39957" xr:uid="{00000000-0005-0000-0000-0000F1470000}"/>
    <cellStyle name="Normal 6 3 2 3 4 3 2 3" xfId="29939" xr:uid="{00000000-0005-0000-0000-0000F2470000}"/>
    <cellStyle name="Normal 6 3 2 3 4 3 3" xfId="10120" xr:uid="{00000000-0005-0000-0000-0000F3470000}"/>
    <cellStyle name="Normal 6 3 2 3 4 3 3 2" xfId="10121" xr:uid="{00000000-0005-0000-0000-0000F4470000}"/>
    <cellStyle name="Normal 6 3 2 3 4 3 3 2 2" xfId="39958" xr:uid="{00000000-0005-0000-0000-0000F5470000}"/>
    <cellStyle name="Normal 6 3 2 3 4 3 3 3" xfId="29940" xr:uid="{00000000-0005-0000-0000-0000F6470000}"/>
    <cellStyle name="Normal 6 3 2 3 4 3 4" xfId="10122" xr:uid="{00000000-0005-0000-0000-0000F7470000}"/>
    <cellStyle name="Normal 6 3 2 3 4 3 4 2" xfId="35397" xr:uid="{00000000-0005-0000-0000-0000F8470000}"/>
    <cellStyle name="Normal 6 3 2 3 4 3 5" xfId="24801" xr:uid="{00000000-0005-0000-0000-0000F9470000}"/>
    <cellStyle name="Normal 6 3 2 3 4 4" xfId="10123" xr:uid="{00000000-0005-0000-0000-0000FA470000}"/>
    <cellStyle name="Normal 6 3 2 3 4 4 2" xfId="10124" xr:uid="{00000000-0005-0000-0000-0000FB470000}"/>
    <cellStyle name="Normal 6 3 2 3 4 4 2 2" xfId="10125" xr:uid="{00000000-0005-0000-0000-0000FC470000}"/>
    <cellStyle name="Normal 6 3 2 3 4 4 2 2 2" xfId="39959" xr:uid="{00000000-0005-0000-0000-0000FD470000}"/>
    <cellStyle name="Normal 6 3 2 3 4 4 2 3" xfId="29941" xr:uid="{00000000-0005-0000-0000-0000FE470000}"/>
    <cellStyle name="Normal 6 3 2 3 4 4 3" xfId="10126" xr:uid="{00000000-0005-0000-0000-0000FF470000}"/>
    <cellStyle name="Normal 6 3 2 3 4 4 3 2" xfId="10127" xr:uid="{00000000-0005-0000-0000-000000480000}"/>
    <cellStyle name="Normal 6 3 2 3 4 4 3 2 2" xfId="39960" xr:uid="{00000000-0005-0000-0000-000001480000}"/>
    <cellStyle name="Normal 6 3 2 3 4 4 3 3" xfId="29942" xr:uid="{00000000-0005-0000-0000-000002480000}"/>
    <cellStyle name="Normal 6 3 2 3 4 4 4" xfId="10128" xr:uid="{00000000-0005-0000-0000-000003480000}"/>
    <cellStyle name="Normal 6 3 2 3 4 4 4 2" xfId="35398" xr:uid="{00000000-0005-0000-0000-000004480000}"/>
    <cellStyle name="Normal 6 3 2 3 4 4 5" xfId="24802" xr:uid="{00000000-0005-0000-0000-000005480000}"/>
    <cellStyle name="Normal 6 3 2 3 4 5" xfId="10129" xr:uid="{00000000-0005-0000-0000-000006480000}"/>
    <cellStyle name="Normal 6 3 2 3 4 5 2" xfId="10130" xr:uid="{00000000-0005-0000-0000-000007480000}"/>
    <cellStyle name="Normal 6 3 2 3 4 5 2 2" xfId="39961" xr:uid="{00000000-0005-0000-0000-000008480000}"/>
    <cellStyle name="Normal 6 3 2 3 4 5 3" xfId="29943" xr:uid="{00000000-0005-0000-0000-000009480000}"/>
    <cellStyle name="Normal 6 3 2 3 4 6" xfId="10131" xr:uid="{00000000-0005-0000-0000-00000A480000}"/>
    <cellStyle name="Normal 6 3 2 3 4 6 2" xfId="10132" xr:uid="{00000000-0005-0000-0000-00000B480000}"/>
    <cellStyle name="Normal 6 3 2 3 4 6 2 2" xfId="39962" xr:uid="{00000000-0005-0000-0000-00000C480000}"/>
    <cellStyle name="Normal 6 3 2 3 4 6 3" xfId="29944" xr:uid="{00000000-0005-0000-0000-00000D480000}"/>
    <cellStyle name="Normal 6 3 2 3 4 7" xfId="10133" xr:uid="{00000000-0005-0000-0000-00000E480000}"/>
    <cellStyle name="Normal 6 3 2 3 4 7 2" xfId="35393" xr:uid="{00000000-0005-0000-0000-00000F480000}"/>
    <cellStyle name="Normal 6 3 2 3 4 8" xfId="24797" xr:uid="{00000000-0005-0000-0000-000010480000}"/>
    <cellStyle name="Normal 6 3 2 3 5" xfId="10134" xr:uid="{00000000-0005-0000-0000-000011480000}"/>
    <cellStyle name="Normal 6 3 2 3 5 2" xfId="10135" xr:uid="{00000000-0005-0000-0000-000012480000}"/>
    <cellStyle name="Normal 6 3 2 3 5 2 2" xfId="10136" xr:uid="{00000000-0005-0000-0000-000013480000}"/>
    <cellStyle name="Normal 6 3 2 3 5 2 2 2" xfId="10137" xr:uid="{00000000-0005-0000-0000-000014480000}"/>
    <cellStyle name="Normal 6 3 2 3 5 2 2 2 2" xfId="10138" xr:uid="{00000000-0005-0000-0000-000015480000}"/>
    <cellStyle name="Normal 6 3 2 3 5 2 2 2 2 2" xfId="39963" xr:uid="{00000000-0005-0000-0000-000016480000}"/>
    <cellStyle name="Normal 6 3 2 3 5 2 2 2 3" xfId="29945" xr:uid="{00000000-0005-0000-0000-000017480000}"/>
    <cellStyle name="Normal 6 3 2 3 5 2 2 3" xfId="10139" xr:uid="{00000000-0005-0000-0000-000018480000}"/>
    <cellStyle name="Normal 6 3 2 3 5 2 2 3 2" xfId="10140" xr:uid="{00000000-0005-0000-0000-000019480000}"/>
    <cellStyle name="Normal 6 3 2 3 5 2 2 3 2 2" xfId="39964" xr:uid="{00000000-0005-0000-0000-00001A480000}"/>
    <cellStyle name="Normal 6 3 2 3 5 2 2 3 3" xfId="29946" xr:uid="{00000000-0005-0000-0000-00001B480000}"/>
    <cellStyle name="Normal 6 3 2 3 5 2 2 4" xfId="10141" xr:uid="{00000000-0005-0000-0000-00001C480000}"/>
    <cellStyle name="Normal 6 3 2 3 5 2 2 4 2" xfId="35401" xr:uid="{00000000-0005-0000-0000-00001D480000}"/>
    <cellStyle name="Normal 6 3 2 3 5 2 2 5" xfId="24805" xr:uid="{00000000-0005-0000-0000-00001E480000}"/>
    <cellStyle name="Normal 6 3 2 3 5 2 3" xfId="10142" xr:uid="{00000000-0005-0000-0000-00001F480000}"/>
    <cellStyle name="Normal 6 3 2 3 5 2 3 2" xfId="10143" xr:uid="{00000000-0005-0000-0000-000020480000}"/>
    <cellStyle name="Normal 6 3 2 3 5 2 3 2 2" xfId="10144" xr:uid="{00000000-0005-0000-0000-000021480000}"/>
    <cellStyle name="Normal 6 3 2 3 5 2 3 2 2 2" xfId="39965" xr:uid="{00000000-0005-0000-0000-000022480000}"/>
    <cellStyle name="Normal 6 3 2 3 5 2 3 2 3" xfId="29947" xr:uid="{00000000-0005-0000-0000-000023480000}"/>
    <cellStyle name="Normal 6 3 2 3 5 2 3 3" xfId="10145" xr:uid="{00000000-0005-0000-0000-000024480000}"/>
    <cellStyle name="Normal 6 3 2 3 5 2 3 3 2" xfId="10146" xr:uid="{00000000-0005-0000-0000-000025480000}"/>
    <cellStyle name="Normal 6 3 2 3 5 2 3 3 2 2" xfId="39966" xr:uid="{00000000-0005-0000-0000-000026480000}"/>
    <cellStyle name="Normal 6 3 2 3 5 2 3 3 3" xfId="29948" xr:uid="{00000000-0005-0000-0000-000027480000}"/>
    <cellStyle name="Normal 6 3 2 3 5 2 3 4" xfId="10147" xr:uid="{00000000-0005-0000-0000-000028480000}"/>
    <cellStyle name="Normal 6 3 2 3 5 2 3 4 2" xfId="35402" xr:uid="{00000000-0005-0000-0000-000029480000}"/>
    <cellStyle name="Normal 6 3 2 3 5 2 3 5" xfId="24806" xr:uid="{00000000-0005-0000-0000-00002A480000}"/>
    <cellStyle name="Normal 6 3 2 3 5 2 4" xfId="10148" xr:uid="{00000000-0005-0000-0000-00002B480000}"/>
    <cellStyle name="Normal 6 3 2 3 5 2 4 2" xfId="10149" xr:uid="{00000000-0005-0000-0000-00002C480000}"/>
    <cellStyle name="Normal 6 3 2 3 5 2 4 2 2" xfId="39967" xr:uid="{00000000-0005-0000-0000-00002D480000}"/>
    <cellStyle name="Normal 6 3 2 3 5 2 4 3" xfId="29949" xr:uid="{00000000-0005-0000-0000-00002E480000}"/>
    <cellStyle name="Normal 6 3 2 3 5 2 5" xfId="10150" xr:uid="{00000000-0005-0000-0000-00002F480000}"/>
    <cellStyle name="Normal 6 3 2 3 5 2 5 2" xfId="10151" xr:uid="{00000000-0005-0000-0000-000030480000}"/>
    <cellStyle name="Normal 6 3 2 3 5 2 5 2 2" xfId="39968" xr:uid="{00000000-0005-0000-0000-000031480000}"/>
    <cellStyle name="Normal 6 3 2 3 5 2 5 3" xfId="29950" xr:uid="{00000000-0005-0000-0000-000032480000}"/>
    <cellStyle name="Normal 6 3 2 3 5 2 6" xfId="10152" xr:uid="{00000000-0005-0000-0000-000033480000}"/>
    <cellStyle name="Normal 6 3 2 3 5 2 6 2" xfId="35400" xr:uid="{00000000-0005-0000-0000-000034480000}"/>
    <cellStyle name="Normal 6 3 2 3 5 2 7" xfId="24804" xr:uid="{00000000-0005-0000-0000-000035480000}"/>
    <cellStyle name="Normal 6 3 2 3 5 3" xfId="10153" xr:uid="{00000000-0005-0000-0000-000036480000}"/>
    <cellStyle name="Normal 6 3 2 3 5 3 2" xfId="10154" xr:uid="{00000000-0005-0000-0000-000037480000}"/>
    <cellStyle name="Normal 6 3 2 3 5 3 2 2" xfId="10155" xr:uid="{00000000-0005-0000-0000-000038480000}"/>
    <cellStyle name="Normal 6 3 2 3 5 3 2 2 2" xfId="39969" xr:uid="{00000000-0005-0000-0000-000039480000}"/>
    <cellStyle name="Normal 6 3 2 3 5 3 2 3" xfId="29951" xr:uid="{00000000-0005-0000-0000-00003A480000}"/>
    <cellStyle name="Normal 6 3 2 3 5 3 3" xfId="10156" xr:uid="{00000000-0005-0000-0000-00003B480000}"/>
    <cellStyle name="Normal 6 3 2 3 5 3 3 2" xfId="10157" xr:uid="{00000000-0005-0000-0000-00003C480000}"/>
    <cellStyle name="Normal 6 3 2 3 5 3 3 2 2" xfId="39970" xr:uid="{00000000-0005-0000-0000-00003D480000}"/>
    <cellStyle name="Normal 6 3 2 3 5 3 3 3" xfId="29952" xr:uid="{00000000-0005-0000-0000-00003E480000}"/>
    <cellStyle name="Normal 6 3 2 3 5 3 4" xfId="10158" xr:uid="{00000000-0005-0000-0000-00003F480000}"/>
    <cellStyle name="Normal 6 3 2 3 5 3 4 2" xfId="35403" xr:uid="{00000000-0005-0000-0000-000040480000}"/>
    <cellStyle name="Normal 6 3 2 3 5 3 5" xfId="24807" xr:uid="{00000000-0005-0000-0000-000041480000}"/>
    <cellStyle name="Normal 6 3 2 3 5 4" xfId="10159" xr:uid="{00000000-0005-0000-0000-000042480000}"/>
    <cellStyle name="Normal 6 3 2 3 5 4 2" xfId="10160" xr:uid="{00000000-0005-0000-0000-000043480000}"/>
    <cellStyle name="Normal 6 3 2 3 5 4 2 2" xfId="10161" xr:uid="{00000000-0005-0000-0000-000044480000}"/>
    <cellStyle name="Normal 6 3 2 3 5 4 2 2 2" xfId="39971" xr:uid="{00000000-0005-0000-0000-000045480000}"/>
    <cellStyle name="Normal 6 3 2 3 5 4 2 3" xfId="29953" xr:uid="{00000000-0005-0000-0000-000046480000}"/>
    <cellStyle name="Normal 6 3 2 3 5 4 3" xfId="10162" xr:uid="{00000000-0005-0000-0000-000047480000}"/>
    <cellStyle name="Normal 6 3 2 3 5 4 3 2" xfId="10163" xr:uid="{00000000-0005-0000-0000-000048480000}"/>
    <cellStyle name="Normal 6 3 2 3 5 4 3 2 2" xfId="39972" xr:uid="{00000000-0005-0000-0000-000049480000}"/>
    <cellStyle name="Normal 6 3 2 3 5 4 3 3" xfId="29954" xr:uid="{00000000-0005-0000-0000-00004A480000}"/>
    <cellStyle name="Normal 6 3 2 3 5 4 4" xfId="10164" xr:uid="{00000000-0005-0000-0000-00004B480000}"/>
    <cellStyle name="Normal 6 3 2 3 5 4 4 2" xfId="35404" xr:uid="{00000000-0005-0000-0000-00004C480000}"/>
    <cellStyle name="Normal 6 3 2 3 5 4 5" xfId="24808" xr:uid="{00000000-0005-0000-0000-00004D480000}"/>
    <cellStyle name="Normal 6 3 2 3 5 5" xfId="10165" xr:uid="{00000000-0005-0000-0000-00004E480000}"/>
    <cellStyle name="Normal 6 3 2 3 5 5 2" xfId="10166" xr:uid="{00000000-0005-0000-0000-00004F480000}"/>
    <cellStyle name="Normal 6 3 2 3 5 5 2 2" xfId="39973" xr:uid="{00000000-0005-0000-0000-000050480000}"/>
    <cellStyle name="Normal 6 3 2 3 5 5 3" xfId="29955" xr:uid="{00000000-0005-0000-0000-000051480000}"/>
    <cellStyle name="Normal 6 3 2 3 5 6" xfId="10167" xr:uid="{00000000-0005-0000-0000-000052480000}"/>
    <cellStyle name="Normal 6 3 2 3 5 6 2" xfId="10168" xr:uid="{00000000-0005-0000-0000-000053480000}"/>
    <cellStyle name="Normal 6 3 2 3 5 6 2 2" xfId="39974" xr:uid="{00000000-0005-0000-0000-000054480000}"/>
    <cellStyle name="Normal 6 3 2 3 5 6 3" xfId="29956" xr:uid="{00000000-0005-0000-0000-000055480000}"/>
    <cellStyle name="Normal 6 3 2 3 5 7" xfId="10169" xr:uid="{00000000-0005-0000-0000-000056480000}"/>
    <cellStyle name="Normal 6 3 2 3 5 7 2" xfId="35399" xr:uid="{00000000-0005-0000-0000-000057480000}"/>
    <cellStyle name="Normal 6 3 2 3 5 8" xfId="24803" xr:uid="{00000000-0005-0000-0000-000058480000}"/>
    <cellStyle name="Normal 6 3 2 3 6" xfId="10170" xr:uid="{00000000-0005-0000-0000-000059480000}"/>
    <cellStyle name="Normal 6 3 2 3 6 2" xfId="10171" xr:uid="{00000000-0005-0000-0000-00005A480000}"/>
    <cellStyle name="Normal 6 3 2 3 6 2 2" xfId="10172" xr:uid="{00000000-0005-0000-0000-00005B480000}"/>
    <cellStyle name="Normal 6 3 2 3 6 2 2 2" xfId="10173" xr:uid="{00000000-0005-0000-0000-00005C480000}"/>
    <cellStyle name="Normal 6 3 2 3 6 2 2 2 2" xfId="10174" xr:uid="{00000000-0005-0000-0000-00005D480000}"/>
    <cellStyle name="Normal 6 3 2 3 6 2 2 2 2 2" xfId="39975" xr:uid="{00000000-0005-0000-0000-00005E480000}"/>
    <cellStyle name="Normal 6 3 2 3 6 2 2 2 3" xfId="29957" xr:uid="{00000000-0005-0000-0000-00005F480000}"/>
    <cellStyle name="Normal 6 3 2 3 6 2 2 3" xfId="10175" xr:uid="{00000000-0005-0000-0000-000060480000}"/>
    <cellStyle name="Normal 6 3 2 3 6 2 2 3 2" xfId="10176" xr:uid="{00000000-0005-0000-0000-000061480000}"/>
    <cellStyle name="Normal 6 3 2 3 6 2 2 3 2 2" xfId="39976" xr:uid="{00000000-0005-0000-0000-000062480000}"/>
    <cellStyle name="Normal 6 3 2 3 6 2 2 3 3" xfId="29958" xr:uid="{00000000-0005-0000-0000-000063480000}"/>
    <cellStyle name="Normal 6 3 2 3 6 2 2 4" xfId="10177" xr:uid="{00000000-0005-0000-0000-000064480000}"/>
    <cellStyle name="Normal 6 3 2 3 6 2 2 4 2" xfId="35407" xr:uid="{00000000-0005-0000-0000-000065480000}"/>
    <cellStyle name="Normal 6 3 2 3 6 2 2 5" xfId="24811" xr:uid="{00000000-0005-0000-0000-000066480000}"/>
    <cellStyle name="Normal 6 3 2 3 6 2 3" xfId="10178" xr:uid="{00000000-0005-0000-0000-000067480000}"/>
    <cellStyle name="Normal 6 3 2 3 6 2 3 2" xfId="10179" xr:uid="{00000000-0005-0000-0000-000068480000}"/>
    <cellStyle name="Normal 6 3 2 3 6 2 3 2 2" xfId="10180" xr:uid="{00000000-0005-0000-0000-000069480000}"/>
    <cellStyle name="Normal 6 3 2 3 6 2 3 2 2 2" xfId="39977" xr:uid="{00000000-0005-0000-0000-00006A480000}"/>
    <cellStyle name="Normal 6 3 2 3 6 2 3 2 3" xfId="29959" xr:uid="{00000000-0005-0000-0000-00006B480000}"/>
    <cellStyle name="Normal 6 3 2 3 6 2 3 3" xfId="10181" xr:uid="{00000000-0005-0000-0000-00006C480000}"/>
    <cellStyle name="Normal 6 3 2 3 6 2 3 3 2" xfId="10182" xr:uid="{00000000-0005-0000-0000-00006D480000}"/>
    <cellStyle name="Normal 6 3 2 3 6 2 3 3 2 2" xfId="39978" xr:uid="{00000000-0005-0000-0000-00006E480000}"/>
    <cellStyle name="Normal 6 3 2 3 6 2 3 3 3" xfId="29960" xr:uid="{00000000-0005-0000-0000-00006F480000}"/>
    <cellStyle name="Normal 6 3 2 3 6 2 3 4" xfId="10183" xr:uid="{00000000-0005-0000-0000-000070480000}"/>
    <cellStyle name="Normal 6 3 2 3 6 2 3 4 2" xfId="35408" xr:uid="{00000000-0005-0000-0000-000071480000}"/>
    <cellStyle name="Normal 6 3 2 3 6 2 3 5" xfId="24812" xr:uid="{00000000-0005-0000-0000-000072480000}"/>
    <cellStyle name="Normal 6 3 2 3 6 2 4" xfId="10184" xr:uid="{00000000-0005-0000-0000-000073480000}"/>
    <cellStyle name="Normal 6 3 2 3 6 2 4 2" xfId="10185" xr:uid="{00000000-0005-0000-0000-000074480000}"/>
    <cellStyle name="Normal 6 3 2 3 6 2 4 2 2" xfId="39979" xr:uid="{00000000-0005-0000-0000-000075480000}"/>
    <cellStyle name="Normal 6 3 2 3 6 2 4 3" xfId="29961" xr:uid="{00000000-0005-0000-0000-000076480000}"/>
    <cellStyle name="Normal 6 3 2 3 6 2 5" xfId="10186" xr:uid="{00000000-0005-0000-0000-000077480000}"/>
    <cellStyle name="Normal 6 3 2 3 6 2 5 2" xfId="10187" xr:uid="{00000000-0005-0000-0000-000078480000}"/>
    <cellStyle name="Normal 6 3 2 3 6 2 5 2 2" xfId="39980" xr:uid="{00000000-0005-0000-0000-000079480000}"/>
    <cellStyle name="Normal 6 3 2 3 6 2 5 3" xfId="29962" xr:uid="{00000000-0005-0000-0000-00007A480000}"/>
    <cellStyle name="Normal 6 3 2 3 6 2 6" xfId="10188" xr:uid="{00000000-0005-0000-0000-00007B480000}"/>
    <cellStyle name="Normal 6 3 2 3 6 2 6 2" xfId="35406" xr:uid="{00000000-0005-0000-0000-00007C480000}"/>
    <cellStyle name="Normal 6 3 2 3 6 2 7" xfId="24810" xr:uid="{00000000-0005-0000-0000-00007D480000}"/>
    <cellStyle name="Normal 6 3 2 3 6 3" xfId="10189" xr:uid="{00000000-0005-0000-0000-00007E480000}"/>
    <cellStyle name="Normal 6 3 2 3 6 3 2" xfId="10190" xr:uid="{00000000-0005-0000-0000-00007F480000}"/>
    <cellStyle name="Normal 6 3 2 3 6 3 2 2" xfId="10191" xr:uid="{00000000-0005-0000-0000-000080480000}"/>
    <cellStyle name="Normal 6 3 2 3 6 3 2 2 2" xfId="39981" xr:uid="{00000000-0005-0000-0000-000081480000}"/>
    <cellStyle name="Normal 6 3 2 3 6 3 2 3" xfId="29963" xr:uid="{00000000-0005-0000-0000-000082480000}"/>
    <cellStyle name="Normal 6 3 2 3 6 3 3" xfId="10192" xr:uid="{00000000-0005-0000-0000-000083480000}"/>
    <cellStyle name="Normal 6 3 2 3 6 3 3 2" xfId="10193" xr:uid="{00000000-0005-0000-0000-000084480000}"/>
    <cellStyle name="Normal 6 3 2 3 6 3 3 2 2" xfId="39982" xr:uid="{00000000-0005-0000-0000-000085480000}"/>
    <cellStyle name="Normal 6 3 2 3 6 3 3 3" xfId="29964" xr:uid="{00000000-0005-0000-0000-000086480000}"/>
    <cellStyle name="Normal 6 3 2 3 6 3 4" xfId="10194" xr:uid="{00000000-0005-0000-0000-000087480000}"/>
    <cellStyle name="Normal 6 3 2 3 6 3 4 2" xfId="35409" xr:uid="{00000000-0005-0000-0000-000088480000}"/>
    <cellStyle name="Normal 6 3 2 3 6 3 5" xfId="24813" xr:uid="{00000000-0005-0000-0000-000089480000}"/>
    <cellStyle name="Normal 6 3 2 3 6 4" xfId="10195" xr:uid="{00000000-0005-0000-0000-00008A480000}"/>
    <cellStyle name="Normal 6 3 2 3 6 4 2" xfId="10196" xr:uid="{00000000-0005-0000-0000-00008B480000}"/>
    <cellStyle name="Normal 6 3 2 3 6 4 2 2" xfId="10197" xr:uid="{00000000-0005-0000-0000-00008C480000}"/>
    <cellStyle name="Normal 6 3 2 3 6 4 2 2 2" xfId="39983" xr:uid="{00000000-0005-0000-0000-00008D480000}"/>
    <cellStyle name="Normal 6 3 2 3 6 4 2 3" xfId="29965" xr:uid="{00000000-0005-0000-0000-00008E480000}"/>
    <cellStyle name="Normal 6 3 2 3 6 4 3" xfId="10198" xr:uid="{00000000-0005-0000-0000-00008F480000}"/>
    <cellStyle name="Normal 6 3 2 3 6 4 3 2" xfId="10199" xr:uid="{00000000-0005-0000-0000-000090480000}"/>
    <cellStyle name="Normal 6 3 2 3 6 4 3 2 2" xfId="39984" xr:uid="{00000000-0005-0000-0000-000091480000}"/>
    <cellStyle name="Normal 6 3 2 3 6 4 3 3" xfId="29966" xr:uid="{00000000-0005-0000-0000-000092480000}"/>
    <cellStyle name="Normal 6 3 2 3 6 4 4" xfId="10200" xr:uid="{00000000-0005-0000-0000-000093480000}"/>
    <cellStyle name="Normal 6 3 2 3 6 4 4 2" xfId="35410" xr:uid="{00000000-0005-0000-0000-000094480000}"/>
    <cellStyle name="Normal 6 3 2 3 6 4 5" xfId="24814" xr:uid="{00000000-0005-0000-0000-000095480000}"/>
    <cellStyle name="Normal 6 3 2 3 6 5" xfId="10201" xr:uid="{00000000-0005-0000-0000-000096480000}"/>
    <cellStyle name="Normal 6 3 2 3 6 5 2" xfId="10202" xr:uid="{00000000-0005-0000-0000-000097480000}"/>
    <cellStyle name="Normal 6 3 2 3 6 5 2 2" xfId="39985" xr:uid="{00000000-0005-0000-0000-000098480000}"/>
    <cellStyle name="Normal 6 3 2 3 6 5 3" xfId="29967" xr:uid="{00000000-0005-0000-0000-000099480000}"/>
    <cellStyle name="Normal 6 3 2 3 6 6" xfId="10203" xr:uid="{00000000-0005-0000-0000-00009A480000}"/>
    <cellStyle name="Normal 6 3 2 3 6 6 2" xfId="10204" xr:uid="{00000000-0005-0000-0000-00009B480000}"/>
    <cellStyle name="Normal 6 3 2 3 6 6 2 2" xfId="39986" xr:uid="{00000000-0005-0000-0000-00009C480000}"/>
    <cellStyle name="Normal 6 3 2 3 6 6 3" xfId="29968" xr:uid="{00000000-0005-0000-0000-00009D480000}"/>
    <cellStyle name="Normal 6 3 2 3 6 7" xfId="10205" xr:uid="{00000000-0005-0000-0000-00009E480000}"/>
    <cellStyle name="Normal 6 3 2 3 6 7 2" xfId="35405" xr:uid="{00000000-0005-0000-0000-00009F480000}"/>
    <cellStyle name="Normal 6 3 2 3 6 8" xfId="24809" xr:uid="{00000000-0005-0000-0000-0000A0480000}"/>
    <cellStyle name="Normal 6 3 2 3 7" xfId="10206" xr:uid="{00000000-0005-0000-0000-0000A1480000}"/>
    <cellStyle name="Normal 6 3 2 3 7 2" xfId="10207" xr:uid="{00000000-0005-0000-0000-0000A2480000}"/>
    <cellStyle name="Normal 6 3 2 3 7 2 2" xfId="10208" xr:uid="{00000000-0005-0000-0000-0000A3480000}"/>
    <cellStyle name="Normal 6 3 2 3 7 2 2 2" xfId="10209" xr:uid="{00000000-0005-0000-0000-0000A4480000}"/>
    <cellStyle name="Normal 6 3 2 3 7 2 2 2 2" xfId="39987" xr:uid="{00000000-0005-0000-0000-0000A5480000}"/>
    <cellStyle name="Normal 6 3 2 3 7 2 2 3" xfId="29969" xr:uid="{00000000-0005-0000-0000-0000A6480000}"/>
    <cellStyle name="Normal 6 3 2 3 7 2 3" xfId="10210" xr:uid="{00000000-0005-0000-0000-0000A7480000}"/>
    <cellStyle name="Normal 6 3 2 3 7 2 3 2" xfId="10211" xr:uid="{00000000-0005-0000-0000-0000A8480000}"/>
    <cellStyle name="Normal 6 3 2 3 7 2 3 2 2" xfId="39988" xr:uid="{00000000-0005-0000-0000-0000A9480000}"/>
    <cellStyle name="Normal 6 3 2 3 7 2 3 3" xfId="29970" xr:uid="{00000000-0005-0000-0000-0000AA480000}"/>
    <cellStyle name="Normal 6 3 2 3 7 2 4" xfId="10212" xr:uid="{00000000-0005-0000-0000-0000AB480000}"/>
    <cellStyle name="Normal 6 3 2 3 7 2 4 2" xfId="35412" xr:uid="{00000000-0005-0000-0000-0000AC480000}"/>
    <cellStyle name="Normal 6 3 2 3 7 2 5" xfId="24816" xr:uid="{00000000-0005-0000-0000-0000AD480000}"/>
    <cellStyle name="Normal 6 3 2 3 7 3" xfId="10213" xr:uid="{00000000-0005-0000-0000-0000AE480000}"/>
    <cellStyle name="Normal 6 3 2 3 7 3 2" xfId="10214" xr:uid="{00000000-0005-0000-0000-0000AF480000}"/>
    <cellStyle name="Normal 6 3 2 3 7 3 2 2" xfId="10215" xr:uid="{00000000-0005-0000-0000-0000B0480000}"/>
    <cellStyle name="Normal 6 3 2 3 7 3 2 2 2" xfId="39989" xr:uid="{00000000-0005-0000-0000-0000B1480000}"/>
    <cellStyle name="Normal 6 3 2 3 7 3 2 3" xfId="29971" xr:uid="{00000000-0005-0000-0000-0000B2480000}"/>
    <cellStyle name="Normal 6 3 2 3 7 3 3" xfId="10216" xr:uid="{00000000-0005-0000-0000-0000B3480000}"/>
    <cellStyle name="Normal 6 3 2 3 7 3 3 2" xfId="10217" xr:uid="{00000000-0005-0000-0000-0000B4480000}"/>
    <cellStyle name="Normal 6 3 2 3 7 3 3 2 2" xfId="39990" xr:uid="{00000000-0005-0000-0000-0000B5480000}"/>
    <cellStyle name="Normal 6 3 2 3 7 3 3 3" xfId="29972" xr:uid="{00000000-0005-0000-0000-0000B6480000}"/>
    <cellStyle name="Normal 6 3 2 3 7 3 4" xfId="10218" xr:uid="{00000000-0005-0000-0000-0000B7480000}"/>
    <cellStyle name="Normal 6 3 2 3 7 3 4 2" xfId="35413" xr:uid="{00000000-0005-0000-0000-0000B8480000}"/>
    <cellStyle name="Normal 6 3 2 3 7 3 5" xfId="24817" xr:uid="{00000000-0005-0000-0000-0000B9480000}"/>
    <cellStyle name="Normal 6 3 2 3 7 4" xfId="10219" xr:uid="{00000000-0005-0000-0000-0000BA480000}"/>
    <cellStyle name="Normal 6 3 2 3 7 4 2" xfId="10220" xr:uid="{00000000-0005-0000-0000-0000BB480000}"/>
    <cellStyle name="Normal 6 3 2 3 7 4 2 2" xfId="39991" xr:uid="{00000000-0005-0000-0000-0000BC480000}"/>
    <cellStyle name="Normal 6 3 2 3 7 4 3" xfId="29973" xr:uid="{00000000-0005-0000-0000-0000BD480000}"/>
    <cellStyle name="Normal 6 3 2 3 7 5" xfId="10221" xr:uid="{00000000-0005-0000-0000-0000BE480000}"/>
    <cellStyle name="Normal 6 3 2 3 7 5 2" xfId="10222" xr:uid="{00000000-0005-0000-0000-0000BF480000}"/>
    <cellStyle name="Normal 6 3 2 3 7 5 2 2" xfId="39992" xr:uid="{00000000-0005-0000-0000-0000C0480000}"/>
    <cellStyle name="Normal 6 3 2 3 7 5 3" xfId="29974" xr:uid="{00000000-0005-0000-0000-0000C1480000}"/>
    <cellStyle name="Normal 6 3 2 3 7 6" xfId="10223" xr:uid="{00000000-0005-0000-0000-0000C2480000}"/>
    <cellStyle name="Normal 6 3 2 3 7 6 2" xfId="35411" xr:uid="{00000000-0005-0000-0000-0000C3480000}"/>
    <cellStyle name="Normal 6 3 2 3 7 7" xfId="24815" xr:uid="{00000000-0005-0000-0000-0000C4480000}"/>
    <cellStyle name="Normal 6 3 2 3 8" xfId="10224" xr:uid="{00000000-0005-0000-0000-0000C5480000}"/>
    <cellStyle name="Normal 6 3 2 3 8 2" xfId="10225" xr:uid="{00000000-0005-0000-0000-0000C6480000}"/>
    <cellStyle name="Normal 6 3 2 3 8 2 2" xfId="10226" xr:uid="{00000000-0005-0000-0000-0000C7480000}"/>
    <cellStyle name="Normal 6 3 2 3 8 2 2 2" xfId="39993" xr:uid="{00000000-0005-0000-0000-0000C8480000}"/>
    <cellStyle name="Normal 6 3 2 3 8 2 3" xfId="29975" xr:uid="{00000000-0005-0000-0000-0000C9480000}"/>
    <cellStyle name="Normal 6 3 2 3 8 3" xfId="10227" xr:uid="{00000000-0005-0000-0000-0000CA480000}"/>
    <cellStyle name="Normal 6 3 2 3 8 3 2" xfId="10228" xr:uid="{00000000-0005-0000-0000-0000CB480000}"/>
    <cellStyle name="Normal 6 3 2 3 8 3 2 2" xfId="39994" xr:uid="{00000000-0005-0000-0000-0000CC480000}"/>
    <cellStyle name="Normal 6 3 2 3 8 3 3" xfId="29976" xr:uid="{00000000-0005-0000-0000-0000CD480000}"/>
    <cellStyle name="Normal 6 3 2 3 8 4" xfId="10229" xr:uid="{00000000-0005-0000-0000-0000CE480000}"/>
    <cellStyle name="Normal 6 3 2 3 8 4 2" xfId="35414" xr:uid="{00000000-0005-0000-0000-0000CF480000}"/>
    <cellStyle name="Normal 6 3 2 3 8 5" xfId="24818" xr:uid="{00000000-0005-0000-0000-0000D0480000}"/>
    <cellStyle name="Normal 6 3 2 3 9" xfId="10230" xr:uid="{00000000-0005-0000-0000-0000D1480000}"/>
    <cellStyle name="Normal 6 3 2 3 9 2" xfId="10231" xr:uid="{00000000-0005-0000-0000-0000D2480000}"/>
    <cellStyle name="Normal 6 3 2 3 9 2 2" xfId="10232" xr:uid="{00000000-0005-0000-0000-0000D3480000}"/>
    <cellStyle name="Normal 6 3 2 3 9 2 2 2" xfId="39995" xr:uid="{00000000-0005-0000-0000-0000D4480000}"/>
    <cellStyle name="Normal 6 3 2 3 9 2 3" xfId="29977" xr:uid="{00000000-0005-0000-0000-0000D5480000}"/>
    <cellStyle name="Normal 6 3 2 3 9 3" xfId="10233" xr:uid="{00000000-0005-0000-0000-0000D6480000}"/>
    <cellStyle name="Normal 6 3 2 3 9 3 2" xfId="10234" xr:uid="{00000000-0005-0000-0000-0000D7480000}"/>
    <cellStyle name="Normal 6 3 2 3 9 3 2 2" xfId="39996" xr:uid="{00000000-0005-0000-0000-0000D8480000}"/>
    <cellStyle name="Normal 6 3 2 3 9 3 3" xfId="29978" xr:uid="{00000000-0005-0000-0000-0000D9480000}"/>
    <cellStyle name="Normal 6 3 2 3 9 4" xfId="10235" xr:uid="{00000000-0005-0000-0000-0000DA480000}"/>
    <cellStyle name="Normal 6 3 2 3 9 4 2" xfId="35415" xr:uid="{00000000-0005-0000-0000-0000DB480000}"/>
    <cellStyle name="Normal 6 3 2 3 9 5" xfId="24819" xr:uid="{00000000-0005-0000-0000-0000DC480000}"/>
    <cellStyle name="Normal 6 3 2 4" xfId="10236" xr:uid="{00000000-0005-0000-0000-0000DD480000}"/>
    <cellStyle name="Normal 6 3 2 4 10" xfId="10237" xr:uid="{00000000-0005-0000-0000-0000DE480000}"/>
    <cellStyle name="Normal 6 3 2 4 10 2" xfId="10238" xr:uid="{00000000-0005-0000-0000-0000DF480000}"/>
    <cellStyle name="Normal 6 3 2 4 10 2 2" xfId="39997" xr:uid="{00000000-0005-0000-0000-0000E0480000}"/>
    <cellStyle name="Normal 6 3 2 4 10 3" xfId="29979" xr:uid="{00000000-0005-0000-0000-0000E1480000}"/>
    <cellStyle name="Normal 6 3 2 4 11" xfId="10239" xr:uid="{00000000-0005-0000-0000-0000E2480000}"/>
    <cellStyle name="Normal 6 3 2 4 11 2" xfId="10240" xr:uid="{00000000-0005-0000-0000-0000E3480000}"/>
    <cellStyle name="Normal 6 3 2 4 11 2 2" xfId="39998" xr:uid="{00000000-0005-0000-0000-0000E4480000}"/>
    <cellStyle name="Normal 6 3 2 4 11 3" xfId="29980" xr:uid="{00000000-0005-0000-0000-0000E5480000}"/>
    <cellStyle name="Normal 6 3 2 4 12" xfId="10241" xr:uid="{00000000-0005-0000-0000-0000E6480000}"/>
    <cellStyle name="Normal 6 3 2 4 12 2" xfId="35416" xr:uid="{00000000-0005-0000-0000-0000E7480000}"/>
    <cellStyle name="Normal 6 3 2 4 13" xfId="24820" xr:uid="{00000000-0005-0000-0000-0000E8480000}"/>
    <cellStyle name="Normal 6 3 2 4 2" xfId="10242" xr:uid="{00000000-0005-0000-0000-0000E9480000}"/>
    <cellStyle name="Normal 6 3 2 4 2 10" xfId="10243" xr:uid="{00000000-0005-0000-0000-0000EA480000}"/>
    <cellStyle name="Normal 6 3 2 4 2 10 2" xfId="10244" xr:uid="{00000000-0005-0000-0000-0000EB480000}"/>
    <cellStyle name="Normal 6 3 2 4 2 10 2 2" xfId="39999" xr:uid="{00000000-0005-0000-0000-0000EC480000}"/>
    <cellStyle name="Normal 6 3 2 4 2 10 3" xfId="29981" xr:uid="{00000000-0005-0000-0000-0000ED480000}"/>
    <cellStyle name="Normal 6 3 2 4 2 11" xfId="10245" xr:uid="{00000000-0005-0000-0000-0000EE480000}"/>
    <cellStyle name="Normal 6 3 2 4 2 11 2" xfId="35417" xr:uid="{00000000-0005-0000-0000-0000EF480000}"/>
    <cellStyle name="Normal 6 3 2 4 2 12" xfId="24821" xr:uid="{00000000-0005-0000-0000-0000F0480000}"/>
    <cellStyle name="Normal 6 3 2 4 2 2" xfId="10246" xr:uid="{00000000-0005-0000-0000-0000F1480000}"/>
    <cellStyle name="Normal 6 3 2 4 2 2 10" xfId="24822" xr:uid="{00000000-0005-0000-0000-0000F2480000}"/>
    <cellStyle name="Normal 6 3 2 4 2 2 2" xfId="10247" xr:uid="{00000000-0005-0000-0000-0000F3480000}"/>
    <cellStyle name="Normal 6 3 2 4 2 2 2 2" xfId="10248" xr:uid="{00000000-0005-0000-0000-0000F4480000}"/>
    <cellStyle name="Normal 6 3 2 4 2 2 2 2 2" xfId="10249" xr:uid="{00000000-0005-0000-0000-0000F5480000}"/>
    <cellStyle name="Normal 6 3 2 4 2 2 2 2 2 2" xfId="10250" xr:uid="{00000000-0005-0000-0000-0000F6480000}"/>
    <cellStyle name="Normal 6 3 2 4 2 2 2 2 2 2 2" xfId="10251" xr:uid="{00000000-0005-0000-0000-0000F7480000}"/>
    <cellStyle name="Normal 6 3 2 4 2 2 2 2 2 2 2 2" xfId="40000" xr:uid="{00000000-0005-0000-0000-0000F8480000}"/>
    <cellStyle name="Normal 6 3 2 4 2 2 2 2 2 2 3" xfId="29982" xr:uid="{00000000-0005-0000-0000-0000F9480000}"/>
    <cellStyle name="Normal 6 3 2 4 2 2 2 2 2 3" xfId="10252" xr:uid="{00000000-0005-0000-0000-0000FA480000}"/>
    <cellStyle name="Normal 6 3 2 4 2 2 2 2 2 3 2" xfId="10253" xr:uid="{00000000-0005-0000-0000-0000FB480000}"/>
    <cellStyle name="Normal 6 3 2 4 2 2 2 2 2 3 2 2" xfId="40001" xr:uid="{00000000-0005-0000-0000-0000FC480000}"/>
    <cellStyle name="Normal 6 3 2 4 2 2 2 2 2 3 3" xfId="29983" xr:uid="{00000000-0005-0000-0000-0000FD480000}"/>
    <cellStyle name="Normal 6 3 2 4 2 2 2 2 2 4" xfId="10254" xr:uid="{00000000-0005-0000-0000-0000FE480000}"/>
    <cellStyle name="Normal 6 3 2 4 2 2 2 2 2 4 2" xfId="35421" xr:uid="{00000000-0005-0000-0000-0000FF480000}"/>
    <cellStyle name="Normal 6 3 2 4 2 2 2 2 2 5" xfId="24825" xr:uid="{00000000-0005-0000-0000-000000490000}"/>
    <cellStyle name="Normal 6 3 2 4 2 2 2 2 3" xfId="10255" xr:uid="{00000000-0005-0000-0000-000001490000}"/>
    <cellStyle name="Normal 6 3 2 4 2 2 2 2 3 2" xfId="10256" xr:uid="{00000000-0005-0000-0000-000002490000}"/>
    <cellStyle name="Normal 6 3 2 4 2 2 2 2 3 2 2" xfId="10257" xr:uid="{00000000-0005-0000-0000-000003490000}"/>
    <cellStyle name="Normal 6 3 2 4 2 2 2 2 3 2 2 2" xfId="40002" xr:uid="{00000000-0005-0000-0000-000004490000}"/>
    <cellStyle name="Normal 6 3 2 4 2 2 2 2 3 2 3" xfId="29984" xr:uid="{00000000-0005-0000-0000-000005490000}"/>
    <cellStyle name="Normal 6 3 2 4 2 2 2 2 3 3" xfId="10258" xr:uid="{00000000-0005-0000-0000-000006490000}"/>
    <cellStyle name="Normal 6 3 2 4 2 2 2 2 3 3 2" xfId="10259" xr:uid="{00000000-0005-0000-0000-000007490000}"/>
    <cellStyle name="Normal 6 3 2 4 2 2 2 2 3 3 2 2" xfId="40003" xr:uid="{00000000-0005-0000-0000-000008490000}"/>
    <cellStyle name="Normal 6 3 2 4 2 2 2 2 3 3 3" xfId="29985" xr:uid="{00000000-0005-0000-0000-000009490000}"/>
    <cellStyle name="Normal 6 3 2 4 2 2 2 2 3 4" xfId="10260" xr:uid="{00000000-0005-0000-0000-00000A490000}"/>
    <cellStyle name="Normal 6 3 2 4 2 2 2 2 3 4 2" xfId="35422" xr:uid="{00000000-0005-0000-0000-00000B490000}"/>
    <cellStyle name="Normal 6 3 2 4 2 2 2 2 3 5" xfId="24826" xr:uid="{00000000-0005-0000-0000-00000C490000}"/>
    <cellStyle name="Normal 6 3 2 4 2 2 2 2 4" xfId="10261" xr:uid="{00000000-0005-0000-0000-00000D490000}"/>
    <cellStyle name="Normal 6 3 2 4 2 2 2 2 4 2" xfId="10262" xr:uid="{00000000-0005-0000-0000-00000E490000}"/>
    <cellStyle name="Normal 6 3 2 4 2 2 2 2 4 2 2" xfId="40004" xr:uid="{00000000-0005-0000-0000-00000F490000}"/>
    <cellStyle name="Normal 6 3 2 4 2 2 2 2 4 3" xfId="29986" xr:uid="{00000000-0005-0000-0000-000010490000}"/>
    <cellStyle name="Normal 6 3 2 4 2 2 2 2 5" xfId="10263" xr:uid="{00000000-0005-0000-0000-000011490000}"/>
    <cellStyle name="Normal 6 3 2 4 2 2 2 2 5 2" xfId="10264" xr:uid="{00000000-0005-0000-0000-000012490000}"/>
    <cellStyle name="Normal 6 3 2 4 2 2 2 2 5 2 2" xfId="40005" xr:uid="{00000000-0005-0000-0000-000013490000}"/>
    <cellStyle name="Normal 6 3 2 4 2 2 2 2 5 3" xfId="29987" xr:uid="{00000000-0005-0000-0000-000014490000}"/>
    <cellStyle name="Normal 6 3 2 4 2 2 2 2 6" xfId="10265" xr:uid="{00000000-0005-0000-0000-000015490000}"/>
    <cellStyle name="Normal 6 3 2 4 2 2 2 2 6 2" xfId="35420" xr:uid="{00000000-0005-0000-0000-000016490000}"/>
    <cellStyle name="Normal 6 3 2 4 2 2 2 2 7" xfId="24824" xr:uid="{00000000-0005-0000-0000-000017490000}"/>
    <cellStyle name="Normal 6 3 2 4 2 2 2 3" xfId="10266" xr:uid="{00000000-0005-0000-0000-000018490000}"/>
    <cellStyle name="Normal 6 3 2 4 2 2 2 3 2" xfId="10267" xr:uid="{00000000-0005-0000-0000-000019490000}"/>
    <cellStyle name="Normal 6 3 2 4 2 2 2 3 2 2" xfId="10268" xr:uid="{00000000-0005-0000-0000-00001A490000}"/>
    <cellStyle name="Normal 6 3 2 4 2 2 2 3 2 2 2" xfId="40006" xr:uid="{00000000-0005-0000-0000-00001B490000}"/>
    <cellStyle name="Normal 6 3 2 4 2 2 2 3 2 3" xfId="29988" xr:uid="{00000000-0005-0000-0000-00001C490000}"/>
    <cellStyle name="Normal 6 3 2 4 2 2 2 3 3" xfId="10269" xr:uid="{00000000-0005-0000-0000-00001D490000}"/>
    <cellStyle name="Normal 6 3 2 4 2 2 2 3 3 2" xfId="10270" xr:uid="{00000000-0005-0000-0000-00001E490000}"/>
    <cellStyle name="Normal 6 3 2 4 2 2 2 3 3 2 2" xfId="40007" xr:uid="{00000000-0005-0000-0000-00001F490000}"/>
    <cellStyle name="Normal 6 3 2 4 2 2 2 3 3 3" xfId="29989" xr:uid="{00000000-0005-0000-0000-000020490000}"/>
    <cellStyle name="Normal 6 3 2 4 2 2 2 3 4" xfId="10271" xr:uid="{00000000-0005-0000-0000-000021490000}"/>
    <cellStyle name="Normal 6 3 2 4 2 2 2 3 4 2" xfId="35423" xr:uid="{00000000-0005-0000-0000-000022490000}"/>
    <cellStyle name="Normal 6 3 2 4 2 2 2 3 5" xfId="24827" xr:uid="{00000000-0005-0000-0000-000023490000}"/>
    <cellStyle name="Normal 6 3 2 4 2 2 2 4" xfId="10272" xr:uid="{00000000-0005-0000-0000-000024490000}"/>
    <cellStyle name="Normal 6 3 2 4 2 2 2 4 2" xfId="10273" xr:uid="{00000000-0005-0000-0000-000025490000}"/>
    <cellStyle name="Normal 6 3 2 4 2 2 2 4 2 2" xfId="10274" xr:uid="{00000000-0005-0000-0000-000026490000}"/>
    <cellStyle name="Normal 6 3 2 4 2 2 2 4 2 2 2" xfId="40008" xr:uid="{00000000-0005-0000-0000-000027490000}"/>
    <cellStyle name="Normal 6 3 2 4 2 2 2 4 2 3" xfId="29990" xr:uid="{00000000-0005-0000-0000-000028490000}"/>
    <cellStyle name="Normal 6 3 2 4 2 2 2 4 3" xfId="10275" xr:uid="{00000000-0005-0000-0000-000029490000}"/>
    <cellStyle name="Normal 6 3 2 4 2 2 2 4 3 2" xfId="10276" xr:uid="{00000000-0005-0000-0000-00002A490000}"/>
    <cellStyle name="Normal 6 3 2 4 2 2 2 4 3 2 2" xfId="40009" xr:uid="{00000000-0005-0000-0000-00002B490000}"/>
    <cellStyle name="Normal 6 3 2 4 2 2 2 4 3 3" xfId="29991" xr:uid="{00000000-0005-0000-0000-00002C490000}"/>
    <cellStyle name="Normal 6 3 2 4 2 2 2 4 4" xfId="10277" xr:uid="{00000000-0005-0000-0000-00002D490000}"/>
    <cellStyle name="Normal 6 3 2 4 2 2 2 4 4 2" xfId="35424" xr:uid="{00000000-0005-0000-0000-00002E490000}"/>
    <cellStyle name="Normal 6 3 2 4 2 2 2 4 5" xfId="24828" xr:uid="{00000000-0005-0000-0000-00002F490000}"/>
    <cellStyle name="Normal 6 3 2 4 2 2 2 5" xfId="10278" xr:uid="{00000000-0005-0000-0000-000030490000}"/>
    <cellStyle name="Normal 6 3 2 4 2 2 2 5 2" xfId="10279" xr:uid="{00000000-0005-0000-0000-000031490000}"/>
    <cellStyle name="Normal 6 3 2 4 2 2 2 5 2 2" xfId="40010" xr:uid="{00000000-0005-0000-0000-000032490000}"/>
    <cellStyle name="Normal 6 3 2 4 2 2 2 5 3" xfId="29992" xr:uid="{00000000-0005-0000-0000-000033490000}"/>
    <cellStyle name="Normal 6 3 2 4 2 2 2 6" xfId="10280" xr:uid="{00000000-0005-0000-0000-000034490000}"/>
    <cellStyle name="Normal 6 3 2 4 2 2 2 6 2" xfId="10281" xr:uid="{00000000-0005-0000-0000-000035490000}"/>
    <cellStyle name="Normal 6 3 2 4 2 2 2 6 2 2" xfId="40011" xr:uid="{00000000-0005-0000-0000-000036490000}"/>
    <cellStyle name="Normal 6 3 2 4 2 2 2 6 3" xfId="29993" xr:uid="{00000000-0005-0000-0000-000037490000}"/>
    <cellStyle name="Normal 6 3 2 4 2 2 2 7" xfId="10282" xr:uid="{00000000-0005-0000-0000-000038490000}"/>
    <cellStyle name="Normal 6 3 2 4 2 2 2 7 2" xfId="35419" xr:uid="{00000000-0005-0000-0000-000039490000}"/>
    <cellStyle name="Normal 6 3 2 4 2 2 2 8" xfId="24823" xr:uid="{00000000-0005-0000-0000-00003A490000}"/>
    <cellStyle name="Normal 6 3 2 4 2 2 3" xfId="10283" xr:uid="{00000000-0005-0000-0000-00003B490000}"/>
    <cellStyle name="Normal 6 3 2 4 2 2 3 2" xfId="10284" xr:uid="{00000000-0005-0000-0000-00003C490000}"/>
    <cellStyle name="Normal 6 3 2 4 2 2 3 2 2" xfId="10285" xr:uid="{00000000-0005-0000-0000-00003D490000}"/>
    <cellStyle name="Normal 6 3 2 4 2 2 3 2 2 2" xfId="10286" xr:uid="{00000000-0005-0000-0000-00003E490000}"/>
    <cellStyle name="Normal 6 3 2 4 2 2 3 2 2 2 2" xfId="10287" xr:uid="{00000000-0005-0000-0000-00003F490000}"/>
    <cellStyle name="Normal 6 3 2 4 2 2 3 2 2 2 2 2" xfId="40012" xr:uid="{00000000-0005-0000-0000-000040490000}"/>
    <cellStyle name="Normal 6 3 2 4 2 2 3 2 2 2 3" xfId="29994" xr:uid="{00000000-0005-0000-0000-000041490000}"/>
    <cellStyle name="Normal 6 3 2 4 2 2 3 2 2 3" xfId="10288" xr:uid="{00000000-0005-0000-0000-000042490000}"/>
    <cellStyle name="Normal 6 3 2 4 2 2 3 2 2 3 2" xfId="10289" xr:uid="{00000000-0005-0000-0000-000043490000}"/>
    <cellStyle name="Normal 6 3 2 4 2 2 3 2 2 3 2 2" xfId="40013" xr:uid="{00000000-0005-0000-0000-000044490000}"/>
    <cellStyle name="Normal 6 3 2 4 2 2 3 2 2 3 3" xfId="29995" xr:uid="{00000000-0005-0000-0000-000045490000}"/>
    <cellStyle name="Normal 6 3 2 4 2 2 3 2 2 4" xfId="10290" xr:uid="{00000000-0005-0000-0000-000046490000}"/>
    <cellStyle name="Normal 6 3 2 4 2 2 3 2 2 4 2" xfId="35427" xr:uid="{00000000-0005-0000-0000-000047490000}"/>
    <cellStyle name="Normal 6 3 2 4 2 2 3 2 2 5" xfId="24831" xr:uid="{00000000-0005-0000-0000-000048490000}"/>
    <cellStyle name="Normal 6 3 2 4 2 2 3 2 3" xfId="10291" xr:uid="{00000000-0005-0000-0000-000049490000}"/>
    <cellStyle name="Normal 6 3 2 4 2 2 3 2 3 2" xfId="10292" xr:uid="{00000000-0005-0000-0000-00004A490000}"/>
    <cellStyle name="Normal 6 3 2 4 2 2 3 2 3 2 2" xfId="10293" xr:uid="{00000000-0005-0000-0000-00004B490000}"/>
    <cellStyle name="Normal 6 3 2 4 2 2 3 2 3 2 2 2" xfId="40014" xr:uid="{00000000-0005-0000-0000-00004C490000}"/>
    <cellStyle name="Normal 6 3 2 4 2 2 3 2 3 2 3" xfId="29996" xr:uid="{00000000-0005-0000-0000-00004D490000}"/>
    <cellStyle name="Normal 6 3 2 4 2 2 3 2 3 3" xfId="10294" xr:uid="{00000000-0005-0000-0000-00004E490000}"/>
    <cellStyle name="Normal 6 3 2 4 2 2 3 2 3 3 2" xfId="10295" xr:uid="{00000000-0005-0000-0000-00004F490000}"/>
    <cellStyle name="Normal 6 3 2 4 2 2 3 2 3 3 2 2" xfId="40015" xr:uid="{00000000-0005-0000-0000-000050490000}"/>
    <cellStyle name="Normal 6 3 2 4 2 2 3 2 3 3 3" xfId="29997" xr:uid="{00000000-0005-0000-0000-000051490000}"/>
    <cellStyle name="Normal 6 3 2 4 2 2 3 2 3 4" xfId="10296" xr:uid="{00000000-0005-0000-0000-000052490000}"/>
    <cellStyle name="Normal 6 3 2 4 2 2 3 2 3 4 2" xfId="35428" xr:uid="{00000000-0005-0000-0000-000053490000}"/>
    <cellStyle name="Normal 6 3 2 4 2 2 3 2 3 5" xfId="24832" xr:uid="{00000000-0005-0000-0000-000054490000}"/>
    <cellStyle name="Normal 6 3 2 4 2 2 3 2 4" xfId="10297" xr:uid="{00000000-0005-0000-0000-000055490000}"/>
    <cellStyle name="Normal 6 3 2 4 2 2 3 2 4 2" xfId="10298" xr:uid="{00000000-0005-0000-0000-000056490000}"/>
    <cellStyle name="Normal 6 3 2 4 2 2 3 2 4 2 2" xfId="40016" xr:uid="{00000000-0005-0000-0000-000057490000}"/>
    <cellStyle name="Normal 6 3 2 4 2 2 3 2 4 3" xfId="29998" xr:uid="{00000000-0005-0000-0000-000058490000}"/>
    <cellStyle name="Normal 6 3 2 4 2 2 3 2 5" xfId="10299" xr:uid="{00000000-0005-0000-0000-000059490000}"/>
    <cellStyle name="Normal 6 3 2 4 2 2 3 2 5 2" xfId="10300" xr:uid="{00000000-0005-0000-0000-00005A490000}"/>
    <cellStyle name="Normal 6 3 2 4 2 2 3 2 5 2 2" xfId="40017" xr:uid="{00000000-0005-0000-0000-00005B490000}"/>
    <cellStyle name="Normal 6 3 2 4 2 2 3 2 5 3" xfId="29999" xr:uid="{00000000-0005-0000-0000-00005C490000}"/>
    <cellStyle name="Normal 6 3 2 4 2 2 3 2 6" xfId="10301" xr:uid="{00000000-0005-0000-0000-00005D490000}"/>
    <cellStyle name="Normal 6 3 2 4 2 2 3 2 6 2" xfId="35426" xr:uid="{00000000-0005-0000-0000-00005E490000}"/>
    <cellStyle name="Normal 6 3 2 4 2 2 3 2 7" xfId="24830" xr:uid="{00000000-0005-0000-0000-00005F490000}"/>
    <cellStyle name="Normal 6 3 2 4 2 2 3 3" xfId="10302" xr:uid="{00000000-0005-0000-0000-000060490000}"/>
    <cellStyle name="Normal 6 3 2 4 2 2 3 3 2" xfId="10303" xr:uid="{00000000-0005-0000-0000-000061490000}"/>
    <cellStyle name="Normal 6 3 2 4 2 2 3 3 2 2" xfId="10304" xr:uid="{00000000-0005-0000-0000-000062490000}"/>
    <cellStyle name="Normal 6 3 2 4 2 2 3 3 2 2 2" xfId="40018" xr:uid="{00000000-0005-0000-0000-000063490000}"/>
    <cellStyle name="Normal 6 3 2 4 2 2 3 3 2 3" xfId="30000" xr:uid="{00000000-0005-0000-0000-000064490000}"/>
    <cellStyle name="Normal 6 3 2 4 2 2 3 3 3" xfId="10305" xr:uid="{00000000-0005-0000-0000-000065490000}"/>
    <cellStyle name="Normal 6 3 2 4 2 2 3 3 3 2" xfId="10306" xr:uid="{00000000-0005-0000-0000-000066490000}"/>
    <cellStyle name="Normal 6 3 2 4 2 2 3 3 3 2 2" xfId="40019" xr:uid="{00000000-0005-0000-0000-000067490000}"/>
    <cellStyle name="Normal 6 3 2 4 2 2 3 3 3 3" xfId="30001" xr:uid="{00000000-0005-0000-0000-000068490000}"/>
    <cellStyle name="Normal 6 3 2 4 2 2 3 3 4" xfId="10307" xr:uid="{00000000-0005-0000-0000-000069490000}"/>
    <cellStyle name="Normal 6 3 2 4 2 2 3 3 4 2" xfId="35429" xr:uid="{00000000-0005-0000-0000-00006A490000}"/>
    <cellStyle name="Normal 6 3 2 4 2 2 3 3 5" xfId="24833" xr:uid="{00000000-0005-0000-0000-00006B490000}"/>
    <cellStyle name="Normal 6 3 2 4 2 2 3 4" xfId="10308" xr:uid="{00000000-0005-0000-0000-00006C490000}"/>
    <cellStyle name="Normal 6 3 2 4 2 2 3 4 2" xfId="10309" xr:uid="{00000000-0005-0000-0000-00006D490000}"/>
    <cellStyle name="Normal 6 3 2 4 2 2 3 4 2 2" xfId="10310" xr:uid="{00000000-0005-0000-0000-00006E490000}"/>
    <cellStyle name="Normal 6 3 2 4 2 2 3 4 2 2 2" xfId="40020" xr:uid="{00000000-0005-0000-0000-00006F490000}"/>
    <cellStyle name="Normal 6 3 2 4 2 2 3 4 2 3" xfId="30002" xr:uid="{00000000-0005-0000-0000-000070490000}"/>
    <cellStyle name="Normal 6 3 2 4 2 2 3 4 3" xfId="10311" xr:uid="{00000000-0005-0000-0000-000071490000}"/>
    <cellStyle name="Normal 6 3 2 4 2 2 3 4 3 2" xfId="10312" xr:uid="{00000000-0005-0000-0000-000072490000}"/>
    <cellStyle name="Normal 6 3 2 4 2 2 3 4 3 2 2" xfId="40021" xr:uid="{00000000-0005-0000-0000-000073490000}"/>
    <cellStyle name="Normal 6 3 2 4 2 2 3 4 3 3" xfId="30003" xr:uid="{00000000-0005-0000-0000-000074490000}"/>
    <cellStyle name="Normal 6 3 2 4 2 2 3 4 4" xfId="10313" xr:uid="{00000000-0005-0000-0000-000075490000}"/>
    <cellStyle name="Normal 6 3 2 4 2 2 3 4 4 2" xfId="35430" xr:uid="{00000000-0005-0000-0000-000076490000}"/>
    <cellStyle name="Normal 6 3 2 4 2 2 3 4 5" xfId="24834" xr:uid="{00000000-0005-0000-0000-000077490000}"/>
    <cellStyle name="Normal 6 3 2 4 2 2 3 5" xfId="10314" xr:uid="{00000000-0005-0000-0000-000078490000}"/>
    <cellStyle name="Normal 6 3 2 4 2 2 3 5 2" xfId="10315" xr:uid="{00000000-0005-0000-0000-000079490000}"/>
    <cellStyle name="Normal 6 3 2 4 2 2 3 5 2 2" xfId="40022" xr:uid="{00000000-0005-0000-0000-00007A490000}"/>
    <cellStyle name="Normal 6 3 2 4 2 2 3 5 3" xfId="30004" xr:uid="{00000000-0005-0000-0000-00007B490000}"/>
    <cellStyle name="Normal 6 3 2 4 2 2 3 6" xfId="10316" xr:uid="{00000000-0005-0000-0000-00007C490000}"/>
    <cellStyle name="Normal 6 3 2 4 2 2 3 6 2" xfId="10317" xr:uid="{00000000-0005-0000-0000-00007D490000}"/>
    <cellStyle name="Normal 6 3 2 4 2 2 3 6 2 2" xfId="40023" xr:uid="{00000000-0005-0000-0000-00007E490000}"/>
    <cellStyle name="Normal 6 3 2 4 2 2 3 6 3" xfId="30005" xr:uid="{00000000-0005-0000-0000-00007F490000}"/>
    <cellStyle name="Normal 6 3 2 4 2 2 3 7" xfId="10318" xr:uid="{00000000-0005-0000-0000-000080490000}"/>
    <cellStyle name="Normal 6 3 2 4 2 2 3 7 2" xfId="35425" xr:uid="{00000000-0005-0000-0000-000081490000}"/>
    <cellStyle name="Normal 6 3 2 4 2 2 3 8" xfId="24829" xr:uid="{00000000-0005-0000-0000-000082490000}"/>
    <cellStyle name="Normal 6 3 2 4 2 2 4" xfId="10319" xr:uid="{00000000-0005-0000-0000-000083490000}"/>
    <cellStyle name="Normal 6 3 2 4 2 2 4 2" xfId="10320" xr:uid="{00000000-0005-0000-0000-000084490000}"/>
    <cellStyle name="Normal 6 3 2 4 2 2 4 2 2" xfId="10321" xr:uid="{00000000-0005-0000-0000-000085490000}"/>
    <cellStyle name="Normal 6 3 2 4 2 2 4 2 2 2" xfId="10322" xr:uid="{00000000-0005-0000-0000-000086490000}"/>
    <cellStyle name="Normal 6 3 2 4 2 2 4 2 2 2 2" xfId="40024" xr:uid="{00000000-0005-0000-0000-000087490000}"/>
    <cellStyle name="Normal 6 3 2 4 2 2 4 2 2 3" xfId="30006" xr:uid="{00000000-0005-0000-0000-000088490000}"/>
    <cellStyle name="Normal 6 3 2 4 2 2 4 2 3" xfId="10323" xr:uid="{00000000-0005-0000-0000-000089490000}"/>
    <cellStyle name="Normal 6 3 2 4 2 2 4 2 3 2" xfId="10324" xr:uid="{00000000-0005-0000-0000-00008A490000}"/>
    <cellStyle name="Normal 6 3 2 4 2 2 4 2 3 2 2" xfId="40025" xr:uid="{00000000-0005-0000-0000-00008B490000}"/>
    <cellStyle name="Normal 6 3 2 4 2 2 4 2 3 3" xfId="30007" xr:uid="{00000000-0005-0000-0000-00008C490000}"/>
    <cellStyle name="Normal 6 3 2 4 2 2 4 2 4" xfId="10325" xr:uid="{00000000-0005-0000-0000-00008D490000}"/>
    <cellStyle name="Normal 6 3 2 4 2 2 4 2 4 2" xfId="35432" xr:uid="{00000000-0005-0000-0000-00008E490000}"/>
    <cellStyle name="Normal 6 3 2 4 2 2 4 2 5" xfId="24836" xr:uid="{00000000-0005-0000-0000-00008F490000}"/>
    <cellStyle name="Normal 6 3 2 4 2 2 4 3" xfId="10326" xr:uid="{00000000-0005-0000-0000-000090490000}"/>
    <cellStyle name="Normal 6 3 2 4 2 2 4 3 2" xfId="10327" xr:uid="{00000000-0005-0000-0000-000091490000}"/>
    <cellStyle name="Normal 6 3 2 4 2 2 4 3 2 2" xfId="10328" xr:uid="{00000000-0005-0000-0000-000092490000}"/>
    <cellStyle name="Normal 6 3 2 4 2 2 4 3 2 2 2" xfId="40026" xr:uid="{00000000-0005-0000-0000-000093490000}"/>
    <cellStyle name="Normal 6 3 2 4 2 2 4 3 2 3" xfId="30008" xr:uid="{00000000-0005-0000-0000-000094490000}"/>
    <cellStyle name="Normal 6 3 2 4 2 2 4 3 3" xfId="10329" xr:uid="{00000000-0005-0000-0000-000095490000}"/>
    <cellStyle name="Normal 6 3 2 4 2 2 4 3 3 2" xfId="10330" xr:uid="{00000000-0005-0000-0000-000096490000}"/>
    <cellStyle name="Normal 6 3 2 4 2 2 4 3 3 2 2" xfId="40027" xr:uid="{00000000-0005-0000-0000-000097490000}"/>
    <cellStyle name="Normal 6 3 2 4 2 2 4 3 3 3" xfId="30009" xr:uid="{00000000-0005-0000-0000-000098490000}"/>
    <cellStyle name="Normal 6 3 2 4 2 2 4 3 4" xfId="10331" xr:uid="{00000000-0005-0000-0000-000099490000}"/>
    <cellStyle name="Normal 6 3 2 4 2 2 4 3 4 2" xfId="35433" xr:uid="{00000000-0005-0000-0000-00009A490000}"/>
    <cellStyle name="Normal 6 3 2 4 2 2 4 3 5" xfId="24837" xr:uid="{00000000-0005-0000-0000-00009B490000}"/>
    <cellStyle name="Normal 6 3 2 4 2 2 4 4" xfId="10332" xr:uid="{00000000-0005-0000-0000-00009C490000}"/>
    <cellStyle name="Normal 6 3 2 4 2 2 4 4 2" xfId="10333" xr:uid="{00000000-0005-0000-0000-00009D490000}"/>
    <cellStyle name="Normal 6 3 2 4 2 2 4 4 2 2" xfId="40028" xr:uid="{00000000-0005-0000-0000-00009E490000}"/>
    <cellStyle name="Normal 6 3 2 4 2 2 4 4 3" xfId="30010" xr:uid="{00000000-0005-0000-0000-00009F490000}"/>
    <cellStyle name="Normal 6 3 2 4 2 2 4 5" xfId="10334" xr:uid="{00000000-0005-0000-0000-0000A0490000}"/>
    <cellStyle name="Normal 6 3 2 4 2 2 4 5 2" xfId="10335" xr:uid="{00000000-0005-0000-0000-0000A1490000}"/>
    <cellStyle name="Normal 6 3 2 4 2 2 4 5 2 2" xfId="40029" xr:uid="{00000000-0005-0000-0000-0000A2490000}"/>
    <cellStyle name="Normal 6 3 2 4 2 2 4 5 3" xfId="30011" xr:uid="{00000000-0005-0000-0000-0000A3490000}"/>
    <cellStyle name="Normal 6 3 2 4 2 2 4 6" xfId="10336" xr:uid="{00000000-0005-0000-0000-0000A4490000}"/>
    <cellStyle name="Normal 6 3 2 4 2 2 4 6 2" xfId="35431" xr:uid="{00000000-0005-0000-0000-0000A5490000}"/>
    <cellStyle name="Normal 6 3 2 4 2 2 4 7" xfId="24835" xr:uid="{00000000-0005-0000-0000-0000A6490000}"/>
    <cellStyle name="Normal 6 3 2 4 2 2 5" xfId="10337" xr:uid="{00000000-0005-0000-0000-0000A7490000}"/>
    <cellStyle name="Normal 6 3 2 4 2 2 5 2" xfId="10338" xr:uid="{00000000-0005-0000-0000-0000A8490000}"/>
    <cellStyle name="Normal 6 3 2 4 2 2 5 2 2" xfId="10339" xr:uid="{00000000-0005-0000-0000-0000A9490000}"/>
    <cellStyle name="Normal 6 3 2 4 2 2 5 2 2 2" xfId="40030" xr:uid="{00000000-0005-0000-0000-0000AA490000}"/>
    <cellStyle name="Normal 6 3 2 4 2 2 5 2 3" xfId="30012" xr:uid="{00000000-0005-0000-0000-0000AB490000}"/>
    <cellStyle name="Normal 6 3 2 4 2 2 5 3" xfId="10340" xr:uid="{00000000-0005-0000-0000-0000AC490000}"/>
    <cellStyle name="Normal 6 3 2 4 2 2 5 3 2" xfId="10341" xr:uid="{00000000-0005-0000-0000-0000AD490000}"/>
    <cellStyle name="Normal 6 3 2 4 2 2 5 3 2 2" xfId="40031" xr:uid="{00000000-0005-0000-0000-0000AE490000}"/>
    <cellStyle name="Normal 6 3 2 4 2 2 5 3 3" xfId="30013" xr:uid="{00000000-0005-0000-0000-0000AF490000}"/>
    <cellStyle name="Normal 6 3 2 4 2 2 5 4" xfId="10342" xr:uid="{00000000-0005-0000-0000-0000B0490000}"/>
    <cellStyle name="Normal 6 3 2 4 2 2 5 4 2" xfId="35434" xr:uid="{00000000-0005-0000-0000-0000B1490000}"/>
    <cellStyle name="Normal 6 3 2 4 2 2 5 5" xfId="24838" xr:uid="{00000000-0005-0000-0000-0000B2490000}"/>
    <cellStyle name="Normal 6 3 2 4 2 2 6" xfId="10343" xr:uid="{00000000-0005-0000-0000-0000B3490000}"/>
    <cellStyle name="Normal 6 3 2 4 2 2 6 2" xfId="10344" xr:uid="{00000000-0005-0000-0000-0000B4490000}"/>
    <cellStyle name="Normal 6 3 2 4 2 2 6 2 2" xfId="10345" xr:uid="{00000000-0005-0000-0000-0000B5490000}"/>
    <cellStyle name="Normal 6 3 2 4 2 2 6 2 2 2" xfId="40032" xr:uid="{00000000-0005-0000-0000-0000B6490000}"/>
    <cellStyle name="Normal 6 3 2 4 2 2 6 2 3" xfId="30014" xr:uid="{00000000-0005-0000-0000-0000B7490000}"/>
    <cellStyle name="Normal 6 3 2 4 2 2 6 3" xfId="10346" xr:uid="{00000000-0005-0000-0000-0000B8490000}"/>
    <cellStyle name="Normal 6 3 2 4 2 2 6 3 2" xfId="10347" xr:uid="{00000000-0005-0000-0000-0000B9490000}"/>
    <cellStyle name="Normal 6 3 2 4 2 2 6 3 2 2" xfId="40033" xr:uid="{00000000-0005-0000-0000-0000BA490000}"/>
    <cellStyle name="Normal 6 3 2 4 2 2 6 3 3" xfId="30015" xr:uid="{00000000-0005-0000-0000-0000BB490000}"/>
    <cellStyle name="Normal 6 3 2 4 2 2 6 4" xfId="10348" xr:uid="{00000000-0005-0000-0000-0000BC490000}"/>
    <cellStyle name="Normal 6 3 2 4 2 2 6 4 2" xfId="35435" xr:uid="{00000000-0005-0000-0000-0000BD490000}"/>
    <cellStyle name="Normal 6 3 2 4 2 2 6 5" xfId="24839" xr:uid="{00000000-0005-0000-0000-0000BE490000}"/>
    <cellStyle name="Normal 6 3 2 4 2 2 7" xfId="10349" xr:uid="{00000000-0005-0000-0000-0000BF490000}"/>
    <cellStyle name="Normal 6 3 2 4 2 2 7 2" xfId="10350" xr:uid="{00000000-0005-0000-0000-0000C0490000}"/>
    <cellStyle name="Normal 6 3 2 4 2 2 7 2 2" xfId="40034" xr:uid="{00000000-0005-0000-0000-0000C1490000}"/>
    <cellStyle name="Normal 6 3 2 4 2 2 7 3" xfId="30016" xr:uid="{00000000-0005-0000-0000-0000C2490000}"/>
    <cellStyle name="Normal 6 3 2 4 2 2 8" xfId="10351" xr:uid="{00000000-0005-0000-0000-0000C3490000}"/>
    <cellStyle name="Normal 6 3 2 4 2 2 8 2" xfId="10352" xr:uid="{00000000-0005-0000-0000-0000C4490000}"/>
    <cellStyle name="Normal 6 3 2 4 2 2 8 2 2" xfId="40035" xr:uid="{00000000-0005-0000-0000-0000C5490000}"/>
    <cellStyle name="Normal 6 3 2 4 2 2 8 3" xfId="30017" xr:uid="{00000000-0005-0000-0000-0000C6490000}"/>
    <cellStyle name="Normal 6 3 2 4 2 2 9" xfId="10353" xr:uid="{00000000-0005-0000-0000-0000C7490000}"/>
    <cellStyle name="Normal 6 3 2 4 2 2 9 2" xfId="35418" xr:uid="{00000000-0005-0000-0000-0000C8490000}"/>
    <cellStyle name="Normal 6 3 2 4 2 3" xfId="10354" xr:uid="{00000000-0005-0000-0000-0000C9490000}"/>
    <cellStyle name="Normal 6 3 2 4 2 3 2" xfId="10355" xr:uid="{00000000-0005-0000-0000-0000CA490000}"/>
    <cellStyle name="Normal 6 3 2 4 2 3 2 2" xfId="10356" xr:uid="{00000000-0005-0000-0000-0000CB490000}"/>
    <cellStyle name="Normal 6 3 2 4 2 3 2 2 2" xfId="10357" xr:uid="{00000000-0005-0000-0000-0000CC490000}"/>
    <cellStyle name="Normal 6 3 2 4 2 3 2 2 2 2" xfId="10358" xr:uid="{00000000-0005-0000-0000-0000CD490000}"/>
    <cellStyle name="Normal 6 3 2 4 2 3 2 2 2 2 2" xfId="40036" xr:uid="{00000000-0005-0000-0000-0000CE490000}"/>
    <cellStyle name="Normal 6 3 2 4 2 3 2 2 2 3" xfId="30018" xr:uid="{00000000-0005-0000-0000-0000CF490000}"/>
    <cellStyle name="Normal 6 3 2 4 2 3 2 2 3" xfId="10359" xr:uid="{00000000-0005-0000-0000-0000D0490000}"/>
    <cellStyle name="Normal 6 3 2 4 2 3 2 2 3 2" xfId="10360" xr:uid="{00000000-0005-0000-0000-0000D1490000}"/>
    <cellStyle name="Normal 6 3 2 4 2 3 2 2 3 2 2" xfId="40037" xr:uid="{00000000-0005-0000-0000-0000D2490000}"/>
    <cellStyle name="Normal 6 3 2 4 2 3 2 2 3 3" xfId="30019" xr:uid="{00000000-0005-0000-0000-0000D3490000}"/>
    <cellStyle name="Normal 6 3 2 4 2 3 2 2 4" xfId="10361" xr:uid="{00000000-0005-0000-0000-0000D4490000}"/>
    <cellStyle name="Normal 6 3 2 4 2 3 2 2 4 2" xfId="35438" xr:uid="{00000000-0005-0000-0000-0000D5490000}"/>
    <cellStyle name="Normal 6 3 2 4 2 3 2 2 5" xfId="24842" xr:uid="{00000000-0005-0000-0000-0000D6490000}"/>
    <cellStyle name="Normal 6 3 2 4 2 3 2 3" xfId="10362" xr:uid="{00000000-0005-0000-0000-0000D7490000}"/>
    <cellStyle name="Normal 6 3 2 4 2 3 2 3 2" xfId="10363" xr:uid="{00000000-0005-0000-0000-0000D8490000}"/>
    <cellStyle name="Normal 6 3 2 4 2 3 2 3 2 2" xfId="10364" xr:uid="{00000000-0005-0000-0000-0000D9490000}"/>
    <cellStyle name="Normal 6 3 2 4 2 3 2 3 2 2 2" xfId="40038" xr:uid="{00000000-0005-0000-0000-0000DA490000}"/>
    <cellStyle name="Normal 6 3 2 4 2 3 2 3 2 3" xfId="30020" xr:uid="{00000000-0005-0000-0000-0000DB490000}"/>
    <cellStyle name="Normal 6 3 2 4 2 3 2 3 3" xfId="10365" xr:uid="{00000000-0005-0000-0000-0000DC490000}"/>
    <cellStyle name="Normal 6 3 2 4 2 3 2 3 3 2" xfId="10366" xr:uid="{00000000-0005-0000-0000-0000DD490000}"/>
    <cellStyle name="Normal 6 3 2 4 2 3 2 3 3 2 2" xfId="40039" xr:uid="{00000000-0005-0000-0000-0000DE490000}"/>
    <cellStyle name="Normal 6 3 2 4 2 3 2 3 3 3" xfId="30021" xr:uid="{00000000-0005-0000-0000-0000DF490000}"/>
    <cellStyle name="Normal 6 3 2 4 2 3 2 3 4" xfId="10367" xr:uid="{00000000-0005-0000-0000-0000E0490000}"/>
    <cellStyle name="Normal 6 3 2 4 2 3 2 3 4 2" xfId="35439" xr:uid="{00000000-0005-0000-0000-0000E1490000}"/>
    <cellStyle name="Normal 6 3 2 4 2 3 2 3 5" xfId="24843" xr:uid="{00000000-0005-0000-0000-0000E2490000}"/>
    <cellStyle name="Normal 6 3 2 4 2 3 2 4" xfId="10368" xr:uid="{00000000-0005-0000-0000-0000E3490000}"/>
    <cellStyle name="Normal 6 3 2 4 2 3 2 4 2" xfId="10369" xr:uid="{00000000-0005-0000-0000-0000E4490000}"/>
    <cellStyle name="Normal 6 3 2 4 2 3 2 4 2 2" xfId="40040" xr:uid="{00000000-0005-0000-0000-0000E5490000}"/>
    <cellStyle name="Normal 6 3 2 4 2 3 2 4 3" xfId="30022" xr:uid="{00000000-0005-0000-0000-0000E6490000}"/>
    <cellStyle name="Normal 6 3 2 4 2 3 2 5" xfId="10370" xr:uid="{00000000-0005-0000-0000-0000E7490000}"/>
    <cellStyle name="Normal 6 3 2 4 2 3 2 5 2" xfId="10371" xr:uid="{00000000-0005-0000-0000-0000E8490000}"/>
    <cellStyle name="Normal 6 3 2 4 2 3 2 5 2 2" xfId="40041" xr:uid="{00000000-0005-0000-0000-0000E9490000}"/>
    <cellStyle name="Normal 6 3 2 4 2 3 2 5 3" xfId="30023" xr:uid="{00000000-0005-0000-0000-0000EA490000}"/>
    <cellStyle name="Normal 6 3 2 4 2 3 2 6" xfId="10372" xr:uid="{00000000-0005-0000-0000-0000EB490000}"/>
    <cellStyle name="Normal 6 3 2 4 2 3 2 6 2" xfId="35437" xr:uid="{00000000-0005-0000-0000-0000EC490000}"/>
    <cellStyle name="Normal 6 3 2 4 2 3 2 7" xfId="24841" xr:uid="{00000000-0005-0000-0000-0000ED490000}"/>
    <cellStyle name="Normal 6 3 2 4 2 3 3" xfId="10373" xr:uid="{00000000-0005-0000-0000-0000EE490000}"/>
    <cellStyle name="Normal 6 3 2 4 2 3 3 2" xfId="10374" xr:uid="{00000000-0005-0000-0000-0000EF490000}"/>
    <cellStyle name="Normal 6 3 2 4 2 3 3 2 2" xfId="10375" xr:uid="{00000000-0005-0000-0000-0000F0490000}"/>
    <cellStyle name="Normal 6 3 2 4 2 3 3 2 2 2" xfId="40042" xr:uid="{00000000-0005-0000-0000-0000F1490000}"/>
    <cellStyle name="Normal 6 3 2 4 2 3 3 2 3" xfId="30024" xr:uid="{00000000-0005-0000-0000-0000F2490000}"/>
    <cellStyle name="Normal 6 3 2 4 2 3 3 3" xfId="10376" xr:uid="{00000000-0005-0000-0000-0000F3490000}"/>
    <cellStyle name="Normal 6 3 2 4 2 3 3 3 2" xfId="10377" xr:uid="{00000000-0005-0000-0000-0000F4490000}"/>
    <cellStyle name="Normal 6 3 2 4 2 3 3 3 2 2" xfId="40043" xr:uid="{00000000-0005-0000-0000-0000F5490000}"/>
    <cellStyle name="Normal 6 3 2 4 2 3 3 3 3" xfId="30025" xr:uid="{00000000-0005-0000-0000-0000F6490000}"/>
    <cellStyle name="Normal 6 3 2 4 2 3 3 4" xfId="10378" xr:uid="{00000000-0005-0000-0000-0000F7490000}"/>
    <cellStyle name="Normal 6 3 2 4 2 3 3 4 2" xfId="35440" xr:uid="{00000000-0005-0000-0000-0000F8490000}"/>
    <cellStyle name="Normal 6 3 2 4 2 3 3 5" xfId="24844" xr:uid="{00000000-0005-0000-0000-0000F9490000}"/>
    <cellStyle name="Normal 6 3 2 4 2 3 4" xfId="10379" xr:uid="{00000000-0005-0000-0000-0000FA490000}"/>
    <cellStyle name="Normal 6 3 2 4 2 3 4 2" xfId="10380" xr:uid="{00000000-0005-0000-0000-0000FB490000}"/>
    <cellStyle name="Normal 6 3 2 4 2 3 4 2 2" xfId="10381" xr:uid="{00000000-0005-0000-0000-0000FC490000}"/>
    <cellStyle name="Normal 6 3 2 4 2 3 4 2 2 2" xfId="40044" xr:uid="{00000000-0005-0000-0000-0000FD490000}"/>
    <cellStyle name="Normal 6 3 2 4 2 3 4 2 3" xfId="30026" xr:uid="{00000000-0005-0000-0000-0000FE490000}"/>
    <cellStyle name="Normal 6 3 2 4 2 3 4 3" xfId="10382" xr:uid="{00000000-0005-0000-0000-0000FF490000}"/>
    <cellStyle name="Normal 6 3 2 4 2 3 4 3 2" xfId="10383" xr:uid="{00000000-0005-0000-0000-0000004A0000}"/>
    <cellStyle name="Normal 6 3 2 4 2 3 4 3 2 2" xfId="40045" xr:uid="{00000000-0005-0000-0000-0000014A0000}"/>
    <cellStyle name="Normal 6 3 2 4 2 3 4 3 3" xfId="30027" xr:uid="{00000000-0005-0000-0000-0000024A0000}"/>
    <cellStyle name="Normal 6 3 2 4 2 3 4 4" xfId="10384" xr:uid="{00000000-0005-0000-0000-0000034A0000}"/>
    <cellStyle name="Normal 6 3 2 4 2 3 4 4 2" xfId="35441" xr:uid="{00000000-0005-0000-0000-0000044A0000}"/>
    <cellStyle name="Normal 6 3 2 4 2 3 4 5" xfId="24845" xr:uid="{00000000-0005-0000-0000-0000054A0000}"/>
    <cellStyle name="Normal 6 3 2 4 2 3 5" xfId="10385" xr:uid="{00000000-0005-0000-0000-0000064A0000}"/>
    <cellStyle name="Normal 6 3 2 4 2 3 5 2" xfId="10386" xr:uid="{00000000-0005-0000-0000-0000074A0000}"/>
    <cellStyle name="Normal 6 3 2 4 2 3 5 2 2" xfId="40046" xr:uid="{00000000-0005-0000-0000-0000084A0000}"/>
    <cellStyle name="Normal 6 3 2 4 2 3 5 3" xfId="30028" xr:uid="{00000000-0005-0000-0000-0000094A0000}"/>
    <cellStyle name="Normal 6 3 2 4 2 3 6" xfId="10387" xr:uid="{00000000-0005-0000-0000-00000A4A0000}"/>
    <cellStyle name="Normal 6 3 2 4 2 3 6 2" xfId="10388" xr:uid="{00000000-0005-0000-0000-00000B4A0000}"/>
    <cellStyle name="Normal 6 3 2 4 2 3 6 2 2" xfId="40047" xr:uid="{00000000-0005-0000-0000-00000C4A0000}"/>
    <cellStyle name="Normal 6 3 2 4 2 3 6 3" xfId="30029" xr:uid="{00000000-0005-0000-0000-00000D4A0000}"/>
    <cellStyle name="Normal 6 3 2 4 2 3 7" xfId="10389" xr:uid="{00000000-0005-0000-0000-00000E4A0000}"/>
    <cellStyle name="Normal 6 3 2 4 2 3 7 2" xfId="35436" xr:uid="{00000000-0005-0000-0000-00000F4A0000}"/>
    <cellStyle name="Normal 6 3 2 4 2 3 8" xfId="24840" xr:uid="{00000000-0005-0000-0000-0000104A0000}"/>
    <cellStyle name="Normal 6 3 2 4 2 4" xfId="10390" xr:uid="{00000000-0005-0000-0000-0000114A0000}"/>
    <cellStyle name="Normal 6 3 2 4 2 4 2" xfId="10391" xr:uid="{00000000-0005-0000-0000-0000124A0000}"/>
    <cellStyle name="Normal 6 3 2 4 2 4 2 2" xfId="10392" xr:uid="{00000000-0005-0000-0000-0000134A0000}"/>
    <cellStyle name="Normal 6 3 2 4 2 4 2 2 2" xfId="10393" xr:uid="{00000000-0005-0000-0000-0000144A0000}"/>
    <cellStyle name="Normal 6 3 2 4 2 4 2 2 2 2" xfId="10394" xr:uid="{00000000-0005-0000-0000-0000154A0000}"/>
    <cellStyle name="Normal 6 3 2 4 2 4 2 2 2 2 2" xfId="40048" xr:uid="{00000000-0005-0000-0000-0000164A0000}"/>
    <cellStyle name="Normal 6 3 2 4 2 4 2 2 2 3" xfId="30030" xr:uid="{00000000-0005-0000-0000-0000174A0000}"/>
    <cellStyle name="Normal 6 3 2 4 2 4 2 2 3" xfId="10395" xr:uid="{00000000-0005-0000-0000-0000184A0000}"/>
    <cellStyle name="Normal 6 3 2 4 2 4 2 2 3 2" xfId="10396" xr:uid="{00000000-0005-0000-0000-0000194A0000}"/>
    <cellStyle name="Normal 6 3 2 4 2 4 2 2 3 2 2" xfId="40049" xr:uid="{00000000-0005-0000-0000-00001A4A0000}"/>
    <cellStyle name="Normal 6 3 2 4 2 4 2 2 3 3" xfId="30031" xr:uid="{00000000-0005-0000-0000-00001B4A0000}"/>
    <cellStyle name="Normal 6 3 2 4 2 4 2 2 4" xfId="10397" xr:uid="{00000000-0005-0000-0000-00001C4A0000}"/>
    <cellStyle name="Normal 6 3 2 4 2 4 2 2 4 2" xfId="35444" xr:uid="{00000000-0005-0000-0000-00001D4A0000}"/>
    <cellStyle name="Normal 6 3 2 4 2 4 2 2 5" xfId="24848" xr:uid="{00000000-0005-0000-0000-00001E4A0000}"/>
    <cellStyle name="Normal 6 3 2 4 2 4 2 3" xfId="10398" xr:uid="{00000000-0005-0000-0000-00001F4A0000}"/>
    <cellStyle name="Normal 6 3 2 4 2 4 2 3 2" xfId="10399" xr:uid="{00000000-0005-0000-0000-0000204A0000}"/>
    <cellStyle name="Normal 6 3 2 4 2 4 2 3 2 2" xfId="10400" xr:uid="{00000000-0005-0000-0000-0000214A0000}"/>
    <cellStyle name="Normal 6 3 2 4 2 4 2 3 2 2 2" xfId="40050" xr:uid="{00000000-0005-0000-0000-0000224A0000}"/>
    <cellStyle name="Normal 6 3 2 4 2 4 2 3 2 3" xfId="30032" xr:uid="{00000000-0005-0000-0000-0000234A0000}"/>
    <cellStyle name="Normal 6 3 2 4 2 4 2 3 3" xfId="10401" xr:uid="{00000000-0005-0000-0000-0000244A0000}"/>
    <cellStyle name="Normal 6 3 2 4 2 4 2 3 3 2" xfId="10402" xr:uid="{00000000-0005-0000-0000-0000254A0000}"/>
    <cellStyle name="Normal 6 3 2 4 2 4 2 3 3 2 2" xfId="40051" xr:uid="{00000000-0005-0000-0000-0000264A0000}"/>
    <cellStyle name="Normal 6 3 2 4 2 4 2 3 3 3" xfId="30033" xr:uid="{00000000-0005-0000-0000-0000274A0000}"/>
    <cellStyle name="Normal 6 3 2 4 2 4 2 3 4" xfId="10403" xr:uid="{00000000-0005-0000-0000-0000284A0000}"/>
    <cellStyle name="Normal 6 3 2 4 2 4 2 3 4 2" xfId="35445" xr:uid="{00000000-0005-0000-0000-0000294A0000}"/>
    <cellStyle name="Normal 6 3 2 4 2 4 2 3 5" xfId="24849" xr:uid="{00000000-0005-0000-0000-00002A4A0000}"/>
    <cellStyle name="Normal 6 3 2 4 2 4 2 4" xfId="10404" xr:uid="{00000000-0005-0000-0000-00002B4A0000}"/>
    <cellStyle name="Normal 6 3 2 4 2 4 2 4 2" xfId="10405" xr:uid="{00000000-0005-0000-0000-00002C4A0000}"/>
    <cellStyle name="Normal 6 3 2 4 2 4 2 4 2 2" xfId="40052" xr:uid="{00000000-0005-0000-0000-00002D4A0000}"/>
    <cellStyle name="Normal 6 3 2 4 2 4 2 4 3" xfId="30034" xr:uid="{00000000-0005-0000-0000-00002E4A0000}"/>
    <cellStyle name="Normal 6 3 2 4 2 4 2 5" xfId="10406" xr:uid="{00000000-0005-0000-0000-00002F4A0000}"/>
    <cellStyle name="Normal 6 3 2 4 2 4 2 5 2" xfId="10407" xr:uid="{00000000-0005-0000-0000-0000304A0000}"/>
    <cellStyle name="Normal 6 3 2 4 2 4 2 5 2 2" xfId="40053" xr:uid="{00000000-0005-0000-0000-0000314A0000}"/>
    <cellStyle name="Normal 6 3 2 4 2 4 2 5 3" xfId="30035" xr:uid="{00000000-0005-0000-0000-0000324A0000}"/>
    <cellStyle name="Normal 6 3 2 4 2 4 2 6" xfId="10408" xr:uid="{00000000-0005-0000-0000-0000334A0000}"/>
    <cellStyle name="Normal 6 3 2 4 2 4 2 6 2" xfId="35443" xr:uid="{00000000-0005-0000-0000-0000344A0000}"/>
    <cellStyle name="Normal 6 3 2 4 2 4 2 7" xfId="24847" xr:uid="{00000000-0005-0000-0000-0000354A0000}"/>
    <cellStyle name="Normal 6 3 2 4 2 4 3" xfId="10409" xr:uid="{00000000-0005-0000-0000-0000364A0000}"/>
    <cellStyle name="Normal 6 3 2 4 2 4 3 2" xfId="10410" xr:uid="{00000000-0005-0000-0000-0000374A0000}"/>
    <cellStyle name="Normal 6 3 2 4 2 4 3 2 2" xfId="10411" xr:uid="{00000000-0005-0000-0000-0000384A0000}"/>
    <cellStyle name="Normal 6 3 2 4 2 4 3 2 2 2" xfId="40054" xr:uid="{00000000-0005-0000-0000-0000394A0000}"/>
    <cellStyle name="Normal 6 3 2 4 2 4 3 2 3" xfId="30036" xr:uid="{00000000-0005-0000-0000-00003A4A0000}"/>
    <cellStyle name="Normal 6 3 2 4 2 4 3 3" xfId="10412" xr:uid="{00000000-0005-0000-0000-00003B4A0000}"/>
    <cellStyle name="Normal 6 3 2 4 2 4 3 3 2" xfId="10413" xr:uid="{00000000-0005-0000-0000-00003C4A0000}"/>
    <cellStyle name="Normal 6 3 2 4 2 4 3 3 2 2" xfId="40055" xr:uid="{00000000-0005-0000-0000-00003D4A0000}"/>
    <cellStyle name="Normal 6 3 2 4 2 4 3 3 3" xfId="30037" xr:uid="{00000000-0005-0000-0000-00003E4A0000}"/>
    <cellStyle name="Normal 6 3 2 4 2 4 3 4" xfId="10414" xr:uid="{00000000-0005-0000-0000-00003F4A0000}"/>
    <cellStyle name="Normal 6 3 2 4 2 4 3 4 2" xfId="35446" xr:uid="{00000000-0005-0000-0000-0000404A0000}"/>
    <cellStyle name="Normal 6 3 2 4 2 4 3 5" xfId="24850" xr:uid="{00000000-0005-0000-0000-0000414A0000}"/>
    <cellStyle name="Normal 6 3 2 4 2 4 4" xfId="10415" xr:uid="{00000000-0005-0000-0000-0000424A0000}"/>
    <cellStyle name="Normal 6 3 2 4 2 4 4 2" xfId="10416" xr:uid="{00000000-0005-0000-0000-0000434A0000}"/>
    <cellStyle name="Normal 6 3 2 4 2 4 4 2 2" xfId="10417" xr:uid="{00000000-0005-0000-0000-0000444A0000}"/>
    <cellStyle name="Normal 6 3 2 4 2 4 4 2 2 2" xfId="40056" xr:uid="{00000000-0005-0000-0000-0000454A0000}"/>
    <cellStyle name="Normal 6 3 2 4 2 4 4 2 3" xfId="30038" xr:uid="{00000000-0005-0000-0000-0000464A0000}"/>
    <cellStyle name="Normal 6 3 2 4 2 4 4 3" xfId="10418" xr:uid="{00000000-0005-0000-0000-0000474A0000}"/>
    <cellStyle name="Normal 6 3 2 4 2 4 4 3 2" xfId="10419" xr:uid="{00000000-0005-0000-0000-0000484A0000}"/>
    <cellStyle name="Normal 6 3 2 4 2 4 4 3 2 2" xfId="40057" xr:uid="{00000000-0005-0000-0000-0000494A0000}"/>
    <cellStyle name="Normal 6 3 2 4 2 4 4 3 3" xfId="30039" xr:uid="{00000000-0005-0000-0000-00004A4A0000}"/>
    <cellStyle name="Normal 6 3 2 4 2 4 4 4" xfId="10420" xr:uid="{00000000-0005-0000-0000-00004B4A0000}"/>
    <cellStyle name="Normal 6 3 2 4 2 4 4 4 2" xfId="35447" xr:uid="{00000000-0005-0000-0000-00004C4A0000}"/>
    <cellStyle name="Normal 6 3 2 4 2 4 4 5" xfId="24851" xr:uid="{00000000-0005-0000-0000-00004D4A0000}"/>
    <cellStyle name="Normal 6 3 2 4 2 4 5" xfId="10421" xr:uid="{00000000-0005-0000-0000-00004E4A0000}"/>
    <cellStyle name="Normal 6 3 2 4 2 4 5 2" xfId="10422" xr:uid="{00000000-0005-0000-0000-00004F4A0000}"/>
    <cellStyle name="Normal 6 3 2 4 2 4 5 2 2" xfId="40058" xr:uid="{00000000-0005-0000-0000-0000504A0000}"/>
    <cellStyle name="Normal 6 3 2 4 2 4 5 3" xfId="30040" xr:uid="{00000000-0005-0000-0000-0000514A0000}"/>
    <cellStyle name="Normal 6 3 2 4 2 4 6" xfId="10423" xr:uid="{00000000-0005-0000-0000-0000524A0000}"/>
    <cellStyle name="Normal 6 3 2 4 2 4 6 2" xfId="10424" xr:uid="{00000000-0005-0000-0000-0000534A0000}"/>
    <cellStyle name="Normal 6 3 2 4 2 4 6 2 2" xfId="40059" xr:uid="{00000000-0005-0000-0000-0000544A0000}"/>
    <cellStyle name="Normal 6 3 2 4 2 4 6 3" xfId="30041" xr:uid="{00000000-0005-0000-0000-0000554A0000}"/>
    <cellStyle name="Normal 6 3 2 4 2 4 7" xfId="10425" xr:uid="{00000000-0005-0000-0000-0000564A0000}"/>
    <cellStyle name="Normal 6 3 2 4 2 4 7 2" xfId="35442" xr:uid="{00000000-0005-0000-0000-0000574A0000}"/>
    <cellStyle name="Normal 6 3 2 4 2 4 8" xfId="24846" xr:uid="{00000000-0005-0000-0000-0000584A0000}"/>
    <cellStyle name="Normal 6 3 2 4 2 5" xfId="10426" xr:uid="{00000000-0005-0000-0000-0000594A0000}"/>
    <cellStyle name="Normal 6 3 2 4 2 5 2" xfId="10427" xr:uid="{00000000-0005-0000-0000-00005A4A0000}"/>
    <cellStyle name="Normal 6 3 2 4 2 5 2 2" xfId="10428" xr:uid="{00000000-0005-0000-0000-00005B4A0000}"/>
    <cellStyle name="Normal 6 3 2 4 2 5 2 2 2" xfId="10429" xr:uid="{00000000-0005-0000-0000-00005C4A0000}"/>
    <cellStyle name="Normal 6 3 2 4 2 5 2 2 2 2" xfId="10430" xr:uid="{00000000-0005-0000-0000-00005D4A0000}"/>
    <cellStyle name="Normal 6 3 2 4 2 5 2 2 2 2 2" xfId="40060" xr:uid="{00000000-0005-0000-0000-00005E4A0000}"/>
    <cellStyle name="Normal 6 3 2 4 2 5 2 2 2 3" xfId="30042" xr:uid="{00000000-0005-0000-0000-00005F4A0000}"/>
    <cellStyle name="Normal 6 3 2 4 2 5 2 2 3" xfId="10431" xr:uid="{00000000-0005-0000-0000-0000604A0000}"/>
    <cellStyle name="Normal 6 3 2 4 2 5 2 2 3 2" xfId="10432" xr:uid="{00000000-0005-0000-0000-0000614A0000}"/>
    <cellStyle name="Normal 6 3 2 4 2 5 2 2 3 2 2" xfId="40061" xr:uid="{00000000-0005-0000-0000-0000624A0000}"/>
    <cellStyle name="Normal 6 3 2 4 2 5 2 2 3 3" xfId="30043" xr:uid="{00000000-0005-0000-0000-0000634A0000}"/>
    <cellStyle name="Normal 6 3 2 4 2 5 2 2 4" xfId="10433" xr:uid="{00000000-0005-0000-0000-0000644A0000}"/>
    <cellStyle name="Normal 6 3 2 4 2 5 2 2 4 2" xfId="35450" xr:uid="{00000000-0005-0000-0000-0000654A0000}"/>
    <cellStyle name="Normal 6 3 2 4 2 5 2 2 5" xfId="24854" xr:uid="{00000000-0005-0000-0000-0000664A0000}"/>
    <cellStyle name="Normal 6 3 2 4 2 5 2 3" xfId="10434" xr:uid="{00000000-0005-0000-0000-0000674A0000}"/>
    <cellStyle name="Normal 6 3 2 4 2 5 2 3 2" xfId="10435" xr:uid="{00000000-0005-0000-0000-0000684A0000}"/>
    <cellStyle name="Normal 6 3 2 4 2 5 2 3 2 2" xfId="10436" xr:uid="{00000000-0005-0000-0000-0000694A0000}"/>
    <cellStyle name="Normal 6 3 2 4 2 5 2 3 2 2 2" xfId="40062" xr:uid="{00000000-0005-0000-0000-00006A4A0000}"/>
    <cellStyle name="Normal 6 3 2 4 2 5 2 3 2 3" xfId="30044" xr:uid="{00000000-0005-0000-0000-00006B4A0000}"/>
    <cellStyle name="Normal 6 3 2 4 2 5 2 3 3" xfId="10437" xr:uid="{00000000-0005-0000-0000-00006C4A0000}"/>
    <cellStyle name="Normal 6 3 2 4 2 5 2 3 3 2" xfId="10438" xr:uid="{00000000-0005-0000-0000-00006D4A0000}"/>
    <cellStyle name="Normal 6 3 2 4 2 5 2 3 3 2 2" xfId="40063" xr:uid="{00000000-0005-0000-0000-00006E4A0000}"/>
    <cellStyle name="Normal 6 3 2 4 2 5 2 3 3 3" xfId="30045" xr:uid="{00000000-0005-0000-0000-00006F4A0000}"/>
    <cellStyle name="Normal 6 3 2 4 2 5 2 3 4" xfId="10439" xr:uid="{00000000-0005-0000-0000-0000704A0000}"/>
    <cellStyle name="Normal 6 3 2 4 2 5 2 3 4 2" xfId="35451" xr:uid="{00000000-0005-0000-0000-0000714A0000}"/>
    <cellStyle name="Normal 6 3 2 4 2 5 2 3 5" xfId="24855" xr:uid="{00000000-0005-0000-0000-0000724A0000}"/>
    <cellStyle name="Normal 6 3 2 4 2 5 2 4" xfId="10440" xr:uid="{00000000-0005-0000-0000-0000734A0000}"/>
    <cellStyle name="Normal 6 3 2 4 2 5 2 4 2" xfId="10441" xr:uid="{00000000-0005-0000-0000-0000744A0000}"/>
    <cellStyle name="Normal 6 3 2 4 2 5 2 4 2 2" xfId="40064" xr:uid="{00000000-0005-0000-0000-0000754A0000}"/>
    <cellStyle name="Normal 6 3 2 4 2 5 2 4 3" xfId="30046" xr:uid="{00000000-0005-0000-0000-0000764A0000}"/>
    <cellStyle name="Normal 6 3 2 4 2 5 2 5" xfId="10442" xr:uid="{00000000-0005-0000-0000-0000774A0000}"/>
    <cellStyle name="Normal 6 3 2 4 2 5 2 5 2" xfId="10443" xr:uid="{00000000-0005-0000-0000-0000784A0000}"/>
    <cellStyle name="Normal 6 3 2 4 2 5 2 5 2 2" xfId="40065" xr:uid="{00000000-0005-0000-0000-0000794A0000}"/>
    <cellStyle name="Normal 6 3 2 4 2 5 2 5 3" xfId="30047" xr:uid="{00000000-0005-0000-0000-00007A4A0000}"/>
    <cellStyle name="Normal 6 3 2 4 2 5 2 6" xfId="10444" xr:uid="{00000000-0005-0000-0000-00007B4A0000}"/>
    <cellStyle name="Normal 6 3 2 4 2 5 2 6 2" xfId="35449" xr:uid="{00000000-0005-0000-0000-00007C4A0000}"/>
    <cellStyle name="Normal 6 3 2 4 2 5 2 7" xfId="24853" xr:uid="{00000000-0005-0000-0000-00007D4A0000}"/>
    <cellStyle name="Normal 6 3 2 4 2 5 3" xfId="10445" xr:uid="{00000000-0005-0000-0000-00007E4A0000}"/>
    <cellStyle name="Normal 6 3 2 4 2 5 3 2" xfId="10446" xr:uid="{00000000-0005-0000-0000-00007F4A0000}"/>
    <cellStyle name="Normal 6 3 2 4 2 5 3 2 2" xfId="10447" xr:uid="{00000000-0005-0000-0000-0000804A0000}"/>
    <cellStyle name="Normal 6 3 2 4 2 5 3 2 2 2" xfId="40066" xr:uid="{00000000-0005-0000-0000-0000814A0000}"/>
    <cellStyle name="Normal 6 3 2 4 2 5 3 2 3" xfId="30048" xr:uid="{00000000-0005-0000-0000-0000824A0000}"/>
    <cellStyle name="Normal 6 3 2 4 2 5 3 3" xfId="10448" xr:uid="{00000000-0005-0000-0000-0000834A0000}"/>
    <cellStyle name="Normal 6 3 2 4 2 5 3 3 2" xfId="10449" xr:uid="{00000000-0005-0000-0000-0000844A0000}"/>
    <cellStyle name="Normal 6 3 2 4 2 5 3 3 2 2" xfId="40067" xr:uid="{00000000-0005-0000-0000-0000854A0000}"/>
    <cellStyle name="Normal 6 3 2 4 2 5 3 3 3" xfId="30049" xr:uid="{00000000-0005-0000-0000-0000864A0000}"/>
    <cellStyle name="Normal 6 3 2 4 2 5 3 4" xfId="10450" xr:uid="{00000000-0005-0000-0000-0000874A0000}"/>
    <cellStyle name="Normal 6 3 2 4 2 5 3 4 2" xfId="35452" xr:uid="{00000000-0005-0000-0000-0000884A0000}"/>
    <cellStyle name="Normal 6 3 2 4 2 5 3 5" xfId="24856" xr:uid="{00000000-0005-0000-0000-0000894A0000}"/>
    <cellStyle name="Normal 6 3 2 4 2 5 4" xfId="10451" xr:uid="{00000000-0005-0000-0000-00008A4A0000}"/>
    <cellStyle name="Normal 6 3 2 4 2 5 4 2" xfId="10452" xr:uid="{00000000-0005-0000-0000-00008B4A0000}"/>
    <cellStyle name="Normal 6 3 2 4 2 5 4 2 2" xfId="10453" xr:uid="{00000000-0005-0000-0000-00008C4A0000}"/>
    <cellStyle name="Normal 6 3 2 4 2 5 4 2 2 2" xfId="40068" xr:uid="{00000000-0005-0000-0000-00008D4A0000}"/>
    <cellStyle name="Normal 6 3 2 4 2 5 4 2 3" xfId="30050" xr:uid="{00000000-0005-0000-0000-00008E4A0000}"/>
    <cellStyle name="Normal 6 3 2 4 2 5 4 3" xfId="10454" xr:uid="{00000000-0005-0000-0000-00008F4A0000}"/>
    <cellStyle name="Normal 6 3 2 4 2 5 4 3 2" xfId="10455" xr:uid="{00000000-0005-0000-0000-0000904A0000}"/>
    <cellStyle name="Normal 6 3 2 4 2 5 4 3 2 2" xfId="40069" xr:uid="{00000000-0005-0000-0000-0000914A0000}"/>
    <cellStyle name="Normal 6 3 2 4 2 5 4 3 3" xfId="30051" xr:uid="{00000000-0005-0000-0000-0000924A0000}"/>
    <cellStyle name="Normal 6 3 2 4 2 5 4 4" xfId="10456" xr:uid="{00000000-0005-0000-0000-0000934A0000}"/>
    <cellStyle name="Normal 6 3 2 4 2 5 4 4 2" xfId="35453" xr:uid="{00000000-0005-0000-0000-0000944A0000}"/>
    <cellStyle name="Normal 6 3 2 4 2 5 4 5" xfId="24857" xr:uid="{00000000-0005-0000-0000-0000954A0000}"/>
    <cellStyle name="Normal 6 3 2 4 2 5 5" xfId="10457" xr:uid="{00000000-0005-0000-0000-0000964A0000}"/>
    <cellStyle name="Normal 6 3 2 4 2 5 5 2" xfId="10458" xr:uid="{00000000-0005-0000-0000-0000974A0000}"/>
    <cellStyle name="Normal 6 3 2 4 2 5 5 2 2" xfId="40070" xr:uid="{00000000-0005-0000-0000-0000984A0000}"/>
    <cellStyle name="Normal 6 3 2 4 2 5 5 3" xfId="30052" xr:uid="{00000000-0005-0000-0000-0000994A0000}"/>
    <cellStyle name="Normal 6 3 2 4 2 5 6" xfId="10459" xr:uid="{00000000-0005-0000-0000-00009A4A0000}"/>
    <cellStyle name="Normal 6 3 2 4 2 5 6 2" xfId="10460" xr:uid="{00000000-0005-0000-0000-00009B4A0000}"/>
    <cellStyle name="Normal 6 3 2 4 2 5 6 2 2" xfId="40071" xr:uid="{00000000-0005-0000-0000-00009C4A0000}"/>
    <cellStyle name="Normal 6 3 2 4 2 5 6 3" xfId="30053" xr:uid="{00000000-0005-0000-0000-00009D4A0000}"/>
    <cellStyle name="Normal 6 3 2 4 2 5 7" xfId="10461" xr:uid="{00000000-0005-0000-0000-00009E4A0000}"/>
    <cellStyle name="Normal 6 3 2 4 2 5 7 2" xfId="35448" xr:uid="{00000000-0005-0000-0000-00009F4A0000}"/>
    <cellStyle name="Normal 6 3 2 4 2 5 8" xfId="24852" xr:uid="{00000000-0005-0000-0000-0000A04A0000}"/>
    <cellStyle name="Normal 6 3 2 4 2 6" xfId="10462" xr:uid="{00000000-0005-0000-0000-0000A14A0000}"/>
    <cellStyle name="Normal 6 3 2 4 2 6 2" xfId="10463" xr:uid="{00000000-0005-0000-0000-0000A24A0000}"/>
    <cellStyle name="Normal 6 3 2 4 2 6 2 2" xfId="10464" xr:uid="{00000000-0005-0000-0000-0000A34A0000}"/>
    <cellStyle name="Normal 6 3 2 4 2 6 2 2 2" xfId="10465" xr:uid="{00000000-0005-0000-0000-0000A44A0000}"/>
    <cellStyle name="Normal 6 3 2 4 2 6 2 2 2 2" xfId="40072" xr:uid="{00000000-0005-0000-0000-0000A54A0000}"/>
    <cellStyle name="Normal 6 3 2 4 2 6 2 2 3" xfId="30054" xr:uid="{00000000-0005-0000-0000-0000A64A0000}"/>
    <cellStyle name="Normal 6 3 2 4 2 6 2 3" xfId="10466" xr:uid="{00000000-0005-0000-0000-0000A74A0000}"/>
    <cellStyle name="Normal 6 3 2 4 2 6 2 3 2" xfId="10467" xr:uid="{00000000-0005-0000-0000-0000A84A0000}"/>
    <cellStyle name="Normal 6 3 2 4 2 6 2 3 2 2" xfId="40073" xr:uid="{00000000-0005-0000-0000-0000A94A0000}"/>
    <cellStyle name="Normal 6 3 2 4 2 6 2 3 3" xfId="30055" xr:uid="{00000000-0005-0000-0000-0000AA4A0000}"/>
    <cellStyle name="Normal 6 3 2 4 2 6 2 4" xfId="10468" xr:uid="{00000000-0005-0000-0000-0000AB4A0000}"/>
    <cellStyle name="Normal 6 3 2 4 2 6 2 4 2" xfId="35455" xr:uid="{00000000-0005-0000-0000-0000AC4A0000}"/>
    <cellStyle name="Normal 6 3 2 4 2 6 2 5" xfId="24859" xr:uid="{00000000-0005-0000-0000-0000AD4A0000}"/>
    <cellStyle name="Normal 6 3 2 4 2 6 3" xfId="10469" xr:uid="{00000000-0005-0000-0000-0000AE4A0000}"/>
    <cellStyle name="Normal 6 3 2 4 2 6 3 2" xfId="10470" xr:uid="{00000000-0005-0000-0000-0000AF4A0000}"/>
    <cellStyle name="Normal 6 3 2 4 2 6 3 2 2" xfId="10471" xr:uid="{00000000-0005-0000-0000-0000B04A0000}"/>
    <cellStyle name="Normal 6 3 2 4 2 6 3 2 2 2" xfId="40074" xr:uid="{00000000-0005-0000-0000-0000B14A0000}"/>
    <cellStyle name="Normal 6 3 2 4 2 6 3 2 3" xfId="30056" xr:uid="{00000000-0005-0000-0000-0000B24A0000}"/>
    <cellStyle name="Normal 6 3 2 4 2 6 3 3" xfId="10472" xr:uid="{00000000-0005-0000-0000-0000B34A0000}"/>
    <cellStyle name="Normal 6 3 2 4 2 6 3 3 2" xfId="10473" xr:uid="{00000000-0005-0000-0000-0000B44A0000}"/>
    <cellStyle name="Normal 6 3 2 4 2 6 3 3 2 2" xfId="40075" xr:uid="{00000000-0005-0000-0000-0000B54A0000}"/>
    <cellStyle name="Normal 6 3 2 4 2 6 3 3 3" xfId="30057" xr:uid="{00000000-0005-0000-0000-0000B64A0000}"/>
    <cellStyle name="Normal 6 3 2 4 2 6 3 4" xfId="10474" xr:uid="{00000000-0005-0000-0000-0000B74A0000}"/>
    <cellStyle name="Normal 6 3 2 4 2 6 3 4 2" xfId="35456" xr:uid="{00000000-0005-0000-0000-0000B84A0000}"/>
    <cellStyle name="Normal 6 3 2 4 2 6 3 5" xfId="24860" xr:uid="{00000000-0005-0000-0000-0000B94A0000}"/>
    <cellStyle name="Normal 6 3 2 4 2 6 4" xfId="10475" xr:uid="{00000000-0005-0000-0000-0000BA4A0000}"/>
    <cellStyle name="Normal 6 3 2 4 2 6 4 2" xfId="10476" xr:uid="{00000000-0005-0000-0000-0000BB4A0000}"/>
    <cellStyle name="Normal 6 3 2 4 2 6 4 2 2" xfId="40076" xr:uid="{00000000-0005-0000-0000-0000BC4A0000}"/>
    <cellStyle name="Normal 6 3 2 4 2 6 4 3" xfId="30058" xr:uid="{00000000-0005-0000-0000-0000BD4A0000}"/>
    <cellStyle name="Normal 6 3 2 4 2 6 5" xfId="10477" xr:uid="{00000000-0005-0000-0000-0000BE4A0000}"/>
    <cellStyle name="Normal 6 3 2 4 2 6 5 2" xfId="10478" xr:uid="{00000000-0005-0000-0000-0000BF4A0000}"/>
    <cellStyle name="Normal 6 3 2 4 2 6 5 2 2" xfId="40077" xr:uid="{00000000-0005-0000-0000-0000C04A0000}"/>
    <cellStyle name="Normal 6 3 2 4 2 6 5 3" xfId="30059" xr:uid="{00000000-0005-0000-0000-0000C14A0000}"/>
    <cellStyle name="Normal 6 3 2 4 2 6 6" xfId="10479" xr:uid="{00000000-0005-0000-0000-0000C24A0000}"/>
    <cellStyle name="Normal 6 3 2 4 2 6 6 2" xfId="35454" xr:uid="{00000000-0005-0000-0000-0000C34A0000}"/>
    <cellStyle name="Normal 6 3 2 4 2 6 7" xfId="24858" xr:uid="{00000000-0005-0000-0000-0000C44A0000}"/>
    <cellStyle name="Normal 6 3 2 4 2 7" xfId="10480" xr:uid="{00000000-0005-0000-0000-0000C54A0000}"/>
    <cellStyle name="Normal 6 3 2 4 2 7 2" xfId="10481" xr:uid="{00000000-0005-0000-0000-0000C64A0000}"/>
    <cellStyle name="Normal 6 3 2 4 2 7 2 2" xfId="10482" xr:uid="{00000000-0005-0000-0000-0000C74A0000}"/>
    <cellStyle name="Normal 6 3 2 4 2 7 2 2 2" xfId="40078" xr:uid="{00000000-0005-0000-0000-0000C84A0000}"/>
    <cellStyle name="Normal 6 3 2 4 2 7 2 3" xfId="30060" xr:uid="{00000000-0005-0000-0000-0000C94A0000}"/>
    <cellStyle name="Normal 6 3 2 4 2 7 3" xfId="10483" xr:uid="{00000000-0005-0000-0000-0000CA4A0000}"/>
    <cellStyle name="Normal 6 3 2 4 2 7 3 2" xfId="10484" xr:uid="{00000000-0005-0000-0000-0000CB4A0000}"/>
    <cellStyle name="Normal 6 3 2 4 2 7 3 2 2" xfId="40079" xr:uid="{00000000-0005-0000-0000-0000CC4A0000}"/>
    <cellStyle name="Normal 6 3 2 4 2 7 3 3" xfId="30061" xr:uid="{00000000-0005-0000-0000-0000CD4A0000}"/>
    <cellStyle name="Normal 6 3 2 4 2 7 4" xfId="10485" xr:uid="{00000000-0005-0000-0000-0000CE4A0000}"/>
    <cellStyle name="Normal 6 3 2 4 2 7 4 2" xfId="35457" xr:uid="{00000000-0005-0000-0000-0000CF4A0000}"/>
    <cellStyle name="Normal 6 3 2 4 2 7 5" xfId="24861" xr:uid="{00000000-0005-0000-0000-0000D04A0000}"/>
    <cellStyle name="Normal 6 3 2 4 2 8" xfId="10486" xr:uid="{00000000-0005-0000-0000-0000D14A0000}"/>
    <cellStyle name="Normal 6 3 2 4 2 8 2" xfId="10487" xr:uid="{00000000-0005-0000-0000-0000D24A0000}"/>
    <cellStyle name="Normal 6 3 2 4 2 8 2 2" xfId="10488" xr:uid="{00000000-0005-0000-0000-0000D34A0000}"/>
    <cellStyle name="Normal 6 3 2 4 2 8 2 2 2" xfId="40080" xr:uid="{00000000-0005-0000-0000-0000D44A0000}"/>
    <cellStyle name="Normal 6 3 2 4 2 8 2 3" xfId="30062" xr:uid="{00000000-0005-0000-0000-0000D54A0000}"/>
    <cellStyle name="Normal 6 3 2 4 2 8 3" xfId="10489" xr:uid="{00000000-0005-0000-0000-0000D64A0000}"/>
    <cellStyle name="Normal 6 3 2 4 2 8 3 2" xfId="10490" xr:uid="{00000000-0005-0000-0000-0000D74A0000}"/>
    <cellStyle name="Normal 6 3 2 4 2 8 3 2 2" xfId="40081" xr:uid="{00000000-0005-0000-0000-0000D84A0000}"/>
    <cellStyle name="Normal 6 3 2 4 2 8 3 3" xfId="30063" xr:uid="{00000000-0005-0000-0000-0000D94A0000}"/>
    <cellStyle name="Normal 6 3 2 4 2 8 4" xfId="10491" xr:uid="{00000000-0005-0000-0000-0000DA4A0000}"/>
    <cellStyle name="Normal 6 3 2 4 2 8 4 2" xfId="35458" xr:uid="{00000000-0005-0000-0000-0000DB4A0000}"/>
    <cellStyle name="Normal 6 3 2 4 2 8 5" xfId="24862" xr:uid="{00000000-0005-0000-0000-0000DC4A0000}"/>
    <cellStyle name="Normal 6 3 2 4 2 9" xfId="10492" xr:uid="{00000000-0005-0000-0000-0000DD4A0000}"/>
    <cellStyle name="Normal 6 3 2 4 2 9 2" xfId="10493" xr:uid="{00000000-0005-0000-0000-0000DE4A0000}"/>
    <cellStyle name="Normal 6 3 2 4 2 9 2 2" xfId="40082" xr:uid="{00000000-0005-0000-0000-0000DF4A0000}"/>
    <cellStyle name="Normal 6 3 2 4 2 9 3" xfId="30064" xr:uid="{00000000-0005-0000-0000-0000E04A0000}"/>
    <cellStyle name="Normal 6 3 2 4 3" xfId="10494" xr:uid="{00000000-0005-0000-0000-0000E14A0000}"/>
    <cellStyle name="Normal 6 3 2 4 3 10" xfId="24863" xr:uid="{00000000-0005-0000-0000-0000E24A0000}"/>
    <cellStyle name="Normal 6 3 2 4 3 2" xfId="10495" xr:uid="{00000000-0005-0000-0000-0000E34A0000}"/>
    <cellStyle name="Normal 6 3 2 4 3 2 2" xfId="10496" xr:uid="{00000000-0005-0000-0000-0000E44A0000}"/>
    <cellStyle name="Normal 6 3 2 4 3 2 2 2" xfId="10497" xr:uid="{00000000-0005-0000-0000-0000E54A0000}"/>
    <cellStyle name="Normal 6 3 2 4 3 2 2 2 2" xfId="10498" xr:uid="{00000000-0005-0000-0000-0000E64A0000}"/>
    <cellStyle name="Normal 6 3 2 4 3 2 2 2 2 2" xfId="10499" xr:uid="{00000000-0005-0000-0000-0000E74A0000}"/>
    <cellStyle name="Normal 6 3 2 4 3 2 2 2 2 2 2" xfId="40083" xr:uid="{00000000-0005-0000-0000-0000E84A0000}"/>
    <cellStyle name="Normal 6 3 2 4 3 2 2 2 2 3" xfId="30065" xr:uid="{00000000-0005-0000-0000-0000E94A0000}"/>
    <cellStyle name="Normal 6 3 2 4 3 2 2 2 3" xfId="10500" xr:uid="{00000000-0005-0000-0000-0000EA4A0000}"/>
    <cellStyle name="Normal 6 3 2 4 3 2 2 2 3 2" xfId="10501" xr:uid="{00000000-0005-0000-0000-0000EB4A0000}"/>
    <cellStyle name="Normal 6 3 2 4 3 2 2 2 3 2 2" xfId="40084" xr:uid="{00000000-0005-0000-0000-0000EC4A0000}"/>
    <cellStyle name="Normal 6 3 2 4 3 2 2 2 3 3" xfId="30066" xr:uid="{00000000-0005-0000-0000-0000ED4A0000}"/>
    <cellStyle name="Normal 6 3 2 4 3 2 2 2 4" xfId="10502" xr:uid="{00000000-0005-0000-0000-0000EE4A0000}"/>
    <cellStyle name="Normal 6 3 2 4 3 2 2 2 4 2" xfId="35462" xr:uid="{00000000-0005-0000-0000-0000EF4A0000}"/>
    <cellStyle name="Normal 6 3 2 4 3 2 2 2 5" xfId="24866" xr:uid="{00000000-0005-0000-0000-0000F04A0000}"/>
    <cellStyle name="Normal 6 3 2 4 3 2 2 3" xfId="10503" xr:uid="{00000000-0005-0000-0000-0000F14A0000}"/>
    <cellStyle name="Normal 6 3 2 4 3 2 2 3 2" xfId="10504" xr:uid="{00000000-0005-0000-0000-0000F24A0000}"/>
    <cellStyle name="Normal 6 3 2 4 3 2 2 3 2 2" xfId="10505" xr:uid="{00000000-0005-0000-0000-0000F34A0000}"/>
    <cellStyle name="Normal 6 3 2 4 3 2 2 3 2 2 2" xfId="40085" xr:uid="{00000000-0005-0000-0000-0000F44A0000}"/>
    <cellStyle name="Normal 6 3 2 4 3 2 2 3 2 3" xfId="30067" xr:uid="{00000000-0005-0000-0000-0000F54A0000}"/>
    <cellStyle name="Normal 6 3 2 4 3 2 2 3 3" xfId="10506" xr:uid="{00000000-0005-0000-0000-0000F64A0000}"/>
    <cellStyle name="Normal 6 3 2 4 3 2 2 3 3 2" xfId="10507" xr:uid="{00000000-0005-0000-0000-0000F74A0000}"/>
    <cellStyle name="Normal 6 3 2 4 3 2 2 3 3 2 2" xfId="40086" xr:uid="{00000000-0005-0000-0000-0000F84A0000}"/>
    <cellStyle name="Normal 6 3 2 4 3 2 2 3 3 3" xfId="30068" xr:uid="{00000000-0005-0000-0000-0000F94A0000}"/>
    <cellStyle name="Normal 6 3 2 4 3 2 2 3 4" xfId="10508" xr:uid="{00000000-0005-0000-0000-0000FA4A0000}"/>
    <cellStyle name="Normal 6 3 2 4 3 2 2 3 4 2" xfId="35463" xr:uid="{00000000-0005-0000-0000-0000FB4A0000}"/>
    <cellStyle name="Normal 6 3 2 4 3 2 2 3 5" xfId="24867" xr:uid="{00000000-0005-0000-0000-0000FC4A0000}"/>
    <cellStyle name="Normal 6 3 2 4 3 2 2 4" xfId="10509" xr:uid="{00000000-0005-0000-0000-0000FD4A0000}"/>
    <cellStyle name="Normal 6 3 2 4 3 2 2 4 2" xfId="10510" xr:uid="{00000000-0005-0000-0000-0000FE4A0000}"/>
    <cellStyle name="Normal 6 3 2 4 3 2 2 4 2 2" xfId="40087" xr:uid="{00000000-0005-0000-0000-0000FF4A0000}"/>
    <cellStyle name="Normal 6 3 2 4 3 2 2 4 3" xfId="30069" xr:uid="{00000000-0005-0000-0000-0000004B0000}"/>
    <cellStyle name="Normal 6 3 2 4 3 2 2 5" xfId="10511" xr:uid="{00000000-0005-0000-0000-0000014B0000}"/>
    <cellStyle name="Normal 6 3 2 4 3 2 2 5 2" xfId="10512" xr:uid="{00000000-0005-0000-0000-0000024B0000}"/>
    <cellStyle name="Normal 6 3 2 4 3 2 2 5 2 2" xfId="40088" xr:uid="{00000000-0005-0000-0000-0000034B0000}"/>
    <cellStyle name="Normal 6 3 2 4 3 2 2 5 3" xfId="30070" xr:uid="{00000000-0005-0000-0000-0000044B0000}"/>
    <cellStyle name="Normal 6 3 2 4 3 2 2 6" xfId="10513" xr:uid="{00000000-0005-0000-0000-0000054B0000}"/>
    <cellStyle name="Normal 6 3 2 4 3 2 2 6 2" xfId="35461" xr:uid="{00000000-0005-0000-0000-0000064B0000}"/>
    <cellStyle name="Normal 6 3 2 4 3 2 2 7" xfId="24865" xr:uid="{00000000-0005-0000-0000-0000074B0000}"/>
    <cellStyle name="Normal 6 3 2 4 3 2 3" xfId="10514" xr:uid="{00000000-0005-0000-0000-0000084B0000}"/>
    <cellStyle name="Normal 6 3 2 4 3 2 3 2" xfId="10515" xr:uid="{00000000-0005-0000-0000-0000094B0000}"/>
    <cellStyle name="Normal 6 3 2 4 3 2 3 2 2" xfId="10516" xr:uid="{00000000-0005-0000-0000-00000A4B0000}"/>
    <cellStyle name="Normal 6 3 2 4 3 2 3 2 2 2" xfId="40089" xr:uid="{00000000-0005-0000-0000-00000B4B0000}"/>
    <cellStyle name="Normal 6 3 2 4 3 2 3 2 3" xfId="30071" xr:uid="{00000000-0005-0000-0000-00000C4B0000}"/>
    <cellStyle name="Normal 6 3 2 4 3 2 3 3" xfId="10517" xr:uid="{00000000-0005-0000-0000-00000D4B0000}"/>
    <cellStyle name="Normal 6 3 2 4 3 2 3 3 2" xfId="10518" xr:uid="{00000000-0005-0000-0000-00000E4B0000}"/>
    <cellStyle name="Normal 6 3 2 4 3 2 3 3 2 2" xfId="40090" xr:uid="{00000000-0005-0000-0000-00000F4B0000}"/>
    <cellStyle name="Normal 6 3 2 4 3 2 3 3 3" xfId="30072" xr:uid="{00000000-0005-0000-0000-0000104B0000}"/>
    <cellStyle name="Normal 6 3 2 4 3 2 3 4" xfId="10519" xr:uid="{00000000-0005-0000-0000-0000114B0000}"/>
    <cellStyle name="Normal 6 3 2 4 3 2 3 4 2" xfId="35464" xr:uid="{00000000-0005-0000-0000-0000124B0000}"/>
    <cellStyle name="Normal 6 3 2 4 3 2 3 5" xfId="24868" xr:uid="{00000000-0005-0000-0000-0000134B0000}"/>
    <cellStyle name="Normal 6 3 2 4 3 2 4" xfId="10520" xr:uid="{00000000-0005-0000-0000-0000144B0000}"/>
    <cellStyle name="Normal 6 3 2 4 3 2 4 2" xfId="10521" xr:uid="{00000000-0005-0000-0000-0000154B0000}"/>
    <cellStyle name="Normal 6 3 2 4 3 2 4 2 2" xfId="10522" xr:uid="{00000000-0005-0000-0000-0000164B0000}"/>
    <cellStyle name="Normal 6 3 2 4 3 2 4 2 2 2" xfId="40091" xr:uid="{00000000-0005-0000-0000-0000174B0000}"/>
    <cellStyle name="Normal 6 3 2 4 3 2 4 2 3" xfId="30073" xr:uid="{00000000-0005-0000-0000-0000184B0000}"/>
    <cellStyle name="Normal 6 3 2 4 3 2 4 3" xfId="10523" xr:uid="{00000000-0005-0000-0000-0000194B0000}"/>
    <cellStyle name="Normal 6 3 2 4 3 2 4 3 2" xfId="10524" xr:uid="{00000000-0005-0000-0000-00001A4B0000}"/>
    <cellStyle name="Normal 6 3 2 4 3 2 4 3 2 2" xfId="40092" xr:uid="{00000000-0005-0000-0000-00001B4B0000}"/>
    <cellStyle name="Normal 6 3 2 4 3 2 4 3 3" xfId="30074" xr:uid="{00000000-0005-0000-0000-00001C4B0000}"/>
    <cellStyle name="Normal 6 3 2 4 3 2 4 4" xfId="10525" xr:uid="{00000000-0005-0000-0000-00001D4B0000}"/>
    <cellStyle name="Normal 6 3 2 4 3 2 4 4 2" xfId="35465" xr:uid="{00000000-0005-0000-0000-00001E4B0000}"/>
    <cellStyle name="Normal 6 3 2 4 3 2 4 5" xfId="24869" xr:uid="{00000000-0005-0000-0000-00001F4B0000}"/>
    <cellStyle name="Normal 6 3 2 4 3 2 5" xfId="10526" xr:uid="{00000000-0005-0000-0000-0000204B0000}"/>
    <cellStyle name="Normal 6 3 2 4 3 2 5 2" xfId="10527" xr:uid="{00000000-0005-0000-0000-0000214B0000}"/>
    <cellStyle name="Normal 6 3 2 4 3 2 5 2 2" xfId="40093" xr:uid="{00000000-0005-0000-0000-0000224B0000}"/>
    <cellStyle name="Normal 6 3 2 4 3 2 5 3" xfId="30075" xr:uid="{00000000-0005-0000-0000-0000234B0000}"/>
    <cellStyle name="Normal 6 3 2 4 3 2 6" xfId="10528" xr:uid="{00000000-0005-0000-0000-0000244B0000}"/>
    <cellStyle name="Normal 6 3 2 4 3 2 6 2" xfId="10529" xr:uid="{00000000-0005-0000-0000-0000254B0000}"/>
    <cellStyle name="Normal 6 3 2 4 3 2 6 2 2" xfId="40094" xr:uid="{00000000-0005-0000-0000-0000264B0000}"/>
    <cellStyle name="Normal 6 3 2 4 3 2 6 3" xfId="30076" xr:uid="{00000000-0005-0000-0000-0000274B0000}"/>
    <cellStyle name="Normal 6 3 2 4 3 2 7" xfId="10530" xr:uid="{00000000-0005-0000-0000-0000284B0000}"/>
    <cellStyle name="Normal 6 3 2 4 3 2 7 2" xfId="35460" xr:uid="{00000000-0005-0000-0000-0000294B0000}"/>
    <cellStyle name="Normal 6 3 2 4 3 2 8" xfId="24864" xr:uid="{00000000-0005-0000-0000-00002A4B0000}"/>
    <cellStyle name="Normal 6 3 2 4 3 3" xfId="10531" xr:uid="{00000000-0005-0000-0000-00002B4B0000}"/>
    <cellStyle name="Normal 6 3 2 4 3 3 2" xfId="10532" xr:uid="{00000000-0005-0000-0000-00002C4B0000}"/>
    <cellStyle name="Normal 6 3 2 4 3 3 2 2" xfId="10533" xr:uid="{00000000-0005-0000-0000-00002D4B0000}"/>
    <cellStyle name="Normal 6 3 2 4 3 3 2 2 2" xfId="10534" xr:uid="{00000000-0005-0000-0000-00002E4B0000}"/>
    <cellStyle name="Normal 6 3 2 4 3 3 2 2 2 2" xfId="10535" xr:uid="{00000000-0005-0000-0000-00002F4B0000}"/>
    <cellStyle name="Normal 6 3 2 4 3 3 2 2 2 2 2" xfId="40095" xr:uid="{00000000-0005-0000-0000-0000304B0000}"/>
    <cellStyle name="Normal 6 3 2 4 3 3 2 2 2 3" xfId="30077" xr:uid="{00000000-0005-0000-0000-0000314B0000}"/>
    <cellStyle name="Normal 6 3 2 4 3 3 2 2 3" xfId="10536" xr:uid="{00000000-0005-0000-0000-0000324B0000}"/>
    <cellStyle name="Normal 6 3 2 4 3 3 2 2 3 2" xfId="10537" xr:uid="{00000000-0005-0000-0000-0000334B0000}"/>
    <cellStyle name="Normal 6 3 2 4 3 3 2 2 3 2 2" xfId="40096" xr:uid="{00000000-0005-0000-0000-0000344B0000}"/>
    <cellStyle name="Normal 6 3 2 4 3 3 2 2 3 3" xfId="30078" xr:uid="{00000000-0005-0000-0000-0000354B0000}"/>
    <cellStyle name="Normal 6 3 2 4 3 3 2 2 4" xfId="10538" xr:uid="{00000000-0005-0000-0000-0000364B0000}"/>
    <cellStyle name="Normal 6 3 2 4 3 3 2 2 4 2" xfId="35468" xr:uid="{00000000-0005-0000-0000-0000374B0000}"/>
    <cellStyle name="Normal 6 3 2 4 3 3 2 2 5" xfId="24872" xr:uid="{00000000-0005-0000-0000-0000384B0000}"/>
    <cellStyle name="Normal 6 3 2 4 3 3 2 3" xfId="10539" xr:uid="{00000000-0005-0000-0000-0000394B0000}"/>
    <cellStyle name="Normal 6 3 2 4 3 3 2 3 2" xfId="10540" xr:uid="{00000000-0005-0000-0000-00003A4B0000}"/>
    <cellStyle name="Normal 6 3 2 4 3 3 2 3 2 2" xfId="10541" xr:uid="{00000000-0005-0000-0000-00003B4B0000}"/>
    <cellStyle name="Normal 6 3 2 4 3 3 2 3 2 2 2" xfId="40097" xr:uid="{00000000-0005-0000-0000-00003C4B0000}"/>
    <cellStyle name="Normal 6 3 2 4 3 3 2 3 2 3" xfId="30079" xr:uid="{00000000-0005-0000-0000-00003D4B0000}"/>
    <cellStyle name="Normal 6 3 2 4 3 3 2 3 3" xfId="10542" xr:uid="{00000000-0005-0000-0000-00003E4B0000}"/>
    <cellStyle name="Normal 6 3 2 4 3 3 2 3 3 2" xfId="10543" xr:uid="{00000000-0005-0000-0000-00003F4B0000}"/>
    <cellStyle name="Normal 6 3 2 4 3 3 2 3 3 2 2" xfId="40098" xr:uid="{00000000-0005-0000-0000-0000404B0000}"/>
    <cellStyle name="Normal 6 3 2 4 3 3 2 3 3 3" xfId="30080" xr:uid="{00000000-0005-0000-0000-0000414B0000}"/>
    <cellStyle name="Normal 6 3 2 4 3 3 2 3 4" xfId="10544" xr:uid="{00000000-0005-0000-0000-0000424B0000}"/>
    <cellStyle name="Normal 6 3 2 4 3 3 2 3 4 2" xfId="35469" xr:uid="{00000000-0005-0000-0000-0000434B0000}"/>
    <cellStyle name="Normal 6 3 2 4 3 3 2 3 5" xfId="24873" xr:uid="{00000000-0005-0000-0000-0000444B0000}"/>
    <cellStyle name="Normal 6 3 2 4 3 3 2 4" xfId="10545" xr:uid="{00000000-0005-0000-0000-0000454B0000}"/>
    <cellStyle name="Normal 6 3 2 4 3 3 2 4 2" xfId="10546" xr:uid="{00000000-0005-0000-0000-0000464B0000}"/>
    <cellStyle name="Normal 6 3 2 4 3 3 2 4 2 2" xfId="40099" xr:uid="{00000000-0005-0000-0000-0000474B0000}"/>
    <cellStyle name="Normal 6 3 2 4 3 3 2 4 3" xfId="30081" xr:uid="{00000000-0005-0000-0000-0000484B0000}"/>
    <cellStyle name="Normal 6 3 2 4 3 3 2 5" xfId="10547" xr:uid="{00000000-0005-0000-0000-0000494B0000}"/>
    <cellStyle name="Normal 6 3 2 4 3 3 2 5 2" xfId="10548" xr:uid="{00000000-0005-0000-0000-00004A4B0000}"/>
    <cellStyle name="Normal 6 3 2 4 3 3 2 5 2 2" xfId="40100" xr:uid="{00000000-0005-0000-0000-00004B4B0000}"/>
    <cellStyle name="Normal 6 3 2 4 3 3 2 5 3" xfId="30082" xr:uid="{00000000-0005-0000-0000-00004C4B0000}"/>
    <cellStyle name="Normal 6 3 2 4 3 3 2 6" xfId="10549" xr:uid="{00000000-0005-0000-0000-00004D4B0000}"/>
    <cellStyle name="Normal 6 3 2 4 3 3 2 6 2" xfId="35467" xr:uid="{00000000-0005-0000-0000-00004E4B0000}"/>
    <cellStyle name="Normal 6 3 2 4 3 3 2 7" xfId="24871" xr:uid="{00000000-0005-0000-0000-00004F4B0000}"/>
    <cellStyle name="Normal 6 3 2 4 3 3 3" xfId="10550" xr:uid="{00000000-0005-0000-0000-0000504B0000}"/>
    <cellStyle name="Normal 6 3 2 4 3 3 3 2" xfId="10551" xr:uid="{00000000-0005-0000-0000-0000514B0000}"/>
    <cellStyle name="Normal 6 3 2 4 3 3 3 2 2" xfId="10552" xr:uid="{00000000-0005-0000-0000-0000524B0000}"/>
    <cellStyle name="Normal 6 3 2 4 3 3 3 2 2 2" xfId="40101" xr:uid="{00000000-0005-0000-0000-0000534B0000}"/>
    <cellStyle name="Normal 6 3 2 4 3 3 3 2 3" xfId="30083" xr:uid="{00000000-0005-0000-0000-0000544B0000}"/>
    <cellStyle name="Normal 6 3 2 4 3 3 3 3" xfId="10553" xr:uid="{00000000-0005-0000-0000-0000554B0000}"/>
    <cellStyle name="Normal 6 3 2 4 3 3 3 3 2" xfId="10554" xr:uid="{00000000-0005-0000-0000-0000564B0000}"/>
    <cellStyle name="Normal 6 3 2 4 3 3 3 3 2 2" xfId="40102" xr:uid="{00000000-0005-0000-0000-0000574B0000}"/>
    <cellStyle name="Normal 6 3 2 4 3 3 3 3 3" xfId="30084" xr:uid="{00000000-0005-0000-0000-0000584B0000}"/>
    <cellStyle name="Normal 6 3 2 4 3 3 3 4" xfId="10555" xr:uid="{00000000-0005-0000-0000-0000594B0000}"/>
    <cellStyle name="Normal 6 3 2 4 3 3 3 4 2" xfId="35470" xr:uid="{00000000-0005-0000-0000-00005A4B0000}"/>
    <cellStyle name="Normal 6 3 2 4 3 3 3 5" xfId="24874" xr:uid="{00000000-0005-0000-0000-00005B4B0000}"/>
    <cellStyle name="Normal 6 3 2 4 3 3 4" xfId="10556" xr:uid="{00000000-0005-0000-0000-00005C4B0000}"/>
    <cellStyle name="Normal 6 3 2 4 3 3 4 2" xfId="10557" xr:uid="{00000000-0005-0000-0000-00005D4B0000}"/>
    <cellStyle name="Normal 6 3 2 4 3 3 4 2 2" xfId="10558" xr:uid="{00000000-0005-0000-0000-00005E4B0000}"/>
    <cellStyle name="Normal 6 3 2 4 3 3 4 2 2 2" xfId="40103" xr:uid="{00000000-0005-0000-0000-00005F4B0000}"/>
    <cellStyle name="Normal 6 3 2 4 3 3 4 2 3" xfId="30085" xr:uid="{00000000-0005-0000-0000-0000604B0000}"/>
    <cellStyle name="Normal 6 3 2 4 3 3 4 3" xfId="10559" xr:uid="{00000000-0005-0000-0000-0000614B0000}"/>
    <cellStyle name="Normal 6 3 2 4 3 3 4 3 2" xfId="10560" xr:uid="{00000000-0005-0000-0000-0000624B0000}"/>
    <cellStyle name="Normal 6 3 2 4 3 3 4 3 2 2" xfId="40104" xr:uid="{00000000-0005-0000-0000-0000634B0000}"/>
    <cellStyle name="Normal 6 3 2 4 3 3 4 3 3" xfId="30086" xr:uid="{00000000-0005-0000-0000-0000644B0000}"/>
    <cellStyle name="Normal 6 3 2 4 3 3 4 4" xfId="10561" xr:uid="{00000000-0005-0000-0000-0000654B0000}"/>
    <cellStyle name="Normal 6 3 2 4 3 3 4 4 2" xfId="35471" xr:uid="{00000000-0005-0000-0000-0000664B0000}"/>
    <cellStyle name="Normal 6 3 2 4 3 3 4 5" xfId="24875" xr:uid="{00000000-0005-0000-0000-0000674B0000}"/>
    <cellStyle name="Normal 6 3 2 4 3 3 5" xfId="10562" xr:uid="{00000000-0005-0000-0000-0000684B0000}"/>
    <cellStyle name="Normal 6 3 2 4 3 3 5 2" xfId="10563" xr:uid="{00000000-0005-0000-0000-0000694B0000}"/>
    <cellStyle name="Normal 6 3 2 4 3 3 5 2 2" xfId="40105" xr:uid="{00000000-0005-0000-0000-00006A4B0000}"/>
    <cellStyle name="Normal 6 3 2 4 3 3 5 3" xfId="30087" xr:uid="{00000000-0005-0000-0000-00006B4B0000}"/>
    <cellStyle name="Normal 6 3 2 4 3 3 6" xfId="10564" xr:uid="{00000000-0005-0000-0000-00006C4B0000}"/>
    <cellStyle name="Normal 6 3 2 4 3 3 6 2" xfId="10565" xr:uid="{00000000-0005-0000-0000-00006D4B0000}"/>
    <cellStyle name="Normal 6 3 2 4 3 3 6 2 2" xfId="40106" xr:uid="{00000000-0005-0000-0000-00006E4B0000}"/>
    <cellStyle name="Normal 6 3 2 4 3 3 6 3" xfId="30088" xr:uid="{00000000-0005-0000-0000-00006F4B0000}"/>
    <cellStyle name="Normal 6 3 2 4 3 3 7" xfId="10566" xr:uid="{00000000-0005-0000-0000-0000704B0000}"/>
    <cellStyle name="Normal 6 3 2 4 3 3 7 2" xfId="35466" xr:uid="{00000000-0005-0000-0000-0000714B0000}"/>
    <cellStyle name="Normal 6 3 2 4 3 3 8" xfId="24870" xr:uid="{00000000-0005-0000-0000-0000724B0000}"/>
    <cellStyle name="Normal 6 3 2 4 3 4" xfId="10567" xr:uid="{00000000-0005-0000-0000-0000734B0000}"/>
    <cellStyle name="Normal 6 3 2 4 3 4 2" xfId="10568" xr:uid="{00000000-0005-0000-0000-0000744B0000}"/>
    <cellStyle name="Normal 6 3 2 4 3 4 2 2" xfId="10569" xr:uid="{00000000-0005-0000-0000-0000754B0000}"/>
    <cellStyle name="Normal 6 3 2 4 3 4 2 2 2" xfId="10570" xr:uid="{00000000-0005-0000-0000-0000764B0000}"/>
    <cellStyle name="Normal 6 3 2 4 3 4 2 2 2 2" xfId="40107" xr:uid="{00000000-0005-0000-0000-0000774B0000}"/>
    <cellStyle name="Normal 6 3 2 4 3 4 2 2 3" xfId="30089" xr:uid="{00000000-0005-0000-0000-0000784B0000}"/>
    <cellStyle name="Normal 6 3 2 4 3 4 2 3" xfId="10571" xr:uid="{00000000-0005-0000-0000-0000794B0000}"/>
    <cellStyle name="Normal 6 3 2 4 3 4 2 3 2" xfId="10572" xr:uid="{00000000-0005-0000-0000-00007A4B0000}"/>
    <cellStyle name="Normal 6 3 2 4 3 4 2 3 2 2" xfId="40108" xr:uid="{00000000-0005-0000-0000-00007B4B0000}"/>
    <cellStyle name="Normal 6 3 2 4 3 4 2 3 3" xfId="30090" xr:uid="{00000000-0005-0000-0000-00007C4B0000}"/>
    <cellStyle name="Normal 6 3 2 4 3 4 2 4" xfId="10573" xr:uid="{00000000-0005-0000-0000-00007D4B0000}"/>
    <cellStyle name="Normal 6 3 2 4 3 4 2 4 2" xfId="35473" xr:uid="{00000000-0005-0000-0000-00007E4B0000}"/>
    <cellStyle name="Normal 6 3 2 4 3 4 2 5" xfId="24877" xr:uid="{00000000-0005-0000-0000-00007F4B0000}"/>
    <cellStyle name="Normal 6 3 2 4 3 4 3" xfId="10574" xr:uid="{00000000-0005-0000-0000-0000804B0000}"/>
    <cellStyle name="Normal 6 3 2 4 3 4 3 2" xfId="10575" xr:uid="{00000000-0005-0000-0000-0000814B0000}"/>
    <cellStyle name="Normal 6 3 2 4 3 4 3 2 2" xfId="10576" xr:uid="{00000000-0005-0000-0000-0000824B0000}"/>
    <cellStyle name="Normal 6 3 2 4 3 4 3 2 2 2" xfId="40109" xr:uid="{00000000-0005-0000-0000-0000834B0000}"/>
    <cellStyle name="Normal 6 3 2 4 3 4 3 2 3" xfId="30091" xr:uid="{00000000-0005-0000-0000-0000844B0000}"/>
    <cellStyle name="Normal 6 3 2 4 3 4 3 3" xfId="10577" xr:uid="{00000000-0005-0000-0000-0000854B0000}"/>
    <cellStyle name="Normal 6 3 2 4 3 4 3 3 2" xfId="10578" xr:uid="{00000000-0005-0000-0000-0000864B0000}"/>
    <cellStyle name="Normal 6 3 2 4 3 4 3 3 2 2" xfId="40110" xr:uid="{00000000-0005-0000-0000-0000874B0000}"/>
    <cellStyle name="Normal 6 3 2 4 3 4 3 3 3" xfId="30092" xr:uid="{00000000-0005-0000-0000-0000884B0000}"/>
    <cellStyle name="Normal 6 3 2 4 3 4 3 4" xfId="10579" xr:uid="{00000000-0005-0000-0000-0000894B0000}"/>
    <cellStyle name="Normal 6 3 2 4 3 4 3 4 2" xfId="35474" xr:uid="{00000000-0005-0000-0000-00008A4B0000}"/>
    <cellStyle name="Normal 6 3 2 4 3 4 3 5" xfId="24878" xr:uid="{00000000-0005-0000-0000-00008B4B0000}"/>
    <cellStyle name="Normal 6 3 2 4 3 4 4" xfId="10580" xr:uid="{00000000-0005-0000-0000-00008C4B0000}"/>
    <cellStyle name="Normal 6 3 2 4 3 4 4 2" xfId="10581" xr:uid="{00000000-0005-0000-0000-00008D4B0000}"/>
    <cellStyle name="Normal 6 3 2 4 3 4 4 2 2" xfId="40111" xr:uid="{00000000-0005-0000-0000-00008E4B0000}"/>
    <cellStyle name="Normal 6 3 2 4 3 4 4 3" xfId="30093" xr:uid="{00000000-0005-0000-0000-00008F4B0000}"/>
    <cellStyle name="Normal 6 3 2 4 3 4 5" xfId="10582" xr:uid="{00000000-0005-0000-0000-0000904B0000}"/>
    <cellStyle name="Normal 6 3 2 4 3 4 5 2" xfId="10583" xr:uid="{00000000-0005-0000-0000-0000914B0000}"/>
    <cellStyle name="Normal 6 3 2 4 3 4 5 2 2" xfId="40112" xr:uid="{00000000-0005-0000-0000-0000924B0000}"/>
    <cellStyle name="Normal 6 3 2 4 3 4 5 3" xfId="30094" xr:uid="{00000000-0005-0000-0000-0000934B0000}"/>
    <cellStyle name="Normal 6 3 2 4 3 4 6" xfId="10584" xr:uid="{00000000-0005-0000-0000-0000944B0000}"/>
    <cellStyle name="Normal 6 3 2 4 3 4 6 2" xfId="35472" xr:uid="{00000000-0005-0000-0000-0000954B0000}"/>
    <cellStyle name="Normal 6 3 2 4 3 4 7" xfId="24876" xr:uid="{00000000-0005-0000-0000-0000964B0000}"/>
    <cellStyle name="Normal 6 3 2 4 3 5" xfId="10585" xr:uid="{00000000-0005-0000-0000-0000974B0000}"/>
    <cellStyle name="Normal 6 3 2 4 3 5 2" xfId="10586" xr:uid="{00000000-0005-0000-0000-0000984B0000}"/>
    <cellStyle name="Normal 6 3 2 4 3 5 2 2" xfId="10587" xr:uid="{00000000-0005-0000-0000-0000994B0000}"/>
    <cellStyle name="Normal 6 3 2 4 3 5 2 2 2" xfId="40113" xr:uid="{00000000-0005-0000-0000-00009A4B0000}"/>
    <cellStyle name="Normal 6 3 2 4 3 5 2 3" xfId="30095" xr:uid="{00000000-0005-0000-0000-00009B4B0000}"/>
    <cellStyle name="Normal 6 3 2 4 3 5 3" xfId="10588" xr:uid="{00000000-0005-0000-0000-00009C4B0000}"/>
    <cellStyle name="Normal 6 3 2 4 3 5 3 2" xfId="10589" xr:uid="{00000000-0005-0000-0000-00009D4B0000}"/>
    <cellStyle name="Normal 6 3 2 4 3 5 3 2 2" xfId="40114" xr:uid="{00000000-0005-0000-0000-00009E4B0000}"/>
    <cellStyle name="Normal 6 3 2 4 3 5 3 3" xfId="30096" xr:uid="{00000000-0005-0000-0000-00009F4B0000}"/>
    <cellStyle name="Normal 6 3 2 4 3 5 4" xfId="10590" xr:uid="{00000000-0005-0000-0000-0000A04B0000}"/>
    <cellStyle name="Normal 6 3 2 4 3 5 4 2" xfId="35475" xr:uid="{00000000-0005-0000-0000-0000A14B0000}"/>
    <cellStyle name="Normal 6 3 2 4 3 5 5" xfId="24879" xr:uid="{00000000-0005-0000-0000-0000A24B0000}"/>
    <cellStyle name="Normal 6 3 2 4 3 6" xfId="10591" xr:uid="{00000000-0005-0000-0000-0000A34B0000}"/>
    <cellStyle name="Normal 6 3 2 4 3 6 2" xfId="10592" xr:uid="{00000000-0005-0000-0000-0000A44B0000}"/>
    <cellStyle name="Normal 6 3 2 4 3 6 2 2" xfId="10593" xr:uid="{00000000-0005-0000-0000-0000A54B0000}"/>
    <cellStyle name="Normal 6 3 2 4 3 6 2 2 2" xfId="40115" xr:uid="{00000000-0005-0000-0000-0000A64B0000}"/>
    <cellStyle name="Normal 6 3 2 4 3 6 2 3" xfId="30097" xr:uid="{00000000-0005-0000-0000-0000A74B0000}"/>
    <cellStyle name="Normal 6 3 2 4 3 6 3" xfId="10594" xr:uid="{00000000-0005-0000-0000-0000A84B0000}"/>
    <cellStyle name="Normal 6 3 2 4 3 6 3 2" xfId="10595" xr:uid="{00000000-0005-0000-0000-0000A94B0000}"/>
    <cellStyle name="Normal 6 3 2 4 3 6 3 2 2" xfId="40116" xr:uid="{00000000-0005-0000-0000-0000AA4B0000}"/>
    <cellStyle name="Normal 6 3 2 4 3 6 3 3" xfId="30098" xr:uid="{00000000-0005-0000-0000-0000AB4B0000}"/>
    <cellStyle name="Normal 6 3 2 4 3 6 4" xfId="10596" xr:uid="{00000000-0005-0000-0000-0000AC4B0000}"/>
    <cellStyle name="Normal 6 3 2 4 3 6 4 2" xfId="35476" xr:uid="{00000000-0005-0000-0000-0000AD4B0000}"/>
    <cellStyle name="Normal 6 3 2 4 3 6 5" xfId="24880" xr:uid="{00000000-0005-0000-0000-0000AE4B0000}"/>
    <cellStyle name="Normal 6 3 2 4 3 7" xfId="10597" xr:uid="{00000000-0005-0000-0000-0000AF4B0000}"/>
    <cellStyle name="Normal 6 3 2 4 3 7 2" xfId="10598" xr:uid="{00000000-0005-0000-0000-0000B04B0000}"/>
    <cellStyle name="Normal 6 3 2 4 3 7 2 2" xfId="40117" xr:uid="{00000000-0005-0000-0000-0000B14B0000}"/>
    <cellStyle name="Normal 6 3 2 4 3 7 3" xfId="30099" xr:uid="{00000000-0005-0000-0000-0000B24B0000}"/>
    <cellStyle name="Normal 6 3 2 4 3 8" xfId="10599" xr:uid="{00000000-0005-0000-0000-0000B34B0000}"/>
    <cellStyle name="Normal 6 3 2 4 3 8 2" xfId="10600" xr:uid="{00000000-0005-0000-0000-0000B44B0000}"/>
    <cellStyle name="Normal 6 3 2 4 3 8 2 2" xfId="40118" xr:uid="{00000000-0005-0000-0000-0000B54B0000}"/>
    <cellStyle name="Normal 6 3 2 4 3 8 3" xfId="30100" xr:uid="{00000000-0005-0000-0000-0000B64B0000}"/>
    <cellStyle name="Normal 6 3 2 4 3 9" xfId="10601" xr:uid="{00000000-0005-0000-0000-0000B74B0000}"/>
    <cellStyle name="Normal 6 3 2 4 3 9 2" xfId="35459" xr:uid="{00000000-0005-0000-0000-0000B84B0000}"/>
    <cellStyle name="Normal 6 3 2 4 4" xfId="10602" xr:uid="{00000000-0005-0000-0000-0000B94B0000}"/>
    <cellStyle name="Normal 6 3 2 4 4 2" xfId="10603" xr:uid="{00000000-0005-0000-0000-0000BA4B0000}"/>
    <cellStyle name="Normal 6 3 2 4 4 2 2" xfId="10604" xr:uid="{00000000-0005-0000-0000-0000BB4B0000}"/>
    <cellStyle name="Normal 6 3 2 4 4 2 2 2" xfId="10605" xr:uid="{00000000-0005-0000-0000-0000BC4B0000}"/>
    <cellStyle name="Normal 6 3 2 4 4 2 2 2 2" xfId="10606" xr:uid="{00000000-0005-0000-0000-0000BD4B0000}"/>
    <cellStyle name="Normal 6 3 2 4 4 2 2 2 2 2" xfId="40119" xr:uid="{00000000-0005-0000-0000-0000BE4B0000}"/>
    <cellStyle name="Normal 6 3 2 4 4 2 2 2 3" xfId="30101" xr:uid="{00000000-0005-0000-0000-0000BF4B0000}"/>
    <cellStyle name="Normal 6 3 2 4 4 2 2 3" xfId="10607" xr:uid="{00000000-0005-0000-0000-0000C04B0000}"/>
    <cellStyle name="Normal 6 3 2 4 4 2 2 3 2" xfId="10608" xr:uid="{00000000-0005-0000-0000-0000C14B0000}"/>
    <cellStyle name="Normal 6 3 2 4 4 2 2 3 2 2" xfId="40120" xr:uid="{00000000-0005-0000-0000-0000C24B0000}"/>
    <cellStyle name="Normal 6 3 2 4 4 2 2 3 3" xfId="30102" xr:uid="{00000000-0005-0000-0000-0000C34B0000}"/>
    <cellStyle name="Normal 6 3 2 4 4 2 2 4" xfId="10609" xr:uid="{00000000-0005-0000-0000-0000C44B0000}"/>
    <cellStyle name="Normal 6 3 2 4 4 2 2 4 2" xfId="35479" xr:uid="{00000000-0005-0000-0000-0000C54B0000}"/>
    <cellStyle name="Normal 6 3 2 4 4 2 2 5" xfId="24883" xr:uid="{00000000-0005-0000-0000-0000C64B0000}"/>
    <cellStyle name="Normal 6 3 2 4 4 2 3" xfId="10610" xr:uid="{00000000-0005-0000-0000-0000C74B0000}"/>
    <cellStyle name="Normal 6 3 2 4 4 2 3 2" xfId="10611" xr:uid="{00000000-0005-0000-0000-0000C84B0000}"/>
    <cellStyle name="Normal 6 3 2 4 4 2 3 2 2" xfId="10612" xr:uid="{00000000-0005-0000-0000-0000C94B0000}"/>
    <cellStyle name="Normal 6 3 2 4 4 2 3 2 2 2" xfId="40121" xr:uid="{00000000-0005-0000-0000-0000CA4B0000}"/>
    <cellStyle name="Normal 6 3 2 4 4 2 3 2 3" xfId="30103" xr:uid="{00000000-0005-0000-0000-0000CB4B0000}"/>
    <cellStyle name="Normal 6 3 2 4 4 2 3 3" xfId="10613" xr:uid="{00000000-0005-0000-0000-0000CC4B0000}"/>
    <cellStyle name="Normal 6 3 2 4 4 2 3 3 2" xfId="10614" xr:uid="{00000000-0005-0000-0000-0000CD4B0000}"/>
    <cellStyle name="Normal 6 3 2 4 4 2 3 3 2 2" xfId="40122" xr:uid="{00000000-0005-0000-0000-0000CE4B0000}"/>
    <cellStyle name="Normal 6 3 2 4 4 2 3 3 3" xfId="30104" xr:uid="{00000000-0005-0000-0000-0000CF4B0000}"/>
    <cellStyle name="Normal 6 3 2 4 4 2 3 4" xfId="10615" xr:uid="{00000000-0005-0000-0000-0000D04B0000}"/>
    <cellStyle name="Normal 6 3 2 4 4 2 3 4 2" xfId="35480" xr:uid="{00000000-0005-0000-0000-0000D14B0000}"/>
    <cellStyle name="Normal 6 3 2 4 4 2 3 5" xfId="24884" xr:uid="{00000000-0005-0000-0000-0000D24B0000}"/>
    <cellStyle name="Normal 6 3 2 4 4 2 4" xfId="10616" xr:uid="{00000000-0005-0000-0000-0000D34B0000}"/>
    <cellStyle name="Normal 6 3 2 4 4 2 4 2" xfId="10617" xr:uid="{00000000-0005-0000-0000-0000D44B0000}"/>
    <cellStyle name="Normal 6 3 2 4 4 2 4 2 2" xfId="40123" xr:uid="{00000000-0005-0000-0000-0000D54B0000}"/>
    <cellStyle name="Normal 6 3 2 4 4 2 4 3" xfId="30105" xr:uid="{00000000-0005-0000-0000-0000D64B0000}"/>
    <cellStyle name="Normal 6 3 2 4 4 2 5" xfId="10618" xr:uid="{00000000-0005-0000-0000-0000D74B0000}"/>
    <cellStyle name="Normal 6 3 2 4 4 2 5 2" xfId="10619" xr:uid="{00000000-0005-0000-0000-0000D84B0000}"/>
    <cellStyle name="Normal 6 3 2 4 4 2 5 2 2" xfId="40124" xr:uid="{00000000-0005-0000-0000-0000D94B0000}"/>
    <cellStyle name="Normal 6 3 2 4 4 2 5 3" xfId="30106" xr:uid="{00000000-0005-0000-0000-0000DA4B0000}"/>
    <cellStyle name="Normal 6 3 2 4 4 2 6" xfId="10620" xr:uid="{00000000-0005-0000-0000-0000DB4B0000}"/>
    <cellStyle name="Normal 6 3 2 4 4 2 6 2" xfId="35478" xr:uid="{00000000-0005-0000-0000-0000DC4B0000}"/>
    <cellStyle name="Normal 6 3 2 4 4 2 7" xfId="24882" xr:uid="{00000000-0005-0000-0000-0000DD4B0000}"/>
    <cellStyle name="Normal 6 3 2 4 4 3" xfId="10621" xr:uid="{00000000-0005-0000-0000-0000DE4B0000}"/>
    <cellStyle name="Normal 6 3 2 4 4 3 2" xfId="10622" xr:uid="{00000000-0005-0000-0000-0000DF4B0000}"/>
    <cellStyle name="Normal 6 3 2 4 4 3 2 2" xfId="10623" xr:uid="{00000000-0005-0000-0000-0000E04B0000}"/>
    <cellStyle name="Normal 6 3 2 4 4 3 2 2 2" xfId="40125" xr:uid="{00000000-0005-0000-0000-0000E14B0000}"/>
    <cellStyle name="Normal 6 3 2 4 4 3 2 3" xfId="30107" xr:uid="{00000000-0005-0000-0000-0000E24B0000}"/>
    <cellStyle name="Normal 6 3 2 4 4 3 3" xfId="10624" xr:uid="{00000000-0005-0000-0000-0000E34B0000}"/>
    <cellStyle name="Normal 6 3 2 4 4 3 3 2" xfId="10625" xr:uid="{00000000-0005-0000-0000-0000E44B0000}"/>
    <cellStyle name="Normal 6 3 2 4 4 3 3 2 2" xfId="40126" xr:uid="{00000000-0005-0000-0000-0000E54B0000}"/>
    <cellStyle name="Normal 6 3 2 4 4 3 3 3" xfId="30108" xr:uid="{00000000-0005-0000-0000-0000E64B0000}"/>
    <cellStyle name="Normal 6 3 2 4 4 3 4" xfId="10626" xr:uid="{00000000-0005-0000-0000-0000E74B0000}"/>
    <cellStyle name="Normal 6 3 2 4 4 3 4 2" xfId="35481" xr:uid="{00000000-0005-0000-0000-0000E84B0000}"/>
    <cellStyle name="Normal 6 3 2 4 4 3 5" xfId="24885" xr:uid="{00000000-0005-0000-0000-0000E94B0000}"/>
    <cellStyle name="Normal 6 3 2 4 4 4" xfId="10627" xr:uid="{00000000-0005-0000-0000-0000EA4B0000}"/>
    <cellStyle name="Normal 6 3 2 4 4 4 2" xfId="10628" xr:uid="{00000000-0005-0000-0000-0000EB4B0000}"/>
    <cellStyle name="Normal 6 3 2 4 4 4 2 2" xfId="10629" xr:uid="{00000000-0005-0000-0000-0000EC4B0000}"/>
    <cellStyle name="Normal 6 3 2 4 4 4 2 2 2" xfId="40127" xr:uid="{00000000-0005-0000-0000-0000ED4B0000}"/>
    <cellStyle name="Normal 6 3 2 4 4 4 2 3" xfId="30109" xr:uid="{00000000-0005-0000-0000-0000EE4B0000}"/>
    <cellStyle name="Normal 6 3 2 4 4 4 3" xfId="10630" xr:uid="{00000000-0005-0000-0000-0000EF4B0000}"/>
    <cellStyle name="Normal 6 3 2 4 4 4 3 2" xfId="10631" xr:uid="{00000000-0005-0000-0000-0000F04B0000}"/>
    <cellStyle name="Normal 6 3 2 4 4 4 3 2 2" xfId="40128" xr:uid="{00000000-0005-0000-0000-0000F14B0000}"/>
    <cellStyle name="Normal 6 3 2 4 4 4 3 3" xfId="30110" xr:uid="{00000000-0005-0000-0000-0000F24B0000}"/>
    <cellStyle name="Normal 6 3 2 4 4 4 4" xfId="10632" xr:uid="{00000000-0005-0000-0000-0000F34B0000}"/>
    <cellStyle name="Normal 6 3 2 4 4 4 4 2" xfId="35482" xr:uid="{00000000-0005-0000-0000-0000F44B0000}"/>
    <cellStyle name="Normal 6 3 2 4 4 4 5" xfId="24886" xr:uid="{00000000-0005-0000-0000-0000F54B0000}"/>
    <cellStyle name="Normal 6 3 2 4 4 5" xfId="10633" xr:uid="{00000000-0005-0000-0000-0000F64B0000}"/>
    <cellStyle name="Normal 6 3 2 4 4 5 2" xfId="10634" xr:uid="{00000000-0005-0000-0000-0000F74B0000}"/>
    <cellStyle name="Normal 6 3 2 4 4 5 2 2" xfId="40129" xr:uid="{00000000-0005-0000-0000-0000F84B0000}"/>
    <cellStyle name="Normal 6 3 2 4 4 5 3" xfId="30111" xr:uid="{00000000-0005-0000-0000-0000F94B0000}"/>
    <cellStyle name="Normal 6 3 2 4 4 6" xfId="10635" xr:uid="{00000000-0005-0000-0000-0000FA4B0000}"/>
    <cellStyle name="Normal 6 3 2 4 4 6 2" xfId="10636" xr:uid="{00000000-0005-0000-0000-0000FB4B0000}"/>
    <cellStyle name="Normal 6 3 2 4 4 6 2 2" xfId="40130" xr:uid="{00000000-0005-0000-0000-0000FC4B0000}"/>
    <cellStyle name="Normal 6 3 2 4 4 6 3" xfId="30112" xr:uid="{00000000-0005-0000-0000-0000FD4B0000}"/>
    <cellStyle name="Normal 6 3 2 4 4 7" xfId="10637" xr:uid="{00000000-0005-0000-0000-0000FE4B0000}"/>
    <cellStyle name="Normal 6 3 2 4 4 7 2" xfId="35477" xr:uid="{00000000-0005-0000-0000-0000FF4B0000}"/>
    <cellStyle name="Normal 6 3 2 4 4 8" xfId="24881" xr:uid="{00000000-0005-0000-0000-0000004C0000}"/>
    <cellStyle name="Normal 6 3 2 4 5" xfId="10638" xr:uid="{00000000-0005-0000-0000-0000014C0000}"/>
    <cellStyle name="Normal 6 3 2 4 5 2" xfId="10639" xr:uid="{00000000-0005-0000-0000-0000024C0000}"/>
    <cellStyle name="Normal 6 3 2 4 5 2 2" xfId="10640" xr:uid="{00000000-0005-0000-0000-0000034C0000}"/>
    <cellStyle name="Normal 6 3 2 4 5 2 2 2" xfId="10641" xr:uid="{00000000-0005-0000-0000-0000044C0000}"/>
    <cellStyle name="Normal 6 3 2 4 5 2 2 2 2" xfId="10642" xr:uid="{00000000-0005-0000-0000-0000054C0000}"/>
    <cellStyle name="Normal 6 3 2 4 5 2 2 2 2 2" xfId="40131" xr:uid="{00000000-0005-0000-0000-0000064C0000}"/>
    <cellStyle name="Normal 6 3 2 4 5 2 2 2 3" xfId="30113" xr:uid="{00000000-0005-0000-0000-0000074C0000}"/>
    <cellStyle name="Normal 6 3 2 4 5 2 2 3" xfId="10643" xr:uid="{00000000-0005-0000-0000-0000084C0000}"/>
    <cellStyle name="Normal 6 3 2 4 5 2 2 3 2" xfId="10644" xr:uid="{00000000-0005-0000-0000-0000094C0000}"/>
    <cellStyle name="Normal 6 3 2 4 5 2 2 3 2 2" xfId="40132" xr:uid="{00000000-0005-0000-0000-00000A4C0000}"/>
    <cellStyle name="Normal 6 3 2 4 5 2 2 3 3" xfId="30114" xr:uid="{00000000-0005-0000-0000-00000B4C0000}"/>
    <cellStyle name="Normal 6 3 2 4 5 2 2 4" xfId="10645" xr:uid="{00000000-0005-0000-0000-00000C4C0000}"/>
    <cellStyle name="Normal 6 3 2 4 5 2 2 4 2" xfId="35485" xr:uid="{00000000-0005-0000-0000-00000D4C0000}"/>
    <cellStyle name="Normal 6 3 2 4 5 2 2 5" xfId="24889" xr:uid="{00000000-0005-0000-0000-00000E4C0000}"/>
    <cellStyle name="Normal 6 3 2 4 5 2 3" xfId="10646" xr:uid="{00000000-0005-0000-0000-00000F4C0000}"/>
    <cellStyle name="Normal 6 3 2 4 5 2 3 2" xfId="10647" xr:uid="{00000000-0005-0000-0000-0000104C0000}"/>
    <cellStyle name="Normal 6 3 2 4 5 2 3 2 2" xfId="10648" xr:uid="{00000000-0005-0000-0000-0000114C0000}"/>
    <cellStyle name="Normal 6 3 2 4 5 2 3 2 2 2" xfId="40133" xr:uid="{00000000-0005-0000-0000-0000124C0000}"/>
    <cellStyle name="Normal 6 3 2 4 5 2 3 2 3" xfId="30115" xr:uid="{00000000-0005-0000-0000-0000134C0000}"/>
    <cellStyle name="Normal 6 3 2 4 5 2 3 3" xfId="10649" xr:uid="{00000000-0005-0000-0000-0000144C0000}"/>
    <cellStyle name="Normal 6 3 2 4 5 2 3 3 2" xfId="10650" xr:uid="{00000000-0005-0000-0000-0000154C0000}"/>
    <cellStyle name="Normal 6 3 2 4 5 2 3 3 2 2" xfId="40134" xr:uid="{00000000-0005-0000-0000-0000164C0000}"/>
    <cellStyle name="Normal 6 3 2 4 5 2 3 3 3" xfId="30116" xr:uid="{00000000-0005-0000-0000-0000174C0000}"/>
    <cellStyle name="Normal 6 3 2 4 5 2 3 4" xfId="10651" xr:uid="{00000000-0005-0000-0000-0000184C0000}"/>
    <cellStyle name="Normal 6 3 2 4 5 2 3 4 2" xfId="35486" xr:uid="{00000000-0005-0000-0000-0000194C0000}"/>
    <cellStyle name="Normal 6 3 2 4 5 2 3 5" xfId="24890" xr:uid="{00000000-0005-0000-0000-00001A4C0000}"/>
    <cellStyle name="Normal 6 3 2 4 5 2 4" xfId="10652" xr:uid="{00000000-0005-0000-0000-00001B4C0000}"/>
    <cellStyle name="Normal 6 3 2 4 5 2 4 2" xfId="10653" xr:uid="{00000000-0005-0000-0000-00001C4C0000}"/>
    <cellStyle name="Normal 6 3 2 4 5 2 4 2 2" xfId="40135" xr:uid="{00000000-0005-0000-0000-00001D4C0000}"/>
    <cellStyle name="Normal 6 3 2 4 5 2 4 3" xfId="30117" xr:uid="{00000000-0005-0000-0000-00001E4C0000}"/>
    <cellStyle name="Normal 6 3 2 4 5 2 5" xfId="10654" xr:uid="{00000000-0005-0000-0000-00001F4C0000}"/>
    <cellStyle name="Normal 6 3 2 4 5 2 5 2" xfId="10655" xr:uid="{00000000-0005-0000-0000-0000204C0000}"/>
    <cellStyle name="Normal 6 3 2 4 5 2 5 2 2" xfId="40136" xr:uid="{00000000-0005-0000-0000-0000214C0000}"/>
    <cellStyle name="Normal 6 3 2 4 5 2 5 3" xfId="30118" xr:uid="{00000000-0005-0000-0000-0000224C0000}"/>
    <cellStyle name="Normal 6 3 2 4 5 2 6" xfId="10656" xr:uid="{00000000-0005-0000-0000-0000234C0000}"/>
    <cellStyle name="Normal 6 3 2 4 5 2 6 2" xfId="35484" xr:uid="{00000000-0005-0000-0000-0000244C0000}"/>
    <cellStyle name="Normal 6 3 2 4 5 2 7" xfId="24888" xr:uid="{00000000-0005-0000-0000-0000254C0000}"/>
    <cellStyle name="Normal 6 3 2 4 5 3" xfId="10657" xr:uid="{00000000-0005-0000-0000-0000264C0000}"/>
    <cellStyle name="Normal 6 3 2 4 5 3 2" xfId="10658" xr:uid="{00000000-0005-0000-0000-0000274C0000}"/>
    <cellStyle name="Normal 6 3 2 4 5 3 2 2" xfId="10659" xr:uid="{00000000-0005-0000-0000-0000284C0000}"/>
    <cellStyle name="Normal 6 3 2 4 5 3 2 2 2" xfId="40137" xr:uid="{00000000-0005-0000-0000-0000294C0000}"/>
    <cellStyle name="Normal 6 3 2 4 5 3 2 3" xfId="30119" xr:uid="{00000000-0005-0000-0000-00002A4C0000}"/>
    <cellStyle name="Normal 6 3 2 4 5 3 3" xfId="10660" xr:uid="{00000000-0005-0000-0000-00002B4C0000}"/>
    <cellStyle name="Normal 6 3 2 4 5 3 3 2" xfId="10661" xr:uid="{00000000-0005-0000-0000-00002C4C0000}"/>
    <cellStyle name="Normal 6 3 2 4 5 3 3 2 2" xfId="40138" xr:uid="{00000000-0005-0000-0000-00002D4C0000}"/>
    <cellStyle name="Normal 6 3 2 4 5 3 3 3" xfId="30120" xr:uid="{00000000-0005-0000-0000-00002E4C0000}"/>
    <cellStyle name="Normal 6 3 2 4 5 3 4" xfId="10662" xr:uid="{00000000-0005-0000-0000-00002F4C0000}"/>
    <cellStyle name="Normal 6 3 2 4 5 3 4 2" xfId="35487" xr:uid="{00000000-0005-0000-0000-0000304C0000}"/>
    <cellStyle name="Normal 6 3 2 4 5 3 5" xfId="24891" xr:uid="{00000000-0005-0000-0000-0000314C0000}"/>
    <cellStyle name="Normal 6 3 2 4 5 4" xfId="10663" xr:uid="{00000000-0005-0000-0000-0000324C0000}"/>
    <cellStyle name="Normal 6 3 2 4 5 4 2" xfId="10664" xr:uid="{00000000-0005-0000-0000-0000334C0000}"/>
    <cellStyle name="Normal 6 3 2 4 5 4 2 2" xfId="10665" xr:uid="{00000000-0005-0000-0000-0000344C0000}"/>
    <cellStyle name="Normal 6 3 2 4 5 4 2 2 2" xfId="40139" xr:uid="{00000000-0005-0000-0000-0000354C0000}"/>
    <cellStyle name="Normal 6 3 2 4 5 4 2 3" xfId="30121" xr:uid="{00000000-0005-0000-0000-0000364C0000}"/>
    <cellStyle name="Normal 6 3 2 4 5 4 3" xfId="10666" xr:uid="{00000000-0005-0000-0000-0000374C0000}"/>
    <cellStyle name="Normal 6 3 2 4 5 4 3 2" xfId="10667" xr:uid="{00000000-0005-0000-0000-0000384C0000}"/>
    <cellStyle name="Normal 6 3 2 4 5 4 3 2 2" xfId="40140" xr:uid="{00000000-0005-0000-0000-0000394C0000}"/>
    <cellStyle name="Normal 6 3 2 4 5 4 3 3" xfId="30122" xr:uid="{00000000-0005-0000-0000-00003A4C0000}"/>
    <cellStyle name="Normal 6 3 2 4 5 4 4" xfId="10668" xr:uid="{00000000-0005-0000-0000-00003B4C0000}"/>
    <cellStyle name="Normal 6 3 2 4 5 4 4 2" xfId="35488" xr:uid="{00000000-0005-0000-0000-00003C4C0000}"/>
    <cellStyle name="Normal 6 3 2 4 5 4 5" xfId="24892" xr:uid="{00000000-0005-0000-0000-00003D4C0000}"/>
    <cellStyle name="Normal 6 3 2 4 5 5" xfId="10669" xr:uid="{00000000-0005-0000-0000-00003E4C0000}"/>
    <cellStyle name="Normal 6 3 2 4 5 5 2" xfId="10670" xr:uid="{00000000-0005-0000-0000-00003F4C0000}"/>
    <cellStyle name="Normal 6 3 2 4 5 5 2 2" xfId="40141" xr:uid="{00000000-0005-0000-0000-0000404C0000}"/>
    <cellStyle name="Normal 6 3 2 4 5 5 3" xfId="30123" xr:uid="{00000000-0005-0000-0000-0000414C0000}"/>
    <cellStyle name="Normal 6 3 2 4 5 6" xfId="10671" xr:uid="{00000000-0005-0000-0000-0000424C0000}"/>
    <cellStyle name="Normal 6 3 2 4 5 6 2" xfId="10672" xr:uid="{00000000-0005-0000-0000-0000434C0000}"/>
    <cellStyle name="Normal 6 3 2 4 5 6 2 2" xfId="40142" xr:uid="{00000000-0005-0000-0000-0000444C0000}"/>
    <cellStyle name="Normal 6 3 2 4 5 6 3" xfId="30124" xr:uid="{00000000-0005-0000-0000-0000454C0000}"/>
    <cellStyle name="Normal 6 3 2 4 5 7" xfId="10673" xr:uid="{00000000-0005-0000-0000-0000464C0000}"/>
    <cellStyle name="Normal 6 3 2 4 5 7 2" xfId="35483" xr:uid="{00000000-0005-0000-0000-0000474C0000}"/>
    <cellStyle name="Normal 6 3 2 4 5 8" xfId="24887" xr:uid="{00000000-0005-0000-0000-0000484C0000}"/>
    <cellStyle name="Normal 6 3 2 4 6" xfId="10674" xr:uid="{00000000-0005-0000-0000-0000494C0000}"/>
    <cellStyle name="Normal 6 3 2 4 6 2" xfId="10675" xr:uid="{00000000-0005-0000-0000-00004A4C0000}"/>
    <cellStyle name="Normal 6 3 2 4 6 2 2" xfId="10676" xr:uid="{00000000-0005-0000-0000-00004B4C0000}"/>
    <cellStyle name="Normal 6 3 2 4 6 2 2 2" xfId="10677" xr:uid="{00000000-0005-0000-0000-00004C4C0000}"/>
    <cellStyle name="Normal 6 3 2 4 6 2 2 2 2" xfId="10678" xr:uid="{00000000-0005-0000-0000-00004D4C0000}"/>
    <cellStyle name="Normal 6 3 2 4 6 2 2 2 2 2" xfId="40143" xr:uid="{00000000-0005-0000-0000-00004E4C0000}"/>
    <cellStyle name="Normal 6 3 2 4 6 2 2 2 3" xfId="30125" xr:uid="{00000000-0005-0000-0000-00004F4C0000}"/>
    <cellStyle name="Normal 6 3 2 4 6 2 2 3" xfId="10679" xr:uid="{00000000-0005-0000-0000-0000504C0000}"/>
    <cellStyle name="Normal 6 3 2 4 6 2 2 3 2" xfId="10680" xr:uid="{00000000-0005-0000-0000-0000514C0000}"/>
    <cellStyle name="Normal 6 3 2 4 6 2 2 3 2 2" xfId="40144" xr:uid="{00000000-0005-0000-0000-0000524C0000}"/>
    <cellStyle name="Normal 6 3 2 4 6 2 2 3 3" xfId="30126" xr:uid="{00000000-0005-0000-0000-0000534C0000}"/>
    <cellStyle name="Normal 6 3 2 4 6 2 2 4" xfId="10681" xr:uid="{00000000-0005-0000-0000-0000544C0000}"/>
    <cellStyle name="Normal 6 3 2 4 6 2 2 4 2" xfId="35491" xr:uid="{00000000-0005-0000-0000-0000554C0000}"/>
    <cellStyle name="Normal 6 3 2 4 6 2 2 5" xfId="24895" xr:uid="{00000000-0005-0000-0000-0000564C0000}"/>
    <cellStyle name="Normal 6 3 2 4 6 2 3" xfId="10682" xr:uid="{00000000-0005-0000-0000-0000574C0000}"/>
    <cellStyle name="Normal 6 3 2 4 6 2 3 2" xfId="10683" xr:uid="{00000000-0005-0000-0000-0000584C0000}"/>
    <cellStyle name="Normal 6 3 2 4 6 2 3 2 2" xfId="10684" xr:uid="{00000000-0005-0000-0000-0000594C0000}"/>
    <cellStyle name="Normal 6 3 2 4 6 2 3 2 2 2" xfId="40145" xr:uid="{00000000-0005-0000-0000-00005A4C0000}"/>
    <cellStyle name="Normal 6 3 2 4 6 2 3 2 3" xfId="30127" xr:uid="{00000000-0005-0000-0000-00005B4C0000}"/>
    <cellStyle name="Normal 6 3 2 4 6 2 3 3" xfId="10685" xr:uid="{00000000-0005-0000-0000-00005C4C0000}"/>
    <cellStyle name="Normal 6 3 2 4 6 2 3 3 2" xfId="10686" xr:uid="{00000000-0005-0000-0000-00005D4C0000}"/>
    <cellStyle name="Normal 6 3 2 4 6 2 3 3 2 2" xfId="40146" xr:uid="{00000000-0005-0000-0000-00005E4C0000}"/>
    <cellStyle name="Normal 6 3 2 4 6 2 3 3 3" xfId="30128" xr:uid="{00000000-0005-0000-0000-00005F4C0000}"/>
    <cellStyle name="Normal 6 3 2 4 6 2 3 4" xfId="10687" xr:uid="{00000000-0005-0000-0000-0000604C0000}"/>
    <cellStyle name="Normal 6 3 2 4 6 2 3 4 2" xfId="35492" xr:uid="{00000000-0005-0000-0000-0000614C0000}"/>
    <cellStyle name="Normal 6 3 2 4 6 2 3 5" xfId="24896" xr:uid="{00000000-0005-0000-0000-0000624C0000}"/>
    <cellStyle name="Normal 6 3 2 4 6 2 4" xfId="10688" xr:uid="{00000000-0005-0000-0000-0000634C0000}"/>
    <cellStyle name="Normal 6 3 2 4 6 2 4 2" xfId="10689" xr:uid="{00000000-0005-0000-0000-0000644C0000}"/>
    <cellStyle name="Normal 6 3 2 4 6 2 4 2 2" xfId="40147" xr:uid="{00000000-0005-0000-0000-0000654C0000}"/>
    <cellStyle name="Normal 6 3 2 4 6 2 4 3" xfId="30129" xr:uid="{00000000-0005-0000-0000-0000664C0000}"/>
    <cellStyle name="Normal 6 3 2 4 6 2 5" xfId="10690" xr:uid="{00000000-0005-0000-0000-0000674C0000}"/>
    <cellStyle name="Normal 6 3 2 4 6 2 5 2" xfId="10691" xr:uid="{00000000-0005-0000-0000-0000684C0000}"/>
    <cellStyle name="Normal 6 3 2 4 6 2 5 2 2" xfId="40148" xr:uid="{00000000-0005-0000-0000-0000694C0000}"/>
    <cellStyle name="Normal 6 3 2 4 6 2 5 3" xfId="30130" xr:uid="{00000000-0005-0000-0000-00006A4C0000}"/>
    <cellStyle name="Normal 6 3 2 4 6 2 6" xfId="10692" xr:uid="{00000000-0005-0000-0000-00006B4C0000}"/>
    <cellStyle name="Normal 6 3 2 4 6 2 6 2" xfId="35490" xr:uid="{00000000-0005-0000-0000-00006C4C0000}"/>
    <cellStyle name="Normal 6 3 2 4 6 2 7" xfId="24894" xr:uid="{00000000-0005-0000-0000-00006D4C0000}"/>
    <cellStyle name="Normal 6 3 2 4 6 3" xfId="10693" xr:uid="{00000000-0005-0000-0000-00006E4C0000}"/>
    <cellStyle name="Normal 6 3 2 4 6 3 2" xfId="10694" xr:uid="{00000000-0005-0000-0000-00006F4C0000}"/>
    <cellStyle name="Normal 6 3 2 4 6 3 2 2" xfId="10695" xr:uid="{00000000-0005-0000-0000-0000704C0000}"/>
    <cellStyle name="Normal 6 3 2 4 6 3 2 2 2" xfId="40149" xr:uid="{00000000-0005-0000-0000-0000714C0000}"/>
    <cellStyle name="Normal 6 3 2 4 6 3 2 3" xfId="30131" xr:uid="{00000000-0005-0000-0000-0000724C0000}"/>
    <cellStyle name="Normal 6 3 2 4 6 3 3" xfId="10696" xr:uid="{00000000-0005-0000-0000-0000734C0000}"/>
    <cellStyle name="Normal 6 3 2 4 6 3 3 2" xfId="10697" xr:uid="{00000000-0005-0000-0000-0000744C0000}"/>
    <cellStyle name="Normal 6 3 2 4 6 3 3 2 2" xfId="40150" xr:uid="{00000000-0005-0000-0000-0000754C0000}"/>
    <cellStyle name="Normal 6 3 2 4 6 3 3 3" xfId="30132" xr:uid="{00000000-0005-0000-0000-0000764C0000}"/>
    <cellStyle name="Normal 6 3 2 4 6 3 4" xfId="10698" xr:uid="{00000000-0005-0000-0000-0000774C0000}"/>
    <cellStyle name="Normal 6 3 2 4 6 3 4 2" xfId="35493" xr:uid="{00000000-0005-0000-0000-0000784C0000}"/>
    <cellStyle name="Normal 6 3 2 4 6 3 5" xfId="24897" xr:uid="{00000000-0005-0000-0000-0000794C0000}"/>
    <cellStyle name="Normal 6 3 2 4 6 4" xfId="10699" xr:uid="{00000000-0005-0000-0000-00007A4C0000}"/>
    <cellStyle name="Normal 6 3 2 4 6 4 2" xfId="10700" xr:uid="{00000000-0005-0000-0000-00007B4C0000}"/>
    <cellStyle name="Normal 6 3 2 4 6 4 2 2" xfId="10701" xr:uid="{00000000-0005-0000-0000-00007C4C0000}"/>
    <cellStyle name="Normal 6 3 2 4 6 4 2 2 2" xfId="40151" xr:uid="{00000000-0005-0000-0000-00007D4C0000}"/>
    <cellStyle name="Normal 6 3 2 4 6 4 2 3" xfId="30133" xr:uid="{00000000-0005-0000-0000-00007E4C0000}"/>
    <cellStyle name="Normal 6 3 2 4 6 4 3" xfId="10702" xr:uid="{00000000-0005-0000-0000-00007F4C0000}"/>
    <cellStyle name="Normal 6 3 2 4 6 4 3 2" xfId="10703" xr:uid="{00000000-0005-0000-0000-0000804C0000}"/>
    <cellStyle name="Normal 6 3 2 4 6 4 3 2 2" xfId="40152" xr:uid="{00000000-0005-0000-0000-0000814C0000}"/>
    <cellStyle name="Normal 6 3 2 4 6 4 3 3" xfId="30134" xr:uid="{00000000-0005-0000-0000-0000824C0000}"/>
    <cellStyle name="Normal 6 3 2 4 6 4 4" xfId="10704" xr:uid="{00000000-0005-0000-0000-0000834C0000}"/>
    <cellStyle name="Normal 6 3 2 4 6 4 4 2" xfId="35494" xr:uid="{00000000-0005-0000-0000-0000844C0000}"/>
    <cellStyle name="Normal 6 3 2 4 6 4 5" xfId="24898" xr:uid="{00000000-0005-0000-0000-0000854C0000}"/>
    <cellStyle name="Normal 6 3 2 4 6 5" xfId="10705" xr:uid="{00000000-0005-0000-0000-0000864C0000}"/>
    <cellStyle name="Normal 6 3 2 4 6 5 2" xfId="10706" xr:uid="{00000000-0005-0000-0000-0000874C0000}"/>
    <cellStyle name="Normal 6 3 2 4 6 5 2 2" xfId="40153" xr:uid="{00000000-0005-0000-0000-0000884C0000}"/>
    <cellStyle name="Normal 6 3 2 4 6 5 3" xfId="30135" xr:uid="{00000000-0005-0000-0000-0000894C0000}"/>
    <cellStyle name="Normal 6 3 2 4 6 6" xfId="10707" xr:uid="{00000000-0005-0000-0000-00008A4C0000}"/>
    <cellStyle name="Normal 6 3 2 4 6 6 2" xfId="10708" xr:uid="{00000000-0005-0000-0000-00008B4C0000}"/>
    <cellStyle name="Normal 6 3 2 4 6 6 2 2" xfId="40154" xr:uid="{00000000-0005-0000-0000-00008C4C0000}"/>
    <cellStyle name="Normal 6 3 2 4 6 6 3" xfId="30136" xr:uid="{00000000-0005-0000-0000-00008D4C0000}"/>
    <cellStyle name="Normal 6 3 2 4 6 7" xfId="10709" xr:uid="{00000000-0005-0000-0000-00008E4C0000}"/>
    <cellStyle name="Normal 6 3 2 4 6 7 2" xfId="35489" xr:uid="{00000000-0005-0000-0000-00008F4C0000}"/>
    <cellStyle name="Normal 6 3 2 4 6 8" xfId="24893" xr:uid="{00000000-0005-0000-0000-0000904C0000}"/>
    <cellStyle name="Normal 6 3 2 4 7" xfId="10710" xr:uid="{00000000-0005-0000-0000-0000914C0000}"/>
    <cellStyle name="Normal 6 3 2 4 7 2" xfId="10711" xr:uid="{00000000-0005-0000-0000-0000924C0000}"/>
    <cellStyle name="Normal 6 3 2 4 7 2 2" xfId="10712" xr:uid="{00000000-0005-0000-0000-0000934C0000}"/>
    <cellStyle name="Normal 6 3 2 4 7 2 2 2" xfId="10713" xr:uid="{00000000-0005-0000-0000-0000944C0000}"/>
    <cellStyle name="Normal 6 3 2 4 7 2 2 2 2" xfId="40155" xr:uid="{00000000-0005-0000-0000-0000954C0000}"/>
    <cellStyle name="Normal 6 3 2 4 7 2 2 3" xfId="30137" xr:uid="{00000000-0005-0000-0000-0000964C0000}"/>
    <cellStyle name="Normal 6 3 2 4 7 2 3" xfId="10714" xr:uid="{00000000-0005-0000-0000-0000974C0000}"/>
    <cellStyle name="Normal 6 3 2 4 7 2 3 2" xfId="10715" xr:uid="{00000000-0005-0000-0000-0000984C0000}"/>
    <cellStyle name="Normal 6 3 2 4 7 2 3 2 2" xfId="40156" xr:uid="{00000000-0005-0000-0000-0000994C0000}"/>
    <cellStyle name="Normal 6 3 2 4 7 2 3 3" xfId="30138" xr:uid="{00000000-0005-0000-0000-00009A4C0000}"/>
    <cellStyle name="Normal 6 3 2 4 7 2 4" xfId="10716" xr:uid="{00000000-0005-0000-0000-00009B4C0000}"/>
    <cellStyle name="Normal 6 3 2 4 7 2 4 2" xfId="35496" xr:uid="{00000000-0005-0000-0000-00009C4C0000}"/>
    <cellStyle name="Normal 6 3 2 4 7 2 5" xfId="24900" xr:uid="{00000000-0005-0000-0000-00009D4C0000}"/>
    <cellStyle name="Normal 6 3 2 4 7 3" xfId="10717" xr:uid="{00000000-0005-0000-0000-00009E4C0000}"/>
    <cellStyle name="Normal 6 3 2 4 7 3 2" xfId="10718" xr:uid="{00000000-0005-0000-0000-00009F4C0000}"/>
    <cellStyle name="Normal 6 3 2 4 7 3 2 2" xfId="10719" xr:uid="{00000000-0005-0000-0000-0000A04C0000}"/>
    <cellStyle name="Normal 6 3 2 4 7 3 2 2 2" xfId="40157" xr:uid="{00000000-0005-0000-0000-0000A14C0000}"/>
    <cellStyle name="Normal 6 3 2 4 7 3 2 3" xfId="30139" xr:uid="{00000000-0005-0000-0000-0000A24C0000}"/>
    <cellStyle name="Normal 6 3 2 4 7 3 3" xfId="10720" xr:uid="{00000000-0005-0000-0000-0000A34C0000}"/>
    <cellStyle name="Normal 6 3 2 4 7 3 3 2" xfId="10721" xr:uid="{00000000-0005-0000-0000-0000A44C0000}"/>
    <cellStyle name="Normal 6 3 2 4 7 3 3 2 2" xfId="40158" xr:uid="{00000000-0005-0000-0000-0000A54C0000}"/>
    <cellStyle name="Normal 6 3 2 4 7 3 3 3" xfId="30140" xr:uid="{00000000-0005-0000-0000-0000A64C0000}"/>
    <cellStyle name="Normal 6 3 2 4 7 3 4" xfId="10722" xr:uid="{00000000-0005-0000-0000-0000A74C0000}"/>
    <cellStyle name="Normal 6 3 2 4 7 3 4 2" xfId="35497" xr:uid="{00000000-0005-0000-0000-0000A84C0000}"/>
    <cellStyle name="Normal 6 3 2 4 7 3 5" xfId="24901" xr:uid="{00000000-0005-0000-0000-0000A94C0000}"/>
    <cellStyle name="Normal 6 3 2 4 7 4" xfId="10723" xr:uid="{00000000-0005-0000-0000-0000AA4C0000}"/>
    <cellStyle name="Normal 6 3 2 4 7 4 2" xfId="10724" xr:uid="{00000000-0005-0000-0000-0000AB4C0000}"/>
    <cellStyle name="Normal 6 3 2 4 7 4 2 2" xfId="40159" xr:uid="{00000000-0005-0000-0000-0000AC4C0000}"/>
    <cellStyle name="Normal 6 3 2 4 7 4 3" xfId="30141" xr:uid="{00000000-0005-0000-0000-0000AD4C0000}"/>
    <cellStyle name="Normal 6 3 2 4 7 5" xfId="10725" xr:uid="{00000000-0005-0000-0000-0000AE4C0000}"/>
    <cellStyle name="Normal 6 3 2 4 7 5 2" xfId="10726" xr:uid="{00000000-0005-0000-0000-0000AF4C0000}"/>
    <cellStyle name="Normal 6 3 2 4 7 5 2 2" xfId="40160" xr:uid="{00000000-0005-0000-0000-0000B04C0000}"/>
    <cellStyle name="Normal 6 3 2 4 7 5 3" xfId="30142" xr:uid="{00000000-0005-0000-0000-0000B14C0000}"/>
    <cellStyle name="Normal 6 3 2 4 7 6" xfId="10727" xr:uid="{00000000-0005-0000-0000-0000B24C0000}"/>
    <cellStyle name="Normal 6 3 2 4 7 6 2" xfId="35495" xr:uid="{00000000-0005-0000-0000-0000B34C0000}"/>
    <cellStyle name="Normal 6 3 2 4 7 7" xfId="24899" xr:uid="{00000000-0005-0000-0000-0000B44C0000}"/>
    <cellStyle name="Normal 6 3 2 4 8" xfId="10728" xr:uid="{00000000-0005-0000-0000-0000B54C0000}"/>
    <cellStyle name="Normal 6 3 2 4 8 2" xfId="10729" xr:uid="{00000000-0005-0000-0000-0000B64C0000}"/>
    <cellStyle name="Normal 6 3 2 4 8 2 2" xfId="10730" xr:uid="{00000000-0005-0000-0000-0000B74C0000}"/>
    <cellStyle name="Normal 6 3 2 4 8 2 2 2" xfId="40161" xr:uid="{00000000-0005-0000-0000-0000B84C0000}"/>
    <cellStyle name="Normal 6 3 2 4 8 2 3" xfId="30143" xr:uid="{00000000-0005-0000-0000-0000B94C0000}"/>
    <cellStyle name="Normal 6 3 2 4 8 3" xfId="10731" xr:uid="{00000000-0005-0000-0000-0000BA4C0000}"/>
    <cellStyle name="Normal 6 3 2 4 8 3 2" xfId="10732" xr:uid="{00000000-0005-0000-0000-0000BB4C0000}"/>
    <cellStyle name="Normal 6 3 2 4 8 3 2 2" xfId="40162" xr:uid="{00000000-0005-0000-0000-0000BC4C0000}"/>
    <cellStyle name="Normal 6 3 2 4 8 3 3" xfId="30144" xr:uid="{00000000-0005-0000-0000-0000BD4C0000}"/>
    <cellStyle name="Normal 6 3 2 4 8 4" xfId="10733" xr:uid="{00000000-0005-0000-0000-0000BE4C0000}"/>
    <cellStyle name="Normal 6 3 2 4 8 4 2" xfId="35498" xr:uid="{00000000-0005-0000-0000-0000BF4C0000}"/>
    <cellStyle name="Normal 6 3 2 4 8 5" xfId="24902" xr:uid="{00000000-0005-0000-0000-0000C04C0000}"/>
    <cellStyle name="Normal 6 3 2 4 9" xfId="10734" xr:uid="{00000000-0005-0000-0000-0000C14C0000}"/>
    <cellStyle name="Normal 6 3 2 4 9 2" xfId="10735" xr:uid="{00000000-0005-0000-0000-0000C24C0000}"/>
    <cellStyle name="Normal 6 3 2 4 9 2 2" xfId="10736" xr:uid="{00000000-0005-0000-0000-0000C34C0000}"/>
    <cellStyle name="Normal 6 3 2 4 9 2 2 2" xfId="40163" xr:uid="{00000000-0005-0000-0000-0000C44C0000}"/>
    <cellStyle name="Normal 6 3 2 4 9 2 3" xfId="30145" xr:uid="{00000000-0005-0000-0000-0000C54C0000}"/>
    <cellStyle name="Normal 6 3 2 4 9 3" xfId="10737" xr:uid="{00000000-0005-0000-0000-0000C64C0000}"/>
    <cellStyle name="Normal 6 3 2 4 9 3 2" xfId="10738" xr:uid="{00000000-0005-0000-0000-0000C74C0000}"/>
    <cellStyle name="Normal 6 3 2 4 9 3 2 2" xfId="40164" xr:uid="{00000000-0005-0000-0000-0000C84C0000}"/>
    <cellStyle name="Normal 6 3 2 4 9 3 3" xfId="30146" xr:uid="{00000000-0005-0000-0000-0000C94C0000}"/>
    <cellStyle name="Normal 6 3 2 4 9 4" xfId="10739" xr:uid="{00000000-0005-0000-0000-0000CA4C0000}"/>
    <cellStyle name="Normal 6 3 2 4 9 4 2" xfId="35499" xr:uid="{00000000-0005-0000-0000-0000CB4C0000}"/>
    <cellStyle name="Normal 6 3 2 4 9 5" xfId="24903" xr:uid="{00000000-0005-0000-0000-0000CC4C0000}"/>
    <cellStyle name="Normal 6 3 2 5" xfId="10740" xr:uid="{00000000-0005-0000-0000-0000CD4C0000}"/>
    <cellStyle name="Normal 6 3 2 5 10" xfId="10741" xr:uid="{00000000-0005-0000-0000-0000CE4C0000}"/>
    <cellStyle name="Normal 6 3 2 5 10 2" xfId="10742" xr:uid="{00000000-0005-0000-0000-0000CF4C0000}"/>
    <cellStyle name="Normal 6 3 2 5 10 2 2" xfId="40165" xr:uid="{00000000-0005-0000-0000-0000D04C0000}"/>
    <cellStyle name="Normal 6 3 2 5 10 3" xfId="30147" xr:uid="{00000000-0005-0000-0000-0000D14C0000}"/>
    <cellStyle name="Normal 6 3 2 5 11" xfId="10743" xr:uid="{00000000-0005-0000-0000-0000D24C0000}"/>
    <cellStyle name="Normal 6 3 2 5 11 2" xfId="35500" xr:uid="{00000000-0005-0000-0000-0000D34C0000}"/>
    <cellStyle name="Normal 6 3 2 5 12" xfId="24904" xr:uid="{00000000-0005-0000-0000-0000D44C0000}"/>
    <cellStyle name="Normal 6 3 2 5 2" xfId="10744" xr:uid="{00000000-0005-0000-0000-0000D54C0000}"/>
    <cellStyle name="Normal 6 3 2 5 2 10" xfId="24905" xr:uid="{00000000-0005-0000-0000-0000D64C0000}"/>
    <cellStyle name="Normal 6 3 2 5 2 2" xfId="10745" xr:uid="{00000000-0005-0000-0000-0000D74C0000}"/>
    <cellStyle name="Normal 6 3 2 5 2 2 2" xfId="10746" xr:uid="{00000000-0005-0000-0000-0000D84C0000}"/>
    <cellStyle name="Normal 6 3 2 5 2 2 2 2" xfId="10747" xr:uid="{00000000-0005-0000-0000-0000D94C0000}"/>
    <cellStyle name="Normal 6 3 2 5 2 2 2 2 2" xfId="10748" xr:uid="{00000000-0005-0000-0000-0000DA4C0000}"/>
    <cellStyle name="Normal 6 3 2 5 2 2 2 2 2 2" xfId="10749" xr:uid="{00000000-0005-0000-0000-0000DB4C0000}"/>
    <cellStyle name="Normal 6 3 2 5 2 2 2 2 2 2 2" xfId="40166" xr:uid="{00000000-0005-0000-0000-0000DC4C0000}"/>
    <cellStyle name="Normal 6 3 2 5 2 2 2 2 2 3" xfId="30148" xr:uid="{00000000-0005-0000-0000-0000DD4C0000}"/>
    <cellStyle name="Normal 6 3 2 5 2 2 2 2 3" xfId="10750" xr:uid="{00000000-0005-0000-0000-0000DE4C0000}"/>
    <cellStyle name="Normal 6 3 2 5 2 2 2 2 3 2" xfId="10751" xr:uid="{00000000-0005-0000-0000-0000DF4C0000}"/>
    <cellStyle name="Normal 6 3 2 5 2 2 2 2 3 2 2" xfId="40167" xr:uid="{00000000-0005-0000-0000-0000E04C0000}"/>
    <cellStyle name="Normal 6 3 2 5 2 2 2 2 3 3" xfId="30149" xr:uid="{00000000-0005-0000-0000-0000E14C0000}"/>
    <cellStyle name="Normal 6 3 2 5 2 2 2 2 4" xfId="10752" xr:uid="{00000000-0005-0000-0000-0000E24C0000}"/>
    <cellStyle name="Normal 6 3 2 5 2 2 2 2 4 2" xfId="35504" xr:uid="{00000000-0005-0000-0000-0000E34C0000}"/>
    <cellStyle name="Normal 6 3 2 5 2 2 2 2 5" xfId="24908" xr:uid="{00000000-0005-0000-0000-0000E44C0000}"/>
    <cellStyle name="Normal 6 3 2 5 2 2 2 3" xfId="10753" xr:uid="{00000000-0005-0000-0000-0000E54C0000}"/>
    <cellStyle name="Normal 6 3 2 5 2 2 2 3 2" xfId="10754" xr:uid="{00000000-0005-0000-0000-0000E64C0000}"/>
    <cellStyle name="Normal 6 3 2 5 2 2 2 3 2 2" xfId="10755" xr:uid="{00000000-0005-0000-0000-0000E74C0000}"/>
    <cellStyle name="Normal 6 3 2 5 2 2 2 3 2 2 2" xfId="40168" xr:uid="{00000000-0005-0000-0000-0000E84C0000}"/>
    <cellStyle name="Normal 6 3 2 5 2 2 2 3 2 3" xfId="30150" xr:uid="{00000000-0005-0000-0000-0000E94C0000}"/>
    <cellStyle name="Normal 6 3 2 5 2 2 2 3 3" xfId="10756" xr:uid="{00000000-0005-0000-0000-0000EA4C0000}"/>
    <cellStyle name="Normal 6 3 2 5 2 2 2 3 3 2" xfId="10757" xr:uid="{00000000-0005-0000-0000-0000EB4C0000}"/>
    <cellStyle name="Normal 6 3 2 5 2 2 2 3 3 2 2" xfId="40169" xr:uid="{00000000-0005-0000-0000-0000EC4C0000}"/>
    <cellStyle name="Normal 6 3 2 5 2 2 2 3 3 3" xfId="30151" xr:uid="{00000000-0005-0000-0000-0000ED4C0000}"/>
    <cellStyle name="Normal 6 3 2 5 2 2 2 3 4" xfId="10758" xr:uid="{00000000-0005-0000-0000-0000EE4C0000}"/>
    <cellStyle name="Normal 6 3 2 5 2 2 2 3 4 2" xfId="35505" xr:uid="{00000000-0005-0000-0000-0000EF4C0000}"/>
    <cellStyle name="Normal 6 3 2 5 2 2 2 3 5" xfId="24909" xr:uid="{00000000-0005-0000-0000-0000F04C0000}"/>
    <cellStyle name="Normal 6 3 2 5 2 2 2 4" xfId="10759" xr:uid="{00000000-0005-0000-0000-0000F14C0000}"/>
    <cellStyle name="Normal 6 3 2 5 2 2 2 4 2" xfId="10760" xr:uid="{00000000-0005-0000-0000-0000F24C0000}"/>
    <cellStyle name="Normal 6 3 2 5 2 2 2 4 2 2" xfId="40170" xr:uid="{00000000-0005-0000-0000-0000F34C0000}"/>
    <cellStyle name="Normal 6 3 2 5 2 2 2 4 3" xfId="30152" xr:uid="{00000000-0005-0000-0000-0000F44C0000}"/>
    <cellStyle name="Normal 6 3 2 5 2 2 2 5" xfId="10761" xr:uid="{00000000-0005-0000-0000-0000F54C0000}"/>
    <cellStyle name="Normal 6 3 2 5 2 2 2 5 2" xfId="10762" xr:uid="{00000000-0005-0000-0000-0000F64C0000}"/>
    <cellStyle name="Normal 6 3 2 5 2 2 2 5 2 2" xfId="40171" xr:uid="{00000000-0005-0000-0000-0000F74C0000}"/>
    <cellStyle name="Normal 6 3 2 5 2 2 2 5 3" xfId="30153" xr:uid="{00000000-0005-0000-0000-0000F84C0000}"/>
    <cellStyle name="Normal 6 3 2 5 2 2 2 6" xfId="10763" xr:uid="{00000000-0005-0000-0000-0000F94C0000}"/>
    <cellStyle name="Normal 6 3 2 5 2 2 2 6 2" xfId="35503" xr:uid="{00000000-0005-0000-0000-0000FA4C0000}"/>
    <cellStyle name="Normal 6 3 2 5 2 2 2 7" xfId="24907" xr:uid="{00000000-0005-0000-0000-0000FB4C0000}"/>
    <cellStyle name="Normal 6 3 2 5 2 2 3" xfId="10764" xr:uid="{00000000-0005-0000-0000-0000FC4C0000}"/>
    <cellStyle name="Normal 6 3 2 5 2 2 3 2" xfId="10765" xr:uid="{00000000-0005-0000-0000-0000FD4C0000}"/>
    <cellStyle name="Normal 6 3 2 5 2 2 3 2 2" xfId="10766" xr:uid="{00000000-0005-0000-0000-0000FE4C0000}"/>
    <cellStyle name="Normal 6 3 2 5 2 2 3 2 2 2" xfId="40172" xr:uid="{00000000-0005-0000-0000-0000FF4C0000}"/>
    <cellStyle name="Normal 6 3 2 5 2 2 3 2 3" xfId="30154" xr:uid="{00000000-0005-0000-0000-0000004D0000}"/>
    <cellStyle name="Normal 6 3 2 5 2 2 3 3" xfId="10767" xr:uid="{00000000-0005-0000-0000-0000014D0000}"/>
    <cellStyle name="Normal 6 3 2 5 2 2 3 3 2" xfId="10768" xr:uid="{00000000-0005-0000-0000-0000024D0000}"/>
    <cellStyle name="Normal 6 3 2 5 2 2 3 3 2 2" xfId="40173" xr:uid="{00000000-0005-0000-0000-0000034D0000}"/>
    <cellStyle name="Normal 6 3 2 5 2 2 3 3 3" xfId="30155" xr:uid="{00000000-0005-0000-0000-0000044D0000}"/>
    <cellStyle name="Normal 6 3 2 5 2 2 3 4" xfId="10769" xr:uid="{00000000-0005-0000-0000-0000054D0000}"/>
    <cellStyle name="Normal 6 3 2 5 2 2 3 4 2" xfId="35506" xr:uid="{00000000-0005-0000-0000-0000064D0000}"/>
    <cellStyle name="Normal 6 3 2 5 2 2 3 5" xfId="24910" xr:uid="{00000000-0005-0000-0000-0000074D0000}"/>
    <cellStyle name="Normal 6 3 2 5 2 2 4" xfId="10770" xr:uid="{00000000-0005-0000-0000-0000084D0000}"/>
    <cellStyle name="Normal 6 3 2 5 2 2 4 2" xfId="10771" xr:uid="{00000000-0005-0000-0000-0000094D0000}"/>
    <cellStyle name="Normal 6 3 2 5 2 2 4 2 2" xfId="10772" xr:uid="{00000000-0005-0000-0000-00000A4D0000}"/>
    <cellStyle name="Normal 6 3 2 5 2 2 4 2 2 2" xfId="40174" xr:uid="{00000000-0005-0000-0000-00000B4D0000}"/>
    <cellStyle name="Normal 6 3 2 5 2 2 4 2 3" xfId="30156" xr:uid="{00000000-0005-0000-0000-00000C4D0000}"/>
    <cellStyle name="Normal 6 3 2 5 2 2 4 3" xfId="10773" xr:uid="{00000000-0005-0000-0000-00000D4D0000}"/>
    <cellStyle name="Normal 6 3 2 5 2 2 4 3 2" xfId="10774" xr:uid="{00000000-0005-0000-0000-00000E4D0000}"/>
    <cellStyle name="Normal 6 3 2 5 2 2 4 3 2 2" xfId="40175" xr:uid="{00000000-0005-0000-0000-00000F4D0000}"/>
    <cellStyle name="Normal 6 3 2 5 2 2 4 3 3" xfId="30157" xr:uid="{00000000-0005-0000-0000-0000104D0000}"/>
    <cellStyle name="Normal 6 3 2 5 2 2 4 4" xfId="10775" xr:uid="{00000000-0005-0000-0000-0000114D0000}"/>
    <cellStyle name="Normal 6 3 2 5 2 2 4 4 2" xfId="35507" xr:uid="{00000000-0005-0000-0000-0000124D0000}"/>
    <cellStyle name="Normal 6 3 2 5 2 2 4 5" xfId="24911" xr:uid="{00000000-0005-0000-0000-0000134D0000}"/>
    <cellStyle name="Normal 6 3 2 5 2 2 5" xfId="10776" xr:uid="{00000000-0005-0000-0000-0000144D0000}"/>
    <cellStyle name="Normal 6 3 2 5 2 2 5 2" xfId="10777" xr:uid="{00000000-0005-0000-0000-0000154D0000}"/>
    <cellStyle name="Normal 6 3 2 5 2 2 5 2 2" xfId="40176" xr:uid="{00000000-0005-0000-0000-0000164D0000}"/>
    <cellStyle name="Normal 6 3 2 5 2 2 5 3" xfId="30158" xr:uid="{00000000-0005-0000-0000-0000174D0000}"/>
    <cellStyle name="Normal 6 3 2 5 2 2 6" xfId="10778" xr:uid="{00000000-0005-0000-0000-0000184D0000}"/>
    <cellStyle name="Normal 6 3 2 5 2 2 6 2" xfId="10779" xr:uid="{00000000-0005-0000-0000-0000194D0000}"/>
    <cellStyle name="Normal 6 3 2 5 2 2 6 2 2" xfId="40177" xr:uid="{00000000-0005-0000-0000-00001A4D0000}"/>
    <cellStyle name="Normal 6 3 2 5 2 2 6 3" xfId="30159" xr:uid="{00000000-0005-0000-0000-00001B4D0000}"/>
    <cellStyle name="Normal 6 3 2 5 2 2 7" xfId="10780" xr:uid="{00000000-0005-0000-0000-00001C4D0000}"/>
    <cellStyle name="Normal 6 3 2 5 2 2 7 2" xfId="35502" xr:uid="{00000000-0005-0000-0000-00001D4D0000}"/>
    <cellStyle name="Normal 6 3 2 5 2 2 8" xfId="24906" xr:uid="{00000000-0005-0000-0000-00001E4D0000}"/>
    <cellStyle name="Normal 6 3 2 5 2 3" xfId="10781" xr:uid="{00000000-0005-0000-0000-00001F4D0000}"/>
    <cellStyle name="Normal 6 3 2 5 2 3 2" xfId="10782" xr:uid="{00000000-0005-0000-0000-0000204D0000}"/>
    <cellStyle name="Normal 6 3 2 5 2 3 2 2" xfId="10783" xr:uid="{00000000-0005-0000-0000-0000214D0000}"/>
    <cellStyle name="Normal 6 3 2 5 2 3 2 2 2" xfId="10784" xr:uid="{00000000-0005-0000-0000-0000224D0000}"/>
    <cellStyle name="Normal 6 3 2 5 2 3 2 2 2 2" xfId="10785" xr:uid="{00000000-0005-0000-0000-0000234D0000}"/>
    <cellStyle name="Normal 6 3 2 5 2 3 2 2 2 2 2" xfId="40178" xr:uid="{00000000-0005-0000-0000-0000244D0000}"/>
    <cellStyle name="Normal 6 3 2 5 2 3 2 2 2 3" xfId="30160" xr:uid="{00000000-0005-0000-0000-0000254D0000}"/>
    <cellStyle name="Normal 6 3 2 5 2 3 2 2 3" xfId="10786" xr:uid="{00000000-0005-0000-0000-0000264D0000}"/>
    <cellStyle name="Normal 6 3 2 5 2 3 2 2 3 2" xfId="10787" xr:uid="{00000000-0005-0000-0000-0000274D0000}"/>
    <cellStyle name="Normal 6 3 2 5 2 3 2 2 3 2 2" xfId="40179" xr:uid="{00000000-0005-0000-0000-0000284D0000}"/>
    <cellStyle name="Normal 6 3 2 5 2 3 2 2 3 3" xfId="30161" xr:uid="{00000000-0005-0000-0000-0000294D0000}"/>
    <cellStyle name="Normal 6 3 2 5 2 3 2 2 4" xfId="10788" xr:uid="{00000000-0005-0000-0000-00002A4D0000}"/>
    <cellStyle name="Normal 6 3 2 5 2 3 2 2 4 2" xfId="35510" xr:uid="{00000000-0005-0000-0000-00002B4D0000}"/>
    <cellStyle name="Normal 6 3 2 5 2 3 2 2 5" xfId="24914" xr:uid="{00000000-0005-0000-0000-00002C4D0000}"/>
    <cellStyle name="Normal 6 3 2 5 2 3 2 3" xfId="10789" xr:uid="{00000000-0005-0000-0000-00002D4D0000}"/>
    <cellStyle name="Normal 6 3 2 5 2 3 2 3 2" xfId="10790" xr:uid="{00000000-0005-0000-0000-00002E4D0000}"/>
    <cellStyle name="Normal 6 3 2 5 2 3 2 3 2 2" xfId="10791" xr:uid="{00000000-0005-0000-0000-00002F4D0000}"/>
    <cellStyle name="Normal 6 3 2 5 2 3 2 3 2 2 2" xfId="40180" xr:uid="{00000000-0005-0000-0000-0000304D0000}"/>
    <cellStyle name="Normal 6 3 2 5 2 3 2 3 2 3" xfId="30162" xr:uid="{00000000-0005-0000-0000-0000314D0000}"/>
    <cellStyle name="Normal 6 3 2 5 2 3 2 3 3" xfId="10792" xr:uid="{00000000-0005-0000-0000-0000324D0000}"/>
    <cellStyle name="Normal 6 3 2 5 2 3 2 3 3 2" xfId="10793" xr:uid="{00000000-0005-0000-0000-0000334D0000}"/>
    <cellStyle name="Normal 6 3 2 5 2 3 2 3 3 2 2" xfId="40181" xr:uid="{00000000-0005-0000-0000-0000344D0000}"/>
    <cellStyle name="Normal 6 3 2 5 2 3 2 3 3 3" xfId="30163" xr:uid="{00000000-0005-0000-0000-0000354D0000}"/>
    <cellStyle name="Normal 6 3 2 5 2 3 2 3 4" xfId="10794" xr:uid="{00000000-0005-0000-0000-0000364D0000}"/>
    <cellStyle name="Normal 6 3 2 5 2 3 2 3 4 2" xfId="35511" xr:uid="{00000000-0005-0000-0000-0000374D0000}"/>
    <cellStyle name="Normal 6 3 2 5 2 3 2 3 5" xfId="24915" xr:uid="{00000000-0005-0000-0000-0000384D0000}"/>
    <cellStyle name="Normal 6 3 2 5 2 3 2 4" xfId="10795" xr:uid="{00000000-0005-0000-0000-0000394D0000}"/>
    <cellStyle name="Normal 6 3 2 5 2 3 2 4 2" xfId="10796" xr:uid="{00000000-0005-0000-0000-00003A4D0000}"/>
    <cellStyle name="Normal 6 3 2 5 2 3 2 4 2 2" xfId="40182" xr:uid="{00000000-0005-0000-0000-00003B4D0000}"/>
    <cellStyle name="Normal 6 3 2 5 2 3 2 4 3" xfId="30164" xr:uid="{00000000-0005-0000-0000-00003C4D0000}"/>
    <cellStyle name="Normal 6 3 2 5 2 3 2 5" xfId="10797" xr:uid="{00000000-0005-0000-0000-00003D4D0000}"/>
    <cellStyle name="Normal 6 3 2 5 2 3 2 5 2" xfId="10798" xr:uid="{00000000-0005-0000-0000-00003E4D0000}"/>
    <cellStyle name="Normal 6 3 2 5 2 3 2 5 2 2" xfId="40183" xr:uid="{00000000-0005-0000-0000-00003F4D0000}"/>
    <cellStyle name="Normal 6 3 2 5 2 3 2 5 3" xfId="30165" xr:uid="{00000000-0005-0000-0000-0000404D0000}"/>
    <cellStyle name="Normal 6 3 2 5 2 3 2 6" xfId="10799" xr:uid="{00000000-0005-0000-0000-0000414D0000}"/>
    <cellStyle name="Normal 6 3 2 5 2 3 2 6 2" xfId="35509" xr:uid="{00000000-0005-0000-0000-0000424D0000}"/>
    <cellStyle name="Normal 6 3 2 5 2 3 2 7" xfId="24913" xr:uid="{00000000-0005-0000-0000-0000434D0000}"/>
    <cellStyle name="Normal 6 3 2 5 2 3 3" xfId="10800" xr:uid="{00000000-0005-0000-0000-0000444D0000}"/>
    <cellStyle name="Normal 6 3 2 5 2 3 3 2" xfId="10801" xr:uid="{00000000-0005-0000-0000-0000454D0000}"/>
    <cellStyle name="Normal 6 3 2 5 2 3 3 2 2" xfId="10802" xr:uid="{00000000-0005-0000-0000-0000464D0000}"/>
    <cellStyle name="Normal 6 3 2 5 2 3 3 2 2 2" xfId="40184" xr:uid="{00000000-0005-0000-0000-0000474D0000}"/>
    <cellStyle name="Normal 6 3 2 5 2 3 3 2 3" xfId="30166" xr:uid="{00000000-0005-0000-0000-0000484D0000}"/>
    <cellStyle name="Normal 6 3 2 5 2 3 3 3" xfId="10803" xr:uid="{00000000-0005-0000-0000-0000494D0000}"/>
    <cellStyle name="Normal 6 3 2 5 2 3 3 3 2" xfId="10804" xr:uid="{00000000-0005-0000-0000-00004A4D0000}"/>
    <cellStyle name="Normal 6 3 2 5 2 3 3 3 2 2" xfId="40185" xr:uid="{00000000-0005-0000-0000-00004B4D0000}"/>
    <cellStyle name="Normal 6 3 2 5 2 3 3 3 3" xfId="30167" xr:uid="{00000000-0005-0000-0000-00004C4D0000}"/>
    <cellStyle name="Normal 6 3 2 5 2 3 3 4" xfId="10805" xr:uid="{00000000-0005-0000-0000-00004D4D0000}"/>
    <cellStyle name="Normal 6 3 2 5 2 3 3 4 2" xfId="35512" xr:uid="{00000000-0005-0000-0000-00004E4D0000}"/>
    <cellStyle name="Normal 6 3 2 5 2 3 3 5" xfId="24916" xr:uid="{00000000-0005-0000-0000-00004F4D0000}"/>
    <cellStyle name="Normal 6 3 2 5 2 3 4" xfId="10806" xr:uid="{00000000-0005-0000-0000-0000504D0000}"/>
    <cellStyle name="Normal 6 3 2 5 2 3 4 2" xfId="10807" xr:uid="{00000000-0005-0000-0000-0000514D0000}"/>
    <cellStyle name="Normal 6 3 2 5 2 3 4 2 2" xfId="10808" xr:uid="{00000000-0005-0000-0000-0000524D0000}"/>
    <cellStyle name="Normal 6 3 2 5 2 3 4 2 2 2" xfId="40186" xr:uid="{00000000-0005-0000-0000-0000534D0000}"/>
    <cellStyle name="Normal 6 3 2 5 2 3 4 2 3" xfId="30168" xr:uid="{00000000-0005-0000-0000-0000544D0000}"/>
    <cellStyle name="Normal 6 3 2 5 2 3 4 3" xfId="10809" xr:uid="{00000000-0005-0000-0000-0000554D0000}"/>
    <cellStyle name="Normal 6 3 2 5 2 3 4 3 2" xfId="10810" xr:uid="{00000000-0005-0000-0000-0000564D0000}"/>
    <cellStyle name="Normal 6 3 2 5 2 3 4 3 2 2" xfId="40187" xr:uid="{00000000-0005-0000-0000-0000574D0000}"/>
    <cellStyle name="Normal 6 3 2 5 2 3 4 3 3" xfId="30169" xr:uid="{00000000-0005-0000-0000-0000584D0000}"/>
    <cellStyle name="Normal 6 3 2 5 2 3 4 4" xfId="10811" xr:uid="{00000000-0005-0000-0000-0000594D0000}"/>
    <cellStyle name="Normal 6 3 2 5 2 3 4 4 2" xfId="35513" xr:uid="{00000000-0005-0000-0000-00005A4D0000}"/>
    <cellStyle name="Normal 6 3 2 5 2 3 4 5" xfId="24917" xr:uid="{00000000-0005-0000-0000-00005B4D0000}"/>
    <cellStyle name="Normal 6 3 2 5 2 3 5" xfId="10812" xr:uid="{00000000-0005-0000-0000-00005C4D0000}"/>
    <cellStyle name="Normal 6 3 2 5 2 3 5 2" xfId="10813" xr:uid="{00000000-0005-0000-0000-00005D4D0000}"/>
    <cellStyle name="Normal 6 3 2 5 2 3 5 2 2" xfId="40188" xr:uid="{00000000-0005-0000-0000-00005E4D0000}"/>
    <cellStyle name="Normal 6 3 2 5 2 3 5 3" xfId="30170" xr:uid="{00000000-0005-0000-0000-00005F4D0000}"/>
    <cellStyle name="Normal 6 3 2 5 2 3 6" xfId="10814" xr:uid="{00000000-0005-0000-0000-0000604D0000}"/>
    <cellStyle name="Normal 6 3 2 5 2 3 6 2" xfId="10815" xr:uid="{00000000-0005-0000-0000-0000614D0000}"/>
    <cellStyle name="Normal 6 3 2 5 2 3 6 2 2" xfId="40189" xr:uid="{00000000-0005-0000-0000-0000624D0000}"/>
    <cellStyle name="Normal 6 3 2 5 2 3 6 3" xfId="30171" xr:uid="{00000000-0005-0000-0000-0000634D0000}"/>
    <cellStyle name="Normal 6 3 2 5 2 3 7" xfId="10816" xr:uid="{00000000-0005-0000-0000-0000644D0000}"/>
    <cellStyle name="Normal 6 3 2 5 2 3 7 2" xfId="35508" xr:uid="{00000000-0005-0000-0000-0000654D0000}"/>
    <cellStyle name="Normal 6 3 2 5 2 3 8" xfId="24912" xr:uid="{00000000-0005-0000-0000-0000664D0000}"/>
    <cellStyle name="Normal 6 3 2 5 2 4" xfId="10817" xr:uid="{00000000-0005-0000-0000-0000674D0000}"/>
    <cellStyle name="Normal 6 3 2 5 2 4 2" xfId="10818" xr:uid="{00000000-0005-0000-0000-0000684D0000}"/>
    <cellStyle name="Normal 6 3 2 5 2 4 2 2" xfId="10819" xr:uid="{00000000-0005-0000-0000-0000694D0000}"/>
    <cellStyle name="Normal 6 3 2 5 2 4 2 2 2" xfId="10820" xr:uid="{00000000-0005-0000-0000-00006A4D0000}"/>
    <cellStyle name="Normal 6 3 2 5 2 4 2 2 2 2" xfId="40190" xr:uid="{00000000-0005-0000-0000-00006B4D0000}"/>
    <cellStyle name="Normal 6 3 2 5 2 4 2 2 3" xfId="30172" xr:uid="{00000000-0005-0000-0000-00006C4D0000}"/>
    <cellStyle name="Normal 6 3 2 5 2 4 2 3" xfId="10821" xr:uid="{00000000-0005-0000-0000-00006D4D0000}"/>
    <cellStyle name="Normal 6 3 2 5 2 4 2 3 2" xfId="10822" xr:uid="{00000000-0005-0000-0000-00006E4D0000}"/>
    <cellStyle name="Normal 6 3 2 5 2 4 2 3 2 2" xfId="40191" xr:uid="{00000000-0005-0000-0000-00006F4D0000}"/>
    <cellStyle name="Normal 6 3 2 5 2 4 2 3 3" xfId="30173" xr:uid="{00000000-0005-0000-0000-0000704D0000}"/>
    <cellStyle name="Normal 6 3 2 5 2 4 2 4" xfId="10823" xr:uid="{00000000-0005-0000-0000-0000714D0000}"/>
    <cellStyle name="Normal 6 3 2 5 2 4 2 4 2" xfId="35515" xr:uid="{00000000-0005-0000-0000-0000724D0000}"/>
    <cellStyle name="Normal 6 3 2 5 2 4 2 5" xfId="24919" xr:uid="{00000000-0005-0000-0000-0000734D0000}"/>
    <cellStyle name="Normal 6 3 2 5 2 4 3" xfId="10824" xr:uid="{00000000-0005-0000-0000-0000744D0000}"/>
    <cellStyle name="Normal 6 3 2 5 2 4 3 2" xfId="10825" xr:uid="{00000000-0005-0000-0000-0000754D0000}"/>
    <cellStyle name="Normal 6 3 2 5 2 4 3 2 2" xfId="10826" xr:uid="{00000000-0005-0000-0000-0000764D0000}"/>
    <cellStyle name="Normal 6 3 2 5 2 4 3 2 2 2" xfId="40192" xr:uid="{00000000-0005-0000-0000-0000774D0000}"/>
    <cellStyle name="Normal 6 3 2 5 2 4 3 2 3" xfId="30174" xr:uid="{00000000-0005-0000-0000-0000784D0000}"/>
    <cellStyle name="Normal 6 3 2 5 2 4 3 3" xfId="10827" xr:uid="{00000000-0005-0000-0000-0000794D0000}"/>
    <cellStyle name="Normal 6 3 2 5 2 4 3 3 2" xfId="10828" xr:uid="{00000000-0005-0000-0000-00007A4D0000}"/>
    <cellStyle name="Normal 6 3 2 5 2 4 3 3 2 2" xfId="40193" xr:uid="{00000000-0005-0000-0000-00007B4D0000}"/>
    <cellStyle name="Normal 6 3 2 5 2 4 3 3 3" xfId="30175" xr:uid="{00000000-0005-0000-0000-00007C4D0000}"/>
    <cellStyle name="Normal 6 3 2 5 2 4 3 4" xfId="10829" xr:uid="{00000000-0005-0000-0000-00007D4D0000}"/>
    <cellStyle name="Normal 6 3 2 5 2 4 3 4 2" xfId="35516" xr:uid="{00000000-0005-0000-0000-00007E4D0000}"/>
    <cellStyle name="Normal 6 3 2 5 2 4 3 5" xfId="24920" xr:uid="{00000000-0005-0000-0000-00007F4D0000}"/>
    <cellStyle name="Normal 6 3 2 5 2 4 4" xfId="10830" xr:uid="{00000000-0005-0000-0000-0000804D0000}"/>
    <cellStyle name="Normal 6 3 2 5 2 4 4 2" xfId="10831" xr:uid="{00000000-0005-0000-0000-0000814D0000}"/>
    <cellStyle name="Normal 6 3 2 5 2 4 4 2 2" xfId="40194" xr:uid="{00000000-0005-0000-0000-0000824D0000}"/>
    <cellStyle name="Normal 6 3 2 5 2 4 4 3" xfId="30176" xr:uid="{00000000-0005-0000-0000-0000834D0000}"/>
    <cellStyle name="Normal 6 3 2 5 2 4 5" xfId="10832" xr:uid="{00000000-0005-0000-0000-0000844D0000}"/>
    <cellStyle name="Normal 6 3 2 5 2 4 5 2" xfId="10833" xr:uid="{00000000-0005-0000-0000-0000854D0000}"/>
    <cellStyle name="Normal 6 3 2 5 2 4 5 2 2" xfId="40195" xr:uid="{00000000-0005-0000-0000-0000864D0000}"/>
    <cellStyle name="Normal 6 3 2 5 2 4 5 3" xfId="30177" xr:uid="{00000000-0005-0000-0000-0000874D0000}"/>
    <cellStyle name="Normal 6 3 2 5 2 4 6" xfId="10834" xr:uid="{00000000-0005-0000-0000-0000884D0000}"/>
    <cellStyle name="Normal 6 3 2 5 2 4 6 2" xfId="35514" xr:uid="{00000000-0005-0000-0000-0000894D0000}"/>
    <cellStyle name="Normal 6 3 2 5 2 4 7" xfId="24918" xr:uid="{00000000-0005-0000-0000-00008A4D0000}"/>
    <cellStyle name="Normal 6 3 2 5 2 5" xfId="10835" xr:uid="{00000000-0005-0000-0000-00008B4D0000}"/>
    <cellStyle name="Normal 6 3 2 5 2 5 2" xfId="10836" xr:uid="{00000000-0005-0000-0000-00008C4D0000}"/>
    <cellStyle name="Normal 6 3 2 5 2 5 2 2" xfId="10837" xr:uid="{00000000-0005-0000-0000-00008D4D0000}"/>
    <cellStyle name="Normal 6 3 2 5 2 5 2 2 2" xfId="40196" xr:uid="{00000000-0005-0000-0000-00008E4D0000}"/>
    <cellStyle name="Normal 6 3 2 5 2 5 2 3" xfId="30178" xr:uid="{00000000-0005-0000-0000-00008F4D0000}"/>
    <cellStyle name="Normal 6 3 2 5 2 5 3" xfId="10838" xr:uid="{00000000-0005-0000-0000-0000904D0000}"/>
    <cellStyle name="Normal 6 3 2 5 2 5 3 2" xfId="10839" xr:uid="{00000000-0005-0000-0000-0000914D0000}"/>
    <cellStyle name="Normal 6 3 2 5 2 5 3 2 2" xfId="40197" xr:uid="{00000000-0005-0000-0000-0000924D0000}"/>
    <cellStyle name="Normal 6 3 2 5 2 5 3 3" xfId="30179" xr:uid="{00000000-0005-0000-0000-0000934D0000}"/>
    <cellStyle name="Normal 6 3 2 5 2 5 4" xfId="10840" xr:uid="{00000000-0005-0000-0000-0000944D0000}"/>
    <cellStyle name="Normal 6 3 2 5 2 5 4 2" xfId="35517" xr:uid="{00000000-0005-0000-0000-0000954D0000}"/>
    <cellStyle name="Normal 6 3 2 5 2 5 5" xfId="24921" xr:uid="{00000000-0005-0000-0000-0000964D0000}"/>
    <cellStyle name="Normal 6 3 2 5 2 6" xfId="10841" xr:uid="{00000000-0005-0000-0000-0000974D0000}"/>
    <cellStyle name="Normal 6 3 2 5 2 6 2" xfId="10842" xr:uid="{00000000-0005-0000-0000-0000984D0000}"/>
    <cellStyle name="Normal 6 3 2 5 2 6 2 2" xfId="10843" xr:uid="{00000000-0005-0000-0000-0000994D0000}"/>
    <cellStyle name="Normal 6 3 2 5 2 6 2 2 2" xfId="40198" xr:uid="{00000000-0005-0000-0000-00009A4D0000}"/>
    <cellStyle name="Normal 6 3 2 5 2 6 2 3" xfId="30180" xr:uid="{00000000-0005-0000-0000-00009B4D0000}"/>
    <cellStyle name="Normal 6 3 2 5 2 6 3" xfId="10844" xr:uid="{00000000-0005-0000-0000-00009C4D0000}"/>
    <cellStyle name="Normal 6 3 2 5 2 6 3 2" xfId="10845" xr:uid="{00000000-0005-0000-0000-00009D4D0000}"/>
    <cellStyle name="Normal 6 3 2 5 2 6 3 2 2" xfId="40199" xr:uid="{00000000-0005-0000-0000-00009E4D0000}"/>
    <cellStyle name="Normal 6 3 2 5 2 6 3 3" xfId="30181" xr:uid="{00000000-0005-0000-0000-00009F4D0000}"/>
    <cellStyle name="Normal 6 3 2 5 2 6 4" xfId="10846" xr:uid="{00000000-0005-0000-0000-0000A04D0000}"/>
    <cellStyle name="Normal 6 3 2 5 2 6 4 2" xfId="35518" xr:uid="{00000000-0005-0000-0000-0000A14D0000}"/>
    <cellStyle name="Normal 6 3 2 5 2 6 5" xfId="24922" xr:uid="{00000000-0005-0000-0000-0000A24D0000}"/>
    <cellStyle name="Normal 6 3 2 5 2 7" xfId="10847" xr:uid="{00000000-0005-0000-0000-0000A34D0000}"/>
    <cellStyle name="Normal 6 3 2 5 2 7 2" xfId="10848" xr:uid="{00000000-0005-0000-0000-0000A44D0000}"/>
    <cellStyle name="Normal 6 3 2 5 2 7 2 2" xfId="40200" xr:uid="{00000000-0005-0000-0000-0000A54D0000}"/>
    <cellStyle name="Normal 6 3 2 5 2 7 3" xfId="30182" xr:uid="{00000000-0005-0000-0000-0000A64D0000}"/>
    <cellStyle name="Normal 6 3 2 5 2 8" xfId="10849" xr:uid="{00000000-0005-0000-0000-0000A74D0000}"/>
    <cellStyle name="Normal 6 3 2 5 2 8 2" xfId="10850" xr:uid="{00000000-0005-0000-0000-0000A84D0000}"/>
    <cellStyle name="Normal 6 3 2 5 2 8 2 2" xfId="40201" xr:uid="{00000000-0005-0000-0000-0000A94D0000}"/>
    <cellStyle name="Normal 6 3 2 5 2 8 3" xfId="30183" xr:uid="{00000000-0005-0000-0000-0000AA4D0000}"/>
    <cellStyle name="Normal 6 3 2 5 2 9" xfId="10851" xr:uid="{00000000-0005-0000-0000-0000AB4D0000}"/>
    <cellStyle name="Normal 6 3 2 5 2 9 2" xfId="35501" xr:uid="{00000000-0005-0000-0000-0000AC4D0000}"/>
    <cellStyle name="Normal 6 3 2 5 3" xfId="10852" xr:uid="{00000000-0005-0000-0000-0000AD4D0000}"/>
    <cellStyle name="Normal 6 3 2 5 3 2" xfId="10853" xr:uid="{00000000-0005-0000-0000-0000AE4D0000}"/>
    <cellStyle name="Normal 6 3 2 5 3 2 2" xfId="10854" xr:uid="{00000000-0005-0000-0000-0000AF4D0000}"/>
    <cellStyle name="Normal 6 3 2 5 3 2 2 2" xfId="10855" xr:uid="{00000000-0005-0000-0000-0000B04D0000}"/>
    <cellStyle name="Normal 6 3 2 5 3 2 2 2 2" xfId="10856" xr:uid="{00000000-0005-0000-0000-0000B14D0000}"/>
    <cellStyle name="Normal 6 3 2 5 3 2 2 2 2 2" xfId="40202" xr:uid="{00000000-0005-0000-0000-0000B24D0000}"/>
    <cellStyle name="Normal 6 3 2 5 3 2 2 2 3" xfId="30184" xr:uid="{00000000-0005-0000-0000-0000B34D0000}"/>
    <cellStyle name="Normal 6 3 2 5 3 2 2 3" xfId="10857" xr:uid="{00000000-0005-0000-0000-0000B44D0000}"/>
    <cellStyle name="Normal 6 3 2 5 3 2 2 3 2" xfId="10858" xr:uid="{00000000-0005-0000-0000-0000B54D0000}"/>
    <cellStyle name="Normal 6 3 2 5 3 2 2 3 2 2" xfId="40203" xr:uid="{00000000-0005-0000-0000-0000B64D0000}"/>
    <cellStyle name="Normal 6 3 2 5 3 2 2 3 3" xfId="30185" xr:uid="{00000000-0005-0000-0000-0000B74D0000}"/>
    <cellStyle name="Normal 6 3 2 5 3 2 2 4" xfId="10859" xr:uid="{00000000-0005-0000-0000-0000B84D0000}"/>
    <cellStyle name="Normal 6 3 2 5 3 2 2 4 2" xfId="35521" xr:uid="{00000000-0005-0000-0000-0000B94D0000}"/>
    <cellStyle name="Normal 6 3 2 5 3 2 2 5" xfId="24925" xr:uid="{00000000-0005-0000-0000-0000BA4D0000}"/>
    <cellStyle name="Normal 6 3 2 5 3 2 3" xfId="10860" xr:uid="{00000000-0005-0000-0000-0000BB4D0000}"/>
    <cellStyle name="Normal 6 3 2 5 3 2 3 2" xfId="10861" xr:uid="{00000000-0005-0000-0000-0000BC4D0000}"/>
    <cellStyle name="Normal 6 3 2 5 3 2 3 2 2" xfId="10862" xr:uid="{00000000-0005-0000-0000-0000BD4D0000}"/>
    <cellStyle name="Normal 6 3 2 5 3 2 3 2 2 2" xfId="40204" xr:uid="{00000000-0005-0000-0000-0000BE4D0000}"/>
    <cellStyle name="Normal 6 3 2 5 3 2 3 2 3" xfId="30186" xr:uid="{00000000-0005-0000-0000-0000BF4D0000}"/>
    <cellStyle name="Normal 6 3 2 5 3 2 3 3" xfId="10863" xr:uid="{00000000-0005-0000-0000-0000C04D0000}"/>
    <cellStyle name="Normal 6 3 2 5 3 2 3 3 2" xfId="10864" xr:uid="{00000000-0005-0000-0000-0000C14D0000}"/>
    <cellStyle name="Normal 6 3 2 5 3 2 3 3 2 2" xfId="40205" xr:uid="{00000000-0005-0000-0000-0000C24D0000}"/>
    <cellStyle name="Normal 6 3 2 5 3 2 3 3 3" xfId="30187" xr:uid="{00000000-0005-0000-0000-0000C34D0000}"/>
    <cellStyle name="Normal 6 3 2 5 3 2 3 4" xfId="10865" xr:uid="{00000000-0005-0000-0000-0000C44D0000}"/>
    <cellStyle name="Normal 6 3 2 5 3 2 3 4 2" xfId="35522" xr:uid="{00000000-0005-0000-0000-0000C54D0000}"/>
    <cellStyle name="Normal 6 3 2 5 3 2 3 5" xfId="24926" xr:uid="{00000000-0005-0000-0000-0000C64D0000}"/>
    <cellStyle name="Normal 6 3 2 5 3 2 4" xfId="10866" xr:uid="{00000000-0005-0000-0000-0000C74D0000}"/>
    <cellStyle name="Normal 6 3 2 5 3 2 4 2" xfId="10867" xr:uid="{00000000-0005-0000-0000-0000C84D0000}"/>
    <cellStyle name="Normal 6 3 2 5 3 2 4 2 2" xfId="40206" xr:uid="{00000000-0005-0000-0000-0000C94D0000}"/>
    <cellStyle name="Normal 6 3 2 5 3 2 4 3" xfId="30188" xr:uid="{00000000-0005-0000-0000-0000CA4D0000}"/>
    <cellStyle name="Normal 6 3 2 5 3 2 5" xfId="10868" xr:uid="{00000000-0005-0000-0000-0000CB4D0000}"/>
    <cellStyle name="Normal 6 3 2 5 3 2 5 2" xfId="10869" xr:uid="{00000000-0005-0000-0000-0000CC4D0000}"/>
    <cellStyle name="Normal 6 3 2 5 3 2 5 2 2" xfId="40207" xr:uid="{00000000-0005-0000-0000-0000CD4D0000}"/>
    <cellStyle name="Normal 6 3 2 5 3 2 5 3" xfId="30189" xr:uid="{00000000-0005-0000-0000-0000CE4D0000}"/>
    <cellStyle name="Normal 6 3 2 5 3 2 6" xfId="10870" xr:uid="{00000000-0005-0000-0000-0000CF4D0000}"/>
    <cellStyle name="Normal 6 3 2 5 3 2 6 2" xfId="35520" xr:uid="{00000000-0005-0000-0000-0000D04D0000}"/>
    <cellStyle name="Normal 6 3 2 5 3 2 7" xfId="24924" xr:uid="{00000000-0005-0000-0000-0000D14D0000}"/>
    <cellStyle name="Normal 6 3 2 5 3 3" xfId="10871" xr:uid="{00000000-0005-0000-0000-0000D24D0000}"/>
    <cellStyle name="Normal 6 3 2 5 3 3 2" xfId="10872" xr:uid="{00000000-0005-0000-0000-0000D34D0000}"/>
    <cellStyle name="Normal 6 3 2 5 3 3 2 2" xfId="10873" xr:uid="{00000000-0005-0000-0000-0000D44D0000}"/>
    <cellStyle name="Normal 6 3 2 5 3 3 2 2 2" xfId="40208" xr:uid="{00000000-0005-0000-0000-0000D54D0000}"/>
    <cellStyle name="Normal 6 3 2 5 3 3 2 3" xfId="30190" xr:uid="{00000000-0005-0000-0000-0000D64D0000}"/>
    <cellStyle name="Normal 6 3 2 5 3 3 3" xfId="10874" xr:uid="{00000000-0005-0000-0000-0000D74D0000}"/>
    <cellStyle name="Normal 6 3 2 5 3 3 3 2" xfId="10875" xr:uid="{00000000-0005-0000-0000-0000D84D0000}"/>
    <cellStyle name="Normal 6 3 2 5 3 3 3 2 2" xfId="40209" xr:uid="{00000000-0005-0000-0000-0000D94D0000}"/>
    <cellStyle name="Normal 6 3 2 5 3 3 3 3" xfId="30191" xr:uid="{00000000-0005-0000-0000-0000DA4D0000}"/>
    <cellStyle name="Normal 6 3 2 5 3 3 4" xfId="10876" xr:uid="{00000000-0005-0000-0000-0000DB4D0000}"/>
    <cellStyle name="Normal 6 3 2 5 3 3 4 2" xfId="35523" xr:uid="{00000000-0005-0000-0000-0000DC4D0000}"/>
    <cellStyle name="Normal 6 3 2 5 3 3 5" xfId="24927" xr:uid="{00000000-0005-0000-0000-0000DD4D0000}"/>
    <cellStyle name="Normal 6 3 2 5 3 4" xfId="10877" xr:uid="{00000000-0005-0000-0000-0000DE4D0000}"/>
    <cellStyle name="Normal 6 3 2 5 3 4 2" xfId="10878" xr:uid="{00000000-0005-0000-0000-0000DF4D0000}"/>
    <cellStyle name="Normal 6 3 2 5 3 4 2 2" xfId="10879" xr:uid="{00000000-0005-0000-0000-0000E04D0000}"/>
    <cellStyle name="Normal 6 3 2 5 3 4 2 2 2" xfId="40210" xr:uid="{00000000-0005-0000-0000-0000E14D0000}"/>
    <cellStyle name="Normal 6 3 2 5 3 4 2 3" xfId="30192" xr:uid="{00000000-0005-0000-0000-0000E24D0000}"/>
    <cellStyle name="Normal 6 3 2 5 3 4 3" xfId="10880" xr:uid="{00000000-0005-0000-0000-0000E34D0000}"/>
    <cellStyle name="Normal 6 3 2 5 3 4 3 2" xfId="10881" xr:uid="{00000000-0005-0000-0000-0000E44D0000}"/>
    <cellStyle name="Normal 6 3 2 5 3 4 3 2 2" xfId="40211" xr:uid="{00000000-0005-0000-0000-0000E54D0000}"/>
    <cellStyle name="Normal 6 3 2 5 3 4 3 3" xfId="30193" xr:uid="{00000000-0005-0000-0000-0000E64D0000}"/>
    <cellStyle name="Normal 6 3 2 5 3 4 4" xfId="10882" xr:uid="{00000000-0005-0000-0000-0000E74D0000}"/>
    <cellStyle name="Normal 6 3 2 5 3 4 4 2" xfId="35524" xr:uid="{00000000-0005-0000-0000-0000E84D0000}"/>
    <cellStyle name="Normal 6 3 2 5 3 4 5" xfId="24928" xr:uid="{00000000-0005-0000-0000-0000E94D0000}"/>
    <cellStyle name="Normal 6 3 2 5 3 5" xfId="10883" xr:uid="{00000000-0005-0000-0000-0000EA4D0000}"/>
    <cellStyle name="Normal 6 3 2 5 3 5 2" xfId="10884" xr:uid="{00000000-0005-0000-0000-0000EB4D0000}"/>
    <cellStyle name="Normal 6 3 2 5 3 5 2 2" xfId="40212" xr:uid="{00000000-0005-0000-0000-0000EC4D0000}"/>
    <cellStyle name="Normal 6 3 2 5 3 5 3" xfId="30194" xr:uid="{00000000-0005-0000-0000-0000ED4D0000}"/>
    <cellStyle name="Normal 6 3 2 5 3 6" xfId="10885" xr:uid="{00000000-0005-0000-0000-0000EE4D0000}"/>
    <cellStyle name="Normal 6 3 2 5 3 6 2" xfId="10886" xr:uid="{00000000-0005-0000-0000-0000EF4D0000}"/>
    <cellStyle name="Normal 6 3 2 5 3 6 2 2" xfId="40213" xr:uid="{00000000-0005-0000-0000-0000F04D0000}"/>
    <cellStyle name="Normal 6 3 2 5 3 6 3" xfId="30195" xr:uid="{00000000-0005-0000-0000-0000F14D0000}"/>
    <cellStyle name="Normal 6 3 2 5 3 7" xfId="10887" xr:uid="{00000000-0005-0000-0000-0000F24D0000}"/>
    <cellStyle name="Normal 6 3 2 5 3 7 2" xfId="35519" xr:uid="{00000000-0005-0000-0000-0000F34D0000}"/>
    <cellStyle name="Normal 6 3 2 5 3 8" xfId="24923" xr:uid="{00000000-0005-0000-0000-0000F44D0000}"/>
    <cellStyle name="Normal 6 3 2 5 4" xfId="10888" xr:uid="{00000000-0005-0000-0000-0000F54D0000}"/>
    <cellStyle name="Normal 6 3 2 5 4 2" xfId="10889" xr:uid="{00000000-0005-0000-0000-0000F64D0000}"/>
    <cellStyle name="Normal 6 3 2 5 4 2 2" xfId="10890" xr:uid="{00000000-0005-0000-0000-0000F74D0000}"/>
    <cellStyle name="Normal 6 3 2 5 4 2 2 2" xfId="10891" xr:uid="{00000000-0005-0000-0000-0000F84D0000}"/>
    <cellStyle name="Normal 6 3 2 5 4 2 2 2 2" xfId="10892" xr:uid="{00000000-0005-0000-0000-0000F94D0000}"/>
    <cellStyle name="Normal 6 3 2 5 4 2 2 2 2 2" xfId="40214" xr:uid="{00000000-0005-0000-0000-0000FA4D0000}"/>
    <cellStyle name="Normal 6 3 2 5 4 2 2 2 3" xfId="30196" xr:uid="{00000000-0005-0000-0000-0000FB4D0000}"/>
    <cellStyle name="Normal 6 3 2 5 4 2 2 3" xfId="10893" xr:uid="{00000000-0005-0000-0000-0000FC4D0000}"/>
    <cellStyle name="Normal 6 3 2 5 4 2 2 3 2" xfId="10894" xr:uid="{00000000-0005-0000-0000-0000FD4D0000}"/>
    <cellStyle name="Normal 6 3 2 5 4 2 2 3 2 2" xfId="40215" xr:uid="{00000000-0005-0000-0000-0000FE4D0000}"/>
    <cellStyle name="Normal 6 3 2 5 4 2 2 3 3" xfId="30197" xr:uid="{00000000-0005-0000-0000-0000FF4D0000}"/>
    <cellStyle name="Normal 6 3 2 5 4 2 2 4" xfId="10895" xr:uid="{00000000-0005-0000-0000-0000004E0000}"/>
    <cellStyle name="Normal 6 3 2 5 4 2 2 4 2" xfId="35527" xr:uid="{00000000-0005-0000-0000-0000014E0000}"/>
    <cellStyle name="Normal 6 3 2 5 4 2 2 5" xfId="24931" xr:uid="{00000000-0005-0000-0000-0000024E0000}"/>
    <cellStyle name="Normal 6 3 2 5 4 2 3" xfId="10896" xr:uid="{00000000-0005-0000-0000-0000034E0000}"/>
    <cellStyle name="Normal 6 3 2 5 4 2 3 2" xfId="10897" xr:uid="{00000000-0005-0000-0000-0000044E0000}"/>
    <cellStyle name="Normal 6 3 2 5 4 2 3 2 2" xfId="10898" xr:uid="{00000000-0005-0000-0000-0000054E0000}"/>
    <cellStyle name="Normal 6 3 2 5 4 2 3 2 2 2" xfId="40216" xr:uid="{00000000-0005-0000-0000-0000064E0000}"/>
    <cellStyle name="Normal 6 3 2 5 4 2 3 2 3" xfId="30198" xr:uid="{00000000-0005-0000-0000-0000074E0000}"/>
    <cellStyle name="Normal 6 3 2 5 4 2 3 3" xfId="10899" xr:uid="{00000000-0005-0000-0000-0000084E0000}"/>
    <cellStyle name="Normal 6 3 2 5 4 2 3 3 2" xfId="10900" xr:uid="{00000000-0005-0000-0000-0000094E0000}"/>
    <cellStyle name="Normal 6 3 2 5 4 2 3 3 2 2" xfId="40217" xr:uid="{00000000-0005-0000-0000-00000A4E0000}"/>
    <cellStyle name="Normal 6 3 2 5 4 2 3 3 3" xfId="30199" xr:uid="{00000000-0005-0000-0000-00000B4E0000}"/>
    <cellStyle name="Normal 6 3 2 5 4 2 3 4" xfId="10901" xr:uid="{00000000-0005-0000-0000-00000C4E0000}"/>
    <cellStyle name="Normal 6 3 2 5 4 2 3 4 2" xfId="35528" xr:uid="{00000000-0005-0000-0000-00000D4E0000}"/>
    <cellStyle name="Normal 6 3 2 5 4 2 3 5" xfId="24932" xr:uid="{00000000-0005-0000-0000-00000E4E0000}"/>
    <cellStyle name="Normal 6 3 2 5 4 2 4" xfId="10902" xr:uid="{00000000-0005-0000-0000-00000F4E0000}"/>
    <cellStyle name="Normal 6 3 2 5 4 2 4 2" xfId="10903" xr:uid="{00000000-0005-0000-0000-0000104E0000}"/>
    <cellStyle name="Normal 6 3 2 5 4 2 4 2 2" xfId="40218" xr:uid="{00000000-0005-0000-0000-0000114E0000}"/>
    <cellStyle name="Normal 6 3 2 5 4 2 4 3" xfId="30200" xr:uid="{00000000-0005-0000-0000-0000124E0000}"/>
    <cellStyle name="Normal 6 3 2 5 4 2 5" xfId="10904" xr:uid="{00000000-0005-0000-0000-0000134E0000}"/>
    <cellStyle name="Normal 6 3 2 5 4 2 5 2" xfId="10905" xr:uid="{00000000-0005-0000-0000-0000144E0000}"/>
    <cellStyle name="Normal 6 3 2 5 4 2 5 2 2" xfId="40219" xr:uid="{00000000-0005-0000-0000-0000154E0000}"/>
    <cellStyle name="Normal 6 3 2 5 4 2 5 3" xfId="30201" xr:uid="{00000000-0005-0000-0000-0000164E0000}"/>
    <cellStyle name="Normal 6 3 2 5 4 2 6" xfId="10906" xr:uid="{00000000-0005-0000-0000-0000174E0000}"/>
    <cellStyle name="Normal 6 3 2 5 4 2 6 2" xfId="35526" xr:uid="{00000000-0005-0000-0000-0000184E0000}"/>
    <cellStyle name="Normal 6 3 2 5 4 2 7" xfId="24930" xr:uid="{00000000-0005-0000-0000-0000194E0000}"/>
    <cellStyle name="Normal 6 3 2 5 4 3" xfId="10907" xr:uid="{00000000-0005-0000-0000-00001A4E0000}"/>
    <cellStyle name="Normal 6 3 2 5 4 3 2" xfId="10908" xr:uid="{00000000-0005-0000-0000-00001B4E0000}"/>
    <cellStyle name="Normal 6 3 2 5 4 3 2 2" xfId="10909" xr:uid="{00000000-0005-0000-0000-00001C4E0000}"/>
    <cellStyle name="Normal 6 3 2 5 4 3 2 2 2" xfId="40220" xr:uid="{00000000-0005-0000-0000-00001D4E0000}"/>
    <cellStyle name="Normal 6 3 2 5 4 3 2 3" xfId="30202" xr:uid="{00000000-0005-0000-0000-00001E4E0000}"/>
    <cellStyle name="Normal 6 3 2 5 4 3 3" xfId="10910" xr:uid="{00000000-0005-0000-0000-00001F4E0000}"/>
    <cellStyle name="Normal 6 3 2 5 4 3 3 2" xfId="10911" xr:uid="{00000000-0005-0000-0000-0000204E0000}"/>
    <cellStyle name="Normal 6 3 2 5 4 3 3 2 2" xfId="40221" xr:uid="{00000000-0005-0000-0000-0000214E0000}"/>
    <cellStyle name="Normal 6 3 2 5 4 3 3 3" xfId="30203" xr:uid="{00000000-0005-0000-0000-0000224E0000}"/>
    <cellStyle name="Normal 6 3 2 5 4 3 4" xfId="10912" xr:uid="{00000000-0005-0000-0000-0000234E0000}"/>
    <cellStyle name="Normal 6 3 2 5 4 3 4 2" xfId="35529" xr:uid="{00000000-0005-0000-0000-0000244E0000}"/>
    <cellStyle name="Normal 6 3 2 5 4 3 5" xfId="24933" xr:uid="{00000000-0005-0000-0000-0000254E0000}"/>
    <cellStyle name="Normal 6 3 2 5 4 4" xfId="10913" xr:uid="{00000000-0005-0000-0000-0000264E0000}"/>
    <cellStyle name="Normal 6 3 2 5 4 4 2" xfId="10914" xr:uid="{00000000-0005-0000-0000-0000274E0000}"/>
    <cellStyle name="Normal 6 3 2 5 4 4 2 2" xfId="10915" xr:uid="{00000000-0005-0000-0000-0000284E0000}"/>
    <cellStyle name="Normal 6 3 2 5 4 4 2 2 2" xfId="40222" xr:uid="{00000000-0005-0000-0000-0000294E0000}"/>
    <cellStyle name="Normal 6 3 2 5 4 4 2 3" xfId="30204" xr:uid="{00000000-0005-0000-0000-00002A4E0000}"/>
    <cellStyle name="Normal 6 3 2 5 4 4 3" xfId="10916" xr:uid="{00000000-0005-0000-0000-00002B4E0000}"/>
    <cellStyle name="Normal 6 3 2 5 4 4 3 2" xfId="10917" xr:uid="{00000000-0005-0000-0000-00002C4E0000}"/>
    <cellStyle name="Normal 6 3 2 5 4 4 3 2 2" xfId="40223" xr:uid="{00000000-0005-0000-0000-00002D4E0000}"/>
    <cellStyle name="Normal 6 3 2 5 4 4 3 3" xfId="30205" xr:uid="{00000000-0005-0000-0000-00002E4E0000}"/>
    <cellStyle name="Normal 6 3 2 5 4 4 4" xfId="10918" xr:uid="{00000000-0005-0000-0000-00002F4E0000}"/>
    <cellStyle name="Normal 6 3 2 5 4 4 4 2" xfId="35530" xr:uid="{00000000-0005-0000-0000-0000304E0000}"/>
    <cellStyle name="Normal 6 3 2 5 4 4 5" xfId="24934" xr:uid="{00000000-0005-0000-0000-0000314E0000}"/>
    <cellStyle name="Normal 6 3 2 5 4 5" xfId="10919" xr:uid="{00000000-0005-0000-0000-0000324E0000}"/>
    <cellStyle name="Normal 6 3 2 5 4 5 2" xfId="10920" xr:uid="{00000000-0005-0000-0000-0000334E0000}"/>
    <cellStyle name="Normal 6 3 2 5 4 5 2 2" xfId="40224" xr:uid="{00000000-0005-0000-0000-0000344E0000}"/>
    <cellStyle name="Normal 6 3 2 5 4 5 3" xfId="30206" xr:uid="{00000000-0005-0000-0000-0000354E0000}"/>
    <cellStyle name="Normal 6 3 2 5 4 6" xfId="10921" xr:uid="{00000000-0005-0000-0000-0000364E0000}"/>
    <cellStyle name="Normal 6 3 2 5 4 6 2" xfId="10922" xr:uid="{00000000-0005-0000-0000-0000374E0000}"/>
    <cellStyle name="Normal 6 3 2 5 4 6 2 2" xfId="40225" xr:uid="{00000000-0005-0000-0000-0000384E0000}"/>
    <cellStyle name="Normal 6 3 2 5 4 6 3" xfId="30207" xr:uid="{00000000-0005-0000-0000-0000394E0000}"/>
    <cellStyle name="Normal 6 3 2 5 4 7" xfId="10923" xr:uid="{00000000-0005-0000-0000-00003A4E0000}"/>
    <cellStyle name="Normal 6 3 2 5 4 7 2" xfId="35525" xr:uid="{00000000-0005-0000-0000-00003B4E0000}"/>
    <cellStyle name="Normal 6 3 2 5 4 8" xfId="24929" xr:uid="{00000000-0005-0000-0000-00003C4E0000}"/>
    <cellStyle name="Normal 6 3 2 5 5" xfId="10924" xr:uid="{00000000-0005-0000-0000-00003D4E0000}"/>
    <cellStyle name="Normal 6 3 2 5 5 2" xfId="10925" xr:uid="{00000000-0005-0000-0000-00003E4E0000}"/>
    <cellStyle name="Normal 6 3 2 5 5 2 2" xfId="10926" xr:uid="{00000000-0005-0000-0000-00003F4E0000}"/>
    <cellStyle name="Normal 6 3 2 5 5 2 2 2" xfId="10927" xr:uid="{00000000-0005-0000-0000-0000404E0000}"/>
    <cellStyle name="Normal 6 3 2 5 5 2 2 2 2" xfId="10928" xr:uid="{00000000-0005-0000-0000-0000414E0000}"/>
    <cellStyle name="Normal 6 3 2 5 5 2 2 2 2 2" xfId="40226" xr:uid="{00000000-0005-0000-0000-0000424E0000}"/>
    <cellStyle name="Normal 6 3 2 5 5 2 2 2 3" xfId="30208" xr:uid="{00000000-0005-0000-0000-0000434E0000}"/>
    <cellStyle name="Normal 6 3 2 5 5 2 2 3" xfId="10929" xr:uid="{00000000-0005-0000-0000-0000444E0000}"/>
    <cellStyle name="Normal 6 3 2 5 5 2 2 3 2" xfId="10930" xr:uid="{00000000-0005-0000-0000-0000454E0000}"/>
    <cellStyle name="Normal 6 3 2 5 5 2 2 3 2 2" xfId="40227" xr:uid="{00000000-0005-0000-0000-0000464E0000}"/>
    <cellStyle name="Normal 6 3 2 5 5 2 2 3 3" xfId="30209" xr:uid="{00000000-0005-0000-0000-0000474E0000}"/>
    <cellStyle name="Normal 6 3 2 5 5 2 2 4" xfId="10931" xr:uid="{00000000-0005-0000-0000-0000484E0000}"/>
    <cellStyle name="Normal 6 3 2 5 5 2 2 4 2" xfId="35533" xr:uid="{00000000-0005-0000-0000-0000494E0000}"/>
    <cellStyle name="Normal 6 3 2 5 5 2 2 5" xfId="24937" xr:uid="{00000000-0005-0000-0000-00004A4E0000}"/>
    <cellStyle name="Normal 6 3 2 5 5 2 3" xfId="10932" xr:uid="{00000000-0005-0000-0000-00004B4E0000}"/>
    <cellStyle name="Normal 6 3 2 5 5 2 3 2" xfId="10933" xr:uid="{00000000-0005-0000-0000-00004C4E0000}"/>
    <cellStyle name="Normal 6 3 2 5 5 2 3 2 2" xfId="10934" xr:uid="{00000000-0005-0000-0000-00004D4E0000}"/>
    <cellStyle name="Normal 6 3 2 5 5 2 3 2 2 2" xfId="40228" xr:uid="{00000000-0005-0000-0000-00004E4E0000}"/>
    <cellStyle name="Normal 6 3 2 5 5 2 3 2 3" xfId="30210" xr:uid="{00000000-0005-0000-0000-00004F4E0000}"/>
    <cellStyle name="Normal 6 3 2 5 5 2 3 3" xfId="10935" xr:uid="{00000000-0005-0000-0000-0000504E0000}"/>
    <cellStyle name="Normal 6 3 2 5 5 2 3 3 2" xfId="10936" xr:uid="{00000000-0005-0000-0000-0000514E0000}"/>
    <cellStyle name="Normal 6 3 2 5 5 2 3 3 2 2" xfId="40229" xr:uid="{00000000-0005-0000-0000-0000524E0000}"/>
    <cellStyle name="Normal 6 3 2 5 5 2 3 3 3" xfId="30211" xr:uid="{00000000-0005-0000-0000-0000534E0000}"/>
    <cellStyle name="Normal 6 3 2 5 5 2 3 4" xfId="10937" xr:uid="{00000000-0005-0000-0000-0000544E0000}"/>
    <cellStyle name="Normal 6 3 2 5 5 2 3 4 2" xfId="35534" xr:uid="{00000000-0005-0000-0000-0000554E0000}"/>
    <cellStyle name="Normal 6 3 2 5 5 2 3 5" xfId="24938" xr:uid="{00000000-0005-0000-0000-0000564E0000}"/>
    <cellStyle name="Normal 6 3 2 5 5 2 4" xfId="10938" xr:uid="{00000000-0005-0000-0000-0000574E0000}"/>
    <cellStyle name="Normal 6 3 2 5 5 2 4 2" xfId="10939" xr:uid="{00000000-0005-0000-0000-0000584E0000}"/>
    <cellStyle name="Normal 6 3 2 5 5 2 4 2 2" xfId="40230" xr:uid="{00000000-0005-0000-0000-0000594E0000}"/>
    <cellStyle name="Normal 6 3 2 5 5 2 4 3" xfId="30212" xr:uid="{00000000-0005-0000-0000-00005A4E0000}"/>
    <cellStyle name="Normal 6 3 2 5 5 2 5" xfId="10940" xr:uid="{00000000-0005-0000-0000-00005B4E0000}"/>
    <cellStyle name="Normal 6 3 2 5 5 2 5 2" xfId="10941" xr:uid="{00000000-0005-0000-0000-00005C4E0000}"/>
    <cellStyle name="Normal 6 3 2 5 5 2 5 2 2" xfId="40231" xr:uid="{00000000-0005-0000-0000-00005D4E0000}"/>
    <cellStyle name="Normal 6 3 2 5 5 2 5 3" xfId="30213" xr:uid="{00000000-0005-0000-0000-00005E4E0000}"/>
    <cellStyle name="Normal 6 3 2 5 5 2 6" xfId="10942" xr:uid="{00000000-0005-0000-0000-00005F4E0000}"/>
    <cellStyle name="Normal 6 3 2 5 5 2 6 2" xfId="35532" xr:uid="{00000000-0005-0000-0000-0000604E0000}"/>
    <cellStyle name="Normal 6 3 2 5 5 2 7" xfId="24936" xr:uid="{00000000-0005-0000-0000-0000614E0000}"/>
    <cellStyle name="Normal 6 3 2 5 5 3" xfId="10943" xr:uid="{00000000-0005-0000-0000-0000624E0000}"/>
    <cellStyle name="Normal 6 3 2 5 5 3 2" xfId="10944" xr:uid="{00000000-0005-0000-0000-0000634E0000}"/>
    <cellStyle name="Normal 6 3 2 5 5 3 2 2" xfId="10945" xr:uid="{00000000-0005-0000-0000-0000644E0000}"/>
    <cellStyle name="Normal 6 3 2 5 5 3 2 2 2" xfId="40232" xr:uid="{00000000-0005-0000-0000-0000654E0000}"/>
    <cellStyle name="Normal 6 3 2 5 5 3 2 3" xfId="30214" xr:uid="{00000000-0005-0000-0000-0000664E0000}"/>
    <cellStyle name="Normal 6 3 2 5 5 3 3" xfId="10946" xr:uid="{00000000-0005-0000-0000-0000674E0000}"/>
    <cellStyle name="Normal 6 3 2 5 5 3 3 2" xfId="10947" xr:uid="{00000000-0005-0000-0000-0000684E0000}"/>
    <cellStyle name="Normal 6 3 2 5 5 3 3 2 2" xfId="40233" xr:uid="{00000000-0005-0000-0000-0000694E0000}"/>
    <cellStyle name="Normal 6 3 2 5 5 3 3 3" xfId="30215" xr:uid="{00000000-0005-0000-0000-00006A4E0000}"/>
    <cellStyle name="Normal 6 3 2 5 5 3 4" xfId="10948" xr:uid="{00000000-0005-0000-0000-00006B4E0000}"/>
    <cellStyle name="Normal 6 3 2 5 5 3 4 2" xfId="35535" xr:uid="{00000000-0005-0000-0000-00006C4E0000}"/>
    <cellStyle name="Normal 6 3 2 5 5 3 5" xfId="24939" xr:uid="{00000000-0005-0000-0000-00006D4E0000}"/>
    <cellStyle name="Normal 6 3 2 5 5 4" xfId="10949" xr:uid="{00000000-0005-0000-0000-00006E4E0000}"/>
    <cellStyle name="Normal 6 3 2 5 5 4 2" xfId="10950" xr:uid="{00000000-0005-0000-0000-00006F4E0000}"/>
    <cellStyle name="Normal 6 3 2 5 5 4 2 2" xfId="10951" xr:uid="{00000000-0005-0000-0000-0000704E0000}"/>
    <cellStyle name="Normal 6 3 2 5 5 4 2 2 2" xfId="40234" xr:uid="{00000000-0005-0000-0000-0000714E0000}"/>
    <cellStyle name="Normal 6 3 2 5 5 4 2 3" xfId="30216" xr:uid="{00000000-0005-0000-0000-0000724E0000}"/>
    <cellStyle name="Normal 6 3 2 5 5 4 3" xfId="10952" xr:uid="{00000000-0005-0000-0000-0000734E0000}"/>
    <cellStyle name="Normal 6 3 2 5 5 4 3 2" xfId="10953" xr:uid="{00000000-0005-0000-0000-0000744E0000}"/>
    <cellStyle name="Normal 6 3 2 5 5 4 3 2 2" xfId="40235" xr:uid="{00000000-0005-0000-0000-0000754E0000}"/>
    <cellStyle name="Normal 6 3 2 5 5 4 3 3" xfId="30217" xr:uid="{00000000-0005-0000-0000-0000764E0000}"/>
    <cellStyle name="Normal 6 3 2 5 5 4 4" xfId="10954" xr:uid="{00000000-0005-0000-0000-0000774E0000}"/>
    <cellStyle name="Normal 6 3 2 5 5 4 4 2" xfId="35536" xr:uid="{00000000-0005-0000-0000-0000784E0000}"/>
    <cellStyle name="Normal 6 3 2 5 5 4 5" xfId="24940" xr:uid="{00000000-0005-0000-0000-0000794E0000}"/>
    <cellStyle name="Normal 6 3 2 5 5 5" xfId="10955" xr:uid="{00000000-0005-0000-0000-00007A4E0000}"/>
    <cellStyle name="Normal 6 3 2 5 5 5 2" xfId="10956" xr:uid="{00000000-0005-0000-0000-00007B4E0000}"/>
    <cellStyle name="Normal 6 3 2 5 5 5 2 2" xfId="40236" xr:uid="{00000000-0005-0000-0000-00007C4E0000}"/>
    <cellStyle name="Normal 6 3 2 5 5 5 3" xfId="30218" xr:uid="{00000000-0005-0000-0000-00007D4E0000}"/>
    <cellStyle name="Normal 6 3 2 5 5 6" xfId="10957" xr:uid="{00000000-0005-0000-0000-00007E4E0000}"/>
    <cellStyle name="Normal 6 3 2 5 5 6 2" xfId="10958" xr:uid="{00000000-0005-0000-0000-00007F4E0000}"/>
    <cellStyle name="Normal 6 3 2 5 5 6 2 2" xfId="40237" xr:uid="{00000000-0005-0000-0000-0000804E0000}"/>
    <cellStyle name="Normal 6 3 2 5 5 6 3" xfId="30219" xr:uid="{00000000-0005-0000-0000-0000814E0000}"/>
    <cellStyle name="Normal 6 3 2 5 5 7" xfId="10959" xr:uid="{00000000-0005-0000-0000-0000824E0000}"/>
    <cellStyle name="Normal 6 3 2 5 5 7 2" xfId="35531" xr:uid="{00000000-0005-0000-0000-0000834E0000}"/>
    <cellStyle name="Normal 6 3 2 5 5 8" xfId="24935" xr:uid="{00000000-0005-0000-0000-0000844E0000}"/>
    <cellStyle name="Normal 6 3 2 5 6" xfId="10960" xr:uid="{00000000-0005-0000-0000-0000854E0000}"/>
    <cellStyle name="Normal 6 3 2 5 6 2" xfId="10961" xr:uid="{00000000-0005-0000-0000-0000864E0000}"/>
    <cellStyle name="Normal 6 3 2 5 6 2 2" xfId="10962" xr:uid="{00000000-0005-0000-0000-0000874E0000}"/>
    <cellStyle name="Normal 6 3 2 5 6 2 2 2" xfId="10963" xr:uid="{00000000-0005-0000-0000-0000884E0000}"/>
    <cellStyle name="Normal 6 3 2 5 6 2 2 2 2" xfId="40238" xr:uid="{00000000-0005-0000-0000-0000894E0000}"/>
    <cellStyle name="Normal 6 3 2 5 6 2 2 3" xfId="30220" xr:uid="{00000000-0005-0000-0000-00008A4E0000}"/>
    <cellStyle name="Normal 6 3 2 5 6 2 3" xfId="10964" xr:uid="{00000000-0005-0000-0000-00008B4E0000}"/>
    <cellStyle name="Normal 6 3 2 5 6 2 3 2" xfId="10965" xr:uid="{00000000-0005-0000-0000-00008C4E0000}"/>
    <cellStyle name="Normal 6 3 2 5 6 2 3 2 2" xfId="40239" xr:uid="{00000000-0005-0000-0000-00008D4E0000}"/>
    <cellStyle name="Normal 6 3 2 5 6 2 3 3" xfId="30221" xr:uid="{00000000-0005-0000-0000-00008E4E0000}"/>
    <cellStyle name="Normal 6 3 2 5 6 2 4" xfId="10966" xr:uid="{00000000-0005-0000-0000-00008F4E0000}"/>
    <cellStyle name="Normal 6 3 2 5 6 2 4 2" xfId="35538" xr:uid="{00000000-0005-0000-0000-0000904E0000}"/>
    <cellStyle name="Normal 6 3 2 5 6 2 5" xfId="24942" xr:uid="{00000000-0005-0000-0000-0000914E0000}"/>
    <cellStyle name="Normal 6 3 2 5 6 3" xfId="10967" xr:uid="{00000000-0005-0000-0000-0000924E0000}"/>
    <cellStyle name="Normal 6 3 2 5 6 3 2" xfId="10968" xr:uid="{00000000-0005-0000-0000-0000934E0000}"/>
    <cellStyle name="Normal 6 3 2 5 6 3 2 2" xfId="10969" xr:uid="{00000000-0005-0000-0000-0000944E0000}"/>
    <cellStyle name="Normal 6 3 2 5 6 3 2 2 2" xfId="40240" xr:uid="{00000000-0005-0000-0000-0000954E0000}"/>
    <cellStyle name="Normal 6 3 2 5 6 3 2 3" xfId="30222" xr:uid="{00000000-0005-0000-0000-0000964E0000}"/>
    <cellStyle name="Normal 6 3 2 5 6 3 3" xfId="10970" xr:uid="{00000000-0005-0000-0000-0000974E0000}"/>
    <cellStyle name="Normal 6 3 2 5 6 3 3 2" xfId="10971" xr:uid="{00000000-0005-0000-0000-0000984E0000}"/>
    <cellStyle name="Normal 6 3 2 5 6 3 3 2 2" xfId="40241" xr:uid="{00000000-0005-0000-0000-0000994E0000}"/>
    <cellStyle name="Normal 6 3 2 5 6 3 3 3" xfId="30223" xr:uid="{00000000-0005-0000-0000-00009A4E0000}"/>
    <cellStyle name="Normal 6 3 2 5 6 3 4" xfId="10972" xr:uid="{00000000-0005-0000-0000-00009B4E0000}"/>
    <cellStyle name="Normal 6 3 2 5 6 3 4 2" xfId="35539" xr:uid="{00000000-0005-0000-0000-00009C4E0000}"/>
    <cellStyle name="Normal 6 3 2 5 6 3 5" xfId="24943" xr:uid="{00000000-0005-0000-0000-00009D4E0000}"/>
    <cellStyle name="Normal 6 3 2 5 6 4" xfId="10973" xr:uid="{00000000-0005-0000-0000-00009E4E0000}"/>
    <cellStyle name="Normal 6 3 2 5 6 4 2" xfId="10974" xr:uid="{00000000-0005-0000-0000-00009F4E0000}"/>
    <cellStyle name="Normal 6 3 2 5 6 4 2 2" xfId="40242" xr:uid="{00000000-0005-0000-0000-0000A04E0000}"/>
    <cellStyle name="Normal 6 3 2 5 6 4 3" xfId="30224" xr:uid="{00000000-0005-0000-0000-0000A14E0000}"/>
    <cellStyle name="Normal 6 3 2 5 6 5" xfId="10975" xr:uid="{00000000-0005-0000-0000-0000A24E0000}"/>
    <cellStyle name="Normal 6 3 2 5 6 5 2" xfId="10976" xr:uid="{00000000-0005-0000-0000-0000A34E0000}"/>
    <cellStyle name="Normal 6 3 2 5 6 5 2 2" xfId="40243" xr:uid="{00000000-0005-0000-0000-0000A44E0000}"/>
    <cellStyle name="Normal 6 3 2 5 6 5 3" xfId="30225" xr:uid="{00000000-0005-0000-0000-0000A54E0000}"/>
    <cellStyle name="Normal 6 3 2 5 6 6" xfId="10977" xr:uid="{00000000-0005-0000-0000-0000A64E0000}"/>
    <cellStyle name="Normal 6 3 2 5 6 6 2" xfId="35537" xr:uid="{00000000-0005-0000-0000-0000A74E0000}"/>
    <cellStyle name="Normal 6 3 2 5 6 7" xfId="24941" xr:uid="{00000000-0005-0000-0000-0000A84E0000}"/>
    <cellStyle name="Normal 6 3 2 5 7" xfId="10978" xr:uid="{00000000-0005-0000-0000-0000A94E0000}"/>
    <cellStyle name="Normal 6 3 2 5 7 2" xfId="10979" xr:uid="{00000000-0005-0000-0000-0000AA4E0000}"/>
    <cellStyle name="Normal 6 3 2 5 7 2 2" xfId="10980" xr:uid="{00000000-0005-0000-0000-0000AB4E0000}"/>
    <cellStyle name="Normal 6 3 2 5 7 2 2 2" xfId="40244" xr:uid="{00000000-0005-0000-0000-0000AC4E0000}"/>
    <cellStyle name="Normal 6 3 2 5 7 2 3" xfId="30226" xr:uid="{00000000-0005-0000-0000-0000AD4E0000}"/>
    <cellStyle name="Normal 6 3 2 5 7 3" xfId="10981" xr:uid="{00000000-0005-0000-0000-0000AE4E0000}"/>
    <cellStyle name="Normal 6 3 2 5 7 3 2" xfId="10982" xr:uid="{00000000-0005-0000-0000-0000AF4E0000}"/>
    <cellStyle name="Normal 6 3 2 5 7 3 2 2" xfId="40245" xr:uid="{00000000-0005-0000-0000-0000B04E0000}"/>
    <cellStyle name="Normal 6 3 2 5 7 3 3" xfId="30227" xr:uid="{00000000-0005-0000-0000-0000B14E0000}"/>
    <cellStyle name="Normal 6 3 2 5 7 4" xfId="10983" xr:uid="{00000000-0005-0000-0000-0000B24E0000}"/>
    <cellStyle name="Normal 6 3 2 5 7 4 2" xfId="35540" xr:uid="{00000000-0005-0000-0000-0000B34E0000}"/>
    <cellStyle name="Normal 6 3 2 5 7 5" xfId="24944" xr:uid="{00000000-0005-0000-0000-0000B44E0000}"/>
    <cellStyle name="Normal 6 3 2 5 8" xfId="10984" xr:uid="{00000000-0005-0000-0000-0000B54E0000}"/>
    <cellStyle name="Normal 6 3 2 5 8 2" xfId="10985" xr:uid="{00000000-0005-0000-0000-0000B64E0000}"/>
    <cellStyle name="Normal 6 3 2 5 8 2 2" xfId="10986" xr:uid="{00000000-0005-0000-0000-0000B74E0000}"/>
    <cellStyle name="Normal 6 3 2 5 8 2 2 2" xfId="40246" xr:uid="{00000000-0005-0000-0000-0000B84E0000}"/>
    <cellStyle name="Normal 6 3 2 5 8 2 3" xfId="30228" xr:uid="{00000000-0005-0000-0000-0000B94E0000}"/>
    <cellStyle name="Normal 6 3 2 5 8 3" xfId="10987" xr:uid="{00000000-0005-0000-0000-0000BA4E0000}"/>
    <cellStyle name="Normal 6 3 2 5 8 3 2" xfId="10988" xr:uid="{00000000-0005-0000-0000-0000BB4E0000}"/>
    <cellStyle name="Normal 6 3 2 5 8 3 2 2" xfId="40247" xr:uid="{00000000-0005-0000-0000-0000BC4E0000}"/>
    <cellStyle name="Normal 6 3 2 5 8 3 3" xfId="30229" xr:uid="{00000000-0005-0000-0000-0000BD4E0000}"/>
    <cellStyle name="Normal 6 3 2 5 8 4" xfId="10989" xr:uid="{00000000-0005-0000-0000-0000BE4E0000}"/>
    <cellStyle name="Normal 6 3 2 5 8 4 2" xfId="35541" xr:uid="{00000000-0005-0000-0000-0000BF4E0000}"/>
    <cellStyle name="Normal 6 3 2 5 8 5" xfId="24945" xr:uid="{00000000-0005-0000-0000-0000C04E0000}"/>
    <cellStyle name="Normal 6 3 2 5 9" xfId="10990" xr:uid="{00000000-0005-0000-0000-0000C14E0000}"/>
    <cellStyle name="Normal 6 3 2 5 9 2" xfId="10991" xr:uid="{00000000-0005-0000-0000-0000C24E0000}"/>
    <cellStyle name="Normal 6 3 2 5 9 2 2" xfId="40248" xr:uid="{00000000-0005-0000-0000-0000C34E0000}"/>
    <cellStyle name="Normal 6 3 2 5 9 3" xfId="30230" xr:uid="{00000000-0005-0000-0000-0000C44E0000}"/>
    <cellStyle name="Normal 6 3 2 6" xfId="10992" xr:uid="{00000000-0005-0000-0000-0000C54E0000}"/>
    <cellStyle name="Normal 6 3 2 6 10" xfId="10993" xr:uid="{00000000-0005-0000-0000-0000C64E0000}"/>
    <cellStyle name="Normal 6 3 2 6 10 2" xfId="35542" xr:uid="{00000000-0005-0000-0000-0000C74E0000}"/>
    <cellStyle name="Normal 6 3 2 6 11" xfId="24946" xr:uid="{00000000-0005-0000-0000-0000C84E0000}"/>
    <cellStyle name="Normal 6 3 2 6 2" xfId="10994" xr:uid="{00000000-0005-0000-0000-0000C94E0000}"/>
    <cellStyle name="Normal 6 3 2 6 2 10" xfId="24947" xr:uid="{00000000-0005-0000-0000-0000CA4E0000}"/>
    <cellStyle name="Normal 6 3 2 6 2 2" xfId="10995" xr:uid="{00000000-0005-0000-0000-0000CB4E0000}"/>
    <cellStyle name="Normal 6 3 2 6 2 2 2" xfId="10996" xr:uid="{00000000-0005-0000-0000-0000CC4E0000}"/>
    <cellStyle name="Normal 6 3 2 6 2 2 2 2" xfId="10997" xr:uid="{00000000-0005-0000-0000-0000CD4E0000}"/>
    <cellStyle name="Normal 6 3 2 6 2 2 2 2 2" xfId="10998" xr:uid="{00000000-0005-0000-0000-0000CE4E0000}"/>
    <cellStyle name="Normal 6 3 2 6 2 2 2 2 2 2" xfId="10999" xr:uid="{00000000-0005-0000-0000-0000CF4E0000}"/>
    <cellStyle name="Normal 6 3 2 6 2 2 2 2 2 2 2" xfId="40249" xr:uid="{00000000-0005-0000-0000-0000D04E0000}"/>
    <cellStyle name="Normal 6 3 2 6 2 2 2 2 2 3" xfId="30231" xr:uid="{00000000-0005-0000-0000-0000D14E0000}"/>
    <cellStyle name="Normal 6 3 2 6 2 2 2 2 3" xfId="11000" xr:uid="{00000000-0005-0000-0000-0000D24E0000}"/>
    <cellStyle name="Normal 6 3 2 6 2 2 2 2 3 2" xfId="11001" xr:uid="{00000000-0005-0000-0000-0000D34E0000}"/>
    <cellStyle name="Normal 6 3 2 6 2 2 2 2 3 2 2" xfId="40250" xr:uid="{00000000-0005-0000-0000-0000D44E0000}"/>
    <cellStyle name="Normal 6 3 2 6 2 2 2 2 3 3" xfId="30232" xr:uid="{00000000-0005-0000-0000-0000D54E0000}"/>
    <cellStyle name="Normal 6 3 2 6 2 2 2 2 4" xfId="11002" xr:uid="{00000000-0005-0000-0000-0000D64E0000}"/>
    <cellStyle name="Normal 6 3 2 6 2 2 2 2 4 2" xfId="35546" xr:uid="{00000000-0005-0000-0000-0000D74E0000}"/>
    <cellStyle name="Normal 6 3 2 6 2 2 2 2 5" xfId="24950" xr:uid="{00000000-0005-0000-0000-0000D84E0000}"/>
    <cellStyle name="Normal 6 3 2 6 2 2 2 3" xfId="11003" xr:uid="{00000000-0005-0000-0000-0000D94E0000}"/>
    <cellStyle name="Normal 6 3 2 6 2 2 2 3 2" xfId="11004" xr:uid="{00000000-0005-0000-0000-0000DA4E0000}"/>
    <cellStyle name="Normal 6 3 2 6 2 2 2 3 2 2" xfId="11005" xr:uid="{00000000-0005-0000-0000-0000DB4E0000}"/>
    <cellStyle name="Normal 6 3 2 6 2 2 2 3 2 2 2" xfId="40251" xr:uid="{00000000-0005-0000-0000-0000DC4E0000}"/>
    <cellStyle name="Normal 6 3 2 6 2 2 2 3 2 3" xfId="30233" xr:uid="{00000000-0005-0000-0000-0000DD4E0000}"/>
    <cellStyle name="Normal 6 3 2 6 2 2 2 3 3" xfId="11006" xr:uid="{00000000-0005-0000-0000-0000DE4E0000}"/>
    <cellStyle name="Normal 6 3 2 6 2 2 2 3 3 2" xfId="11007" xr:uid="{00000000-0005-0000-0000-0000DF4E0000}"/>
    <cellStyle name="Normal 6 3 2 6 2 2 2 3 3 2 2" xfId="40252" xr:uid="{00000000-0005-0000-0000-0000E04E0000}"/>
    <cellStyle name="Normal 6 3 2 6 2 2 2 3 3 3" xfId="30234" xr:uid="{00000000-0005-0000-0000-0000E14E0000}"/>
    <cellStyle name="Normal 6 3 2 6 2 2 2 3 4" xfId="11008" xr:uid="{00000000-0005-0000-0000-0000E24E0000}"/>
    <cellStyle name="Normal 6 3 2 6 2 2 2 3 4 2" xfId="35547" xr:uid="{00000000-0005-0000-0000-0000E34E0000}"/>
    <cellStyle name="Normal 6 3 2 6 2 2 2 3 5" xfId="24951" xr:uid="{00000000-0005-0000-0000-0000E44E0000}"/>
    <cellStyle name="Normal 6 3 2 6 2 2 2 4" xfId="11009" xr:uid="{00000000-0005-0000-0000-0000E54E0000}"/>
    <cellStyle name="Normal 6 3 2 6 2 2 2 4 2" xfId="11010" xr:uid="{00000000-0005-0000-0000-0000E64E0000}"/>
    <cellStyle name="Normal 6 3 2 6 2 2 2 4 2 2" xfId="40253" xr:uid="{00000000-0005-0000-0000-0000E74E0000}"/>
    <cellStyle name="Normal 6 3 2 6 2 2 2 4 3" xfId="30235" xr:uid="{00000000-0005-0000-0000-0000E84E0000}"/>
    <cellStyle name="Normal 6 3 2 6 2 2 2 5" xfId="11011" xr:uid="{00000000-0005-0000-0000-0000E94E0000}"/>
    <cellStyle name="Normal 6 3 2 6 2 2 2 5 2" xfId="11012" xr:uid="{00000000-0005-0000-0000-0000EA4E0000}"/>
    <cellStyle name="Normal 6 3 2 6 2 2 2 5 2 2" xfId="40254" xr:uid="{00000000-0005-0000-0000-0000EB4E0000}"/>
    <cellStyle name="Normal 6 3 2 6 2 2 2 5 3" xfId="30236" xr:uid="{00000000-0005-0000-0000-0000EC4E0000}"/>
    <cellStyle name="Normal 6 3 2 6 2 2 2 6" xfId="11013" xr:uid="{00000000-0005-0000-0000-0000ED4E0000}"/>
    <cellStyle name="Normal 6 3 2 6 2 2 2 6 2" xfId="35545" xr:uid="{00000000-0005-0000-0000-0000EE4E0000}"/>
    <cellStyle name="Normal 6 3 2 6 2 2 2 7" xfId="24949" xr:uid="{00000000-0005-0000-0000-0000EF4E0000}"/>
    <cellStyle name="Normal 6 3 2 6 2 2 3" xfId="11014" xr:uid="{00000000-0005-0000-0000-0000F04E0000}"/>
    <cellStyle name="Normal 6 3 2 6 2 2 3 2" xfId="11015" xr:uid="{00000000-0005-0000-0000-0000F14E0000}"/>
    <cellStyle name="Normal 6 3 2 6 2 2 3 2 2" xfId="11016" xr:uid="{00000000-0005-0000-0000-0000F24E0000}"/>
    <cellStyle name="Normal 6 3 2 6 2 2 3 2 2 2" xfId="40255" xr:uid="{00000000-0005-0000-0000-0000F34E0000}"/>
    <cellStyle name="Normal 6 3 2 6 2 2 3 2 3" xfId="30237" xr:uid="{00000000-0005-0000-0000-0000F44E0000}"/>
    <cellStyle name="Normal 6 3 2 6 2 2 3 3" xfId="11017" xr:uid="{00000000-0005-0000-0000-0000F54E0000}"/>
    <cellStyle name="Normal 6 3 2 6 2 2 3 3 2" xfId="11018" xr:uid="{00000000-0005-0000-0000-0000F64E0000}"/>
    <cellStyle name="Normal 6 3 2 6 2 2 3 3 2 2" xfId="40256" xr:uid="{00000000-0005-0000-0000-0000F74E0000}"/>
    <cellStyle name="Normal 6 3 2 6 2 2 3 3 3" xfId="30238" xr:uid="{00000000-0005-0000-0000-0000F84E0000}"/>
    <cellStyle name="Normal 6 3 2 6 2 2 3 4" xfId="11019" xr:uid="{00000000-0005-0000-0000-0000F94E0000}"/>
    <cellStyle name="Normal 6 3 2 6 2 2 3 4 2" xfId="35548" xr:uid="{00000000-0005-0000-0000-0000FA4E0000}"/>
    <cellStyle name="Normal 6 3 2 6 2 2 3 5" xfId="24952" xr:uid="{00000000-0005-0000-0000-0000FB4E0000}"/>
    <cellStyle name="Normal 6 3 2 6 2 2 4" xfId="11020" xr:uid="{00000000-0005-0000-0000-0000FC4E0000}"/>
    <cellStyle name="Normal 6 3 2 6 2 2 4 2" xfId="11021" xr:uid="{00000000-0005-0000-0000-0000FD4E0000}"/>
    <cellStyle name="Normal 6 3 2 6 2 2 4 2 2" xfId="11022" xr:uid="{00000000-0005-0000-0000-0000FE4E0000}"/>
    <cellStyle name="Normal 6 3 2 6 2 2 4 2 2 2" xfId="40257" xr:uid="{00000000-0005-0000-0000-0000FF4E0000}"/>
    <cellStyle name="Normal 6 3 2 6 2 2 4 2 3" xfId="30239" xr:uid="{00000000-0005-0000-0000-0000004F0000}"/>
    <cellStyle name="Normal 6 3 2 6 2 2 4 3" xfId="11023" xr:uid="{00000000-0005-0000-0000-0000014F0000}"/>
    <cellStyle name="Normal 6 3 2 6 2 2 4 3 2" xfId="11024" xr:uid="{00000000-0005-0000-0000-0000024F0000}"/>
    <cellStyle name="Normal 6 3 2 6 2 2 4 3 2 2" xfId="40258" xr:uid="{00000000-0005-0000-0000-0000034F0000}"/>
    <cellStyle name="Normal 6 3 2 6 2 2 4 3 3" xfId="30240" xr:uid="{00000000-0005-0000-0000-0000044F0000}"/>
    <cellStyle name="Normal 6 3 2 6 2 2 4 4" xfId="11025" xr:uid="{00000000-0005-0000-0000-0000054F0000}"/>
    <cellStyle name="Normal 6 3 2 6 2 2 4 4 2" xfId="35549" xr:uid="{00000000-0005-0000-0000-0000064F0000}"/>
    <cellStyle name="Normal 6 3 2 6 2 2 4 5" xfId="24953" xr:uid="{00000000-0005-0000-0000-0000074F0000}"/>
    <cellStyle name="Normal 6 3 2 6 2 2 5" xfId="11026" xr:uid="{00000000-0005-0000-0000-0000084F0000}"/>
    <cellStyle name="Normal 6 3 2 6 2 2 5 2" xfId="11027" xr:uid="{00000000-0005-0000-0000-0000094F0000}"/>
    <cellStyle name="Normal 6 3 2 6 2 2 5 2 2" xfId="40259" xr:uid="{00000000-0005-0000-0000-00000A4F0000}"/>
    <cellStyle name="Normal 6 3 2 6 2 2 5 3" xfId="30241" xr:uid="{00000000-0005-0000-0000-00000B4F0000}"/>
    <cellStyle name="Normal 6 3 2 6 2 2 6" xfId="11028" xr:uid="{00000000-0005-0000-0000-00000C4F0000}"/>
    <cellStyle name="Normal 6 3 2 6 2 2 6 2" xfId="11029" xr:uid="{00000000-0005-0000-0000-00000D4F0000}"/>
    <cellStyle name="Normal 6 3 2 6 2 2 6 2 2" xfId="40260" xr:uid="{00000000-0005-0000-0000-00000E4F0000}"/>
    <cellStyle name="Normal 6 3 2 6 2 2 6 3" xfId="30242" xr:uid="{00000000-0005-0000-0000-00000F4F0000}"/>
    <cellStyle name="Normal 6 3 2 6 2 2 7" xfId="11030" xr:uid="{00000000-0005-0000-0000-0000104F0000}"/>
    <cellStyle name="Normal 6 3 2 6 2 2 7 2" xfId="35544" xr:uid="{00000000-0005-0000-0000-0000114F0000}"/>
    <cellStyle name="Normal 6 3 2 6 2 2 8" xfId="24948" xr:uid="{00000000-0005-0000-0000-0000124F0000}"/>
    <cellStyle name="Normal 6 3 2 6 2 3" xfId="11031" xr:uid="{00000000-0005-0000-0000-0000134F0000}"/>
    <cellStyle name="Normal 6 3 2 6 2 3 2" xfId="11032" xr:uid="{00000000-0005-0000-0000-0000144F0000}"/>
    <cellStyle name="Normal 6 3 2 6 2 3 2 2" xfId="11033" xr:uid="{00000000-0005-0000-0000-0000154F0000}"/>
    <cellStyle name="Normal 6 3 2 6 2 3 2 2 2" xfId="11034" xr:uid="{00000000-0005-0000-0000-0000164F0000}"/>
    <cellStyle name="Normal 6 3 2 6 2 3 2 2 2 2" xfId="11035" xr:uid="{00000000-0005-0000-0000-0000174F0000}"/>
    <cellStyle name="Normal 6 3 2 6 2 3 2 2 2 2 2" xfId="40261" xr:uid="{00000000-0005-0000-0000-0000184F0000}"/>
    <cellStyle name="Normal 6 3 2 6 2 3 2 2 2 3" xfId="30243" xr:uid="{00000000-0005-0000-0000-0000194F0000}"/>
    <cellStyle name="Normal 6 3 2 6 2 3 2 2 3" xfId="11036" xr:uid="{00000000-0005-0000-0000-00001A4F0000}"/>
    <cellStyle name="Normal 6 3 2 6 2 3 2 2 3 2" xfId="11037" xr:uid="{00000000-0005-0000-0000-00001B4F0000}"/>
    <cellStyle name="Normal 6 3 2 6 2 3 2 2 3 2 2" xfId="40262" xr:uid="{00000000-0005-0000-0000-00001C4F0000}"/>
    <cellStyle name="Normal 6 3 2 6 2 3 2 2 3 3" xfId="30244" xr:uid="{00000000-0005-0000-0000-00001D4F0000}"/>
    <cellStyle name="Normal 6 3 2 6 2 3 2 2 4" xfId="11038" xr:uid="{00000000-0005-0000-0000-00001E4F0000}"/>
    <cellStyle name="Normal 6 3 2 6 2 3 2 2 4 2" xfId="35552" xr:uid="{00000000-0005-0000-0000-00001F4F0000}"/>
    <cellStyle name="Normal 6 3 2 6 2 3 2 2 5" xfId="24956" xr:uid="{00000000-0005-0000-0000-0000204F0000}"/>
    <cellStyle name="Normal 6 3 2 6 2 3 2 3" xfId="11039" xr:uid="{00000000-0005-0000-0000-0000214F0000}"/>
    <cellStyle name="Normal 6 3 2 6 2 3 2 3 2" xfId="11040" xr:uid="{00000000-0005-0000-0000-0000224F0000}"/>
    <cellStyle name="Normal 6 3 2 6 2 3 2 3 2 2" xfId="11041" xr:uid="{00000000-0005-0000-0000-0000234F0000}"/>
    <cellStyle name="Normal 6 3 2 6 2 3 2 3 2 2 2" xfId="40263" xr:uid="{00000000-0005-0000-0000-0000244F0000}"/>
    <cellStyle name="Normal 6 3 2 6 2 3 2 3 2 3" xfId="30245" xr:uid="{00000000-0005-0000-0000-0000254F0000}"/>
    <cellStyle name="Normal 6 3 2 6 2 3 2 3 3" xfId="11042" xr:uid="{00000000-0005-0000-0000-0000264F0000}"/>
    <cellStyle name="Normal 6 3 2 6 2 3 2 3 3 2" xfId="11043" xr:uid="{00000000-0005-0000-0000-0000274F0000}"/>
    <cellStyle name="Normal 6 3 2 6 2 3 2 3 3 2 2" xfId="40264" xr:uid="{00000000-0005-0000-0000-0000284F0000}"/>
    <cellStyle name="Normal 6 3 2 6 2 3 2 3 3 3" xfId="30246" xr:uid="{00000000-0005-0000-0000-0000294F0000}"/>
    <cellStyle name="Normal 6 3 2 6 2 3 2 3 4" xfId="11044" xr:uid="{00000000-0005-0000-0000-00002A4F0000}"/>
    <cellStyle name="Normal 6 3 2 6 2 3 2 3 4 2" xfId="35553" xr:uid="{00000000-0005-0000-0000-00002B4F0000}"/>
    <cellStyle name="Normal 6 3 2 6 2 3 2 3 5" xfId="24957" xr:uid="{00000000-0005-0000-0000-00002C4F0000}"/>
    <cellStyle name="Normal 6 3 2 6 2 3 2 4" xfId="11045" xr:uid="{00000000-0005-0000-0000-00002D4F0000}"/>
    <cellStyle name="Normal 6 3 2 6 2 3 2 4 2" xfId="11046" xr:uid="{00000000-0005-0000-0000-00002E4F0000}"/>
    <cellStyle name="Normal 6 3 2 6 2 3 2 4 2 2" xfId="40265" xr:uid="{00000000-0005-0000-0000-00002F4F0000}"/>
    <cellStyle name="Normal 6 3 2 6 2 3 2 4 3" xfId="30247" xr:uid="{00000000-0005-0000-0000-0000304F0000}"/>
    <cellStyle name="Normal 6 3 2 6 2 3 2 5" xfId="11047" xr:uid="{00000000-0005-0000-0000-0000314F0000}"/>
    <cellStyle name="Normal 6 3 2 6 2 3 2 5 2" xfId="11048" xr:uid="{00000000-0005-0000-0000-0000324F0000}"/>
    <cellStyle name="Normal 6 3 2 6 2 3 2 5 2 2" xfId="40266" xr:uid="{00000000-0005-0000-0000-0000334F0000}"/>
    <cellStyle name="Normal 6 3 2 6 2 3 2 5 3" xfId="30248" xr:uid="{00000000-0005-0000-0000-0000344F0000}"/>
    <cellStyle name="Normal 6 3 2 6 2 3 2 6" xfId="11049" xr:uid="{00000000-0005-0000-0000-0000354F0000}"/>
    <cellStyle name="Normal 6 3 2 6 2 3 2 6 2" xfId="35551" xr:uid="{00000000-0005-0000-0000-0000364F0000}"/>
    <cellStyle name="Normal 6 3 2 6 2 3 2 7" xfId="24955" xr:uid="{00000000-0005-0000-0000-0000374F0000}"/>
    <cellStyle name="Normal 6 3 2 6 2 3 3" xfId="11050" xr:uid="{00000000-0005-0000-0000-0000384F0000}"/>
    <cellStyle name="Normal 6 3 2 6 2 3 3 2" xfId="11051" xr:uid="{00000000-0005-0000-0000-0000394F0000}"/>
    <cellStyle name="Normal 6 3 2 6 2 3 3 2 2" xfId="11052" xr:uid="{00000000-0005-0000-0000-00003A4F0000}"/>
    <cellStyle name="Normal 6 3 2 6 2 3 3 2 2 2" xfId="40267" xr:uid="{00000000-0005-0000-0000-00003B4F0000}"/>
    <cellStyle name="Normal 6 3 2 6 2 3 3 2 3" xfId="30249" xr:uid="{00000000-0005-0000-0000-00003C4F0000}"/>
    <cellStyle name="Normal 6 3 2 6 2 3 3 3" xfId="11053" xr:uid="{00000000-0005-0000-0000-00003D4F0000}"/>
    <cellStyle name="Normal 6 3 2 6 2 3 3 3 2" xfId="11054" xr:uid="{00000000-0005-0000-0000-00003E4F0000}"/>
    <cellStyle name="Normal 6 3 2 6 2 3 3 3 2 2" xfId="40268" xr:uid="{00000000-0005-0000-0000-00003F4F0000}"/>
    <cellStyle name="Normal 6 3 2 6 2 3 3 3 3" xfId="30250" xr:uid="{00000000-0005-0000-0000-0000404F0000}"/>
    <cellStyle name="Normal 6 3 2 6 2 3 3 4" xfId="11055" xr:uid="{00000000-0005-0000-0000-0000414F0000}"/>
    <cellStyle name="Normal 6 3 2 6 2 3 3 4 2" xfId="35554" xr:uid="{00000000-0005-0000-0000-0000424F0000}"/>
    <cellStyle name="Normal 6 3 2 6 2 3 3 5" xfId="24958" xr:uid="{00000000-0005-0000-0000-0000434F0000}"/>
    <cellStyle name="Normal 6 3 2 6 2 3 4" xfId="11056" xr:uid="{00000000-0005-0000-0000-0000444F0000}"/>
    <cellStyle name="Normal 6 3 2 6 2 3 4 2" xfId="11057" xr:uid="{00000000-0005-0000-0000-0000454F0000}"/>
    <cellStyle name="Normal 6 3 2 6 2 3 4 2 2" xfId="11058" xr:uid="{00000000-0005-0000-0000-0000464F0000}"/>
    <cellStyle name="Normal 6 3 2 6 2 3 4 2 2 2" xfId="40269" xr:uid="{00000000-0005-0000-0000-0000474F0000}"/>
    <cellStyle name="Normal 6 3 2 6 2 3 4 2 3" xfId="30251" xr:uid="{00000000-0005-0000-0000-0000484F0000}"/>
    <cellStyle name="Normal 6 3 2 6 2 3 4 3" xfId="11059" xr:uid="{00000000-0005-0000-0000-0000494F0000}"/>
    <cellStyle name="Normal 6 3 2 6 2 3 4 3 2" xfId="11060" xr:uid="{00000000-0005-0000-0000-00004A4F0000}"/>
    <cellStyle name="Normal 6 3 2 6 2 3 4 3 2 2" xfId="40270" xr:uid="{00000000-0005-0000-0000-00004B4F0000}"/>
    <cellStyle name="Normal 6 3 2 6 2 3 4 3 3" xfId="30252" xr:uid="{00000000-0005-0000-0000-00004C4F0000}"/>
    <cellStyle name="Normal 6 3 2 6 2 3 4 4" xfId="11061" xr:uid="{00000000-0005-0000-0000-00004D4F0000}"/>
    <cellStyle name="Normal 6 3 2 6 2 3 4 4 2" xfId="35555" xr:uid="{00000000-0005-0000-0000-00004E4F0000}"/>
    <cellStyle name="Normal 6 3 2 6 2 3 4 5" xfId="24959" xr:uid="{00000000-0005-0000-0000-00004F4F0000}"/>
    <cellStyle name="Normal 6 3 2 6 2 3 5" xfId="11062" xr:uid="{00000000-0005-0000-0000-0000504F0000}"/>
    <cellStyle name="Normal 6 3 2 6 2 3 5 2" xfId="11063" xr:uid="{00000000-0005-0000-0000-0000514F0000}"/>
    <cellStyle name="Normal 6 3 2 6 2 3 5 2 2" xfId="40271" xr:uid="{00000000-0005-0000-0000-0000524F0000}"/>
    <cellStyle name="Normal 6 3 2 6 2 3 5 3" xfId="30253" xr:uid="{00000000-0005-0000-0000-0000534F0000}"/>
    <cellStyle name="Normal 6 3 2 6 2 3 6" xfId="11064" xr:uid="{00000000-0005-0000-0000-0000544F0000}"/>
    <cellStyle name="Normal 6 3 2 6 2 3 6 2" xfId="11065" xr:uid="{00000000-0005-0000-0000-0000554F0000}"/>
    <cellStyle name="Normal 6 3 2 6 2 3 6 2 2" xfId="40272" xr:uid="{00000000-0005-0000-0000-0000564F0000}"/>
    <cellStyle name="Normal 6 3 2 6 2 3 6 3" xfId="30254" xr:uid="{00000000-0005-0000-0000-0000574F0000}"/>
    <cellStyle name="Normal 6 3 2 6 2 3 7" xfId="11066" xr:uid="{00000000-0005-0000-0000-0000584F0000}"/>
    <cellStyle name="Normal 6 3 2 6 2 3 7 2" xfId="35550" xr:uid="{00000000-0005-0000-0000-0000594F0000}"/>
    <cellStyle name="Normal 6 3 2 6 2 3 8" xfId="24954" xr:uid="{00000000-0005-0000-0000-00005A4F0000}"/>
    <cellStyle name="Normal 6 3 2 6 2 4" xfId="11067" xr:uid="{00000000-0005-0000-0000-00005B4F0000}"/>
    <cellStyle name="Normal 6 3 2 6 2 4 2" xfId="11068" xr:uid="{00000000-0005-0000-0000-00005C4F0000}"/>
    <cellStyle name="Normal 6 3 2 6 2 4 2 2" xfId="11069" xr:uid="{00000000-0005-0000-0000-00005D4F0000}"/>
    <cellStyle name="Normal 6 3 2 6 2 4 2 2 2" xfId="11070" xr:uid="{00000000-0005-0000-0000-00005E4F0000}"/>
    <cellStyle name="Normal 6 3 2 6 2 4 2 2 2 2" xfId="40273" xr:uid="{00000000-0005-0000-0000-00005F4F0000}"/>
    <cellStyle name="Normal 6 3 2 6 2 4 2 2 3" xfId="30255" xr:uid="{00000000-0005-0000-0000-0000604F0000}"/>
    <cellStyle name="Normal 6 3 2 6 2 4 2 3" xfId="11071" xr:uid="{00000000-0005-0000-0000-0000614F0000}"/>
    <cellStyle name="Normal 6 3 2 6 2 4 2 3 2" xfId="11072" xr:uid="{00000000-0005-0000-0000-0000624F0000}"/>
    <cellStyle name="Normal 6 3 2 6 2 4 2 3 2 2" xfId="40274" xr:uid="{00000000-0005-0000-0000-0000634F0000}"/>
    <cellStyle name="Normal 6 3 2 6 2 4 2 3 3" xfId="30256" xr:uid="{00000000-0005-0000-0000-0000644F0000}"/>
    <cellStyle name="Normal 6 3 2 6 2 4 2 4" xfId="11073" xr:uid="{00000000-0005-0000-0000-0000654F0000}"/>
    <cellStyle name="Normal 6 3 2 6 2 4 2 4 2" xfId="35557" xr:uid="{00000000-0005-0000-0000-0000664F0000}"/>
    <cellStyle name="Normal 6 3 2 6 2 4 2 5" xfId="24961" xr:uid="{00000000-0005-0000-0000-0000674F0000}"/>
    <cellStyle name="Normal 6 3 2 6 2 4 3" xfId="11074" xr:uid="{00000000-0005-0000-0000-0000684F0000}"/>
    <cellStyle name="Normal 6 3 2 6 2 4 3 2" xfId="11075" xr:uid="{00000000-0005-0000-0000-0000694F0000}"/>
    <cellStyle name="Normal 6 3 2 6 2 4 3 2 2" xfId="11076" xr:uid="{00000000-0005-0000-0000-00006A4F0000}"/>
    <cellStyle name="Normal 6 3 2 6 2 4 3 2 2 2" xfId="40275" xr:uid="{00000000-0005-0000-0000-00006B4F0000}"/>
    <cellStyle name="Normal 6 3 2 6 2 4 3 2 3" xfId="30257" xr:uid="{00000000-0005-0000-0000-00006C4F0000}"/>
    <cellStyle name="Normal 6 3 2 6 2 4 3 3" xfId="11077" xr:uid="{00000000-0005-0000-0000-00006D4F0000}"/>
    <cellStyle name="Normal 6 3 2 6 2 4 3 3 2" xfId="11078" xr:uid="{00000000-0005-0000-0000-00006E4F0000}"/>
    <cellStyle name="Normal 6 3 2 6 2 4 3 3 2 2" xfId="40276" xr:uid="{00000000-0005-0000-0000-00006F4F0000}"/>
    <cellStyle name="Normal 6 3 2 6 2 4 3 3 3" xfId="30258" xr:uid="{00000000-0005-0000-0000-0000704F0000}"/>
    <cellStyle name="Normal 6 3 2 6 2 4 3 4" xfId="11079" xr:uid="{00000000-0005-0000-0000-0000714F0000}"/>
    <cellStyle name="Normal 6 3 2 6 2 4 3 4 2" xfId="35558" xr:uid="{00000000-0005-0000-0000-0000724F0000}"/>
    <cellStyle name="Normal 6 3 2 6 2 4 3 5" xfId="24962" xr:uid="{00000000-0005-0000-0000-0000734F0000}"/>
    <cellStyle name="Normal 6 3 2 6 2 4 4" xfId="11080" xr:uid="{00000000-0005-0000-0000-0000744F0000}"/>
    <cellStyle name="Normal 6 3 2 6 2 4 4 2" xfId="11081" xr:uid="{00000000-0005-0000-0000-0000754F0000}"/>
    <cellStyle name="Normal 6 3 2 6 2 4 4 2 2" xfId="40277" xr:uid="{00000000-0005-0000-0000-0000764F0000}"/>
    <cellStyle name="Normal 6 3 2 6 2 4 4 3" xfId="30259" xr:uid="{00000000-0005-0000-0000-0000774F0000}"/>
    <cellStyle name="Normal 6 3 2 6 2 4 5" xfId="11082" xr:uid="{00000000-0005-0000-0000-0000784F0000}"/>
    <cellStyle name="Normal 6 3 2 6 2 4 5 2" xfId="11083" xr:uid="{00000000-0005-0000-0000-0000794F0000}"/>
    <cellStyle name="Normal 6 3 2 6 2 4 5 2 2" xfId="40278" xr:uid="{00000000-0005-0000-0000-00007A4F0000}"/>
    <cellStyle name="Normal 6 3 2 6 2 4 5 3" xfId="30260" xr:uid="{00000000-0005-0000-0000-00007B4F0000}"/>
    <cellStyle name="Normal 6 3 2 6 2 4 6" xfId="11084" xr:uid="{00000000-0005-0000-0000-00007C4F0000}"/>
    <cellStyle name="Normal 6 3 2 6 2 4 6 2" xfId="35556" xr:uid="{00000000-0005-0000-0000-00007D4F0000}"/>
    <cellStyle name="Normal 6 3 2 6 2 4 7" xfId="24960" xr:uid="{00000000-0005-0000-0000-00007E4F0000}"/>
    <cellStyle name="Normal 6 3 2 6 2 5" xfId="11085" xr:uid="{00000000-0005-0000-0000-00007F4F0000}"/>
    <cellStyle name="Normal 6 3 2 6 2 5 2" xfId="11086" xr:uid="{00000000-0005-0000-0000-0000804F0000}"/>
    <cellStyle name="Normal 6 3 2 6 2 5 2 2" xfId="11087" xr:uid="{00000000-0005-0000-0000-0000814F0000}"/>
    <cellStyle name="Normal 6 3 2 6 2 5 2 2 2" xfId="40279" xr:uid="{00000000-0005-0000-0000-0000824F0000}"/>
    <cellStyle name="Normal 6 3 2 6 2 5 2 3" xfId="30261" xr:uid="{00000000-0005-0000-0000-0000834F0000}"/>
    <cellStyle name="Normal 6 3 2 6 2 5 3" xfId="11088" xr:uid="{00000000-0005-0000-0000-0000844F0000}"/>
    <cellStyle name="Normal 6 3 2 6 2 5 3 2" xfId="11089" xr:uid="{00000000-0005-0000-0000-0000854F0000}"/>
    <cellStyle name="Normal 6 3 2 6 2 5 3 2 2" xfId="40280" xr:uid="{00000000-0005-0000-0000-0000864F0000}"/>
    <cellStyle name="Normal 6 3 2 6 2 5 3 3" xfId="30262" xr:uid="{00000000-0005-0000-0000-0000874F0000}"/>
    <cellStyle name="Normal 6 3 2 6 2 5 4" xfId="11090" xr:uid="{00000000-0005-0000-0000-0000884F0000}"/>
    <cellStyle name="Normal 6 3 2 6 2 5 4 2" xfId="35559" xr:uid="{00000000-0005-0000-0000-0000894F0000}"/>
    <cellStyle name="Normal 6 3 2 6 2 5 5" xfId="24963" xr:uid="{00000000-0005-0000-0000-00008A4F0000}"/>
    <cellStyle name="Normal 6 3 2 6 2 6" xfId="11091" xr:uid="{00000000-0005-0000-0000-00008B4F0000}"/>
    <cellStyle name="Normal 6 3 2 6 2 6 2" xfId="11092" xr:uid="{00000000-0005-0000-0000-00008C4F0000}"/>
    <cellStyle name="Normal 6 3 2 6 2 6 2 2" xfId="11093" xr:uid="{00000000-0005-0000-0000-00008D4F0000}"/>
    <cellStyle name="Normal 6 3 2 6 2 6 2 2 2" xfId="40281" xr:uid="{00000000-0005-0000-0000-00008E4F0000}"/>
    <cellStyle name="Normal 6 3 2 6 2 6 2 3" xfId="30263" xr:uid="{00000000-0005-0000-0000-00008F4F0000}"/>
    <cellStyle name="Normal 6 3 2 6 2 6 3" xfId="11094" xr:uid="{00000000-0005-0000-0000-0000904F0000}"/>
    <cellStyle name="Normal 6 3 2 6 2 6 3 2" xfId="11095" xr:uid="{00000000-0005-0000-0000-0000914F0000}"/>
    <cellStyle name="Normal 6 3 2 6 2 6 3 2 2" xfId="40282" xr:uid="{00000000-0005-0000-0000-0000924F0000}"/>
    <cellStyle name="Normal 6 3 2 6 2 6 3 3" xfId="30264" xr:uid="{00000000-0005-0000-0000-0000934F0000}"/>
    <cellStyle name="Normal 6 3 2 6 2 6 4" xfId="11096" xr:uid="{00000000-0005-0000-0000-0000944F0000}"/>
    <cellStyle name="Normal 6 3 2 6 2 6 4 2" xfId="35560" xr:uid="{00000000-0005-0000-0000-0000954F0000}"/>
    <cellStyle name="Normal 6 3 2 6 2 6 5" xfId="24964" xr:uid="{00000000-0005-0000-0000-0000964F0000}"/>
    <cellStyle name="Normal 6 3 2 6 2 7" xfId="11097" xr:uid="{00000000-0005-0000-0000-0000974F0000}"/>
    <cellStyle name="Normal 6 3 2 6 2 7 2" xfId="11098" xr:uid="{00000000-0005-0000-0000-0000984F0000}"/>
    <cellStyle name="Normal 6 3 2 6 2 7 2 2" xfId="40283" xr:uid="{00000000-0005-0000-0000-0000994F0000}"/>
    <cellStyle name="Normal 6 3 2 6 2 7 3" xfId="30265" xr:uid="{00000000-0005-0000-0000-00009A4F0000}"/>
    <cellStyle name="Normal 6 3 2 6 2 8" xfId="11099" xr:uid="{00000000-0005-0000-0000-00009B4F0000}"/>
    <cellStyle name="Normal 6 3 2 6 2 8 2" xfId="11100" xr:uid="{00000000-0005-0000-0000-00009C4F0000}"/>
    <cellStyle name="Normal 6 3 2 6 2 8 2 2" xfId="40284" xr:uid="{00000000-0005-0000-0000-00009D4F0000}"/>
    <cellStyle name="Normal 6 3 2 6 2 8 3" xfId="30266" xr:uid="{00000000-0005-0000-0000-00009E4F0000}"/>
    <cellStyle name="Normal 6 3 2 6 2 9" xfId="11101" xr:uid="{00000000-0005-0000-0000-00009F4F0000}"/>
    <cellStyle name="Normal 6 3 2 6 2 9 2" xfId="35543" xr:uid="{00000000-0005-0000-0000-0000A04F0000}"/>
    <cellStyle name="Normal 6 3 2 6 3" xfId="11102" xr:uid="{00000000-0005-0000-0000-0000A14F0000}"/>
    <cellStyle name="Normal 6 3 2 6 3 2" xfId="11103" xr:uid="{00000000-0005-0000-0000-0000A24F0000}"/>
    <cellStyle name="Normal 6 3 2 6 3 2 2" xfId="11104" xr:uid="{00000000-0005-0000-0000-0000A34F0000}"/>
    <cellStyle name="Normal 6 3 2 6 3 2 2 2" xfId="11105" xr:uid="{00000000-0005-0000-0000-0000A44F0000}"/>
    <cellStyle name="Normal 6 3 2 6 3 2 2 2 2" xfId="11106" xr:uid="{00000000-0005-0000-0000-0000A54F0000}"/>
    <cellStyle name="Normal 6 3 2 6 3 2 2 2 2 2" xfId="40285" xr:uid="{00000000-0005-0000-0000-0000A64F0000}"/>
    <cellStyle name="Normal 6 3 2 6 3 2 2 2 3" xfId="30267" xr:uid="{00000000-0005-0000-0000-0000A74F0000}"/>
    <cellStyle name="Normal 6 3 2 6 3 2 2 3" xfId="11107" xr:uid="{00000000-0005-0000-0000-0000A84F0000}"/>
    <cellStyle name="Normal 6 3 2 6 3 2 2 3 2" xfId="11108" xr:uid="{00000000-0005-0000-0000-0000A94F0000}"/>
    <cellStyle name="Normal 6 3 2 6 3 2 2 3 2 2" xfId="40286" xr:uid="{00000000-0005-0000-0000-0000AA4F0000}"/>
    <cellStyle name="Normal 6 3 2 6 3 2 2 3 3" xfId="30268" xr:uid="{00000000-0005-0000-0000-0000AB4F0000}"/>
    <cellStyle name="Normal 6 3 2 6 3 2 2 4" xfId="11109" xr:uid="{00000000-0005-0000-0000-0000AC4F0000}"/>
    <cellStyle name="Normal 6 3 2 6 3 2 2 4 2" xfId="35563" xr:uid="{00000000-0005-0000-0000-0000AD4F0000}"/>
    <cellStyle name="Normal 6 3 2 6 3 2 2 5" xfId="24967" xr:uid="{00000000-0005-0000-0000-0000AE4F0000}"/>
    <cellStyle name="Normal 6 3 2 6 3 2 3" xfId="11110" xr:uid="{00000000-0005-0000-0000-0000AF4F0000}"/>
    <cellStyle name="Normal 6 3 2 6 3 2 3 2" xfId="11111" xr:uid="{00000000-0005-0000-0000-0000B04F0000}"/>
    <cellStyle name="Normal 6 3 2 6 3 2 3 2 2" xfId="11112" xr:uid="{00000000-0005-0000-0000-0000B14F0000}"/>
    <cellStyle name="Normal 6 3 2 6 3 2 3 2 2 2" xfId="40287" xr:uid="{00000000-0005-0000-0000-0000B24F0000}"/>
    <cellStyle name="Normal 6 3 2 6 3 2 3 2 3" xfId="30269" xr:uid="{00000000-0005-0000-0000-0000B34F0000}"/>
    <cellStyle name="Normal 6 3 2 6 3 2 3 3" xfId="11113" xr:uid="{00000000-0005-0000-0000-0000B44F0000}"/>
    <cellStyle name="Normal 6 3 2 6 3 2 3 3 2" xfId="11114" xr:uid="{00000000-0005-0000-0000-0000B54F0000}"/>
    <cellStyle name="Normal 6 3 2 6 3 2 3 3 2 2" xfId="40288" xr:uid="{00000000-0005-0000-0000-0000B64F0000}"/>
    <cellStyle name="Normal 6 3 2 6 3 2 3 3 3" xfId="30270" xr:uid="{00000000-0005-0000-0000-0000B74F0000}"/>
    <cellStyle name="Normal 6 3 2 6 3 2 3 4" xfId="11115" xr:uid="{00000000-0005-0000-0000-0000B84F0000}"/>
    <cellStyle name="Normal 6 3 2 6 3 2 3 4 2" xfId="35564" xr:uid="{00000000-0005-0000-0000-0000B94F0000}"/>
    <cellStyle name="Normal 6 3 2 6 3 2 3 5" xfId="24968" xr:uid="{00000000-0005-0000-0000-0000BA4F0000}"/>
    <cellStyle name="Normal 6 3 2 6 3 2 4" xfId="11116" xr:uid="{00000000-0005-0000-0000-0000BB4F0000}"/>
    <cellStyle name="Normal 6 3 2 6 3 2 4 2" xfId="11117" xr:uid="{00000000-0005-0000-0000-0000BC4F0000}"/>
    <cellStyle name="Normal 6 3 2 6 3 2 4 2 2" xfId="40289" xr:uid="{00000000-0005-0000-0000-0000BD4F0000}"/>
    <cellStyle name="Normal 6 3 2 6 3 2 4 3" xfId="30271" xr:uid="{00000000-0005-0000-0000-0000BE4F0000}"/>
    <cellStyle name="Normal 6 3 2 6 3 2 5" xfId="11118" xr:uid="{00000000-0005-0000-0000-0000BF4F0000}"/>
    <cellStyle name="Normal 6 3 2 6 3 2 5 2" xfId="11119" xr:uid="{00000000-0005-0000-0000-0000C04F0000}"/>
    <cellStyle name="Normal 6 3 2 6 3 2 5 2 2" xfId="40290" xr:uid="{00000000-0005-0000-0000-0000C14F0000}"/>
    <cellStyle name="Normal 6 3 2 6 3 2 5 3" xfId="30272" xr:uid="{00000000-0005-0000-0000-0000C24F0000}"/>
    <cellStyle name="Normal 6 3 2 6 3 2 6" xfId="11120" xr:uid="{00000000-0005-0000-0000-0000C34F0000}"/>
    <cellStyle name="Normal 6 3 2 6 3 2 6 2" xfId="35562" xr:uid="{00000000-0005-0000-0000-0000C44F0000}"/>
    <cellStyle name="Normal 6 3 2 6 3 2 7" xfId="24966" xr:uid="{00000000-0005-0000-0000-0000C54F0000}"/>
    <cellStyle name="Normal 6 3 2 6 3 3" xfId="11121" xr:uid="{00000000-0005-0000-0000-0000C64F0000}"/>
    <cellStyle name="Normal 6 3 2 6 3 3 2" xfId="11122" xr:uid="{00000000-0005-0000-0000-0000C74F0000}"/>
    <cellStyle name="Normal 6 3 2 6 3 3 2 2" xfId="11123" xr:uid="{00000000-0005-0000-0000-0000C84F0000}"/>
    <cellStyle name="Normal 6 3 2 6 3 3 2 2 2" xfId="40291" xr:uid="{00000000-0005-0000-0000-0000C94F0000}"/>
    <cellStyle name="Normal 6 3 2 6 3 3 2 3" xfId="30273" xr:uid="{00000000-0005-0000-0000-0000CA4F0000}"/>
    <cellStyle name="Normal 6 3 2 6 3 3 3" xfId="11124" xr:uid="{00000000-0005-0000-0000-0000CB4F0000}"/>
    <cellStyle name="Normal 6 3 2 6 3 3 3 2" xfId="11125" xr:uid="{00000000-0005-0000-0000-0000CC4F0000}"/>
    <cellStyle name="Normal 6 3 2 6 3 3 3 2 2" xfId="40292" xr:uid="{00000000-0005-0000-0000-0000CD4F0000}"/>
    <cellStyle name="Normal 6 3 2 6 3 3 3 3" xfId="30274" xr:uid="{00000000-0005-0000-0000-0000CE4F0000}"/>
    <cellStyle name="Normal 6 3 2 6 3 3 4" xfId="11126" xr:uid="{00000000-0005-0000-0000-0000CF4F0000}"/>
    <cellStyle name="Normal 6 3 2 6 3 3 4 2" xfId="35565" xr:uid="{00000000-0005-0000-0000-0000D04F0000}"/>
    <cellStyle name="Normal 6 3 2 6 3 3 5" xfId="24969" xr:uid="{00000000-0005-0000-0000-0000D14F0000}"/>
    <cellStyle name="Normal 6 3 2 6 3 4" xfId="11127" xr:uid="{00000000-0005-0000-0000-0000D24F0000}"/>
    <cellStyle name="Normal 6 3 2 6 3 4 2" xfId="11128" xr:uid="{00000000-0005-0000-0000-0000D34F0000}"/>
    <cellStyle name="Normal 6 3 2 6 3 4 2 2" xfId="11129" xr:uid="{00000000-0005-0000-0000-0000D44F0000}"/>
    <cellStyle name="Normal 6 3 2 6 3 4 2 2 2" xfId="40293" xr:uid="{00000000-0005-0000-0000-0000D54F0000}"/>
    <cellStyle name="Normal 6 3 2 6 3 4 2 3" xfId="30275" xr:uid="{00000000-0005-0000-0000-0000D64F0000}"/>
    <cellStyle name="Normal 6 3 2 6 3 4 3" xfId="11130" xr:uid="{00000000-0005-0000-0000-0000D74F0000}"/>
    <cellStyle name="Normal 6 3 2 6 3 4 3 2" xfId="11131" xr:uid="{00000000-0005-0000-0000-0000D84F0000}"/>
    <cellStyle name="Normal 6 3 2 6 3 4 3 2 2" xfId="40294" xr:uid="{00000000-0005-0000-0000-0000D94F0000}"/>
    <cellStyle name="Normal 6 3 2 6 3 4 3 3" xfId="30276" xr:uid="{00000000-0005-0000-0000-0000DA4F0000}"/>
    <cellStyle name="Normal 6 3 2 6 3 4 4" xfId="11132" xr:uid="{00000000-0005-0000-0000-0000DB4F0000}"/>
    <cellStyle name="Normal 6 3 2 6 3 4 4 2" xfId="35566" xr:uid="{00000000-0005-0000-0000-0000DC4F0000}"/>
    <cellStyle name="Normal 6 3 2 6 3 4 5" xfId="24970" xr:uid="{00000000-0005-0000-0000-0000DD4F0000}"/>
    <cellStyle name="Normal 6 3 2 6 3 5" xfId="11133" xr:uid="{00000000-0005-0000-0000-0000DE4F0000}"/>
    <cellStyle name="Normal 6 3 2 6 3 5 2" xfId="11134" xr:uid="{00000000-0005-0000-0000-0000DF4F0000}"/>
    <cellStyle name="Normal 6 3 2 6 3 5 2 2" xfId="40295" xr:uid="{00000000-0005-0000-0000-0000E04F0000}"/>
    <cellStyle name="Normal 6 3 2 6 3 5 3" xfId="30277" xr:uid="{00000000-0005-0000-0000-0000E14F0000}"/>
    <cellStyle name="Normal 6 3 2 6 3 6" xfId="11135" xr:uid="{00000000-0005-0000-0000-0000E24F0000}"/>
    <cellStyle name="Normal 6 3 2 6 3 6 2" xfId="11136" xr:uid="{00000000-0005-0000-0000-0000E34F0000}"/>
    <cellStyle name="Normal 6 3 2 6 3 6 2 2" xfId="40296" xr:uid="{00000000-0005-0000-0000-0000E44F0000}"/>
    <cellStyle name="Normal 6 3 2 6 3 6 3" xfId="30278" xr:uid="{00000000-0005-0000-0000-0000E54F0000}"/>
    <cellStyle name="Normal 6 3 2 6 3 7" xfId="11137" xr:uid="{00000000-0005-0000-0000-0000E64F0000}"/>
    <cellStyle name="Normal 6 3 2 6 3 7 2" xfId="35561" xr:uid="{00000000-0005-0000-0000-0000E74F0000}"/>
    <cellStyle name="Normal 6 3 2 6 3 8" xfId="24965" xr:uid="{00000000-0005-0000-0000-0000E84F0000}"/>
    <cellStyle name="Normal 6 3 2 6 4" xfId="11138" xr:uid="{00000000-0005-0000-0000-0000E94F0000}"/>
    <cellStyle name="Normal 6 3 2 6 4 2" xfId="11139" xr:uid="{00000000-0005-0000-0000-0000EA4F0000}"/>
    <cellStyle name="Normal 6 3 2 6 4 2 2" xfId="11140" xr:uid="{00000000-0005-0000-0000-0000EB4F0000}"/>
    <cellStyle name="Normal 6 3 2 6 4 2 2 2" xfId="11141" xr:uid="{00000000-0005-0000-0000-0000EC4F0000}"/>
    <cellStyle name="Normal 6 3 2 6 4 2 2 2 2" xfId="11142" xr:uid="{00000000-0005-0000-0000-0000ED4F0000}"/>
    <cellStyle name="Normal 6 3 2 6 4 2 2 2 2 2" xfId="40297" xr:uid="{00000000-0005-0000-0000-0000EE4F0000}"/>
    <cellStyle name="Normal 6 3 2 6 4 2 2 2 3" xfId="30279" xr:uid="{00000000-0005-0000-0000-0000EF4F0000}"/>
    <cellStyle name="Normal 6 3 2 6 4 2 2 3" xfId="11143" xr:uid="{00000000-0005-0000-0000-0000F04F0000}"/>
    <cellStyle name="Normal 6 3 2 6 4 2 2 3 2" xfId="11144" xr:uid="{00000000-0005-0000-0000-0000F14F0000}"/>
    <cellStyle name="Normal 6 3 2 6 4 2 2 3 2 2" xfId="40298" xr:uid="{00000000-0005-0000-0000-0000F24F0000}"/>
    <cellStyle name="Normal 6 3 2 6 4 2 2 3 3" xfId="30280" xr:uid="{00000000-0005-0000-0000-0000F34F0000}"/>
    <cellStyle name="Normal 6 3 2 6 4 2 2 4" xfId="11145" xr:uid="{00000000-0005-0000-0000-0000F44F0000}"/>
    <cellStyle name="Normal 6 3 2 6 4 2 2 4 2" xfId="35569" xr:uid="{00000000-0005-0000-0000-0000F54F0000}"/>
    <cellStyle name="Normal 6 3 2 6 4 2 2 5" xfId="24973" xr:uid="{00000000-0005-0000-0000-0000F64F0000}"/>
    <cellStyle name="Normal 6 3 2 6 4 2 3" xfId="11146" xr:uid="{00000000-0005-0000-0000-0000F74F0000}"/>
    <cellStyle name="Normal 6 3 2 6 4 2 3 2" xfId="11147" xr:uid="{00000000-0005-0000-0000-0000F84F0000}"/>
    <cellStyle name="Normal 6 3 2 6 4 2 3 2 2" xfId="11148" xr:uid="{00000000-0005-0000-0000-0000F94F0000}"/>
    <cellStyle name="Normal 6 3 2 6 4 2 3 2 2 2" xfId="40299" xr:uid="{00000000-0005-0000-0000-0000FA4F0000}"/>
    <cellStyle name="Normal 6 3 2 6 4 2 3 2 3" xfId="30281" xr:uid="{00000000-0005-0000-0000-0000FB4F0000}"/>
    <cellStyle name="Normal 6 3 2 6 4 2 3 3" xfId="11149" xr:uid="{00000000-0005-0000-0000-0000FC4F0000}"/>
    <cellStyle name="Normal 6 3 2 6 4 2 3 3 2" xfId="11150" xr:uid="{00000000-0005-0000-0000-0000FD4F0000}"/>
    <cellStyle name="Normal 6 3 2 6 4 2 3 3 2 2" xfId="40300" xr:uid="{00000000-0005-0000-0000-0000FE4F0000}"/>
    <cellStyle name="Normal 6 3 2 6 4 2 3 3 3" xfId="30282" xr:uid="{00000000-0005-0000-0000-0000FF4F0000}"/>
    <cellStyle name="Normal 6 3 2 6 4 2 3 4" xfId="11151" xr:uid="{00000000-0005-0000-0000-000000500000}"/>
    <cellStyle name="Normal 6 3 2 6 4 2 3 4 2" xfId="35570" xr:uid="{00000000-0005-0000-0000-000001500000}"/>
    <cellStyle name="Normal 6 3 2 6 4 2 3 5" xfId="24974" xr:uid="{00000000-0005-0000-0000-000002500000}"/>
    <cellStyle name="Normal 6 3 2 6 4 2 4" xfId="11152" xr:uid="{00000000-0005-0000-0000-000003500000}"/>
    <cellStyle name="Normal 6 3 2 6 4 2 4 2" xfId="11153" xr:uid="{00000000-0005-0000-0000-000004500000}"/>
    <cellStyle name="Normal 6 3 2 6 4 2 4 2 2" xfId="40301" xr:uid="{00000000-0005-0000-0000-000005500000}"/>
    <cellStyle name="Normal 6 3 2 6 4 2 4 3" xfId="30283" xr:uid="{00000000-0005-0000-0000-000006500000}"/>
    <cellStyle name="Normal 6 3 2 6 4 2 5" xfId="11154" xr:uid="{00000000-0005-0000-0000-000007500000}"/>
    <cellStyle name="Normal 6 3 2 6 4 2 5 2" xfId="11155" xr:uid="{00000000-0005-0000-0000-000008500000}"/>
    <cellStyle name="Normal 6 3 2 6 4 2 5 2 2" xfId="40302" xr:uid="{00000000-0005-0000-0000-000009500000}"/>
    <cellStyle name="Normal 6 3 2 6 4 2 5 3" xfId="30284" xr:uid="{00000000-0005-0000-0000-00000A500000}"/>
    <cellStyle name="Normal 6 3 2 6 4 2 6" xfId="11156" xr:uid="{00000000-0005-0000-0000-00000B500000}"/>
    <cellStyle name="Normal 6 3 2 6 4 2 6 2" xfId="35568" xr:uid="{00000000-0005-0000-0000-00000C500000}"/>
    <cellStyle name="Normal 6 3 2 6 4 2 7" xfId="24972" xr:uid="{00000000-0005-0000-0000-00000D500000}"/>
    <cellStyle name="Normal 6 3 2 6 4 3" xfId="11157" xr:uid="{00000000-0005-0000-0000-00000E500000}"/>
    <cellStyle name="Normal 6 3 2 6 4 3 2" xfId="11158" xr:uid="{00000000-0005-0000-0000-00000F500000}"/>
    <cellStyle name="Normal 6 3 2 6 4 3 2 2" xfId="11159" xr:uid="{00000000-0005-0000-0000-000010500000}"/>
    <cellStyle name="Normal 6 3 2 6 4 3 2 2 2" xfId="40303" xr:uid="{00000000-0005-0000-0000-000011500000}"/>
    <cellStyle name="Normal 6 3 2 6 4 3 2 3" xfId="30285" xr:uid="{00000000-0005-0000-0000-000012500000}"/>
    <cellStyle name="Normal 6 3 2 6 4 3 3" xfId="11160" xr:uid="{00000000-0005-0000-0000-000013500000}"/>
    <cellStyle name="Normal 6 3 2 6 4 3 3 2" xfId="11161" xr:uid="{00000000-0005-0000-0000-000014500000}"/>
    <cellStyle name="Normal 6 3 2 6 4 3 3 2 2" xfId="40304" xr:uid="{00000000-0005-0000-0000-000015500000}"/>
    <cellStyle name="Normal 6 3 2 6 4 3 3 3" xfId="30286" xr:uid="{00000000-0005-0000-0000-000016500000}"/>
    <cellStyle name="Normal 6 3 2 6 4 3 4" xfId="11162" xr:uid="{00000000-0005-0000-0000-000017500000}"/>
    <cellStyle name="Normal 6 3 2 6 4 3 4 2" xfId="35571" xr:uid="{00000000-0005-0000-0000-000018500000}"/>
    <cellStyle name="Normal 6 3 2 6 4 3 5" xfId="24975" xr:uid="{00000000-0005-0000-0000-000019500000}"/>
    <cellStyle name="Normal 6 3 2 6 4 4" xfId="11163" xr:uid="{00000000-0005-0000-0000-00001A500000}"/>
    <cellStyle name="Normal 6 3 2 6 4 4 2" xfId="11164" xr:uid="{00000000-0005-0000-0000-00001B500000}"/>
    <cellStyle name="Normal 6 3 2 6 4 4 2 2" xfId="11165" xr:uid="{00000000-0005-0000-0000-00001C500000}"/>
    <cellStyle name="Normal 6 3 2 6 4 4 2 2 2" xfId="40305" xr:uid="{00000000-0005-0000-0000-00001D500000}"/>
    <cellStyle name="Normal 6 3 2 6 4 4 2 3" xfId="30287" xr:uid="{00000000-0005-0000-0000-00001E500000}"/>
    <cellStyle name="Normal 6 3 2 6 4 4 3" xfId="11166" xr:uid="{00000000-0005-0000-0000-00001F500000}"/>
    <cellStyle name="Normal 6 3 2 6 4 4 3 2" xfId="11167" xr:uid="{00000000-0005-0000-0000-000020500000}"/>
    <cellStyle name="Normal 6 3 2 6 4 4 3 2 2" xfId="40306" xr:uid="{00000000-0005-0000-0000-000021500000}"/>
    <cellStyle name="Normal 6 3 2 6 4 4 3 3" xfId="30288" xr:uid="{00000000-0005-0000-0000-000022500000}"/>
    <cellStyle name="Normal 6 3 2 6 4 4 4" xfId="11168" xr:uid="{00000000-0005-0000-0000-000023500000}"/>
    <cellStyle name="Normal 6 3 2 6 4 4 4 2" xfId="35572" xr:uid="{00000000-0005-0000-0000-000024500000}"/>
    <cellStyle name="Normal 6 3 2 6 4 4 5" xfId="24976" xr:uid="{00000000-0005-0000-0000-000025500000}"/>
    <cellStyle name="Normal 6 3 2 6 4 5" xfId="11169" xr:uid="{00000000-0005-0000-0000-000026500000}"/>
    <cellStyle name="Normal 6 3 2 6 4 5 2" xfId="11170" xr:uid="{00000000-0005-0000-0000-000027500000}"/>
    <cellStyle name="Normal 6 3 2 6 4 5 2 2" xfId="40307" xr:uid="{00000000-0005-0000-0000-000028500000}"/>
    <cellStyle name="Normal 6 3 2 6 4 5 3" xfId="30289" xr:uid="{00000000-0005-0000-0000-000029500000}"/>
    <cellStyle name="Normal 6 3 2 6 4 6" xfId="11171" xr:uid="{00000000-0005-0000-0000-00002A500000}"/>
    <cellStyle name="Normal 6 3 2 6 4 6 2" xfId="11172" xr:uid="{00000000-0005-0000-0000-00002B500000}"/>
    <cellStyle name="Normal 6 3 2 6 4 6 2 2" xfId="40308" xr:uid="{00000000-0005-0000-0000-00002C500000}"/>
    <cellStyle name="Normal 6 3 2 6 4 6 3" xfId="30290" xr:uid="{00000000-0005-0000-0000-00002D500000}"/>
    <cellStyle name="Normal 6 3 2 6 4 7" xfId="11173" xr:uid="{00000000-0005-0000-0000-00002E500000}"/>
    <cellStyle name="Normal 6 3 2 6 4 7 2" xfId="35567" xr:uid="{00000000-0005-0000-0000-00002F500000}"/>
    <cellStyle name="Normal 6 3 2 6 4 8" xfId="24971" xr:uid="{00000000-0005-0000-0000-000030500000}"/>
    <cellStyle name="Normal 6 3 2 6 5" xfId="11174" xr:uid="{00000000-0005-0000-0000-000031500000}"/>
    <cellStyle name="Normal 6 3 2 6 5 2" xfId="11175" xr:uid="{00000000-0005-0000-0000-000032500000}"/>
    <cellStyle name="Normal 6 3 2 6 5 2 2" xfId="11176" xr:uid="{00000000-0005-0000-0000-000033500000}"/>
    <cellStyle name="Normal 6 3 2 6 5 2 2 2" xfId="11177" xr:uid="{00000000-0005-0000-0000-000034500000}"/>
    <cellStyle name="Normal 6 3 2 6 5 2 2 2 2" xfId="40309" xr:uid="{00000000-0005-0000-0000-000035500000}"/>
    <cellStyle name="Normal 6 3 2 6 5 2 2 3" xfId="30291" xr:uid="{00000000-0005-0000-0000-000036500000}"/>
    <cellStyle name="Normal 6 3 2 6 5 2 3" xfId="11178" xr:uid="{00000000-0005-0000-0000-000037500000}"/>
    <cellStyle name="Normal 6 3 2 6 5 2 3 2" xfId="11179" xr:uid="{00000000-0005-0000-0000-000038500000}"/>
    <cellStyle name="Normal 6 3 2 6 5 2 3 2 2" xfId="40310" xr:uid="{00000000-0005-0000-0000-000039500000}"/>
    <cellStyle name="Normal 6 3 2 6 5 2 3 3" xfId="30292" xr:uid="{00000000-0005-0000-0000-00003A500000}"/>
    <cellStyle name="Normal 6 3 2 6 5 2 4" xfId="11180" xr:uid="{00000000-0005-0000-0000-00003B500000}"/>
    <cellStyle name="Normal 6 3 2 6 5 2 4 2" xfId="35574" xr:uid="{00000000-0005-0000-0000-00003C500000}"/>
    <cellStyle name="Normal 6 3 2 6 5 2 5" xfId="24978" xr:uid="{00000000-0005-0000-0000-00003D500000}"/>
    <cellStyle name="Normal 6 3 2 6 5 3" xfId="11181" xr:uid="{00000000-0005-0000-0000-00003E500000}"/>
    <cellStyle name="Normal 6 3 2 6 5 3 2" xfId="11182" xr:uid="{00000000-0005-0000-0000-00003F500000}"/>
    <cellStyle name="Normal 6 3 2 6 5 3 2 2" xfId="11183" xr:uid="{00000000-0005-0000-0000-000040500000}"/>
    <cellStyle name="Normal 6 3 2 6 5 3 2 2 2" xfId="40311" xr:uid="{00000000-0005-0000-0000-000041500000}"/>
    <cellStyle name="Normal 6 3 2 6 5 3 2 3" xfId="30293" xr:uid="{00000000-0005-0000-0000-000042500000}"/>
    <cellStyle name="Normal 6 3 2 6 5 3 3" xfId="11184" xr:uid="{00000000-0005-0000-0000-000043500000}"/>
    <cellStyle name="Normal 6 3 2 6 5 3 3 2" xfId="11185" xr:uid="{00000000-0005-0000-0000-000044500000}"/>
    <cellStyle name="Normal 6 3 2 6 5 3 3 2 2" xfId="40312" xr:uid="{00000000-0005-0000-0000-000045500000}"/>
    <cellStyle name="Normal 6 3 2 6 5 3 3 3" xfId="30294" xr:uid="{00000000-0005-0000-0000-000046500000}"/>
    <cellStyle name="Normal 6 3 2 6 5 3 4" xfId="11186" xr:uid="{00000000-0005-0000-0000-000047500000}"/>
    <cellStyle name="Normal 6 3 2 6 5 3 4 2" xfId="35575" xr:uid="{00000000-0005-0000-0000-000048500000}"/>
    <cellStyle name="Normal 6 3 2 6 5 3 5" xfId="24979" xr:uid="{00000000-0005-0000-0000-000049500000}"/>
    <cellStyle name="Normal 6 3 2 6 5 4" xfId="11187" xr:uid="{00000000-0005-0000-0000-00004A500000}"/>
    <cellStyle name="Normal 6 3 2 6 5 4 2" xfId="11188" xr:uid="{00000000-0005-0000-0000-00004B500000}"/>
    <cellStyle name="Normal 6 3 2 6 5 4 2 2" xfId="40313" xr:uid="{00000000-0005-0000-0000-00004C500000}"/>
    <cellStyle name="Normal 6 3 2 6 5 4 3" xfId="30295" xr:uid="{00000000-0005-0000-0000-00004D500000}"/>
    <cellStyle name="Normal 6 3 2 6 5 5" xfId="11189" xr:uid="{00000000-0005-0000-0000-00004E500000}"/>
    <cellStyle name="Normal 6 3 2 6 5 5 2" xfId="11190" xr:uid="{00000000-0005-0000-0000-00004F500000}"/>
    <cellStyle name="Normal 6 3 2 6 5 5 2 2" xfId="40314" xr:uid="{00000000-0005-0000-0000-000050500000}"/>
    <cellStyle name="Normal 6 3 2 6 5 5 3" xfId="30296" xr:uid="{00000000-0005-0000-0000-000051500000}"/>
    <cellStyle name="Normal 6 3 2 6 5 6" xfId="11191" xr:uid="{00000000-0005-0000-0000-000052500000}"/>
    <cellStyle name="Normal 6 3 2 6 5 6 2" xfId="35573" xr:uid="{00000000-0005-0000-0000-000053500000}"/>
    <cellStyle name="Normal 6 3 2 6 5 7" xfId="24977" xr:uid="{00000000-0005-0000-0000-000054500000}"/>
    <cellStyle name="Normal 6 3 2 6 6" xfId="11192" xr:uid="{00000000-0005-0000-0000-000055500000}"/>
    <cellStyle name="Normal 6 3 2 6 6 2" xfId="11193" xr:uid="{00000000-0005-0000-0000-000056500000}"/>
    <cellStyle name="Normal 6 3 2 6 6 2 2" xfId="11194" xr:uid="{00000000-0005-0000-0000-000057500000}"/>
    <cellStyle name="Normal 6 3 2 6 6 2 2 2" xfId="40315" xr:uid="{00000000-0005-0000-0000-000058500000}"/>
    <cellStyle name="Normal 6 3 2 6 6 2 3" xfId="30297" xr:uid="{00000000-0005-0000-0000-000059500000}"/>
    <cellStyle name="Normal 6 3 2 6 6 3" xfId="11195" xr:uid="{00000000-0005-0000-0000-00005A500000}"/>
    <cellStyle name="Normal 6 3 2 6 6 3 2" xfId="11196" xr:uid="{00000000-0005-0000-0000-00005B500000}"/>
    <cellStyle name="Normal 6 3 2 6 6 3 2 2" xfId="40316" xr:uid="{00000000-0005-0000-0000-00005C500000}"/>
    <cellStyle name="Normal 6 3 2 6 6 3 3" xfId="30298" xr:uid="{00000000-0005-0000-0000-00005D500000}"/>
    <cellStyle name="Normal 6 3 2 6 6 4" xfId="11197" xr:uid="{00000000-0005-0000-0000-00005E500000}"/>
    <cellStyle name="Normal 6 3 2 6 6 4 2" xfId="35576" xr:uid="{00000000-0005-0000-0000-00005F500000}"/>
    <cellStyle name="Normal 6 3 2 6 6 5" xfId="24980" xr:uid="{00000000-0005-0000-0000-000060500000}"/>
    <cellStyle name="Normal 6 3 2 6 7" xfId="11198" xr:uid="{00000000-0005-0000-0000-000061500000}"/>
    <cellStyle name="Normal 6 3 2 6 7 2" xfId="11199" xr:uid="{00000000-0005-0000-0000-000062500000}"/>
    <cellStyle name="Normal 6 3 2 6 7 2 2" xfId="11200" xr:uid="{00000000-0005-0000-0000-000063500000}"/>
    <cellStyle name="Normal 6 3 2 6 7 2 2 2" xfId="40317" xr:uid="{00000000-0005-0000-0000-000064500000}"/>
    <cellStyle name="Normal 6 3 2 6 7 2 3" xfId="30299" xr:uid="{00000000-0005-0000-0000-000065500000}"/>
    <cellStyle name="Normal 6 3 2 6 7 3" xfId="11201" xr:uid="{00000000-0005-0000-0000-000066500000}"/>
    <cellStyle name="Normal 6 3 2 6 7 3 2" xfId="11202" xr:uid="{00000000-0005-0000-0000-000067500000}"/>
    <cellStyle name="Normal 6 3 2 6 7 3 2 2" xfId="40318" xr:uid="{00000000-0005-0000-0000-000068500000}"/>
    <cellStyle name="Normal 6 3 2 6 7 3 3" xfId="30300" xr:uid="{00000000-0005-0000-0000-000069500000}"/>
    <cellStyle name="Normal 6 3 2 6 7 4" xfId="11203" xr:uid="{00000000-0005-0000-0000-00006A500000}"/>
    <cellStyle name="Normal 6 3 2 6 7 4 2" xfId="35577" xr:uid="{00000000-0005-0000-0000-00006B500000}"/>
    <cellStyle name="Normal 6 3 2 6 7 5" xfId="24981" xr:uid="{00000000-0005-0000-0000-00006C500000}"/>
    <cellStyle name="Normal 6 3 2 6 8" xfId="11204" xr:uid="{00000000-0005-0000-0000-00006D500000}"/>
    <cellStyle name="Normal 6 3 2 6 8 2" xfId="11205" xr:uid="{00000000-0005-0000-0000-00006E500000}"/>
    <cellStyle name="Normal 6 3 2 6 8 2 2" xfId="40319" xr:uid="{00000000-0005-0000-0000-00006F500000}"/>
    <cellStyle name="Normal 6 3 2 6 8 3" xfId="30301" xr:uid="{00000000-0005-0000-0000-000070500000}"/>
    <cellStyle name="Normal 6 3 2 6 9" xfId="11206" xr:uid="{00000000-0005-0000-0000-000071500000}"/>
    <cellStyle name="Normal 6 3 2 6 9 2" xfId="11207" xr:uid="{00000000-0005-0000-0000-000072500000}"/>
    <cellStyle name="Normal 6 3 2 6 9 2 2" xfId="40320" xr:uid="{00000000-0005-0000-0000-000073500000}"/>
    <cellStyle name="Normal 6 3 2 6 9 3" xfId="30302" xr:uid="{00000000-0005-0000-0000-000074500000}"/>
    <cellStyle name="Normal 6 3 2 7" xfId="11208" xr:uid="{00000000-0005-0000-0000-000075500000}"/>
    <cellStyle name="Normal 6 3 2 7 10" xfId="24982" xr:uid="{00000000-0005-0000-0000-000076500000}"/>
    <cellStyle name="Normal 6 3 2 7 2" xfId="11209" xr:uid="{00000000-0005-0000-0000-000077500000}"/>
    <cellStyle name="Normal 6 3 2 7 2 2" xfId="11210" xr:uid="{00000000-0005-0000-0000-000078500000}"/>
    <cellStyle name="Normal 6 3 2 7 2 2 2" xfId="11211" xr:uid="{00000000-0005-0000-0000-000079500000}"/>
    <cellStyle name="Normal 6 3 2 7 2 2 2 2" xfId="11212" xr:uid="{00000000-0005-0000-0000-00007A500000}"/>
    <cellStyle name="Normal 6 3 2 7 2 2 2 2 2" xfId="11213" xr:uid="{00000000-0005-0000-0000-00007B500000}"/>
    <cellStyle name="Normal 6 3 2 7 2 2 2 2 2 2" xfId="40321" xr:uid="{00000000-0005-0000-0000-00007C500000}"/>
    <cellStyle name="Normal 6 3 2 7 2 2 2 2 3" xfId="30303" xr:uid="{00000000-0005-0000-0000-00007D500000}"/>
    <cellStyle name="Normal 6 3 2 7 2 2 2 3" xfId="11214" xr:uid="{00000000-0005-0000-0000-00007E500000}"/>
    <cellStyle name="Normal 6 3 2 7 2 2 2 3 2" xfId="11215" xr:uid="{00000000-0005-0000-0000-00007F500000}"/>
    <cellStyle name="Normal 6 3 2 7 2 2 2 3 2 2" xfId="40322" xr:uid="{00000000-0005-0000-0000-000080500000}"/>
    <cellStyle name="Normal 6 3 2 7 2 2 2 3 3" xfId="30304" xr:uid="{00000000-0005-0000-0000-000081500000}"/>
    <cellStyle name="Normal 6 3 2 7 2 2 2 4" xfId="11216" xr:uid="{00000000-0005-0000-0000-000082500000}"/>
    <cellStyle name="Normal 6 3 2 7 2 2 2 4 2" xfId="35581" xr:uid="{00000000-0005-0000-0000-000083500000}"/>
    <cellStyle name="Normal 6 3 2 7 2 2 2 5" xfId="24985" xr:uid="{00000000-0005-0000-0000-000084500000}"/>
    <cellStyle name="Normal 6 3 2 7 2 2 3" xfId="11217" xr:uid="{00000000-0005-0000-0000-000085500000}"/>
    <cellStyle name="Normal 6 3 2 7 2 2 3 2" xfId="11218" xr:uid="{00000000-0005-0000-0000-000086500000}"/>
    <cellStyle name="Normal 6 3 2 7 2 2 3 2 2" xfId="11219" xr:uid="{00000000-0005-0000-0000-000087500000}"/>
    <cellStyle name="Normal 6 3 2 7 2 2 3 2 2 2" xfId="40323" xr:uid="{00000000-0005-0000-0000-000088500000}"/>
    <cellStyle name="Normal 6 3 2 7 2 2 3 2 3" xfId="30305" xr:uid="{00000000-0005-0000-0000-000089500000}"/>
    <cellStyle name="Normal 6 3 2 7 2 2 3 3" xfId="11220" xr:uid="{00000000-0005-0000-0000-00008A500000}"/>
    <cellStyle name="Normal 6 3 2 7 2 2 3 3 2" xfId="11221" xr:uid="{00000000-0005-0000-0000-00008B500000}"/>
    <cellStyle name="Normal 6 3 2 7 2 2 3 3 2 2" xfId="40324" xr:uid="{00000000-0005-0000-0000-00008C500000}"/>
    <cellStyle name="Normal 6 3 2 7 2 2 3 3 3" xfId="30306" xr:uid="{00000000-0005-0000-0000-00008D500000}"/>
    <cellStyle name="Normal 6 3 2 7 2 2 3 4" xfId="11222" xr:uid="{00000000-0005-0000-0000-00008E500000}"/>
    <cellStyle name="Normal 6 3 2 7 2 2 3 4 2" xfId="35582" xr:uid="{00000000-0005-0000-0000-00008F500000}"/>
    <cellStyle name="Normal 6 3 2 7 2 2 3 5" xfId="24986" xr:uid="{00000000-0005-0000-0000-000090500000}"/>
    <cellStyle name="Normal 6 3 2 7 2 2 4" xfId="11223" xr:uid="{00000000-0005-0000-0000-000091500000}"/>
    <cellStyle name="Normal 6 3 2 7 2 2 4 2" xfId="11224" xr:uid="{00000000-0005-0000-0000-000092500000}"/>
    <cellStyle name="Normal 6 3 2 7 2 2 4 2 2" xfId="40325" xr:uid="{00000000-0005-0000-0000-000093500000}"/>
    <cellStyle name="Normal 6 3 2 7 2 2 4 3" xfId="30307" xr:uid="{00000000-0005-0000-0000-000094500000}"/>
    <cellStyle name="Normal 6 3 2 7 2 2 5" xfId="11225" xr:uid="{00000000-0005-0000-0000-000095500000}"/>
    <cellStyle name="Normal 6 3 2 7 2 2 5 2" xfId="11226" xr:uid="{00000000-0005-0000-0000-000096500000}"/>
    <cellStyle name="Normal 6 3 2 7 2 2 5 2 2" xfId="40326" xr:uid="{00000000-0005-0000-0000-000097500000}"/>
    <cellStyle name="Normal 6 3 2 7 2 2 5 3" xfId="30308" xr:uid="{00000000-0005-0000-0000-000098500000}"/>
    <cellStyle name="Normal 6 3 2 7 2 2 6" xfId="11227" xr:uid="{00000000-0005-0000-0000-000099500000}"/>
    <cellStyle name="Normal 6 3 2 7 2 2 6 2" xfId="35580" xr:uid="{00000000-0005-0000-0000-00009A500000}"/>
    <cellStyle name="Normal 6 3 2 7 2 2 7" xfId="24984" xr:uid="{00000000-0005-0000-0000-00009B500000}"/>
    <cellStyle name="Normal 6 3 2 7 2 3" xfId="11228" xr:uid="{00000000-0005-0000-0000-00009C500000}"/>
    <cellStyle name="Normal 6 3 2 7 2 3 2" xfId="11229" xr:uid="{00000000-0005-0000-0000-00009D500000}"/>
    <cellStyle name="Normal 6 3 2 7 2 3 2 2" xfId="11230" xr:uid="{00000000-0005-0000-0000-00009E500000}"/>
    <cellStyle name="Normal 6 3 2 7 2 3 2 2 2" xfId="40327" xr:uid="{00000000-0005-0000-0000-00009F500000}"/>
    <cellStyle name="Normal 6 3 2 7 2 3 2 3" xfId="30309" xr:uid="{00000000-0005-0000-0000-0000A0500000}"/>
    <cellStyle name="Normal 6 3 2 7 2 3 3" xfId="11231" xr:uid="{00000000-0005-0000-0000-0000A1500000}"/>
    <cellStyle name="Normal 6 3 2 7 2 3 3 2" xfId="11232" xr:uid="{00000000-0005-0000-0000-0000A2500000}"/>
    <cellStyle name="Normal 6 3 2 7 2 3 3 2 2" xfId="40328" xr:uid="{00000000-0005-0000-0000-0000A3500000}"/>
    <cellStyle name="Normal 6 3 2 7 2 3 3 3" xfId="30310" xr:uid="{00000000-0005-0000-0000-0000A4500000}"/>
    <cellStyle name="Normal 6 3 2 7 2 3 4" xfId="11233" xr:uid="{00000000-0005-0000-0000-0000A5500000}"/>
    <cellStyle name="Normal 6 3 2 7 2 3 4 2" xfId="35583" xr:uid="{00000000-0005-0000-0000-0000A6500000}"/>
    <cellStyle name="Normal 6 3 2 7 2 3 5" xfId="24987" xr:uid="{00000000-0005-0000-0000-0000A7500000}"/>
    <cellStyle name="Normal 6 3 2 7 2 4" xfId="11234" xr:uid="{00000000-0005-0000-0000-0000A8500000}"/>
    <cellStyle name="Normal 6 3 2 7 2 4 2" xfId="11235" xr:uid="{00000000-0005-0000-0000-0000A9500000}"/>
    <cellStyle name="Normal 6 3 2 7 2 4 2 2" xfId="11236" xr:uid="{00000000-0005-0000-0000-0000AA500000}"/>
    <cellStyle name="Normal 6 3 2 7 2 4 2 2 2" xfId="40329" xr:uid="{00000000-0005-0000-0000-0000AB500000}"/>
    <cellStyle name="Normal 6 3 2 7 2 4 2 3" xfId="30311" xr:uid="{00000000-0005-0000-0000-0000AC500000}"/>
    <cellStyle name="Normal 6 3 2 7 2 4 3" xfId="11237" xr:uid="{00000000-0005-0000-0000-0000AD500000}"/>
    <cellStyle name="Normal 6 3 2 7 2 4 3 2" xfId="11238" xr:uid="{00000000-0005-0000-0000-0000AE500000}"/>
    <cellStyle name="Normal 6 3 2 7 2 4 3 2 2" xfId="40330" xr:uid="{00000000-0005-0000-0000-0000AF500000}"/>
    <cellStyle name="Normal 6 3 2 7 2 4 3 3" xfId="30312" xr:uid="{00000000-0005-0000-0000-0000B0500000}"/>
    <cellStyle name="Normal 6 3 2 7 2 4 4" xfId="11239" xr:uid="{00000000-0005-0000-0000-0000B1500000}"/>
    <cellStyle name="Normal 6 3 2 7 2 4 4 2" xfId="35584" xr:uid="{00000000-0005-0000-0000-0000B2500000}"/>
    <cellStyle name="Normal 6 3 2 7 2 4 5" xfId="24988" xr:uid="{00000000-0005-0000-0000-0000B3500000}"/>
    <cellStyle name="Normal 6 3 2 7 2 5" xfId="11240" xr:uid="{00000000-0005-0000-0000-0000B4500000}"/>
    <cellStyle name="Normal 6 3 2 7 2 5 2" xfId="11241" xr:uid="{00000000-0005-0000-0000-0000B5500000}"/>
    <cellStyle name="Normal 6 3 2 7 2 5 2 2" xfId="40331" xr:uid="{00000000-0005-0000-0000-0000B6500000}"/>
    <cellStyle name="Normal 6 3 2 7 2 5 3" xfId="30313" xr:uid="{00000000-0005-0000-0000-0000B7500000}"/>
    <cellStyle name="Normal 6 3 2 7 2 6" xfId="11242" xr:uid="{00000000-0005-0000-0000-0000B8500000}"/>
    <cellStyle name="Normal 6 3 2 7 2 6 2" xfId="11243" xr:uid="{00000000-0005-0000-0000-0000B9500000}"/>
    <cellStyle name="Normal 6 3 2 7 2 6 2 2" xfId="40332" xr:uid="{00000000-0005-0000-0000-0000BA500000}"/>
    <cellStyle name="Normal 6 3 2 7 2 6 3" xfId="30314" xr:uid="{00000000-0005-0000-0000-0000BB500000}"/>
    <cellStyle name="Normal 6 3 2 7 2 7" xfId="11244" xr:uid="{00000000-0005-0000-0000-0000BC500000}"/>
    <cellStyle name="Normal 6 3 2 7 2 7 2" xfId="35579" xr:uid="{00000000-0005-0000-0000-0000BD500000}"/>
    <cellStyle name="Normal 6 3 2 7 2 8" xfId="24983" xr:uid="{00000000-0005-0000-0000-0000BE500000}"/>
    <cellStyle name="Normal 6 3 2 7 3" xfId="11245" xr:uid="{00000000-0005-0000-0000-0000BF500000}"/>
    <cellStyle name="Normal 6 3 2 7 3 2" xfId="11246" xr:uid="{00000000-0005-0000-0000-0000C0500000}"/>
    <cellStyle name="Normal 6 3 2 7 3 2 2" xfId="11247" xr:uid="{00000000-0005-0000-0000-0000C1500000}"/>
    <cellStyle name="Normal 6 3 2 7 3 2 2 2" xfId="11248" xr:uid="{00000000-0005-0000-0000-0000C2500000}"/>
    <cellStyle name="Normal 6 3 2 7 3 2 2 2 2" xfId="11249" xr:uid="{00000000-0005-0000-0000-0000C3500000}"/>
    <cellStyle name="Normal 6 3 2 7 3 2 2 2 2 2" xfId="40333" xr:uid="{00000000-0005-0000-0000-0000C4500000}"/>
    <cellStyle name="Normal 6 3 2 7 3 2 2 2 3" xfId="30315" xr:uid="{00000000-0005-0000-0000-0000C5500000}"/>
    <cellStyle name="Normal 6 3 2 7 3 2 2 3" xfId="11250" xr:uid="{00000000-0005-0000-0000-0000C6500000}"/>
    <cellStyle name="Normal 6 3 2 7 3 2 2 3 2" xfId="11251" xr:uid="{00000000-0005-0000-0000-0000C7500000}"/>
    <cellStyle name="Normal 6 3 2 7 3 2 2 3 2 2" xfId="40334" xr:uid="{00000000-0005-0000-0000-0000C8500000}"/>
    <cellStyle name="Normal 6 3 2 7 3 2 2 3 3" xfId="30316" xr:uid="{00000000-0005-0000-0000-0000C9500000}"/>
    <cellStyle name="Normal 6 3 2 7 3 2 2 4" xfId="11252" xr:uid="{00000000-0005-0000-0000-0000CA500000}"/>
    <cellStyle name="Normal 6 3 2 7 3 2 2 4 2" xfId="35587" xr:uid="{00000000-0005-0000-0000-0000CB500000}"/>
    <cellStyle name="Normal 6 3 2 7 3 2 2 5" xfId="24991" xr:uid="{00000000-0005-0000-0000-0000CC500000}"/>
    <cellStyle name="Normal 6 3 2 7 3 2 3" xfId="11253" xr:uid="{00000000-0005-0000-0000-0000CD500000}"/>
    <cellStyle name="Normal 6 3 2 7 3 2 3 2" xfId="11254" xr:uid="{00000000-0005-0000-0000-0000CE500000}"/>
    <cellStyle name="Normal 6 3 2 7 3 2 3 2 2" xfId="11255" xr:uid="{00000000-0005-0000-0000-0000CF500000}"/>
    <cellStyle name="Normal 6 3 2 7 3 2 3 2 2 2" xfId="40335" xr:uid="{00000000-0005-0000-0000-0000D0500000}"/>
    <cellStyle name="Normal 6 3 2 7 3 2 3 2 3" xfId="30317" xr:uid="{00000000-0005-0000-0000-0000D1500000}"/>
    <cellStyle name="Normal 6 3 2 7 3 2 3 3" xfId="11256" xr:uid="{00000000-0005-0000-0000-0000D2500000}"/>
    <cellStyle name="Normal 6 3 2 7 3 2 3 3 2" xfId="11257" xr:uid="{00000000-0005-0000-0000-0000D3500000}"/>
    <cellStyle name="Normal 6 3 2 7 3 2 3 3 2 2" xfId="40336" xr:uid="{00000000-0005-0000-0000-0000D4500000}"/>
    <cellStyle name="Normal 6 3 2 7 3 2 3 3 3" xfId="30318" xr:uid="{00000000-0005-0000-0000-0000D5500000}"/>
    <cellStyle name="Normal 6 3 2 7 3 2 3 4" xfId="11258" xr:uid="{00000000-0005-0000-0000-0000D6500000}"/>
    <cellStyle name="Normal 6 3 2 7 3 2 3 4 2" xfId="35588" xr:uid="{00000000-0005-0000-0000-0000D7500000}"/>
    <cellStyle name="Normal 6 3 2 7 3 2 3 5" xfId="24992" xr:uid="{00000000-0005-0000-0000-0000D8500000}"/>
    <cellStyle name="Normal 6 3 2 7 3 2 4" xfId="11259" xr:uid="{00000000-0005-0000-0000-0000D9500000}"/>
    <cellStyle name="Normal 6 3 2 7 3 2 4 2" xfId="11260" xr:uid="{00000000-0005-0000-0000-0000DA500000}"/>
    <cellStyle name="Normal 6 3 2 7 3 2 4 2 2" xfId="40337" xr:uid="{00000000-0005-0000-0000-0000DB500000}"/>
    <cellStyle name="Normal 6 3 2 7 3 2 4 3" xfId="30319" xr:uid="{00000000-0005-0000-0000-0000DC500000}"/>
    <cellStyle name="Normal 6 3 2 7 3 2 5" xfId="11261" xr:uid="{00000000-0005-0000-0000-0000DD500000}"/>
    <cellStyle name="Normal 6 3 2 7 3 2 5 2" xfId="11262" xr:uid="{00000000-0005-0000-0000-0000DE500000}"/>
    <cellStyle name="Normal 6 3 2 7 3 2 5 2 2" xfId="40338" xr:uid="{00000000-0005-0000-0000-0000DF500000}"/>
    <cellStyle name="Normal 6 3 2 7 3 2 5 3" xfId="30320" xr:uid="{00000000-0005-0000-0000-0000E0500000}"/>
    <cellStyle name="Normal 6 3 2 7 3 2 6" xfId="11263" xr:uid="{00000000-0005-0000-0000-0000E1500000}"/>
    <cellStyle name="Normal 6 3 2 7 3 2 6 2" xfId="35586" xr:uid="{00000000-0005-0000-0000-0000E2500000}"/>
    <cellStyle name="Normal 6 3 2 7 3 2 7" xfId="24990" xr:uid="{00000000-0005-0000-0000-0000E3500000}"/>
    <cellStyle name="Normal 6 3 2 7 3 3" xfId="11264" xr:uid="{00000000-0005-0000-0000-0000E4500000}"/>
    <cellStyle name="Normal 6 3 2 7 3 3 2" xfId="11265" xr:uid="{00000000-0005-0000-0000-0000E5500000}"/>
    <cellStyle name="Normal 6 3 2 7 3 3 2 2" xfId="11266" xr:uid="{00000000-0005-0000-0000-0000E6500000}"/>
    <cellStyle name="Normal 6 3 2 7 3 3 2 2 2" xfId="40339" xr:uid="{00000000-0005-0000-0000-0000E7500000}"/>
    <cellStyle name="Normal 6 3 2 7 3 3 2 3" xfId="30321" xr:uid="{00000000-0005-0000-0000-0000E8500000}"/>
    <cellStyle name="Normal 6 3 2 7 3 3 3" xfId="11267" xr:uid="{00000000-0005-0000-0000-0000E9500000}"/>
    <cellStyle name="Normal 6 3 2 7 3 3 3 2" xfId="11268" xr:uid="{00000000-0005-0000-0000-0000EA500000}"/>
    <cellStyle name="Normal 6 3 2 7 3 3 3 2 2" xfId="40340" xr:uid="{00000000-0005-0000-0000-0000EB500000}"/>
    <cellStyle name="Normal 6 3 2 7 3 3 3 3" xfId="30322" xr:uid="{00000000-0005-0000-0000-0000EC500000}"/>
    <cellStyle name="Normal 6 3 2 7 3 3 4" xfId="11269" xr:uid="{00000000-0005-0000-0000-0000ED500000}"/>
    <cellStyle name="Normal 6 3 2 7 3 3 4 2" xfId="35589" xr:uid="{00000000-0005-0000-0000-0000EE500000}"/>
    <cellStyle name="Normal 6 3 2 7 3 3 5" xfId="24993" xr:uid="{00000000-0005-0000-0000-0000EF500000}"/>
    <cellStyle name="Normal 6 3 2 7 3 4" xfId="11270" xr:uid="{00000000-0005-0000-0000-0000F0500000}"/>
    <cellStyle name="Normal 6 3 2 7 3 4 2" xfId="11271" xr:uid="{00000000-0005-0000-0000-0000F1500000}"/>
    <cellStyle name="Normal 6 3 2 7 3 4 2 2" xfId="11272" xr:uid="{00000000-0005-0000-0000-0000F2500000}"/>
    <cellStyle name="Normal 6 3 2 7 3 4 2 2 2" xfId="40341" xr:uid="{00000000-0005-0000-0000-0000F3500000}"/>
    <cellStyle name="Normal 6 3 2 7 3 4 2 3" xfId="30323" xr:uid="{00000000-0005-0000-0000-0000F4500000}"/>
    <cellStyle name="Normal 6 3 2 7 3 4 3" xfId="11273" xr:uid="{00000000-0005-0000-0000-0000F5500000}"/>
    <cellStyle name="Normal 6 3 2 7 3 4 3 2" xfId="11274" xr:uid="{00000000-0005-0000-0000-0000F6500000}"/>
    <cellStyle name="Normal 6 3 2 7 3 4 3 2 2" xfId="40342" xr:uid="{00000000-0005-0000-0000-0000F7500000}"/>
    <cellStyle name="Normal 6 3 2 7 3 4 3 3" xfId="30324" xr:uid="{00000000-0005-0000-0000-0000F8500000}"/>
    <cellStyle name="Normal 6 3 2 7 3 4 4" xfId="11275" xr:uid="{00000000-0005-0000-0000-0000F9500000}"/>
    <cellStyle name="Normal 6 3 2 7 3 4 4 2" xfId="35590" xr:uid="{00000000-0005-0000-0000-0000FA500000}"/>
    <cellStyle name="Normal 6 3 2 7 3 4 5" xfId="24994" xr:uid="{00000000-0005-0000-0000-0000FB500000}"/>
    <cellStyle name="Normal 6 3 2 7 3 5" xfId="11276" xr:uid="{00000000-0005-0000-0000-0000FC500000}"/>
    <cellStyle name="Normal 6 3 2 7 3 5 2" xfId="11277" xr:uid="{00000000-0005-0000-0000-0000FD500000}"/>
    <cellStyle name="Normal 6 3 2 7 3 5 2 2" xfId="40343" xr:uid="{00000000-0005-0000-0000-0000FE500000}"/>
    <cellStyle name="Normal 6 3 2 7 3 5 3" xfId="30325" xr:uid="{00000000-0005-0000-0000-0000FF500000}"/>
    <cellStyle name="Normal 6 3 2 7 3 6" xfId="11278" xr:uid="{00000000-0005-0000-0000-000000510000}"/>
    <cellStyle name="Normal 6 3 2 7 3 6 2" xfId="11279" xr:uid="{00000000-0005-0000-0000-000001510000}"/>
    <cellStyle name="Normal 6 3 2 7 3 6 2 2" xfId="40344" xr:uid="{00000000-0005-0000-0000-000002510000}"/>
    <cellStyle name="Normal 6 3 2 7 3 6 3" xfId="30326" xr:uid="{00000000-0005-0000-0000-000003510000}"/>
    <cellStyle name="Normal 6 3 2 7 3 7" xfId="11280" xr:uid="{00000000-0005-0000-0000-000004510000}"/>
    <cellStyle name="Normal 6 3 2 7 3 7 2" xfId="35585" xr:uid="{00000000-0005-0000-0000-000005510000}"/>
    <cellStyle name="Normal 6 3 2 7 3 8" xfId="24989" xr:uid="{00000000-0005-0000-0000-000006510000}"/>
    <cellStyle name="Normal 6 3 2 7 4" xfId="11281" xr:uid="{00000000-0005-0000-0000-000007510000}"/>
    <cellStyle name="Normal 6 3 2 7 4 2" xfId="11282" xr:uid="{00000000-0005-0000-0000-000008510000}"/>
    <cellStyle name="Normal 6 3 2 7 4 2 2" xfId="11283" xr:uid="{00000000-0005-0000-0000-000009510000}"/>
    <cellStyle name="Normal 6 3 2 7 4 2 2 2" xfId="11284" xr:uid="{00000000-0005-0000-0000-00000A510000}"/>
    <cellStyle name="Normal 6 3 2 7 4 2 2 2 2" xfId="40345" xr:uid="{00000000-0005-0000-0000-00000B510000}"/>
    <cellStyle name="Normal 6 3 2 7 4 2 2 3" xfId="30327" xr:uid="{00000000-0005-0000-0000-00000C510000}"/>
    <cellStyle name="Normal 6 3 2 7 4 2 3" xfId="11285" xr:uid="{00000000-0005-0000-0000-00000D510000}"/>
    <cellStyle name="Normal 6 3 2 7 4 2 3 2" xfId="11286" xr:uid="{00000000-0005-0000-0000-00000E510000}"/>
    <cellStyle name="Normal 6 3 2 7 4 2 3 2 2" xfId="40346" xr:uid="{00000000-0005-0000-0000-00000F510000}"/>
    <cellStyle name="Normal 6 3 2 7 4 2 3 3" xfId="30328" xr:uid="{00000000-0005-0000-0000-000010510000}"/>
    <cellStyle name="Normal 6 3 2 7 4 2 4" xfId="11287" xr:uid="{00000000-0005-0000-0000-000011510000}"/>
    <cellStyle name="Normal 6 3 2 7 4 2 4 2" xfId="35592" xr:uid="{00000000-0005-0000-0000-000012510000}"/>
    <cellStyle name="Normal 6 3 2 7 4 2 5" xfId="24996" xr:uid="{00000000-0005-0000-0000-000013510000}"/>
    <cellStyle name="Normal 6 3 2 7 4 3" xfId="11288" xr:uid="{00000000-0005-0000-0000-000014510000}"/>
    <cellStyle name="Normal 6 3 2 7 4 3 2" xfId="11289" xr:uid="{00000000-0005-0000-0000-000015510000}"/>
    <cellStyle name="Normal 6 3 2 7 4 3 2 2" xfId="11290" xr:uid="{00000000-0005-0000-0000-000016510000}"/>
    <cellStyle name="Normal 6 3 2 7 4 3 2 2 2" xfId="40347" xr:uid="{00000000-0005-0000-0000-000017510000}"/>
    <cellStyle name="Normal 6 3 2 7 4 3 2 3" xfId="30329" xr:uid="{00000000-0005-0000-0000-000018510000}"/>
    <cellStyle name="Normal 6 3 2 7 4 3 3" xfId="11291" xr:uid="{00000000-0005-0000-0000-000019510000}"/>
    <cellStyle name="Normal 6 3 2 7 4 3 3 2" xfId="11292" xr:uid="{00000000-0005-0000-0000-00001A510000}"/>
    <cellStyle name="Normal 6 3 2 7 4 3 3 2 2" xfId="40348" xr:uid="{00000000-0005-0000-0000-00001B510000}"/>
    <cellStyle name="Normal 6 3 2 7 4 3 3 3" xfId="30330" xr:uid="{00000000-0005-0000-0000-00001C510000}"/>
    <cellStyle name="Normal 6 3 2 7 4 3 4" xfId="11293" xr:uid="{00000000-0005-0000-0000-00001D510000}"/>
    <cellStyle name="Normal 6 3 2 7 4 3 4 2" xfId="35593" xr:uid="{00000000-0005-0000-0000-00001E510000}"/>
    <cellStyle name="Normal 6 3 2 7 4 3 5" xfId="24997" xr:uid="{00000000-0005-0000-0000-00001F510000}"/>
    <cellStyle name="Normal 6 3 2 7 4 4" xfId="11294" xr:uid="{00000000-0005-0000-0000-000020510000}"/>
    <cellStyle name="Normal 6 3 2 7 4 4 2" xfId="11295" xr:uid="{00000000-0005-0000-0000-000021510000}"/>
    <cellStyle name="Normal 6 3 2 7 4 4 2 2" xfId="40349" xr:uid="{00000000-0005-0000-0000-000022510000}"/>
    <cellStyle name="Normal 6 3 2 7 4 4 3" xfId="30331" xr:uid="{00000000-0005-0000-0000-000023510000}"/>
    <cellStyle name="Normal 6 3 2 7 4 5" xfId="11296" xr:uid="{00000000-0005-0000-0000-000024510000}"/>
    <cellStyle name="Normal 6 3 2 7 4 5 2" xfId="11297" xr:uid="{00000000-0005-0000-0000-000025510000}"/>
    <cellStyle name="Normal 6 3 2 7 4 5 2 2" xfId="40350" xr:uid="{00000000-0005-0000-0000-000026510000}"/>
    <cellStyle name="Normal 6 3 2 7 4 5 3" xfId="30332" xr:uid="{00000000-0005-0000-0000-000027510000}"/>
    <cellStyle name="Normal 6 3 2 7 4 6" xfId="11298" xr:uid="{00000000-0005-0000-0000-000028510000}"/>
    <cellStyle name="Normal 6 3 2 7 4 6 2" xfId="35591" xr:uid="{00000000-0005-0000-0000-000029510000}"/>
    <cellStyle name="Normal 6 3 2 7 4 7" xfId="24995" xr:uid="{00000000-0005-0000-0000-00002A510000}"/>
    <cellStyle name="Normal 6 3 2 7 5" xfId="11299" xr:uid="{00000000-0005-0000-0000-00002B510000}"/>
    <cellStyle name="Normal 6 3 2 7 5 2" xfId="11300" xr:uid="{00000000-0005-0000-0000-00002C510000}"/>
    <cellStyle name="Normal 6 3 2 7 5 2 2" xfId="11301" xr:uid="{00000000-0005-0000-0000-00002D510000}"/>
    <cellStyle name="Normal 6 3 2 7 5 2 2 2" xfId="40351" xr:uid="{00000000-0005-0000-0000-00002E510000}"/>
    <cellStyle name="Normal 6 3 2 7 5 2 3" xfId="30333" xr:uid="{00000000-0005-0000-0000-00002F510000}"/>
    <cellStyle name="Normal 6 3 2 7 5 3" xfId="11302" xr:uid="{00000000-0005-0000-0000-000030510000}"/>
    <cellStyle name="Normal 6 3 2 7 5 3 2" xfId="11303" xr:uid="{00000000-0005-0000-0000-000031510000}"/>
    <cellStyle name="Normal 6 3 2 7 5 3 2 2" xfId="40352" xr:uid="{00000000-0005-0000-0000-000032510000}"/>
    <cellStyle name="Normal 6 3 2 7 5 3 3" xfId="30334" xr:uid="{00000000-0005-0000-0000-000033510000}"/>
    <cellStyle name="Normal 6 3 2 7 5 4" xfId="11304" xr:uid="{00000000-0005-0000-0000-000034510000}"/>
    <cellStyle name="Normal 6 3 2 7 5 4 2" xfId="35594" xr:uid="{00000000-0005-0000-0000-000035510000}"/>
    <cellStyle name="Normal 6 3 2 7 5 5" xfId="24998" xr:uid="{00000000-0005-0000-0000-000036510000}"/>
    <cellStyle name="Normal 6 3 2 7 6" xfId="11305" xr:uid="{00000000-0005-0000-0000-000037510000}"/>
    <cellStyle name="Normal 6 3 2 7 6 2" xfId="11306" xr:uid="{00000000-0005-0000-0000-000038510000}"/>
    <cellStyle name="Normal 6 3 2 7 6 2 2" xfId="11307" xr:uid="{00000000-0005-0000-0000-000039510000}"/>
    <cellStyle name="Normal 6 3 2 7 6 2 2 2" xfId="40353" xr:uid="{00000000-0005-0000-0000-00003A510000}"/>
    <cellStyle name="Normal 6 3 2 7 6 2 3" xfId="30335" xr:uid="{00000000-0005-0000-0000-00003B510000}"/>
    <cellStyle name="Normal 6 3 2 7 6 3" xfId="11308" xr:uid="{00000000-0005-0000-0000-00003C510000}"/>
    <cellStyle name="Normal 6 3 2 7 6 3 2" xfId="11309" xr:uid="{00000000-0005-0000-0000-00003D510000}"/>
    <cellStyle name="Normal 6 3 2 7 6 3 2 2" xfId="40354" xr:uid="{00000000-0005-0000-0000-00003E510000}"/>
    <cellStyle name="Normal 6 3 2 7 6 3 3" xfId="30336" xr:uid="{00000000-0005-0000-0000-00003F510000}"/>
    <cellStyle name="Normal 6 3 2 7 6 4" xfId="11310" xr:uid="{00000000-0005-0000-0000-000040510000}"/>
    <cellStyle name="Normal 6 3 2 7 6 4 2" xfId="35595" xr:uid="{00000000-0005-0000-0000-000041510000}"/>
    <cellStyle name="Normal 6 3 2 7 6 5" xfId="24999" xr:uid="{00000000-0005-0000-0000-000042510000}"/>
    <cellStyle name="Normal 6 3 2 7 7" xfId="11311" xr:uid="{00000000-0005-0000-0000-000043510000}"/>
    <cellStyle name="Normal 6 3 2 7 7 2" xfId="11312" xr:uid="{00000000-0005-0000-0000-000044510000}"/>
    <cellStyle name="Normal 6 3 2 7 7 2 2" xfId="40355" xr:uid="{00000000-0005-0000-0000-000045510000}"/>
    <cellStyle name="Normal 6 3 2 7 7 3" xfId="30337" xr:uid="{00000000-0005-0000-0000-000046510000}"/>
    <cellStyle name="Normal 6 3 2 7 8" xfId="11313" xr:uid="{00000000-0005-0000-0000-000047510000}"/>
    <cellStyle name="Normal 6 3 2 7 8 2" xfId="11314" xr:uid="{00000000-0005-0000-0000-000048510000}"/>
    <cellStyle name="Normal 6 3 2 7 8 2 2" xfId="40356" xr:uid="{00000000-0005-0000-0000-000049510000}"/>
    <cellStyle name="Normal 6 3 2 7 8 3" xfId="30338" xr:uid="{00000000-0005-0000-0000-00004A510000}"/>
    <cellStyle name="Normal 6 3 2 7 9" xfId="11315" xr:uid="{00000000-0005-0000-0000-00004B510000}"/>
    <cellStyle name="Normal 6 3 2 7 9 2" xfId="35578" xr:uid="{00000000-0005-0000-0000-00004C510000}"/>
    <cellStyle name="Normal 6 3 2 8" xfId="11316" xr:uid="{00000000-0005-0000-0000-00004D510000}"/>
    <cellStyle name="Normal 6 3 2 8 10" xfId="25000" xr:uid="{00000000-0005-0000-0000-00004E510000}"/>
    <cellStyle name="Normal 6 3 2 8 2" xfId="11317" xr:uid="{00000000-0005-0000-0000-00004F510000}"/>
    <cellStyle name="Normal 6 3 2 8 2 2" xfId="11318" xr:uid="{00000000-0005-0000-0000-000050510000}"/>
    <cellStyle name="Normal 6 3 2 8 2 2 2" xfId="11319" xr:uid="{00000000-0005-0000-0000-000051510000}"/>
    <cellStyle name="Normal 6 3 2 8 2 2 2 2" xfId="11320" xr:uid="{00000000-0005-0000-0000-000052510000}"/>
    <cellStyle name="Normal 6 3 2 8 2 2 2 2 2" xfId="11321" xr:uid="{00000000-0005-0000-0000-000053510000}"/>
    <cellStyle name="Normal 6 3 2 8 2 2 2 2 2 2" xfId="40357" xr:uid="{00000000-0005-0000-0000-000054510000}"/>
    <cellStyle name="Normal 6 3 2 8 2 2 2 2 3" xfId="30339" xr:uid="{00000000-0005-0000-0000-000055510000}"/>
    <cellStyle name="Normal 6 3 2 8 2 2 2 3" xfId="11322" xr:uid="{00000000-0005-0000-0000-000056510000}"/>
    <cellStyle name="Normal 6 3 2 8 2 2 2 3 2" xfId="11323" xr:uid="{00000000-0005-0000-0000-000057510000}"/>
    <cellStyle name="Normal 6 3 2 8 2 2 2 3 2 2" xfId="40358" xr:uid="{00000000-0005-0000-0000-000058510000}"/>
    <cellStyle name="Normal 6 3 2 8 2 2 2 3 3" xfId="30340" xr:uid="{00000000-0005-0000-0000-000059510000}"/>
    <cellStyle name="Normal 6 3 2 8 2 2 2 4" xfId="11324" xr:uid="{00000000-0005-0000-0000-00005A510000}"/>
    <cellStyle name="Normal 6 3 2 8 2 2 2 4 2" xfId="35599" xr:uid="{00000000-0005-0000-0000-00005B510000}"/>
    <cellStyle name="Normal 6 3 2 8 2 2 2 5" xfId="25003" xr:uid="{00000000-0005-0000-0000-00005C510000}"/>
    <cellStyle name="Normal 6 3 2 8 2 2 3" xfId="11325" xr:uid="{00000000-0005-0000-0000-00005D510000}"/>
    <cellStyle name="Normal 6 3 2 8 2 2 3 2" xfId="11326" xr:uid="{00000000-0005-0000-0000-00005E510000}"/>
    <cellStyle name="Normal 6 3 2 8 2 2 3 2 2" xfId="11327" xr:uid="{00000000-0005-0000-0000-00005F510000}"/>
    <cellStyle name="Normal 6 3 2 8 2 2 3 2 2 2" xfId="40359" xr:uid="{00000000-0005-0000-0000-000060510000}"/>
    <cellStyle name="Normal 6 3 2 8 2 2 3 2 3" xfId="30341" xr:uid="{00000000-0005-0000-0000-000061510000}"/>
    <cellStyle name="Normal 6 3 2 8 2 2 3 3" xfId="11328" xr:uid="{00000000-0005-0000-0000-000062510000}"/>
    <cellStyle name="Normal 6 3 2 8 2 2 3 3 2" xfId="11329" xr:uid="{00000000-0005-0000-0000-000063510000}"/>
    <cellStyle name="Normal 6 3 2 8 2 2 3 3 2 2" xfId="40360" xr:uid="{00000000-0005-0000-0000-000064510000}"/>
    <cellStyle name="Normal 6 3 2 8 2 2 3 3 3" xfId="30342" xr:uid="{00000000-0005-0000-0000-000065510000}"/>
    <cellStyle name="Normal 6 3 2 8 2 2 3 4" xfId="11330" xr:uid="{00000000-0005-0000-0000-000066510000}"/>
    <cellStyle name="Normal 6 3 2 8 2 2 3 4 2" xfId="35600" xr:uid="{00000000-0005-0000-0000-000067510000}"/>
    <cellStyle name="Normal 6 3 2 8 2 2 3 5" xfId="25004" xr:uid="{00000000-0005-0000-0000-000068510000}"/>
    <cellStyle name="Normal 6 3 2 8 2 2 4" xfId="11331" xr:uid="{00000000-0005-0000-0000-000069510000}"/>
    <cellStyle name="Normal 6 3 2 8 2 2 4 2" xfId="11332" xr:uid="{00000000-0005-0000-0000-00006A510000}"/>
    <cellStyle name="Normal 6 3 2 8 2 2 4 2 2" xfId="40361" xr:uid="{00000000-0005-0000-0000-00006B510000}"/>
    <cellStyle name="Normal 6 3 2 8 2 2 4 3" xfId="30343" xr:uid="{00000000-0005-0000-0000-00006C510000}"/>
    <cellStyle name="Normal 6 3 2 8 2 2 5" xfId="11333" xr:uid="{00000000-0005-0000-0000-00006D510000}"/>
    <cellStyle name="Normal 6 3 2 8 2 2 5 2" xfId="11334" xr:uid="{00000000-0005-0000-0000-00006E510000}"/>
    <cellStyle name="Normal 6 3 2 8 2 2 5 2 2" xfId="40362" xr:uid="{00000000-0005-0000-0000-00006F510000}"/>
    <cellStyle name="Normal 6 3 2 8 2 2 5 3" xfId="30344" xr:uid="{00000000-0005-0000-0000-000070510000}"/>
    <cellStyle name="Normal 6 3 2 8 2 2 6" xfId="11335" xr:uid="{00000000-0005-0000-0000-000071510000}"/>
    <cellStyle name="Normal 6 3 2 8 2 2 6 2" xfId="35598" xr:uid="{00000000-0005-0000-0000-000072510000}"/>
    <cellStyle name="Normal 6 3 2 8 2 2 7" xfId="25002" xr:uid="{00000000-0005-0000-0000-000073510000}"/>
    <cellStyle name="Normal 6 3 2 8 2 3" xfId="11336" xr:uid="{00000000-0005-0000-0000-000074510000}"/>
    <cellStyle name="Normal 6 3 2 8 2 3 2" xfId="11337" xr:uid="{00000000-0005-0000-0000-000075510000}"/>
    <cellStyle name="Normal 6 3 2 8 2 3 2 2" xfId="11338" xr:uid="{00000000-0005-0000-0000-000076510000}"/>
    <cellStyle name="Normal 6 3 2 8 2 3 2 2 2" xfId="40363" xr:uid="{00000000-0005-0000-0000-000077510000}"/>
    <cellStyle name="Normal 6 3 2 8 2 3 2 3" xfId="30345" xr:uid="{00000000-0005-0000-0000-000078510000}"/>
    <cellStyle name="Normal 6 3 2 8 2 3 3" xfId="11339" xr:uid="{00000000-0005-0000-0000-000079510000}"/>
    <cellStyle name="Normal 6 3 2 8 2 3 3 2" xfId="11340" xr:uid="{00000000-0005-0000-0000-00007A510000}"/>
    <cellStyle name="Normal 6 3 2 8 2 3 3 2 2" xfId="40364" xr:uid="{00000000-0005-0000-0000-00007B510000}"/>
    <cellStyle name="Normal 6 3 2 8 2 3 3 3" xfId="30346" xr:uid="{00000000-0005-0000-0000-00007C510000}"/>
    <cellStyle name="Normal 6 3 2 8 2 3 4" xfId="11341" xr:uid="{00000000-0005-0000-0000-00007D510000}"/>
    <cellStyle name="Normal 6 3 2 8 2 3 4 2" xfId="35601" xr:uid="{00000000-0005-0000-0000-00007E510000}"/>
    <cellStyle name="Normal 6 3 2 8 2 3 5" xfId="25005" xr:uid="{00000000-0005-0000-0000-00007F510000}"/>
    <cellStyle name="Normal 6 3 2 8 2 4" xfId="11342" xr:uid="{00000000-0005-0000-0000-000080510000}"/>
    <cellStyle name="Normal 6 3 2 8 2 4 2" xfId="11343" xr:uid="{00000000-0005-0000-0000-000081510000}"/>
    <cellStyle name="Normal 6 3 2 8 2 4 2 2" xfId="11344" xr:uid="{00000000-0005-0000-0000-000082510000}"/>
    <cellStyle name="Normal 6 3 2 8 2 4 2 2 2" xfId="40365" xr:uid="{00000000-0005-0000-0000-000083510000}"/>
    <cellStyle name="Normal 6 3 2 8 2 4 2 3" xfId="30347" xr:uid="{00000000-0005-0000-0000-000084510000}"/>
    <cellStyle name="Normal 6 3 2 8 2 4 3" xfId="11345" xr:uid="{00000000-0005-0000-0000-000085510000}"/>
    <cellStyle name="Normal 6 3 2 8 2 4 3 2" xfId="11346" xr:uid="{00000000-0005-0000-0000-000086510000}"/>
    <cellStyle name="Normal 6 3 2 8 2 4 3 2 2" xfId="40366" xr:uid="{00000000-0005-0000-0000-000087510000}"/>
    <cellStyle name="Normal 6 3 2 8 2 4 3 3" xfId="30348" xr:uid="{00000000-0005-0000-0000-000088510000}"/>
    <cellStyle name="Normal 6 3 2 8 2 4 4" xfId="11347" xr:uid="{00000000-0005-0000-0000-000089510000}"/>
    <cellStyle name="Normal 6 3 2 8 2 4 4 2" xfId="35602" xr:uid="{00000000-0005-0000-0000-00008A510000}"/>
    <cellStyle name="Normal 6 3 2 8 2 4 5" xfId="25006" xr:uid="{00000000-0005-0000-0000-00008B510000}"/>
    <cellStyle name="Normal 6 3 2 8 2 5" xfId="11348" xr:uid="{00000000-0005-0000-0000-00008C510000}"/>
    <cellStyle name="Normal 6 3 2 8 2 5 2" xfId="11349" xr:uid="{00000000-0005-0000-0000-00008D510000}"/>
    <cellStyle name="Normal 6 3 2 8 2 5 2 2" xfId="40367" xr:uid="{00000000-0005-0000-0000-00008E510000}"/>
    <cellStyle name="Normal 6 3 2 8 2 5 3" xfId="30349" xr:uid="{00000000-0005-0000-0000-00008F510000}"/>
    <cellStyle name="Normal 6 3 2 8 2 6" xfId="11350" xr:uid="{00000000-0005-0000-0000-000090510000}"/>
    <cellStyle name="Normal 6 3 2 8 2 6 2" xfId="11351" xr:uid="{00000000-0005-0000-0000-000091510000}"/>
    <cellStyle name="Normal 6 3 2 8 2 6 2 2" xfId="40368" xr:uid="{00000000-0005-0000-0000-000092510000}"/>
    <cellStyle name="Normal 6 3 2 8 2 6 3" xfId="30350" xr:uid="{00000000-0005-0000-0000-000093510000}"/>
    <cellStyle name="Normal 6 3 2 8 2 7" xfId="11352" xr:uid="{00000000-0005-0000-0000-000094510000}"/>
    <cellStyle name="Normal 6 3 2 8 2 7 2" xfId="35597" xr:uid="{00000000-0005-0000-0000-000095510000}"/>
    <cellStyle name="Normal 6 3 2 8 2 8" xfId="25001" xr:uid="{00000000-0005-0000-0000-000096510000}"/>
    <cellStyle name="Normal 6 3 2 8 3" xfId="11353" xr:uid="{00000000-0005-0000-0000-000097510000}"/>
    <cellStyle name="Normal 6 3 2 8 3 2" xfId="11354" xr:uid="{00000000-0005-0000-0000-000098510000}"/>
    <cellStyle name="Normal 6 3 2 8 3 2 2" xfId="11355" xr:uid="{00000000-0005-0000-0000-000099510000}"/>
    <cellStyle name="Normal 6 3 2 8 3 2 2 2" xfId="11356" xr:uid="{00000000-0005-0000-0000-00009A510000}"/>
    <cellStyle name="Normal 6 3 2 8 3 2 2 2 2" xfId="11357" xr:uid="{00000000-0005-0000-0000-00009B510000}"/>
    <cellStyle name="Normal 6 3 2 8 3 2 2 2 2 2" xfId="40369" xr:uid="{00000000-0005-0000-0000-00009C510000}"/>
    <cellStyle name="Normal 6 3 2 8 3 2 2 2 3" xfId="30351" xr:uid="{00000000-0005-0000-0000-00009D510000}"/>
    <cellStyle name="Normal 6 3 2 8 3 2 2 3" xfId="11358" xr:uid="{00000000-0005-0000-0000-00009E510000}"/>
    <cellStyle name="Normal 6 3 2 8 3 2 2 3 2" xfId="11359" xr:uid="{00000000-0005-0000-0000-00009F510000}"/>
    <cellStyle name="Normal 6 3 2 8 3 2 2 3 2 2" xfId="40370" xr:uid="{00000000-0005-0000-0000-0000A0510000}"/>
    <cellStyle name="Normal 6 3 2 8 3 2 2 3 3" xfId="30352" xr:uid="{00000000-0005-0000-0000-0000A1510000}"/>
    <cellStyle name="Normal 6 3 2 8 3 2 2 4" xfId="11360" xr:uid="{00000000-0005-0000-0000-0000A2510000}"/>
    <cellStyle name="Normal 6 3 2 8 3 2 2 4 2" xfId="35605" xr:uid="{00000000-0005-0000-0000-0000A3510000}"/>
    <cellStyle name="Normal 6 3 2 8 3 2 2 5" xfId="25009" xr:uid="{00000000-0005-0000-0000-0000A4510000}"/>
    <cellStyle name="Normal 6 3 2 8 3 2 3" xfId="11361" xr:uid="{00000000-0005-0000-0000-0000A5510000}"/>
    <cellStyle name="Normal 6 3 2 8 3 2 3 2" xfId="11362" xr:uid="{00000000-0005-0000-0000-0000A6510000}"/>
    <cellStyle name="Normal 6 3 2 8 3 2 3 2 2" xfId="11363" xr:uid="{00000000-0005-0000-0000-0000A7510000}"/>
    <cellStyle name="Normal 6 3 2 8 3 2 3 2 2 2" xfId="40371" xr:uid="{00000000-0005-0000-0000-0000A8510000}"/>
    <cellStyle name="Normal 6 3 2 8 3 2 3 2 3" xfId="30353" xr:uid="{00000000-0005-0000-0000-0000A9510000}"/>
    <cellStyle name="Normal 6 3 2 8 3 2 3 3" xfId="11364" xr:uid="{00000000-0005-0000-0000-0000AA510000}"/>
    <cellStyle name="Normal 6 3 2 8 3 2 3 3 2" xfId="11365" xr:uid="{00000000-0005-0000-0000-0000AB510000}"/>
    <cellStyle name="Normal 6 3 2 8 3 2 3 3 2 2" xfId="40372" xr:uid="{00000000-0005-0000-0000-0000AC510000}"/>
    <cellStyle name="Normal 6 3 2 8 3 2 3 3 3" xfId="30354" xr:uid="{00000000-0005-0000-0000-0000AD510000}"/>
    <cellStyle name="Normal 6 3 2 8 3 2 3 4" xfId="11366" xr:uid="{00000000-0005-0000-0000-0000AE510000}"/>
    <cellStyle name="Normal 6 3 2 8 3 2 3 4 2" xfId="35606" xr:uid="{00000000-0005-0000-0000-0000AF510000}"/>
    <cellStyle name="Normal 6 3 2 8 3 2 3 5" xfId="25010" xr:uid="{00000000-0005-0000-0000-0000B0510000}"/>
    <cellStyle name="Normal 6 3 2 8 3 2 4" xfId="11367" xr:uid="{00000000-0005-0000-0000-0000B1510000}"/>
    <cellStyle name="Normal 6 3 2 8 3 2 4 2" xfId="11368" xr:uid="{00000000-0005-0000-0000-0000B2510000}"/>
    <cellStyle name="Normal 6 3 2 8 3 2 4 2 2" xfId="40373" xr:uid="{00000000-0005-0000-0000-0000B3510000}"/>
    <cellStyle name="Normal 6 3 2 8 3 2 4 3" xfId="30355" xr:uid="{00000000-0005-0000-0000-0000B4510000}"/>
    <cellStyle name="Normal 6 3 2 8 3 2 5" xfId="11369" xr:uid="{00000000-0005-0000-0000-0000B5510000}"/>
    <cellStyle name="Normal 6 3 2 8 3 2 5 2" xfId="11370" xr:uid="{00000000-0005-0000-0000-0000B6510000}"/>
    <cellStyle name="Normal 6 3 2 8 3 2 5 2 2" xfId="40374" xr:uid="{00000000-0005-0000-0000-0000B7510000}"/>
    <cellStyle name="Normal 6 3 2 8 3 2 5 3" xfId="30356" xr:uid="{00000000-0005-0000-0000-0000B8510000}"/>
    <cellStyle name="Normal 6 3 2 8 3 2 6" xfId="11371" xr:uid="{00000000-0005-0000-0000-0000B9510000}"/>
    <cellStyle name="Normal 6 3 2 8 3 2 6 2" xfId="35604" xr:uid="{00000000-0005-0000-0000-0000BA510000}"/>
    <cellStyle name="Normal 6 3 2 8 3 2 7" xfId="25008" xr:uid="{00000000-0005-0000-0000-0000BB510000}"/>
    <cellStyle name="Normal 6 3 2 8 3 3" xfId="11372" xr:uid="{00000000-0005-0000-0000-0000BC510000}"/>
    <cellStyle name="Normal 6 3 2 8 3 3 2" xfId="11373" xr:uid="{00000000-0005-0000-0000-0000BD510000}"/>
    <cellStyle name="Normal 6 3 2 8 3 3 2 2" xfId="11374" xr:uid="{00000000-0005-0000-0000-0000BE510000}"/>
    <cellStyle name="Normal 6 3 2 8 3 3 2 2 2" xfId="40375" xr:uid="{00000000-0005-0000-0000-0000BF510000}"/>
    <cellStyle name="Normal 6 3 2 8 3 3 2 3" xfId="30357" xr:uid="{00000000-0005-0000-0000-0000C0510000}"/>
    <cellStyle name="Normal 6 3 2 8 3 3 3" xfId="11375" xr:uid="{00000000-0005-0000-0000-0000C1510000}"/>
    <cellStyle name="Normal 6 3 2 8 3 3 3 2" xfId="11376" xr:uid="{00000000-0005-0000-0000-0000C2510000}"/>
    <cellStyle name="Normal 6 3 2 8 3 3 3 2 2" xfId="40376" xr:uid="{00000000-0005-0000-0000-0000C3510000}"/>
    <cellStyle name="Normal 6 3 2 8 3 3 3 3" xfId="30358" xr:uid="{00000000-0005-0000-0000-0000C4510000}"/>
    <cellStyle name="Normal 6 3 2 8 3 3 4" xfId="11377" xr:uid="{00000000-0005-0000-0000-0000C5510000}"/>
    <cellStyle name="Normal 6 3 2 8 3 3 4 2" xfId="35607" xr:uid="{00000000-0005-0000-0000-0000C6510000}"/>
    <cellStyle name="Normal 6 3 2 8 3 3 5" xfId="25011" xr:uid="{00000000-0005-0000-0000-0000C7510000}"/>
    <cellStyle name="Normal 6 3 2 8 3 4" xfId="11378" xr:uid="{00000000-0005-0000-0000-0000C8510000}"/>
    <cellStyle name="Normal 6 3 2 8 3 4 2" xfId="11379" xr:uid="{00000000-0005-0000-0000-0000C9510000}"/>
    <cellStyle name="Normal 6 3 2 8 3 4 2 2" xfId="11380" xr:uid="{00000000-0005-0000-0000-0000CA510000}"/>
    <cellStyle name="Normal 6 3 2 8 3 4 2 2 2" xfId="40377" xr:uid="{00000000-0005-0000-0000-0000CB510000}"/>
    <cellStyle name="Normal 6 3 2 8 3 4 2 3" xfId="30359" xr:uid="{00000000-0005-0000-0000-0000CC510000}"/>
    <cellStyle name="Normal 6 3 2 8 3 4 3" xfId="11381" xr:uid="{00000000-0005-0000-0000-0000CD510000}"/>
    <cellStyle name="Normal 6 3 2 8 3 4 3 2" xfId="11382" xr:uid="{00000000-0005-0000-0000-0000CE510000}"/>
    <cellStyle name="Normal 6 3 2 8 3 4 3 2 2" xfId="40378" xr:uid="{00000000-0005-0000-0000-0000CF510000}"/>
    <cellStyle name="Normal 6 3 2 8 3 4 3 3" xfId="30360" xr:uid="{00000000-0005-0000-0000-0000D0510000}"/>
    <cellStyle name="Normal 6 3 2 8 3 4 4" xfId="11383" xr:uid="{00000000-0005-0000-0000-0000D1510000}"/>
    <cellStyle name="Normal 6 3 2 8 3 4 4 2" xfId="35608" xr:uid="{00000000-0005-0000-0000-0000D2510000}"/>
    <cellStyle name="Normal 6 3 2 8 3 4 5" xfId="25012" xr:uid="{00000000-0005-0000-0000-0000D3510000}"/>
    <cellStyle name="Normal 6 3 2 8 3 5" xfId="11384" xr:uid="{00000000-0005-0000-0000-0000D4510000}"/>
    <cellStyle name="Normal 6 3 2 8 3 5 2" xfId="11385" xr:uid="{00000000-0005-0000-0000-0000D5510000}"/>
    <cellStyle name="Normal 6 3 2 8 3 5 2 2" xfId="40379" xr:uid="{00000000-0005-0000-0000-0000D6510000}"/>
    <cellStyle name="Normal 6 3 2 8 3 5 3" xfId="30361" xr:uid="{00000000-0005-0000-0000-0000D7510000}"/>
    <cellStyle name="Normal 6 3 2 8 3 6" xfId="11386" xr:uid="{00000000-0005-0000-0000-0000D8510000}"/>
    <cellStyle name="Normal 6 3 2 8 3 6 2" xfId="11387" xr:uid="{00000000-0005-0000-0000-0000D9510000}"/>
    <cellStyle name="Normal 6 3 2 8 3 6 2 2" xfId="40380" xr:uid="{00000000-0005-0000-0000-0000DA510000}"/>
    <cellStyle name="Normal 6 3 2 8 3 6 3" xfId="30362" xr:uid="{00000000-0005-0000-0000-0000DB510000}"/>
    <cellStyle name="Normal 6 3 2 8 3 7" xfId="11388" xr:uid="{00000000-0005-0000-0000-0000DC510000}"/>
    <cellStyle name="Normal 6 3 2 8 3 7 2" xfId="35603" xr:uid="{00000000-0005-0000-0000-0000DD510000}"/>
    <cellStyle name="Normal 6 3 2 8 3 8" xfId="25007" xr:uid="{00000000-0005-0000-0000-0000DE510000}"/>
    <cellStyle name="Normal 6 3 2 8 4" xfId="11389" xr:uid="{00000000-0005-0000-0000-0000DF510000}"/>
    <cellStyle name="Normal 6 3 2 8 4 2" xfId="11390" xr:uid="{00000000-0005-0000-0000-0000E0510000}"/>
    <cellStyle name="Normal 6 3 2 8 4 2 2" xfId="11391" xr:uid="{00000000-0005-0000-0000-0000E1510000}"/>
    <cellStyle name="Normal 6 3 2 8 4 2 2 2" xfId="11392" xr:uid="{00000000-0005-0000-0000-0000E2510000}"/>
    <cellStyle name="Normal 6 3 2 8 4 2 2 2 2" xfId="40381" xr:uid="{00000000-0005-0000-0000-0000E3510000}"/>
    <cellStyle name="Normal 6 3 2 8 4 2 2 3" xfId="30363" xr:uid="{00000000-0005-0000-0000-0000E4510000}"/>
    <cellStyle name="Normal 6 3 2 8 4 2 3" xfId="11393" xr:uid="{00000000-0005-0000-0000-0000E5510000}"/>
    <cellStyle name="Normal 6 3 2 8 4 2 3 2" xfId="11394" xr:uid="{00000000-0005-0000-0000-0000E6510000}"/>
    <cellStyle name="Normal 6 3 2 8 4 2 3 2 2" xfId="40382" xr:uid="{00000000-0005-0000-0000-0000E7510000}"/>
    <cellStyle name="Normal 6 3 2 8 4 2 3 3" xfId="30364" xr:uid="{00000000-0005-0000-0000-0000E8510000}"/>
    <cellStyle name="Normal 6 3 2 8 4 2 4" xfId="11395" xr:uid="{00000000-0005-0000-0000-0000E9510000}"/>
    <cellStyle name="Normal 6 3 2 8 4 2 4 2" xfId="35610" xr:uid="{00000000-0005-0000-0000-0000EA510000}"/>
    <cellStyle name="Normal 6 3 2 8 4 2 5" xfId="25014" xr:uid="{00000000-0005-0000-0000-0000EB510000}"/>
    <cellStyle name="Normal 6 3 2 8 4 3" xfId="11396" xr:uid="{00000000-0005-0000-0000-0000EC510000}"/>
    <cellStyle name="Normal 6 3 2 8 4 3 2" xfId="11397" xr:uid="{00000000-0005-0000-0000-0000ED510000}"/>
    <cellStyle name="Normal 6 3 2 8 4 3 2 2" xfId="11398" xr:uid="{00000000-0005-0000-0000-0000EE510000}"/>
    <cellStyle name="Normal 6 3 2 8 4 3 2 2 2" xfId="40383" xr:uid="{00000000-0005-0000-0000-0000EF510000}"/>
    <cellStyle name="Normal 6 3 2 8 4 3 2 3" xfId="30365" xr:uid="{00000000-0005-0000-0000-0000F0510000}"/>
    <cellStyle name="Normal 6 3 2 8 4 3 3" xfId="11399" xr:uid="{00000000-0005-0000-0000-0000F1510000}"/>
    <cellStyle name="Normal 6 3 2 8 4 3 3 2" xfId="11400" xr:uid="{00000000-0005-0000-0000-0000F2510000}"/>
    <cellStyle name="Normal 6 3 2 8 4 3 3 2 2" xfId="40384" xr:uid="{00000000-0005-0000-0000-0000F3510000}"/>
    <cellStyle name="Normal 6 3 2 8 4 3 3 3" xfId="30366" xr:uid="{00000000-0005-0000-0000-0000F4510000}"/>
    <cellStyle name="Normal 6 3 2 8 4 3 4" xfId="11401" xr:uid="{00000000-0005-0000-0000-0000F5510000}"/>
    <cellStyle name="Normal 6 3 2 8 4 3 4 2" xfId="35611" xr:uid="{00000000-0005-0000-0000-0000F6510000}"/>
    <cellStyle name="Normal 6 3 2 8 4 3 5" xfId="25015" xr:uid="{00000000-0005-0000-0000-0000F7510000}"/>
    <cellStyle name="Normal 6 3 2 8 4 4" xfId="11402" xr:uid="{00000000-0005-0000-0000-0000F8510000}"/>
    <cellStyle name="Normal 6 3 2 8 4 4 2" xfId="11403" xr:uid="{00000000-0005-0000-0000-0000F9510000}"/>
    <cellStyle name="Normal 6 3 2 8 4 4 2 2" xfId="40385" xr:uid="{00000000-0005-0000-0000-0000FA510000}"/>
    <cellStyle name="Normal 6 3 2 8 4 4 3" xfId="30367" xr:uid="{00000000-0005-0000-0000-0000FB510000}"/>
    <cellStyle name="Normal 6 3 2 8 4 5" xfId="11404" xr:uid="{00000000-0005-0000-0000-0000FC510000}"/>
    <cellStyle name="Normal 6 3 2 8 4 5 2" xfId="11405" xr:uid="{00000000-0005-0000-0000-0000FD510000}"/>
    <cellStyle name="Normal 6 3 2 8 4 5 2 2" xfId="40386" xr:uid="{00000000-0005-0000-0000-0000FE510000}"/>
    <cellStyle name="Normal 6 3 2 8 4 5 3" xfId="30368" xr:uid="{00000000-0005-0000-0000-0000FF510000}"/>
    <cellStyle name="Normal 6 3 2 8 4 6" xfId="11406" xr:uid="{00000000-0005-0000-0000-000000520000}"/>
    <cellStyle name="Normal 6 3 2 8 4 6 2" xfId="35609" xr:uid="{00000000-0005-0000-0000-000001520000}"/>
    <cellStyle name="Normal 6 3 2 8 4 7" xfId="25013" xr:uid="{00000000-0005-0000-0000-000002520000}"/>
    <cellStyle name="Normal 6 3 2 8 5" xfId="11407" xr:uid="{00000000-0005-0000-0000-000003520000}"/>
    <cellStyle name="Normal 6 3 2 8 5 2" xfId="11408" xr:uid="{00000000-0005-0000-0000-000004520000}"/>
    <cellStyle name="Normal 6 3 2 8 5 2 2" xfId="11409" xr:uid="{00000000-0005-0000-0000-000005520000}"/>
    <cellStyle name="Normal 6 3 2 8 5 2 2 2" xfId="40387" xr:uid="{00000000-0005-0000-0000-000006520000}"/>
    <cellStyle name="Normal 6 3 2 8 5 2 3" xfId="30369" xr:uid="{00000000-0005-0000-0000-000007520000}"/>
    <cellStyle name="Normal 6 3 2 8 5 3" xfId="11410" xr:uid="{00000000-0005-0000-0000-000008520000}"/>
    <cellStyle name="Normal 6 3 2 8 5 3 2" xfId="11411" xr:uid="{00000000-0005-0000-0000-000009520000}"/>
    <cellStyle name="Normal 6 3 2 8 5 3 2 2" xfId="40388" xr:uid="{00000000-0005-0000-0000-00000A520000}"/>
    <cellStyle name="Normal 6 3 2 8 5 3 3" xfId="30370" xr:uid="{00000000-0005-0000-0000-00000B520000}"/>
    <cellStyle name="Normal 6 3 2 8 5 4" xfId="11412" xr:uid="{00000000-0005-0000-0000-00000C520000}"/>
    <cellStyle name="Normal 6 3 2 8 5 4 2" xfId="35612" xr:uid="{00000000-0005-0000-0000-00000D520000}"/>
    <cellStyle name="Normal 6 3 2 8 5 5" xfId="25016" xr:uid="{00000000-0005-0000-0000-00000E520000}"/>
    <cellStyle name="Normal 6 3 2 8 6" xfId="11413" xr:uid="{00000000-0005-0000-0000-00000F520000}"/>
    <cellStyle name="Normal 6 3 2 8 6 2" xfId="11414" xr:uid="{00000000-0005-0000-0000-000010520000}"/>
    <cellStyle name="Normal 6 3 2 8 6 2 2" xfId="11415" xr:uid="{00000000-0005-0000-0000-000011520000}"/>
    <cellStyle name="Normal 6 3 2 8 6 2 2 2" xfId="40389" xr:uid="{00000000-0005-0000-0000-000012520000}"/>
    <cellStyle name="Normal 6 3 2 8 6 2 3" xfId="30371" xr:uid="{00000000-0005-0000-0000-000013520000}"/>
    <cellStyle name="Normal 6 3 2 8 6 3" xfId="11416" xr:uid="{00000000-0005-0000-0000-000014520000}"/>
    <cellStyle name="Normal 6 3 2 8 6 3 2" xfId="11417" xr:uid="{00000000-0005-0000-0000-000015520000}"/>
    <cellStyle name="Normal 6 3 2 8 6 3 2 2" xfId="40390" xr:uid="{00000000-0005-0000-0000-000016520000}"/>
    <cellStyle name="Normal 6 3 2 8 6 3 3" xfId="30372" xr:uid="{00000000-0005-0000-0000-000017520000}"/>
    <cellStyle name="Normal 6 3 2 8 6 4" xfId="11418" xr:uid="{00000000-0005-0000-0000-000018520000}"/>
    <cellStyle name="Normal 6 3 2 8 6 4 2" xfId="35613" xr:uid="{00000000-0005-0000-0000-000019520000}"/>
    <cellStyle name="Normal 6 3 2 8 6 5" xfId="25017" xr:uid="{00000000-0005-0000-0000-00001A520000}"/>
    <cellStyle name="Normal 6 3 2 8 7" xfId="11419" xr:uid="{00000000-0005-0000-0000-00001B520000}"/>
    <cellStyle name="Normal 6 3 2 8 7 2" xfId="11420" xr:uid="{00000000-0005-0000-0000-00001C520000}"/>
    <cellStyle name="Normal 6 3 2 8 7 2 2" xfId="40391" xr:uid="{00000000-0005-0000-0000-00001D520000}"/>
    <cellStyle name="Normal 6 3 2 8 7 3" xfId="30373" xr:uid="{00000000-0005-0000-0000-00001E520000}"/>
    <cellStyle name="Normal 6 3 2 8 8" xfId="11421" xr:uid="{00000000-0005-0000-0000-00001F520000}"/>
    <cellStyle name="Normal 6 3 2 8 8 2" xfId="11422" xr:uid="{00000000-0005-0000-0000-000020520000}"/>
    <cellStyle name="Normal 6 3 2 8 8 2 2" xfId="40392" xr:uid="{00000000-0005-0000-0000-000021520000}"/>
    <cellStyle name="Normal 6 3 2 8 8 3" xfId="30374" xr:uid="{00000000-0005-0000-0000-000022520000}"/>
    <cellStyle name="Normal 6 3 2 8 9" xfId="11423" xr:uid="{00000000-0005-0000-0000-000023520000}"/>
    <cellStyle name="Normal 6 3 2 8 9 2" xfId="35596" xr:uid="{00000000-0005-0000-0000-000024520000}"/>
    <cellStyle name="Normal 6 3 2 9" xfId="11424" xr:uid="{00000000-0005-0000-0000-000025520000}"/>
    <cellStyle name="Normal 6 3 2 9 2" xfId="11425" xr:uid="{00000000-0005-0000-0000-000026520000}"/>
    <cellStyle name="Normal 6 3 2 9 2 2" xfId="11426" xr:uid="{00000000-0005-0000-0000-000027520000}"/>
    <cellStyle name="Normal 6 3 2 9 2 2 2" xfId="11427" xr:uid="{00000000-0005-0000-0000-000028520000}"/>
    <cellStyle name="Normal 6 3 2 9 2 2 2 2" xfId="11428" xr:uid="{00000000-0005-0000-0000-000029520000}"/>
    <cellStyle name="Normal 6 3 2 9 2 2 2 2 2" xfId="40393" xr:uid="{00000000-0005-0000-0000-00002A520000}"/>
    <cellStyle name="Normal 6 3 2 9 2 2 2 3" xfId="30375" xr:uid="{00000000-0005-0000-0000-00002B520000}"/>
    <cellStyle name="Normal 6 3 2 9 2 2 3" xfId="11429" xr:uid="{00000000-0005-0000-0000-00002C520000}"/>
    <cellStyle name="Normal 6 3 2 9 2 2 3 2" xfId="11430" xr:uid="{00000000-0005-0000-0000-00002D520000}"/>
    <cellStyle name="Normal 6 3 2 9 2 2 3 2 2" xfId="40394" xr:uid="{00000000-0005-0000-0000-00002E520000}"/>
    <cellStyle name="Normal 6 3 2 9 2 2 3 3" xfId="30376" xr:uid="{00000000-0005-0000-0000-00002F520000}"/>
    <cellStyle name="Normal 6 3 2 9 2 2 4" xfId="11431" xr:uid="{00000000-0005-0000-0000-000030520000}"/>
    <cellStyle name="Normal 6 3 2 9 2 2 4 2" xfId="35616" xr:uid="{00000000-0005-0000-0000-000031520000}"/>
    <cellStyle name="Normal 6 3 2 9 2 2 5" xfId="25020" xr:uid="{00000000-0005-0000-0000-000032520000}"/>
    <cellStyle name="Normal 6 3 2 9 2 3" xfId="11432" xr:uid="{00000000-0005-0000-0000-000033520000}"/>
    <cellStyle name="Normal 6 3 2 9 2 3 2" xfId="11433" xr:uid="{00000000-0005-0000-0000-000034520000}"/>
    <cellStyle name="Normal 6 3 2 9 2 3 2 2" xfId="11434" xr:uid="{00000000-0005-0000-0000-000035520000}"/>
    <cellStyle name="Normal 6 3 2 9 2 3 2 2 2" xfId="40395" xr:uid="{00000000-0005-0000-0000-000036520000}"/>
    <cellStyle name="Normal 6 3 2 9 2 3 2 3" xfId="30377" xr:uid="{00000000-0005-0000-0000-000037520000}"/>
    <cellStyle name="Normal 6 3 2 9 2 3 3" xfId="11435" xr:uid="{00000000-0005-0000-0000-000038520000}"/>
    <cellStyle name="Normal 6 3 2 9 2 3 3 2" xfId="11436" xr:uid="{00000000-0005-0000-0000-000039520000}"/>
    <cellStyle name="Normal 6 3 2 9 2 3 3 2 2" xfId="40396" xr:uid="{00000000-0005-0000-0000-00003A520000}"/>
    <cellStyle name="Normal 6 3 2 9 2 3 3 3" xfId="30378" xr:uid="{00000000-0005-0000-0000-00003B520000}"/>
    <cellStyle name="Normal 6 3 2 9 2 3 4" xfId="11437" xr:uid="{00000000-0005-0000-0000-00003C520000}"/>
    <cellStyle name="Normal 6 3 2 9 2 3 4 2" xfId="35617" xr:uid="{00000000-0005-0000-0000-00003D520000}"/>
    <cellStyle name="Normal 6 3 2 9 2 3 5" xfId="25021" xr:uid="{00000000-0005-0000-0000-00003E520000}"/>
    <cellStyle name="Normal 6 3 2 9 2 4" xfId="11438" xr:uid="{00000000-0005-0000-0000-00003F520000}"/>
    <cellStyle name="Normal 6 3 2 9 2 4 2" xfId="11439" xr:uid="{00000000-0005-0000-0000-000040520000}"/>
    <cellStyle name="Normal 6 3 2 9 2 4 2 2" xfId="40397" xr:uid="{00000000-0005-0000-0000-000041520000}"/>
    <cellStyle name="Normal 6 3 2 9 2 4 3" xfId="30379" xr:uid="{00000000-0005-0000-0000-000042520000}"/>
    <cellStyle name="Normal 6 3 2 9 2 5" xfId="11440" xr:uid="{00000000-0005-0000-0000-000043520000}"/>
    <cellStyle name="Normal 6 3 2 9 2 5 2" xfId="11441" xr:uid="{00000000-0005-0000-0000-000044520000}"/>
    <cellStyle name="Normal 6 3 2 9 2 5 2 2" xfId="40398" xr:uid="{00000000-0005-0000-0000-000045520000}"/>
    <cellStyle name="Normal 6 3 2 9 2 5 3" xfId="30380" xr:uid="{00000000-0005-0000-0000-000046520000}"/>
    <cellStyle name="Normal 6 3 2 9 2 6" xfId="11442" xr:uid="{00000000-0005-0000-0000-000047520000}"/>
    <cellStyle name="Normal 6 3 2 9 2 6 2" xfId="35615" xr:uid="{00000000-0005-0000-0000-000048520000}"/>
    <cellStyle name="Normal 6 3 2 9 2 7" xfId="25019" xr:uid="{00000000-0005-0000-0000-000049520000}"/>
    <cellStyle name="Normal 6 3 2 9 3" xfId="11443" xr:uid="{00000000-0005-0000-0000-00004A520000}"/>
    <cellStyle name="Normal 6 3 2 9 3 2" xfId="11444" xr:uid="{00000000-0005-0000-0000-00004B520000}"/>
    <cellStyle name="Normal 6 3 2 9 3 2 2" xfId="11445" xr:uid="{00000000-0005-0000-0000-00004C520000}"/>
    <cellStyle name="Normal 6 3 2 9 3 2 2 2" xfId="40399" xr:uid="{00000000-0005-0000-0000-00004D520000}"/>
    <cellStyle name="Normal 6 3 2 9 3 2 3" xfId="30381" xr:uid="{00000000-0005-0000-0000-00004E520000}"/>
    <cellStyle name="Normal 6 3 2 9 3 3" xfId="11446" xr:uid="{00000000-0005-0000-0000-00004F520000}"/>
    <cellStyle name="Normal 6 3 2 9 3 3 2" xfId="11447" xr:uid="{00000000-0005-0000-0000-000050520000}"/>
    <cellStyle name="Normal 6 3 2 9 3 3 2 2" xfId="40400" xr:uid="{00000000-0005-0000-0000-000051520000}"/>
    <cellStyle name="Normal 6 3 2 9 3 3 3" xfId="30382" xr:uid="{00000000-0005-0000-0000-000052520000}"/>
    <cellStyle name="Normal 6 3 2 9 3 4" xfId="11448" xr:uid="{00000000-0005-0000-0000-000053520000}"/>
    <cellStyle name="Normal 6 3 2 9 3 4 2" xfId="35618" xr:uid="{00000000-0005-0000-0000-000054520000}"/>
    <cellStyle name="Normal 6 3 2 9 3 5" xfId="25022" xr:uid="{00000000-0005-0000-0000-000055520000}"/>
    <cellStyle name="Normal 6 3 2 9 4" xfId="11449" xr:uid="{00000000-0005-0000-0000-000056520000}"/>
    <cellStyle name="Normal 6 3 2 9 4 2" xfId="11450" xr:uid="{00000000-0005-0000-0000-000057520000}"/>
    <cellStyle name="Normal 6 3 2 9 4 2 2" xfId="11451" xr:uid="{00000000-0005-0000-0000-000058520000}"/>
    <cellStyle name="Normal 6 3 2 9 4 2 2 2" xfId="40401" xr:uid="{00000000-0005-0000-0000-000059520000}"/>
    <cellStyle name="Normal 6 3 2 9 4 2 3" xfId="30383" xr:uid="{00000000-0005-0000-0000-00005A520000}"/>
    <cellStyle name="Normal 6 3 2 9 4 3" xfId="11452" xr:uid="{00000000-0005-0000-0000-00005B520000}"/>
    <cellStyle name="Normal 6 3 2 9 4 3 2" xfId="11453" xr:uid="{00000000-0005-0000-0000-00005C520000}"/>
    <cellStyle name="Normal 6 3 2 9 4 3 2 2" xfId="40402" xr:uid="{00000000-0005-0000-0000-00005D520000}"/>
    <cellStyle name="Normal 6 3 2 9 4 3 3" xfId="30384" xr:uid="{00000000-0005-0000-0000-00005E520000}"/>
    <cellStyle name="Normal 6 3 2 9 4 4" xfId="11454" xr:uid="{00000000-0005-0000-0000-00005F520000}"/>
    <cellStyle name="Normal 6 3 2 9 4 4 2" xfId="35619" xr:uid="{00000000-0005-0000-0000-000060520000}"/>
    <cellStyle name="Normal 6 3 2 9 4 5" xfId="25023" xr:uid="{00000000-0005-0000-0000-000061520000}"/>
    <cellStyle name="Normal 6 3 2 9 5" xfId="11455" xr:uid="{00000000-0005-0000-0000-000062520000}"/>
    <cellStyle name="Normal 6 3 2 9 5 2" xfId="11456" xr:uid="{00000000-0005-0000-0000-000063520000}"/>
    <cellStyle name="Normal 6 3 2 9 5 2 2" xfId="40403" xr:uid="{00000000-0005-0000-0000-000064520000}"/>
    <cellStyle name="Normal 6 3 2 9 5 3" xfId="30385" xr:uid="{00000000-0005-0000-0000-000065520000}"/>
    <cellStyle name="Normal 6 3 2 9 6" xfId="11457" xr:uid="{00000000-0005-0000-0000-000066520000}"/>
    <cellStyle name="Normal 6 3 2 9 6 2" xfId="11458" xr:uid="{00000000-0005-0000-0000-000067520000}"/>
    <cellStyle name="Normal 6 3 2 9 6 2 2" xfId="40404" xr:uid="{00000000-0005-0000-0000-000068520000}"/>
    <cellStyle name="Normal 6 3 2 9 6 3" xfId="30386" xr:uid="{00000000-0005-0000-0000-000069520000}"/>
    <cellStyle name="Normal 6 3 2 9 7" xfId="11459" xr:uid="{00000000-0005-0000-0000-00006A520000}"/>
    <cellStyle name="Normal 6 3 2 9 7 2" xfId="35614" xr:uid="{00000000-0005-0000-0000-00006B520000}"/>
    <cellStyle name="Normal 6 3 2 9 8" xfId="25018" xr:uid="{00000000-0005-0000-0000-00006C520000}"/>
    <cellStyle name="Normal 6 3 20" xfId="11460" xr:uid="{00000000-0005-0000-0000-00006D520000}"/>
    <cellStyle name="Normal 6 3 20 2" xfId="43900" xr:uid="{00000000-0005-0000-0000-00006E520000}"/>
    <cellStyle name="Normal 6 3 21" xfId="11461" xr:uid="{00000000-0005-0000-0000-00006F520000}"/>
    <cellStyle name="Normal 6 3 22" xfId="23143" xr:uid="{00000000-0005-0000-0000-000070520000}"/>
    <cellStyle name="Normal 6 3 3" xfId="11462" xr:uid="{00000000-0005-0000-0000-000071520000}"/>
    <cellStyle name="Normal 6 3 3 10" xfId="11463" xr:uid="{00000000-0005-0000-0000-000072520000}"/>
    <cellStyle name="Normal 6 3 3 10 2" xfId="11464" xr:uid="{00000000-0005-0000-0000-000073520000}"/>
    <cellStyle name="Normal 6 3 3 10 2 2" xfId="40405" xr:uid="{00000000-0005-0000-0000-000074520000}"/>
    <cellStyle name="Normal 6 3 3 10 3" xfId="30387" xr:uid="{00000000-0005-0000-0000-000075520000}"/>
    <cellStyle name="Normal 6 3 3 11" xfId="11465" xr:uid="{00000000-0005-0000-0000-000076520000}"/>
    <cellStyle name="Normal 6 3 3 11 2" xfId="11466" xr:uid="{00000000-0005-0000-0000-000077520000}"/>
    <cellStyle name="Normal 6 3 3 11 2 2" xfId="40406" xr:uid="{00000000-0005-0000-0000-000078520000}"/>
    <cellStyle name="Normal 6 3 3 11 3" xfId="30388" xr:uid="{00000000-0005-0000-0000-000079520000}"/>
    <cellStyle name="Normal 6 3 3 12" xfId="11467" xr:uid="{00000000-0005-0000-0000-00007A520000}"/>
    <cellStyle name="Normal 6 3 3 12 2" xfId="35620" xr:uid="{00000000-0005-0000-0000-00007B520000}"/>
    <cellStyle name="Normal 6 3 3 13" xfId="25024" xr:uid="{00000000-0005-0000-0000-00007C520000}"/>
    <cellStyle name="Normal 6 3 3 2" xfId="11468" xr:uid="{00000000-0005-0000-0000-00007D520000}"/>
    <cellStyle name="Normal 6 3 3 2 10" xfId="11469" xr:uid="{00000000-0005-0000-0000-00007E520000}"/>
    <cellStyle name="Normal 6 3 3 2 10 2" xfId="11470" xr:uid="{00000000-0005-0000-0000-00007F520000}"/>
    <cellStyle name="Normal 6 3 3 2 10 2 2" xfId="40407" xr:uid="{00000000-0005-0000-0000-000080520000}"/>
    <cellStyle name="Normal 6 3 3 2 10 3" xfId="30389" xr:uid="{00000000-0005-0000-0000-000081520000}"/>
    <cellStyle name="Normal 6 3 3 2 11" xfId="11471" xr:uid="{00000000-0005-0000-0000-000082520000}"/>
    <cellStyle name="Normal 6 3 3 2 11 2" xfId="35621" xr:uid="{00000000-0005-0000-0000-000083520000}"/>
    <cellStyle name="Normal 6 3 3 2 12" xfId="25025" xr:uid="{00000000-0005-0000-0000-000084520000}"/>
    <cellStyle name="Normal 6 3 3 2 2" xfId="11472" xr:uid="{00000000-0005-0000-0000-000085520000}"/>
    <cellStyle name="Normal 6 3 3 2 2 10" xfId="25026" xr:uid="{00000000-0005-0000-0000-000086520000}"/>
    <cellStyle name="Normal 6 3 3 2 2 2" xfId="11473" xr:uid="{00000000-0005-0000-0000-000087520000}"/>
    <cellStyle name="Normal 6 3 3 2 2 2 2" xfId="11474" xr:uid="{00000000-0005-0000-0000-000088520000}"/>
    <cellStyle name="Normal 6 3 3 2 2 2 2 2" xfId="11475" xr:uid="{00000000-0005-0000-0000-000089520000}"/>
    <cellStyle name="Normal 6 3 3 2 2 2 2 2 2" xfId="11476" xr:uid="{00000000-0005-0000-0000-00008A520000}"/>
    <cellStyle name="Normal 6 3 3 2 2 2 2 2 2 2" xfId="11477" xr:uid="{00000000-0005-0000-0000-00008B520000}"/>
    <cellStyle name="Normal 6 3 3 2 2 2 2 2 2 2 2" xfId="40408" xr:uid="{00000000-0005-0000-0000-00008C520000}"/>
    <cellStyle name="Normal 6 3 3 2 2 2 2 2 2 3" xfId="30390" xr:uid="{00000000-0005-0000-0000-00008D520000}"/>
    <cellStyle name="Normal 6 3 3 2 2 2 2 2 3" xfId="11478" xr:uid="{00000000-0005-0000-0000-00008E520000}"/>
    <cellStyle name="Normal 6 3 3 2 2 2 2 2 3 2" xfId="11479" xr:uid="{00000000-0005-0000-0000-00008F520000}"/>
    <cellStyle name="Normal 6 3 3 2 2 2 2 2 3 2 2" xfId="40409" xr:uid="{00000000-0005-0000-0000-000090520000}"/>
    <cellStyle name="Normal 6 3 3 2 2 2 2 2 3 3" xfId="30391" xr:uid="{00000000-0005-0000-0000-000091520000}"/>
    <cellStyle name="Normal 6 3 3 2 2 2 2 2 4" xfId="11480" xr:uid="{00000000-0005-0000-0000-000092520000}"/>
    <cellStyle name="Normal 6 3 3 2 2 2 2 2 4 2" xfId="35625" xr:uid="{00000000-0005-0000-0000-000093520000}"/>
    <cellStyle name="Normal 6 3 3 2 2 2 2 2 5" xfId="25029" xr:uid="{00000000-0005-0000-0000-000094520000}"/>
    <cellStyle name="Normal 6 3 3 2 2 2 2 3" xfId="11481" xr:uid="{00000000-0005-0000-0000-000095520000}"/>
    <cellStyle name="Normal 6 3 3 2 2 2 2 3 2" xfId="11482" xr:uid="{00000000-0005-0000-0000-000096520000}"/>
    <cellStyle name="Normal 6 3 3 2 2 2 2 3 2 2" xfId="11483" xr:uid="{00000000-0005-0000-0000-000097520000}"/>
    <cellStyle name="Normal 6 3 3 2 2 2 2 3 2 2 2" xfId="40410" xr:uid="{00000000-0005-0000-0000-000098520000}"/>
    <cellStyle name="Normal 6 3 3 2 2 2 2 3 2 3" xfId="30392" xr:uid="{00000000-0005-0000-0000-000099520000}"/>
    <cellStyle name="Normal 6 3 3 2 2 2 2 3 3" xfId="11484" xr:uid="{00000000-0005-0000-0000-00009A520000}"/>
    <cellStyle name="Normal 6 3 3 2 2 2 2 3 3 2" xfId="11485" xr:uid="{00000000-0005-0000-0000-00009B520000}"/>
    <cellStyle name="Normal 6 3 3 2 2 2 2 3 3 2 2" xfId="40411" xr:uid="{00000000-0005-0000-0000-00009C520000}"/>
    <cellStyle name="Normal 6 3 3 2 2 2 2 3 3 3" xfId="30393" xr:uid="{00000000-0005-0000-0000-00009D520000}"/>
    <cellStyle name="Normal 6 3 3 2 2 2 2 3 4" xfId="11486" xr:uid="{00000000-0005-0000-0000-00009E520000}"/>
    <cellStyle name="Normal 6 3 3 2 2 2 2 3 4 2" xfId="35626" xr:uid="{00000000-0005-0000-0000-00009F520000}"/>
    <cellStyle name="Normal 6 3 3 2 2 2 2 3 5" xfId="25030" xr:uid="{00000000-0005-0000-0000-0000A0520000}"/>
    <cellStyle name="Normal 6 3 3 2 2 2 2 4" xfId="11487" xr:uid="{00000000-0005-0000-0000-0000A1520000}"/>
    <cellStyle name="Normal 6 3 3 2 2 2 2 4 2" xfId="11488" xr:uid="{00000000-0005-0000-0000-0000A2520000}"/>
    <cellStyle name="Normal 6 3 3 2 2 2 2 4 2 2" xfId="40412" xr:uid="{00000000-0005-0000-0000-0000A3520000}"/>
    <cellStyle name="Normal 6 3 3 2 2 2 2 4 3" xfId="30394" xr:uid="{00000000-0005-0000-0000-0000A4520000}"/>
    <cellStyle name="Normal 6 3 3 2 2 2 2 5" xfId="11489" xr:uid="{00000000-0005-0000-0000-0000A5520000}"/>
    <cellStyle name="Normal 6 3 3 2 2 2 2 5 2" xfId="11490" xr:uid="{00000000-0005-0000-0000-0000A6520000}"/>
    <cellStyle name="Normal 6 3 3 2 2 2 2 5 2 2" xfId="40413" xr:uid="{00000000-0005-0000-0000-0000A7520000}"/>
    <cellStyle name="Normal 6 3 3 2 2 2 2 5 3" xfId="30395" xr:uid="{00000000-0005-0000-0000-0000A8520000}"/>
    <cellStyle name="Normal 6 3 3 2 2 2 2 6" xfId="11491" xr:uid="{00000000-0005-0000-0000-0000A9520000}"/>
    <cellStyle name="Normal 6 3 3 2 2 2 2 6 2" xfId="35624" xr:uid="{00000000-0005-0000-0000-0000AA520000}"/>
    <cellStyle name="Normal 6 3 3 2 2 2 2 7" xfId="25028" xr:uid="{00000000-0005-0000-0000-0000AB520000}"/>
    <cellStyle name="Normal 6 3 3 2 2 2 3" xfId="11492" xr:uid="{00000000-0005-0000-0000-0000AC520000}"/>
    <cellStyle name="Normal 6 3 3 2 2 2 3 2" xfId="11493" xr:uid="{00000000-0005-0000-0000-0000AD520000}"/>
    <cellStyle name="Normal 6 3 3 2 2 2 3 2 2" xfId="11494" xr:uid="{00000000-0005-0000-0000-0000AE520000}"/>
    <cellStyle name="Normal 6 3 3 2 2 2 3 2 2 2" xfId="40414" xr:uid="{00000000-0005-0000-0000-0000AF520000}"/>
    <cellStyle name="Normal 6 3 3 2 2 2 3 2 3" xfId="30396" xr:uid="{00000000-0005-0000-0000-0000B0520000}"/>
    <cellStyle name="Normal 6 3 3 2 2 2 3 3" xfId="11495" xr:uid="{00000000-0005-0000-0000-0000B1520000}"/>
    <cellStyle name="Normal 6 3 3 2 2 2 3 3 2" xfId="11496" xr:uid="{00000000-0005-0000-0000-0000B2520000}"/>
    <cellStyle name="Normal 6 3 3 2 2 2 3 3 2 2" xfId="40415" xr:uid="{00000000-0005-0000-0000-0000B3520000}"/>
    <cellStyle name="Normal 6 3 3 2 2 2 3 3 3" xfId="30397" xr:uid="{00000000-0005-0000-0000-0000B4520000}"/>
    <cellStyle name="Normal 6 3 3 2 2 2 3 4" xfId="11497" xr:uid="{00000000-0005-0000-0000-0000B5520000}"/>
    <cellStyle name="Normal 6 3 3 2 2 2 3 4 2" xfId="35627" xr:uid="{00000000-0005-0000-0000-0000B6520000}"/>
    <cellStyle name="Normal 6 3 3 2 2 2 3 5" xfId="25031" xr:uid="{00000000-0005-0000-0000-0000B7520000}"/>
    <cellStyle name="Normal 6 3 3 2 2 2 4" xfId="11498" xr:uid="{00000000-0005-0000-0000-0000B8520000}"/>
    <cellStyle name="Normal 6 3 3 2 2 2 4 2" xfId="11499" xr:uid="{00000000-0005-0000-0000-0000B9520000}"/>
    <cellStyle name="Normal 6 3 3 2 2 2 4 2 2" xfId="11500" xr:uid="{00000000-0005-0000-0000-0000BA520000}"/>
    <cellStyle name="Normal 6 3 3 2 2 2 4 2 2 2" xfId="40416" xr:uid="{00000000-0005-0000-0000-0000BB520000}"/>
    <cellStyle name="Normal 6 3 3 2 2 2 4 2 3" xfId="30398" xr:uid="{00000000-0005-0000-0000-0000BC520000}"/>
    <cellStyle name="Normal 6 3 3 2 2 2 4 3" xfId="11501" xr:uid="{00000000-0005-0000-0000-0000BD520000}"/>
    <cellStyle name="Normal 6 3 3 2 2 2 4 3 2" xfId="11502" xr:uid="{00000000-0005-0000-0000-0000BE520000}"/>
    <cellStyle name="Normal 6 3 3 2 2 2 4 3 2 2" xfId="40417" xr:uid="{00000000-0005-0000-0000-0000BF520000}"/>
    <cellStyle name="Normal 6 3 3 2 2 2 4 3 3" xfId="30399" xr:uid="{00000000-0005-0000-0000-0000C0520000}"/>
    <cellStyle name="Normal 6 3 3 2 2 2 4 4" xfId="11503" xr:uid="{00000000-0005-0000-0000-0000C1520000}"/>
    <cellStyle name="Normal 6 3 3 2 2 2 4 4 2" xfId="35628" xr:uid="{00000000-0005-0000-0000-0000C2520000}"/>
    <cellStyle name="Normal 6 3 3 2 2 2 4 5" xfId="25032" xr:uid="{00000000-0005-0000-0000-0000C3520000}"/>
    <cellStyle name="Normal 6 3 3 2 2 2 5" xfId="11504" xr:uid="{00000000-0005-0000-0000-0000C4520000}"/>
    <cellStyle name="Normal 6 3 3 2 2 2 5 2" xfId="11505" xr:uid="{00000000-0005-0000-0000-0000C5520000}"/>
    <cellStyle name="Normal 6 3 3 2 2 2 5 2 2" xfId="40418" xr:uid="{00000000-0005-0000-0000-0000C6520000}"/>
    <cellStyle name="Normal 6 3 3 2 2 2 5 3" xfId="30400" xr:uid="{00000000-0005-0000-0000-0000C7520000}"/>
    <cellStyle name="Normal 6 3 3 2 2 2 6" xfId="11506" xr:uid="{00000000-0005-0000-0000-0000C8520000}"/>
    <cellStyle name="Normal 6 3 3 2 2 2 6 2" xfId="11507" xr:uid="{00000000-0005-0000-0000-0000C9520000}"/>
    <cellStyle name="Normal 6 3 3 2 2 2 6 2 2" xfId="40419" xr:uid="{00000000-0005-0000-0000-0000CA520000}"/>
    <cellStyle name="Normal 6 3 3 2 2 2 6 3" xfId="30401" xr:uid="{00000000-0005-0000-0000-0000CB520000}"/>
    <cellStyle name="Normal 6 3 3 2 2 2 7" xfId="11508" xr:uid="{00000000-0005-0000-0000-0000CC520000}"/>
    <cellStyle name="Normal 6 3 3 2 2 2 7 2" xfId="35623" xr:uid="{00000000-0005-0000-0000-0000CD520000}"/>
    <cellStyle name="Normal 6 3 3 2 2 2 8" xfId="25027" xr:uid="{00000000-0005-0000-0000-0000CE520000}"/>
    <cellStyle name="Normal 6 3 3 2 2 3" xfId="11509" xr:uid="{00000000-0005-0000-0000-0000CF520000}"/>
    <cellStyle name="Normal 6 3 3 2 2 3 2" xfId="11510" xr:uid="{00000000-0005-0000-0000-0000D0520000}"/>
    <cellStyle name="Normal 6 3 3 2 2 3 2 2" xfId="11511" xr:uid="{00000000-0005-0000-0000-0000D1520000}"/>
    <cellStyle name="Normal 6 3 3 2 2 3 2 2 2" xfId="11512" xr:uid="{00000000-0005-0000-0000-0000D2520000}"/>
    <cellStyle name="Normal 6 3 3 2 2 3 2 2 2 2" xfId="11513" xr:uid="{00000000-0005-0000-0000-0000D3520000}"/>
    <cellStyle name="Normal 6 3 3 2 2 3 2 2 2 2 2" xfId="40420" xr:uid="{00000000-0005-0000-0000-0000D4520000}"/>
    <cellStyle name="Normal 6 3 3 2 2 3 2 2 2 3" xfId="30402" xr:uid="{00000000-0005-0000-0000-0000D5520000}"/>
    <cellStyle name="Normal 6 3 3 2 2 3 2 2 3" xfId="11514" xr:uid="{00000000-0005-0000-0000-0000D6520000}"/>
    <cellStyle name="Normal 6 3 3 2 2 3 2 2 3 2" xfId="11515" xr:uid="{00000000-0005-0000-0000-0000D7520000}"/>
    <cellStyle name="Normal 6 3 3 2 2 3 2 2 3 2 2" xfId="40421" xr:uid="{00000000-0005-0000-0000-0000D8520000}"/>
    <cellStyle name="Normal 6 3 3 2 2 3 2 2 3 3" xfId="30403" xr:uid="{00000000-0005-0000-0000-0000D9520000}"/>
    <cellStyle name="Normal 6 3 3 2 2 3 2 2 4" xfId="11516" xr:uid="{00000000-0005-0000-0000-0000DA520000}"/>
    <cellStyle name="Normal 6 3 3 2 2 3 2 2 4 2" xfId="35631" xr:uid="{00000000-0005-0000-0000-0000DB520000}"/>
    <cellStyle name="Normal 6 3 3 2 2 3 2 2 5" xfId="25035" xr:uid="{00000000-0005-0000-0000-0000DC520000}"/>
    <cellStyle name="Normal 6 3 3 2 2 3 2 3" xfId="11517" xr:uid="{00000000-0005-0000-0000-0000DD520000}"/>
    <cellStyle name="Normal 6 3 3 2 2 3 2 3 2" xfId="11518" xr:uid="{00000000-0005-0000-0000-0000DE520000}"/>
    <cellStyle name="Normal 6 3 3 2 2 3 2 3 2 2" xfId="11519" xr:uid="{00000000-0005-0000-0000-0000DF520000}"/>
    <cellStyle name="Normal 6 3 3 2 2 3 2 3 2 2 2" xfId="40422" xr:uid="{00000000-0005-0000-0000-0000E0520000}"/>
    <cellStyle name="Normal 6 3 3 2 2 3 2 3 2 3" xfId="30404" xr:uid="{00000000-0005-0000-0000-0000E1520000}"/>
    <cellStyle name="Normal 6 3 3 2 2 3 2 3 3" xfId="11520" xr:uid="{00000000-0005-0000-0000-0000E2520000}"/>
    <cellStyle name="Normal 6 3 3 2 2 3 2 3 3 2" xfId="11521" xr:uid="{00000000-0005-0000-0000-0000E3520000}"/>
    <cellStyle name="Normal 6 3 3 2 2 3 2 3 3 2 2" xfId="40423" xr:uid="{00000000-0005-0000-0000-0000E4520000}"/>
    <cellStyle name="Normal 6 3 3 2 2 3 2 3 3 3" xfId="30405" xr:uid="{00000000-0005-0000-0000-0000E5520000}"/>
    <cellStyle name="Normal 6 3 3 2 2 3 2 3 4" xfId="11522" xr:uid="{00000000-0005-0000-0000-0000E6520000}"/>
    <cellStyle name="Normal 6 3 3 2 2 3 2 3 4 2" xfId="35632" xr:uid="{00000000-0005-0000-0000-0000E7520000}"/>
    <cellStyle name="Normal 6 3 3 2 2 3 2 3 5" xfId="25036" xr:uid="{00000000-0005-0000-0000-0000E8520000}"/>
    <cellStyle name="Normal 6 3 3 2 2 3 2 4" xfId="11523" xr:uid="{00000000-0005-0000-0000-0000E9520000}"/>
    <cellStyle name="Normal 6 3 3 2 2 3 2 4 2" xfId="11524" xr:uid="{00000000-0005-0000-0000-0000EA520000}"/>
    <cellStyle name="Normal 6 3 3 2 2 3 2 4 2 2" xfId="40424" xr:uid="{00000000-0005-0000-0000-0000EB520000}"/>
    <cellStyle name="Normal 6 3 3 2 2 3 2 4 3" xfId="30406" xr:uid="{00000000-0005-0000-0000-0000EC520000}"/>
    <cellStyle name="Normal 6 3 3 2 2 3 2 5" xfId="11525" xr:uid="{00000000-0005-0000-0000-0000ED520000}"/>
    <cellStyle name="Normal 6 3 3 2 2 3 2 5 2" xfId="11526" xr:uid="{00000000-0005-0000-0000-0000EE520000}"/>
    <cellStyle name="Normal 6 3 3 2 2 3 2 5 2 2" xfId="40425" xr:uid="{00000000-0005-0000-0000-0000EF520000}"/>
    <cellStyle name="Normal 6 3 3 2 2 3 2 5 3" xfId="30407" xr:uid="{00000000-0005-0000-0000-0000F0520000}"/>
    <cellStyle name="Normal 6 3 3 2 2 3 2 6" xfId="11527" xr:uid="{00000000-0005-0000-0000-0000F1520000}"/>
    <cellStyle name="Normal 6 3 3 2 2 3 2 6 2" xfId="35630" xr:uid="{00000000-0005-0000-0000-0000F2520000}"/>
    <cellStyle name="Normal 6 3 3 2 2 3 2 7" xfId="25034" xr:uid="{00000000-0005-0000-0000-0000F3520000}"/>
    <cellStyle name="Normal 6 3 3 2 2 3 3" xfId="11528" xr:uid="{00000000-0005-0000-0000-0000F4520000}"/>
    <cellStyle name="Normal 6 3 3 2 2 3 3 2" xfId="11529" xr:uid="{00000000-0005-0000-0000-0000F5520000}"/>
    <cellStyle name="Normal 6 3 3 2 2 3 3 2 2" xfId="11530" xr:uid="{00000000-0005-0000-0000-0000F6520000}"/>
    <cellStyle name="Normal 6 3 3 2 2 3 3 2 2 2" xfId="40426" xr:uid="{00000000-0005-0000-0000-0000F7520000}"/>
    <cellStyle name="Normal 6 3 3 2 2 3 3 2 3" xfId="30408" xr:uid="{00000000-0005-0000-0000-0000F8520000}"/>
    <cellStyle name="Normal 6 3 3 2 2 3 3 3" xfId="11531" xr:uid="{00000000-0005-0000-0000-0000F9520000}"/>
    <cellStyle name="Normal 6 3 3 2 2 3 3 3 2" xfId="11532" xr:uid="{00000000-0005-0000-0000-0000FA520000}"/>
    <cellStyle name="Normal 6 3 3 2 2 3 3 3 2 2" xfId="40427" xr:uid="{00000000-0005-0000-0000-0000FB520000}"/>
    <cellStyle name="Normal 6 3 3 2 2 3 3 3 3" xfId="30409" xr:uid="{00000000-0005-0000-0000-0000FC520000}"/>
    <cellStyle name="Normal 6 3 3 2 2 3 3 4" xfId="11533" xr:uid="{00000000-0005-0000-0000-0000FD520000}"/>
    <cellStyle name="Normal 6 3 3 2 2 3 3 4 2" xfId="35633" xr:uid="{00000000-0005-0000-0000-0000FE520000}"/>
    <cellStyle name="Normal 6 3 3 2 2 3 3 5" xfId="25037" xr:uid="{00000000-0005-0000-0000-0000FF520000}"/>
    <cellStyle name="Normal 6 3 3 2 2 3 4" xfId="11534" xr:uid="{00000000-0005-0000-0000-000000530000}"/>
    <cellStyle name="Normal 6 3 3 2 2 3 4 2" xfId="11535" xr:uid="{00000000-0005-0000-0000-000001530000}"/>
    <cellStyle name="Normal 6 3 3 2 2 3 4 2 2" xfId="11536" xr:uid="{00000000-0005-0000-0000-000002530000}"/>
    <cellStyle name="Normal 6 3 3 2 2 3 4 2 2 2" xfId="40428" xr:uid="{00000000-0005-0000-0000-000003530000}"/>
    <cellStyle name="Normal 6 3 3 2 2 3 4 2 3" xfId="30410" xr:uid="{00000000-0005-0000-0000-000004530000}"/>
    <cellStyle name="Normal 6 3 3 2 2 3 4 3" xfId="11537" xr:uid="{00000000-0005-0000-0000-000005530000}"/>
    <cellStyle name="Normal 6 3 3 2 2 3 4 3 2" xfId="11538" xr:uid="{00000000-0005-0000-0000-000006530000}"/>
    <cellStyle name="Normal 6 3 3 2 2 3 4 3 2 2" xfId="40429" xr:uid="{00000000-0005-0000-0000-000007530000}"/>
    <cellStyle name="Normal 6 3 3 2 2 3 4 3 3" xfId="30411" xr:uid="{00000000-0005-0000-0000-000008530000}"/>
    <cellStyle name="Normal 6 3 3 2 2 3 4 4" xfId="11539" xr:uid="{00000000-0005-0000-0000-000009530000}"/>
    <cellStyle name="Normal 6 3 3 2 2 3 4 4 2" xfId="35634" xr:uid="{00000000-0005-0000-0000-00000A530000}"/>
    <cellStyle name="Normal 6 3 3 2 2 3 4 5" xfId="25038" xr:uid="{00000000-0005-0000-0000-00000B530000}"/>
    <cellStyle name="Normal 6 3 3 2 2 3 5" xfId="11540" xr:uid="{00000000-0005-0000-0000-00000C530000}"/>
    <cellStyle name="Normal 6 3 3 2 2 3 5 2" xfId="11541" xr:uid="{00000000-0005-0000-0000-00000D530000}"/>
    <cellStyle name="Normal 6 3 3 2 2 3 5 2 2" xfId="40430" xr:uid="{00000000-0005-0000-0000-00000E530000}"/>
    <cellStyle name="Normal 6 3 3 2 2 3 5 3" xfId="30412" xr:uid="{00000000-0005-0000-0000-00000F530000}"/>
    <cellStyle name="Normal 6 3 3 2 2 3 6" xfId="11542" xr:uid="{00000000-0005-0000-0000-000010530000}"/>
    <cellStyle name="Normal 6 3 3 2 2 3 6 2" xfId="11543" xr:uid="{00000000-0005-0000-0000-000011530000}"/>
    <cellStyle name="Normal 6 3 3 2 2 3 6 2 2" xfId="40431" xr:uid="{00000000-0005-0000-0000-000012530000}"/>
    <cellStyle name="Normal 6 3 3 2 2 3 6 3" xfId="30413" xr:uid="{00000000-0005-0000-0000-000013530000}"/>
    <cellStyle name="Normal 6 3 3 2 2 3 7" xfId="11544" xr:uid="{00000000-0005-0000-0000-000014530000}"/>
    <cellStyle name="Normal 6 3 3 2 2 3 7 2" xfId="35629" xr:uid="{00000000-0005-0000-0000-000015530000}"/>
    <cellStyle name="Normal 6 3 3 2 2 3 8" xfId="25033" xr:uid="{00000000-0005-0000-0000-000016530000}"/>
    <cellStyle name="Normal 6 3 3 2 2 4" xfId="11545" xr:uid="{00000000-0005-0000-0000-000017530000}"/>
    <cellStyle name="Normal 6 3 3 2 2 4 2" xfId="11546" xr:uid="{00000000-0005-0000-0000-000018530000}"/>
    <cellStyle name="Normal 6 3 3 2 2 4 2 2" xfId="11547" xr:uid="{00000000-0005-0000-0000-000019530000}"/>
    <cellStyle name="Normal 6 3 3 2 2 4 2 2 2" xfId="11548" xr:uid="{00000000-0005-0000-0000-00001A530000}"/>
    <cellStyle name="Normal 6 3 3 2 2 4 2 2 2 2" xfId="40432" xr:uid="{00000000-0005-0000-0000-00001B530000}"/>
    <cellStyle name="Normal 6 3 3 2 2 4 2 2 3" xfId="30414" xr:uid="{00000000-0005-0000-0000-00001C530000}"/>
    <cellStyle name="Normal 6 3 3 2 2 4 2 3" xfId="11549" xr:uid="{00000000-0005-0000-0000-00001D530000}"/>
    <cellStyle name="Normal 6 3 3 2 2 4 2 3 2" xfId="11550" xr:uid="{00000000-0005-0000-0000-00001E530000}"/>
    <cellStyle name="Normal 6 3 3 2 2 4 2 3 2 2" xfId="40433" xr:uid="{00000000-0005-0000-0000-00001F530000}"/>
    <cellStyle name="Normal 6 3 3 2 2 4 2 3 3" xfId="30415" xr:uid="{00000000-0005-0000-0000-000020530000}"/>
    <cellStyle name="Normal 6 3 3 2 2 4 2 4" xfId="11551" xr:uid="{00000000-0005-0000-0000-000021530000}"/>
    <cellStyle name="Normal 6 3 3 2 2 4 2 4 2" xfId="35636" xr:uid="{00000000-0005-0000-0000-000022530000}"/>
    <cellStyle name="Normal 6 3 3 2 2 4 2 5" xfId="25040" xr:uid="{00000000-0005-0000-0000-000023530000}"/>
    <cellStyle name="Normal 6 3 3 2 2 4 3" xfId="11552" xr:uid="{00000000-0005-0000-0000-000024530000}"/>
    <cellStyle name="Normal 6 3 3 2 2 4 3 2" xfId="11553" xr:uid="{00000000-0005-0000-0000-000025530000}"/>
    <cellStyle name="Normal 6 3 3 2 2 4 3 2 2" xfId="11554" xr:uid="{00000000-0005-0000-0000-000026530000}"/>
    <cellStyle name="Normal 6 3 3 2 2 4 3 2 2 2" xfId="40434" xr:uid="{00000000-0005-0000-0000-000027530000}"/>
    <cellStyle name="Normal 6 3 3 2 2 4 3 2 3" xfId="30416" xr:uid="{00000000-0005-0000-0000-000028530000}"/>
    <cellStyle name="Normal 6 3 3 2 2 4 3 3" xfId="11555" xr:uid="{00000000-0005-0000-0000-000029530000}"/>
    <cellStyle name="Normal 6 3 3 2 2 4 3 3 2" xfId="11556" xr:uid="{00000000-0005-0000-0000-00002A530000}"/>
    <cellStyle name="Normal 6 3 3 2 2 4 3 3 2 2" xfId="40435" xr:uid="{00000000-0005-0000-0000-00002B530000}"/>
    <cellStyle name="Normal 6 3 3 2 2 4 3 3 3" xfId="30417" xr:uid="{00000000-0005-0000-0000-00002C530000}"/>
    <cellStyle name="Normal 6 3 3 2 2 4 3 4" xfId="11557" xr:uid="{00000000-0005-0000-0000-00002D530000}"/>
    <cellStyle name="Normal 6 3 3 2 2 4 3 4 2" xfId="35637" xr:uid="{00000000-0005-0000-0000-00002E530000}"/>
    <cellStyle name="Normal 6 3 3 2 2 4 3 5" xfId="25041" xr:uid="{00000000-0005-0000-0000-00002F530000}"/>
    <cellStyle name="Normal 6 3 3 2 2 4 4" xfId="11558" xr:uid="{00000000-0005-0000-0000-000030530000}"/>
    <cellStyle name="Normal 6 3 3 2 2 4 4 2" xfId="11559" xr:uid="{00000000-0005-0000-0000-000031530000}"/>
    <cellStyle name="Normal 6 3 3 2 2 4 4 2 2" xfId="40436" xr:uid="{00000000-0005-0000-0000-000032530000}"/>
    <cellStyle name="Normal 6 3 3 2 2 4 4 3" xfId="30418" xr:uid="{00000000-0005-0000-0000-000033530000}"/>
    <cellStyle name="Normal 6 3 3 2 2 4 5" xfId="11560" xr:uid="{00000000-0005-0000-0000-000034530000}"/>
    <cellStyle name="Normal 6 3 3 2 2 4 5 2" xfId="11561" xr:uid="{00000000-0005-0000-0000-000035530000}"/>
    <cellStyle name="Normal 6 3 3 2 2 4 5 2 2" xfId="40437" xr:uid="{00000000-0005-0000-0000-000036530000}"/>
    <cellStyle name="Normal 6 3 3 2 2 4 5 3" xfId="30419" xr:uid="{00000000-0005-0000-0000-000037530000}"/>
    <cellStyle name="Normal 6 3 3 2 2 4 6" xfId="11562" xr:uid="{00000000-0005-0000-0000-000038530000}"/>
    <cellStyle name="Normal 6 3 3 2 2 4 6 2" xfId="35635" xr:uid="{00000000-0005-0000-0000-000039530000}"/>
    <cellStyle name="Normal 6 3 3 2 2 4 7" xfId="25039" xr:uid="{00000000-0005-0000-0000-00003A530000}"/>
    <cellStyle name="Normal 6 3 3 2 2 5" xfId="11563" xr:uid="{00000000-0005-0000-0000-00003B530000}"/>
    <cellStyle name="Normal 6 3 3 2 2 5 2" xfId="11564" xr:uid="{00000000-0005-0000-0000-00003C530000}"/>
    <cellStyle name="Normal 6 3 3 2 2 5 2 2" xfId="11565" xr:uid="{00000000-0005-0000-0000-00003D530000}"/>
    <cellStyle name="Normal 6 3 3 2 2 5 2 2 2" xfId="40438" xr:uid="{00000000-0005-0000-0000-00003E530000}"/>
    <cellStyle name="Normal 6 3 3 2 2 5 2 3" xfId="30420" xr:uid="{00000000-0005-0000-0000-00003F530000}"/>
    <cellStyle name="Normal 6 3 3 2 2 5 3" xfId="11566" xr:uid="{00000000-0005-0000-0000-000040530000}"/>
    <cellStyle name="Normal 6 3 3 2 2 5 3 2" xfId="11567" xr:uid="{00000000-0005-0000-0000-000041530000}"/>
    <cellStyle name="Normal 6 3 3 2 2 5 3 2 2" xfId="40439" xr:uid="{00000000-0005-0000-0000-000042530000}"/>
    <cellStyle name="Normal 6 3 3 2 2 5 3 3" xfId="30421" xr:uid="{00000000-0005-0000-0000-000043530000}"/>
    <cellStyle name="Normal 6 3 3 2 2 5 4" xfId="11568" xr:uid="{00000000-0005-0000-0000-000044530000}"/>
    <cellStyle name="Normal 6 3 3 2 2 5 4 2" xfId="35638" xr:uid="{00000000-0005-0000-0000-000045530000}"/>
    <cellStyle name="Normal 6 3 3 2 2 5 5" xfId="25042" xr:uid="{00000000-0005-0000-0000-000046530000}"/>
    <cellStyle name="Normal 6 3 3 2 2 6" xfId="11569" xr:uid="{00000000-0005-0000-0000-000047530000}"/>
    <cellStyle name="Normal 6 3 3 2 2 6 2" xfId="11570" xr:uid="{00000000-0005-0000-0000-000048530000}"/>
    <cellStyle name="Normal 6 3 3 2 2 6 2 2" xfId="11571" xr:uid="{00000000-0005-0000-0000-000049530000}"/>
    <cellStyle name="Normal 6 3 3 2 2 6 2 2 2" xfId="40440" xr:uid="{00000000-0005-0000-0000-00004A530000}"/>
    <cellStyle name="Normal 6 3 3 2 2 6 2 3" xfId="30422" xr:uid="{00000000-0005-0000-0000-00004B530000}"/>
    <cellStyle name="Normal 6 3 3 2 2 6 3" xfId="11572" xr:uid="{00000000-0005-0000-0000-00004C530000}"/>
    <cellStyle name="Normal 6 3 3 2 2 6 3 2" xfId="11573" xr:uid="{00000000-0005-0000-0000-00004D530000}"/>
    <cellStyle name="Normal 6 3 3 2 2 6 3 2 2" xfId="40441" xr:uid="{00000000-0005-0000-0000-00004E530000}"/>
    <cellStyle name="Normal 6 3 3 2 2 6 3 3" xfId="30423" xr:uid="{00000000-0005-0000-0000-00004F530000}"/>
    <cellStyle name="Normal 6 3 3 2 2 6 4" xfId="11574" xr:uid="{00000000-0005-0000-0000-000050530000}"/>
    <cellStyle name="Normal 6 3 3 2 2 6 4 2" xfId="35639" xr:uid="{00000000-0005-0000-0000-000051530000}"/>
    <cellStyle name="Normal 6 3 3 2 2 6 5" xfId="25043" xr:uid="{00000000-0005-0000-0000-000052530000}"/>
    <cellStyle name="Normal 6 3 3 2 2 7" xfId="11575" xr:uid="{00000000-0005-0000-0000-000053530000}"/>
    <cellStyle name="Normal 6 3 3 2 2 7 2" xfId="11576" xr:uid="{00000000-0005-0000-0000-000054530000}"/>
    <cellStyle name="Normal 6 3 3 2 2 7 2 2" xfId="40442" xr:uid="{00000000-0005-0000-0000-000055530000}"/>
    <cellStyle name="Normal 6 3 3 2 2 7 3" xfId="30424" xr:uid="{00000000-0005-0000-0000-000056530000}"/>
    <cellStyle name="Normal 6 3 3 2 2 8" xfId="11577" xr:uid="{00000000-0005-0000-0000-000057530000}"/>
    <cellStyle name="Normal 6 3 3 2 2 8 2" xfId="11578" xr:uid="{00000000-0005-0000-0000-000058530000}"/>
    <cellStyle name="Normal 6 3 3 2 2 8 2 2" xfId="40443" xr:uid="{00000000-0005-0000-0000-000059530000}"/>
    <cellStyle name="Normal 6 3 3 2 2 8 3" xfId="30425" xr:uid="{00000000-0005-0000-0000-00005A530000}"/>
    <cellStyle name="Normal 6 3 3 2 2 9" xfId="11579" xr:uid="{00000000-0005-0000-0000-00005B530000}"/>
    <cellStyle name="Normal 6 3 3 2 2 9 2" xfId="35622" xr:uid="{00000000-0005-0000-0000-00005C530000}"/>
    <cellStyle name="Normal 6 3 3 2 3" xfId="11580" xr:uid="{00000000-0005-0000-0000-00005D530000}"/>
    <cellStyle name="Normal 6 3 3 2 3 2" xfId="11581" xr:uid="{00000000-0005-0000-0000-00005E530000}"/>
    <cellStyle name="Normal 6 3 3 2 3 2 2" xfId="11582" xr:uid="{00000000-0005-0000-0000-00005F530000}"/>
    <cellStyle name="Normal 6 3 3 2 3 2 2 2" xfId="11583" xr:uid="{00000000-0005-0000-0000-000060530000}"/>
    <cellStyle name="Normal 6 3 3 2 3 2 2 2 2" xfId="11584" xr:uid="{00000000-0005-0000-0000-000061530000}"/>
    <cellStyle name="Normal 6 3 3 2 3 2 2 2 2 2" xfId="40444" xr:uid="{00000000-0005-0000-0000-000062530000}"/>
    <cellStyle name="Normal 6 3 3 2 3 2 2 2 3" xfId="30426" xr:uid="{00000000-0005-0000-0000-000063530000}"/>
    <cellStyle name="Normal 6 3 3 2 3 2 2 3" xfId="11585" xr:uid="{00000000-0005-0000-0000-000064530000}"/>
    <cellStyle name="Normal 6 3 3 2 3 2 2 3 2" xfId="11586" xr:uid="{00000000-0005-0000-0000-000065530000}"/>
    <cellStyle name="Normal 6 3 3 2 3 2 2 3 2 2" xfId="40445" xr:uid="{00000000-0005-0000-0000-000066530000}"/>
    <cellStyle name="Normal 6 3 3 2 3 2 2 3 3" xfId="30427" xr:uid="{00000000-0005-0000-0000-000067530000}"/>
    <cellStyle name="Normal 6 3 3 2 3 2 2 4" xfId="11587" xr:uid="{00000000-0005-0000-0000-000068530000}"/>
    <cellStyle name="Normal 6 3 3 2 3 2 2 4 2" xfId="35642" xr:uid="{00000000-0005-0000-0000-000069530000}"/>
    <cellStyle name="Normal 6 3 3 2 3 2 2 5" xfId="25046" xr:uid="{00000000-0005-0000-0000-00006A530000}"/>
    <cellStyle name="Normal 6 3 3 2 3 2 3" xfId="11588" xr:uid="{00000000-0005-0000-0000-00006B530000}"/>
    <cellStyle name="Normal 6 3 3 2 3 2 3 2" xfId="11589" xr:uid="{00000000-0005-0000-0000-00006C530000}"/>
    <cellStyle name="Normal 6 3 3 2 3 2 3 2 2" xfId="11590" xr:uid="{00000000-0005-0000-0000-00006D530000}"/>
    <cellStyle name="Normal 6 3 3 2 3 2 3 2 2 2" xfId="40446" xr:uid="{00000000-0005-0000-0000-00006E530000}"/>
    <cellStyle name="Normal 6 3 3 2 3 2 3 2 3" xfId="30428" xr:uid="{00000000-0005-0000-0000-00006F530000}"/>
    <cellStyle name="Normal 6 3 3 2 3 2 3 3" xfId="11591" xr:uid="{00000000-0005-0000-0000-000070530000}"/>
    <cellStyle name="Normal 6 3 3 2 3 2 3 3 2" xfId="11592" xr:uid="{00000000-0005-0000-0000-000071530000}"/>
    <cellStyle name="Normal 6 3 3 2 3 2 3 3 2 2" xfId="40447" xr:uid="{00000000-0005-0000-0000-000072530000}"/>
    <cellStyle name="Normal 6 3 3 2 3 2 3 3 3" xfId="30429" xr:uid="{00000000-0005-0000-0000-000073530000}"/>
    <cellStyle name="Normal 6 3 3 2 3 2 3 4" xfId="11593" xr:uid="{00000000-0005-0000-0000-000074530000}"/>
    <cellStyle name="Normal 6 3 3 2 3 2 3 4 2" xfId="35643" xr:uid="{00000000-0005-0000-0000-000075530000}"/>
    <cellStyle name="Normal 6 3 3 2 3 2 3 5" xfId="25047" xr:uid="{00000000-0005-0000-0000-000076530000}"/>
    <cellStyle name="Normal 6 3 3 2 3 2 4" xfId="11594" xr:uid="{00000000-0005-0000-0000-000077530000}"/>
    <cellStyle name="Normal 6 3 3 2 3 2 4 2" xfId="11595" xr:uid="{00000000-0005-0000-0000-000078530000}"/>
    <cellStyle name="Normal 6 3 3 2 3 2 4 2 2" xfId="40448" xr:uid="{00000000-0005-0000-0000-000079530000}"/>
    <cellStyle name="Normal 6 3 3 2 3 2 4 3" xfId="30430" xr:uid="{00000000-0005-0000-0000-00007A530000}"/>
    <cellStyle name="Normal 6 3 3 2 3 2 5" xfId="11596" xr:uid="{00000000-0005-0000-0000-00007B530000}"/>
    <cellStyle name="Normal 6 3 3 2 3 2 5 2" xfId="11597" xr:uid="{00000000-0005-0000-0000-00007C530000}"/>
    <cellStyle name="Normal 6 3 3 2 3 2 5 2 2" xfId="40449" xr:uid="{00000000-0005-0000-0000-00007D530000}"/>
    <cellStyle name="Normal 6 3 3 2 3 2 5 3" xfId="30431" xr:uid="{00000000-0005-0000-0000-00007E530000}"/>
    <cellStyle name="Normal 6 3 3 2 3 2 6" xfId="11598" xr:uid="{00000000-0005-0000-0000-00007F530000}"/>
    <cellStyle name="Normal 6 3 3 2 3 2 6 2" xfId="35641" xr:uid="{00000000-0005-0000-0000-000080530000}"/>
    <cellStyle name="Normal 6 3 3 2 3 2 7" xfId="25045" xr:uid="{00000000-0005-0000-0000-000081530000}"/>
    <cellStyle name="Normal 6 3 3 2 3 3" xfId="11599" xr:uid="{00000000-0005-0000-0000-000082530000}"/>
    <cellStyle name="Normal 6 3 3 2 3 3 2" xfId="11600" xr:uid="{00000000-0005-0000-0000-000083530000}"/>
    <cellStyle name="Normal 6 3 3 2 3 3 2 2" xfId="11601" xr:uid="{00000000-0005-0000-0000-000084530000}"/>
    <cellStyle name="Normal 6 3 3 2 3 3 2 2 2" xfId="40450" xr:uid="{00000000-0005-0000-0000-000085530000}"/>
    <cellStyle name="Normal 6 3 3 2 3 3 2 3" xfId="30432" xr:uid="{00000000-0005-0000-0000-000086530000}"/>
    <cellStyle name="Normal 6 3 3 2 3 3 3" xfId="11602" xr:uid="{00000000-0005-0000-0000-000087530000}"/>
    <cellStyle name="Normal 6 3 3 2 3 3 3 2" xfId="11603" xr:uid="{00000000-0005-0000-0000-000088530000}"/>
    <cellStyle name="Normal 6 3 3 2 3 3 3 2 2" xfId="40451" xr:uid="{00000000-0005-0000-0000-000089530000}"/>
    <cellStyle name="Normal 6 3 3 2 3 3 3 3" xfId="30433" xr:uid="{00000000-0005-0000-0000-00008A530000}"/>
    <cellStyle name="Normal 6 3 3 2 3 3 4" xfId="11604" xr:uid="{00000000-0005-0000-0000-00008B530000}"/>
    <cellStyle name="Normal 6 3 3 2 3 3 4 2" xfId="35644" xr:uid="{00000000-0005-0000-0000-00008C530000}"/>
    <cellStyle name="Normal 6 3 3 2 3 3 5" xfId="25048" xr:uid="{00000000-0005-0000-0000-00008D530000}"/>
    <cellStyle name="Normal 6 3 3 2 3 4" xfId="11605" xr:uid="{00000000-0005-0000-0000-00008E530000}"/>
    <cellStyle name="Normal 6 3 3 2 3 4 2" xfId="11606" xr:uid="{00000000-0005-0000-0000-00008F530000}"/>
    <cellStyle name="Normal 6 3 3 2 3 4 2 2" xfId="11607" xr:uid="{00000000-0005-0000-0000-000090530000}"/>
    <cellStyle name="Normal 6 3 3 2 3 4 2 2 2" xfId="40452" xr:uid="{00000000-0005-0000-0000-000091530000}"/>
    <cellStyle name="Normal 6 3 3 2 3 4 2 3" xfId="30434" xr:uid="{00000000-0005-0000-0000-000092530000}"/>
    <cellStyle name="Normal 6 3 3 2 3 4 3" xfId="11608" xr:uid="{00000000-0005-0000-0000-000093530000}"/>
    <cellStyle name="Normal 6 3 3 2 3 4 3 2" xfId="11609" xr:uid="{00000000-0005-0000-0000-000094530000}"/>
    <cellStyle name="Normal 6 3 3 2 3 4 3 2 2" xfId="40453" xr:uid="{00000000-0005-0000-0000-000095530000}"/>
    <cellStyle name="Normal 6 3 3 2 3 4 3 3" xfId="30435" xr:uid="{00000000-0005-0000-0000-000096530000}"/>
    <cellStyle name="Normal 6 3 3 2 3 4 4" xfId="11610" xr:uid="{00000000-0005-0000-0000-000097530000}"/>
    <cellStyle name="Normal 6 3 3 2 3 4 4 2" xfId="35645" xr:uid="{00000000-0005-0000-0000-000098530000}"/>
    <cellStyle name="Normal 6 3 3 2 3 4 5" xfId="25049" xr:uid="{00000000-0005-0000-0000-000099530000}"/>
    <cellStyle name="Normal 6 3 3 2 3 5" xfId="11611" xr:uid="{00000000-0005-0000-0000-00009A530000}"/>
    <cellStyle name="Normal 6 3 3 2 3 5 2" xfId="11612" xr:uid="{00000000-0005-0000-0000-00009B530000}"/>
    <cellStyle name="Normal 6 3 3 2 3 5 2 2" xfId="40454" xr:uid="{00000000-0005-0000-0000-00009C530000}"/>
    <cellStyle name="Normal 6 3 3 2 3 5 3" xfId="30436" xr:uid="{00000000-0005-0000-0000-00009D530000}"/>
    <cellStyle name="Normal 6 3 3 2 3 6" xfId="11613" xr:uid="{00000000-0005-0000-0000-00009E530000}"/>
    <cellStyle name="Normal 6 3 3 2 3 6 2" xfId="11614" xr:uid="{00000000-0005-0000-0000-00009F530000}"/>
    <cellStyle name="Normal 6 3 3 2 3 6 2 2" xfId="40455" xr:uid="{00000000-0005-0000-0000-0000A0530000}"/>
    <cellStyle name="Normal 6 3 3 2 3 6 3" xfId="30437" xr:uid="{00000000-0005-0000-0000-0000A1530000}"/>
    <cellStyle name="Normal 6 3 3 2 3 7" xfId="11615" xr:uid="{00000000-0005-0000-0000-0000A2530000}"/>
    <cellStyle name="Normal 6 3 3 2 3 7 2" xfId="35640" xr:uid="{00000000-0005-0000-0000-0000A3530000}"/>
    <cellStyle name="Normal 6 3 3 2 3 8" xfId="25044" xr:uid="{00000000-0005-0000-0000-0000A4530000}"/>
    <cellStyle name="Normal 6 3 3 2 4" xfId="11616" xr:uid="{00000000-0005-0000-0000-0000A5530000}"/>
    <cellStyle name="Normal 6 3 3 2 4 2" xfId="11617" xr:uid="{00000000-0005-0000-0000-0000A6530000}"/>
    <cellStyle name="Normal 6 3 3 2 4 2 2" xfId="11618" xr:uid="{00000000-0005-0000-0000-0000A7530000}"/>
    <cellStyle name="Normal 6 3 3 2 4 2 2 2" xfId="11619" xr:uid="{00000000-0005-0000-0000-0000A8530000}"/>
    <cellStyle name="Normal 6 3 3 2 4 2 2 2 2" xfId="11620" xr:uid="{00000000-0005-0000-0000-0000A9530000}"/>
    <cellStyle name="Normal 6 3 3 2 4 2 2 2 2 2" xfId="40456" xr:uid="{00000000-0005-0000-0000-0000AA530000}"/>
    <cellStyle name="Normal 6 3 3 2 4 2 2 2 3" xfId="30438" xr:uid="{00000000-0005-0000-0000-0000AB530000}"/>
    <cellStyle name="Normal 6 3 3 2 4 2 2 3" xfId="11621" xr:uid="{00000000-0005-0000-0000-0000AC530000}"/>
    <cellStyle name="Normal 6 3 3 2 4 2 2 3 2" xfId="11622" xr:uid="{00000000-0005-0000-0000-0000AD530000}"/>
    <cellStyle name="Normal 6 3 3 2 4 2 2 3 2 2" xfId="40457" xr:uid="{00000000-0005-0000-0000-0000AE530000}"/>
    <cellStyle name="Normal 6 3 3 2 4 2 2 3 3" xfId="30439" xr:uid="{00000000-0005-0000-0000-0000AF530000}"/>
    <cellStyle name="Normal 6 3 3 2 4 2 2 4" xfId="11623" xr:uid="{00000000-0005-0000-0000-0000B0530000}"/>
    <cellStyle name="Normal 6 3 3 2 4 2 2 4 2" xfId="35648" xr:uid="{00000000-0005-0000-0000-0000B1530000}"/>
    <cellStyle name="Normal 6 3 3 2 4 2 2 5" xfId="25052" xr:uid="{00000000-0005-0000-0000-0000B2530000}"/>
    <cellStyle name="Normal 6 3 3 2 4 2 3" xfId="11624" xr:uid="{00000000-0005-0000-0000-0000B3530000}"/>
    <cellStyle name="Normal 6 3 3 2 4 2 3 2" xfId="11625" xr:uid="{00000000-0005-0000-0000-0000B4530000}"/>
    <cellStyle name="Normal 6 3 3 2 4 2 3 2 2" xfId="11626" xr:uid="{00000000-0005-0000-0000-0000B5530000}"/>
    <cellStyle name="Normal 6 3 3 2 4 2 3 2 2 2" xfId="40458" xr:uid="{00000000-0005-0000-0000-0000B6530000}"/>
    <cellStyle name="Normal 6 3 3 2 4 2 3 2 3" xfId="30440" xr:uid="{00000000-0005-0000-0000-0000B7530000}"/>
    <cellStyle name="Normal 6 3 3 2 4 2 3 3" xfId="11627" xr:uid="{00000000-0005-0000-0000-0000B8530000}"/>
    <cellStyle name="Normal 6 3 3 2 4 2 3 3 2" xfId="11628" xr:uid="{00000000-0005-0000-0000-0000B9530000}"/>
    <cellStyle name="Normal 6 3 3 2 4 2 3 3 2 2" xfId="40459" xr:uid="{00000000-0005-0000-0000-0000BA530000}"/>
    <cellStyle name="Normal 6 3 3 2 4 2 3 3 3" xfId="30441" xr:uid="{00000000-0005-0000-0000-0000BB530000}"/>
    <cellStyle name="Normal 6 3 3 2 4 2 3 4" xfId="11629" xr:uid="{00000000-0005-0000-0000-0000BC530000}"/>
    <cellStyle name="Normal 6 3 3 2 4 2 3 4 2" xfId="35649" xr:uid="{00000000-0005-0000-0000-0000BD530000}"/>
    <cellStyle name="Normal 6 3 3 2 4 2 3 5" xfId="25053" xr:uid="{00000000-0005-0000-0000-0000BE530000}"/>
    <cellStyle name="Normal 6 3 3 2 4 2 4" xfId="11630" xr:uid="{00000000-0005-0000-0000-0000BF530000}"/>
    <cellStyle name="Normal 6 3 3 2 4 2 4 2" xfId="11631" xr:uid="{00000000-0005-0000-0000-0000C0530000}"/>
    <cellStyle name="Normal 6 3 3 2 4 2 4 2 2" xfId="40460" xr:uid="{00000000-0005-0000-0000-0000C1530000}"/>
    <cellStyle name="Normal 6 3 3 2 4 2 4 3" xfId="30442" xr:uid="{00000000-0005-0000-0000-0000C2530000}"/>
    <cellStyle name="Normal 6 3 3 2 4 2 5" xfId="11632" xr:uid="{00000000-0005-0000-0000-0000C3530000}"/>
    <cellStyle name="Normal 6 3 3 2 4 2 5 2" xfId="11633" xr:uid="{00000000-0005-0000-0000-0000C4530000}"/>
    <cellStyle name="Normal 6 3 3 2 4 2 5 2 2" xfId="40461" xr:uid="{00000000-0005-0000-0000-0000C5530000}"/>
    <cellStyle name="Normal 6 3 3 2 4 2 5 3" xfId="30443" xr:uid="{00000000-0005-0000-0000-0000C6530000}"/>
    <cellStyle name="Normal 6 3 3 2 4 2 6" xfId="11634" xr:uid="{00000000-0005-0000-0000-0000C7530000}"/>
    <cellStyle name="Normal 6 3 3 2 4 2 6 2" xfId="35647" xr:uid="{00000000-0005-0000-0000-0000C8530000}"/>
    <cellStyle name="Normal 6 3 3 2 4 2 7" xfId="25051" xr:uid="{00000000-0005-0000-0000-0000C9530000}"/>
    <cellStyle name="Normal 6 3 3 2 4 3" xfId="11635" xr:uid="{00000000-0005-0000-0000-0000CA530000}"/>
    <cellStyle name="Normal 6 3 3 2 4 3 2" xfId="11636" xr:uid="{00000000-0005-0000-0000-0000CB530000}"/>
    <cellStyle name="Normal 6 3 3 2 4 3 2 2" xfId="11637" xr:uid="{00000000-0005-0000-0000-0000CC530000}"/>
    <cellStyle name="Normal 6 3 3 2 4 3 2 2 2" xfId="40462" xr:uid="{00000000-0005-0000-0000-0000CD530000}"/>
    <cellStyle name="Normal 6 3 3 2 4 3 2 3" xfId="30444" xr:uid="{00000000-0005-0000-0000-0000CE530000}"/>
    <cellStyle name="Normal 6 3 3 2 4 3 3" xfId="11638" xr:uid="{00000000-0005-0000-0000-0000CF530000}"/>
    <cellStyle name="Normal 6 3 3 2 4 3 3 2" xfId="11639" xr:uid="{00000000-0005-0000-0000-0000D0530000}"/>
    <cellStyle name="Normal 6 3 3 2 4 3 3 2 2" xfId="40463" xr:uid="{00000000-0005-0000-0000-0000D1530000}"/>
    <cellStyle name="Normal 6 3 3 2 4 3 3 3" xfId="30445" xr:uid="{00000000-0005-0000-0000-0000D2530000}"/>
    <cellStyle name="Normal 6 3 3 2 4 3 4" xfId="11640" xr:uid="{00000000-0005-0000-0000-0000D3530000}"/>
    <cellStyle name="Normal 6 3 3 2 4 3 4 2" xfId="35650" xr:uid="{00000000-0005-0000-0000-0000D4530000}"/>
    <cellStyle name="Normal 6 3 3 2 4 3 5" xfId="25054" xr:uid="{00000000-0005-0000-0000-0000D5530000}"/>
    <cellStyle name="Normal 6 3 3 2 4 4" xfId="11641" xr:uid="{00000000-0005-0000-0000-0000D6530000}"/>
    <cellStyle name="Normal 6 3 3 2 4 4 2" xfId="11642" xr:uid="{00000000-0005-0000-0000-0000D7530000}"/>
    <cellStyle name="Normal 6 3 3 2 4 4 2 2" xfId="11643" xr:uid="{00000000-0005-0000-0000-0000D8530000}"/>
    <cellStyle name="Normal 6 3 3 2 4 4 2 2 2" xfId="40464" xr:uid="{00000000-0005-0000-0000-0000D9530000}"/>
    <cellStyle name="Normal 6 3 3 2 4 4 2 3" xfId="30446" xr:uid="{00000000-0005-0000-0000-0000DA530000}"/>
    <cellStyle name="Normal 6 3 3 2 4 4 3" xfId="11644" xr:uid="{00000000-0005-0000-0000-0000DB530000}"/>
    <cellStyle name="Normal 6 3 3 2 4 4 3 2" xfId="11645" xr:uid="{00000000-0005-0000-0000-0000DC530000}"/>
    <cellStyle name="Normal 6 3 3 2 4 4 3 2 2" xfId="40465" xr:uid="{00000000-0005-0000-0000-0000DD530000}"/>
    <cellStyle name="Normal 6 3 3 2 4 4 3 3" xfId="30447" xr:uid="{00000000-0005-0000-0000-0000DE530000}"/>
    <cellStyle name="Normal 6 3 3 2 4 4 4" xfId="11646" xr:uid="{00000000-0005-0000-0000-0000DF530000}"/>
    <cellStyle name="Normal 6 3 3 2 4 4 4 2" xfId="35651" xr:uid="{00000000-0005-0000-0000-0000E0530000}"/>
    <cellStyle name="Normal 6 3 3 2 4 4 5" xfId="25055" xr:uid="{00000000-0005-0000-0000-0000E1530000}"/>
    <cellStyle name="Normal 6 3 3 2 4 5" xfId="11647" xr:uid="{00000000-0005-0000-0000-0000E2530000}"/>
    <cellStyle name="Normal 6 3 3 2 4 5 2" xfId="11648" xr:uid="{00000000-0005-0000-0000-0000E3530000}"/>
    <cellStyle name="Normal 6 3 3 2 4 5 2 2" xfId="40466" xr:uid="{00000000-0005-0000-0000-0000E4530000}"/>
    <cellStyle name="Normal 6 3 3 2 4 5 3" xfId="30448" xr:uid="{00000000-0005-0000-0000-0000E5530000}"/>
    <cellStyle name="Normal 6 3 3 2 4 6" xfId="11649" xr:uid="{00000000-0005-0000-0000-0000E6530000}"/>
    <cellStyle name="Normal 6 3 3 2 4 6 2" xfId="11650" xr:uid="{00000000-0005-0000-0000-0000E7530000}"/>
    <cellStyle name="Normal 6 3 3 2 4 6 2 2" xfId="40467" xr:uid="{00000000-0005-0000-0000-0000E8530000}"/>
    <cellStyle name="Normal 6 3 3 2 4 6 3" xfId="30449" xr:uid="{00000000-0005-0000-0000-0000E9530000}"/>
    <cellStyle name="Normal 6 3 3 2 4 7" xfId="11651" xr:uid="{00000000-0005-0000-0000-0000EA530000}"/>
    <cellStyle name="Normal 6 3 3 2 4 7 2" xfId="35646" xr:uid="{00000000-0005-0000-0000-0000EB530000}"/>
    <cellStyle name="Normal 6 3 3 2 4 8" xfId="25050" xr:uid="{00000000-0005-0000-0000-0000EC530000}"/>
    <cellStyle name="Normal 6 3 3 2 5" xfId="11652" xr:uid="{00000000-0005-0000-0000-0000ED530000}"/>
    <cellStyle name="Normal 6 3 3 2 5 2" xfId="11653" xr:uid="{00000000-0005-0000-0000-0000EE530000}"/>
    <cellStyle name="Normal 6 3 3 2 5 2 2" xfId="11654" xr:uid="{00000000-0005-0000-0000-0000EF530000}"/>
    <cellStyle name="Normal 6 3 3 2 5 2 2 2" xfId="11655" xr:uid="{00000000-0005-0000-0000-0000F0530000}"/>
    <cellStyle name="Normal 6 3 3 2 5 2 2 2 2" xfId="11656" xr:uid="{00000000-0005-0000-0000-0000F1530000}"/>
    <cellStyle name="Normal 6 3 3 2 5 2 2 2 2 2" xfId="40468" xr:uid="{00000000-0005-0000-0000-0000F2530000}"/>
    <cellStyle name="Normal 6 3 3 2 5 2 2 2 3" xfId="30450" xr:uid="{00000000-0005-0000-0000-0000F3530000}"/>
    <cellStyle name="Normal 6 3 3 2 5 2 2 3" xfId="11657" xr:uid="{00000000-0005-0000-0000-0000F4530000}"/>
    <cellStyle name="Normal 6 3 3 2 5 2 2 3 2" xfId="11658" xr:uid="{00000000-0005-0000-0000-0000F5530000}"/>
    <cellStyle name="Normal 6 3 3 2 5 2 2 3 2 2" xfId="40469" xr:uid="{00000000-0005-0000-0000-0000F6530000}"/>
    <cellStyle name="Normal 6 3 3 2 5 2 2 3 3" xfId="30451" xr:uid="{00000000-0005-0000-0000-0000F7530000}"/>
    <cellStyle name="Normal 6 3 3 2 5 2 2 4" xfId="11659" xr:uid="{00000000-0005-0000-0000-0000F8530000}"/>
    <cellStyle name="Normal 6 3 3 2 5 2 2 4 2" xfId="35654" xr:uid="{00000000-0005-0000-0000-0000F9530000}"/>
    <cellStyle name="Normal 6 3 3 2 5 2 2 5" xfId="25058" xr:uid="{00000000-0005-0000-0000-0000FA530000}"/>
    <cellStyle name="Normal 6 3 3 2 5 2 3" xfId="11660" xr:uid="{00000000-0005-0000-0000-0000FB530000}"/>
    <cellStyle name="Normal 6 3 3 2 5 2 3 2" xfId="11661" xr:uid="{00000000-0005-0000-0000-0000FC530000}"/>
    <cellStyle name="Normal 6 3 3 2 5 2 3 2 2" xfId="11662" xr:uid="{00000000-0005-0000-0000-0000FD530000}"/>
    <cellStyle name="Normal 6 3 3 2 5 2 3 2 2 2" xfId="40470" xr:uid="{00000000-0005-0000-0000-0000FE530000}"/>
    <cellStyle name="Normal 6 3 3 2 5 2 3 2 3" xfId="30452" xr:uid="{00000000-0005-0000-0000-0000FF530000}"/>
    <cellStyle name="Normal 6 3 3 2 5 2 3 3" xfId="11663" xr:uid="{00000000-0005-0000-0000-000000540000}"/>
    <cellStyle name="Normal 6 3 3 2 5 2 3 3 2" xfId="11664" xr:uid="{00000000-0005-0000-0000-000001540000}"/>
    <cellStyle name="Normal 6 3 3 2 5 2 3 3 2 2" xfId="40471" xr:uid="{00000000-0005-0000-0000-000002540000}"/>
    <cellStyle name="Normal 6 3 3 2 5 2 3 3 3" xfId="30453" xr:uid="{00000000-0005-0000-0000-000003540000}"/>
    <cellStyle name="Normal 6 3 3 2 5 2 3 4" xfId="11665" xr:uid="{00000000-0005-0000-0000-000004540000}"/>
    <cellStyle name="Normal 6 3 3 2 5 2 3 4 2" xfId="35655" xr:uid="{00000000-0005-0000-0000-000005540000}"/>
    <cellStyle name="Normal 6 3 3 2 5 2 3 5" xfId="25059" xr:uid="{00000000-0005-0000-0000-000006540000}"/>
    <cellStyle name="Normal 6 3 3 2 5 2 4" xfId="11666" xr:uid="{00000000-0005-0000-0000-000007540000}"/>
    <cellStyle name="Normal 6 3 3 2 5 2 4 2" xfId="11667" xr:uid="{00000000-0005-0000-0000-000008540000}"/>
    <cellStyle name="Normal 6 3 3 2 5 2 4 2 2" xfId="40472" xr:uid="{00000000-0005-0000-0000-000009540000}"/>
    <cellStyle name="Normal 6 3 3 2 5 2 4 3" xfId="30454" xr:uid="{00000000-0005-0000-0000-00000A540000}"/>
    <cellStyle name="Normal 6 3 3 2 5 2 5" xfId="11668" xr:uid="{00000000-0005-0000-0000-00000B540000}"/>
    <cellStyle name="Normal 6 3 3 2 5 2 5 2" xfId="11669" xr:uid="{00000000-0005-0000-0000-00000C540000}"/>
    <cellStyle name="Normal 6 3 3 2 5 2 5 2 2" xfId="40473" xr:uid="{00000000-0005-0000-0000-00000D540000}"/>
    <cellStyle name="Normal 6 3 3 2 5 2 5 3" xfId="30455" xr:uid="{00000000-0005-0000-0000-00000E540000}"/>
    <cellStyle name="Normal 6 3 3 2 5 2 6" xfId="11670" xr:uid="{00000000-0005-0000-0000-00000F540000}"/>
    <cellStyle name="Normal 6 3 3 2 5 2 6 2" xfId="35653" xr:uid="{00000000-0005-0000-0000-000010540000}"/>
    <cellStyle name="Normal 6 3 3 2 5 2 7" xfId="25057" xr:uid="{00000000-0005-0000-0000-000011540000}"/>
    <cellStyle name="Normal 6 3 3 2 5 3" xfId="11671" xr:uid="{00000000-0005-0000-0000-000012540000}"/>
    <cellStyle name="Normal 6 3 3 2 5 3 2" xfId="11672" xr:uid="{00000000-0005-0000-0000-000013540000}"/>
    <cellStyle name="Normal 6 3 3 2 5 3 2 2" xfId="11673" xr:uid="{00000000-0005-0000-0000-000014540000}"/>
    <cellStyle name="Normal 6 3 3 2 5 3 2 2 2" xfId="40474" xr:uid="{00000000-0005-0000-0000-000015540000}"/>
    <cellStyle name="Normal 6 3 3 2 5 3 2 3" xfId="30456" xr:uid="{00000000-0005-0000-0000-000016540000}"/>
    <cellStyle name="Normal 6 3 3 2 5 3 3" xfId="11674" xr:uid="{00000000-0005-0000-0000-000017540000}"/>
    <cellStyle name="Normal 6 3 3 2 5 3 3 2" xfId="11675" xr:uid="{00000000-0005-0000-0000-000018540000}"/>
    <cellStyle name="Normal 6 3 3 2 5 3 3 2 2" xfId="40475" xr:uid="{00000000-0005-0000-0000-000019540000}"/>
    <cellStyle name="Normal 6 3 3 2 5 3 3 3" xfId="30457" xr:uid="{00000000-0005-0000-0000-00001A540000}"/>
    <cellStyle name="Normal 6 3 3 2 5 3 4" xfId="11676" xr:uid="{00000000-0005-0000-0000-00001B540000}"/>
    <cellStyle name="Normal 6 3 3 2 5 3 4 2" xfId="35656" xr:uid="{00000000-0005-0000-0000-00001C540000}"/>
    <cellStyle name="Normal 6 3 3 2 5 3 5" xfId="25060" xr:uid="{00000000-0005-0000-0000-00001D540000}"/>
    <cellStyle name="Normal 6 3 3 2 5 4" xfId="11677" xr:uid="{00000000-0005-0000-0000-00001E540000}"/>
    <cellStyle name="Normal 6 3 3 2 5 4 2" xfId="11678" xr:uid="{00000000-0005-0000-0000-00001F540000}"/>
    <cellStyle name="Normal 6 3 3 2 5 4 2 2" xfId="11679" xr:uid="{00000000-0005-0000-0000-000020540000}"/>
    <cellStyle name="Normal 6 3 3 2 5 4 2 2 2" xfId="40476" xr:uid="{00000000-0005-0000-0000-000021540000}"/>
    <cellStyle name="Normal 6 3 3 2 5 4 2 3" xfId="30458" xr:uid="{00000000-0005-0000-0000-000022540000}"/>
    <cellStyle name="Normal 6 3 3 2 5 4 3" xfId="11680" xr:uid="{00000000-0005-0000-0000-000023540000}"/>
    <cellStyle name="Normal 6 3 3 2 5 4 3 2" xfId="11681" xr:uid="{00000000-0005-0000-0000-000024540000}"/>
    <cellStyle name="Normal 6 3 3 2 5 4 3 2 2" xfId="40477" xr:uid="{00000000-0005-0000-0000-000025540000}"/>
    <cellStyle name="Normal 6 3 3 2 5 4 3 3" xfId="30459" xr:uid="{00000000-0005-0000-0000-000026540000}"/>
    <cellStyle name="Normal 6 3 3 2 5 4 4" xfId="11682" xr:uid="{00000000-0005-0000-0000-000027540000}"/>
    <cellStyle name="Normal 6 3 3 2 5 4 4 2" xfId="35657" xr:uid="{00000000-0005-0000-0000-000028540000}"/>
    <cellStyle name="Normal 6 3 3 2 5 4 5" xfId="25061" xr:uid="{00000000-0005-0000-0000-000029540000}"/>
    <cellStyle name="Normal 6 3 3 2 5 5" xfId="11683" xr:uid="{00000000-0005-0000-0000-00002A540000}"/>
    <cellStyle name="Normal 6 3 3 2 5 5 2" xfId="11684" xr:uid="{00000000-0005-0000-0000-00002B540000}"/>
    <cellStyle name="Normal 6 3 3 2 5 5 2 2" xfId="40478" xr:uid="{00000000-0005-0000-0000-00002C540000}"/>
    <cellStyle name="Normal 6 3 3 2 5 5 3" xfId="30460" xr:uid="{00000000-0005-0000-0000-00002D540000}"/>
    <cellStyle name="Normal 6 3 3 2 5 6" xfId="11685" xr:uid="{00000000-0005-0000-0000-00002E540000}"/>
    <cellStyle name="Normal 6 3 3 2 5 6 2" xfId="11686" xr:uid="{00000000-0005-0000-0000-00002F540000}"/>
    <cellStyle name="Normal 6 3 3 2 5 6 2 2" xfId="40479" xr:uid="{00000000-0005-0000-0000-000030540000}"/>
    <cellStyle name="Normal 6 3 3 2 5 6 3" xfId="30461" xr:uid="{00000000-0005-0000-0000-000031540000}"/>
    <cellStyle name="Normal 6 3 3 2 5 7" xfId="11687" xr:uid="{00000000-0005-0000-0000-000032540000}"/>
    <cellStyle name="Normal 6 3 3 2 5 7 2" xfId="35652" xr:uid="{00000000-0005-0000-0000-000033540000}"/>
    <cellStyle name="Normal 6 3 3 2 5 8" xfId="25056" xr:uid="{00000000-0005-0000-0000-000034540000}"/>
    <cellStyle name="Normal 6 3 3 2 6" xfId="11688" xr:uid="{00000000-0005-0000-0000-000035540000}"/>
    <cellStyle name="Normal 6 3 3 2 6 2" xfId="11689" xr:uid="{00000000-0005-0000-0000-000036540000}"/>
    <cellStyle name="Normal 6 3 3 2 6 2 2" xfId="11690" xr:uid="{00000000-0005-0000-0000-000037540000}"/>
    <cellStyle name="Normal 6 3 3 2 6 2 2 2" xfId="11691" xr:uid="{00000000-0005-0000-0000-000038540000}"/>
    <cellStyle name="Normal 6 3 3 2 6 2 2 2 2" xfId="40480" xr:uid="{00000000-0005-0000-0000-000039540000}"/>
    <cellStyle name="Normal 6 3 3 2 6 2 2 3" xfId="30462" xr:uid="{00000000-0005-0000-0000-00003A540000}"/>
    <cellStyle name="Normal 6 3 3 2 6 2 3" xfId="11692" xr:uid="{00000000-0005-0000-0000-00003B540000}"/>
    <cellStyle name="Normal 6 3 3 2 6 2 3 2" xfId="11693" xr:uid="{00000000-0005-0000-0000-00003C540000}"/>
    <cellStyle name="Normal 6 3 3 2 6 2 3 2 2" xfId="40481" xr:uid="{00000000-0005-0000-0000-00003D540000}"/>
    <cellStyle name="Normal 6 3 3 2 6 2 3 3" xfId="30463" xr:uid="{00000000-0005-0000-0000-00003E540000}"/>
    <cellStyle name="Normal 6 3 3 2 6 2 4" xfId="11694" xr:uid="{00000000-0005-0000-0000-00003F540000}"/>
    <cellStyle name="Normal 6 3 3 2 6 2 4 2" xfId="35659" xr:uid="{00000000-0005-0000-0000-000040540000}"/>
    <cellStyle name="Normal 6 3 3 2 6 2 5" xfId="25063" xr:uid="{00000000-0005-0000-0000-000041540000}"/>
    <cellStyle name="Normal 6 3 3 2 6 3" xfId="11695" xr:uid="{00000000-0005-0000-0000-000042540000}"/>
    <cellStyle name="Normal 6 3 3 2 6 3 2" xfId="11696" xr:uid="{00000000-0005-0000-0000-000043540000}"/>
    <cellStyle name="Normal 6 3 3 2 6 3 2 2" xfId="11697" xr:uid="{00000000-0005-0000-0000-000044540000}"/>
    <cellStyle name="Normal 6 3 3 2 6 3 2 2 2" xfId="40482" xr:uid="{00000000-0005-0000-0000-000045540000}"/>
    <cellStyle name="Normal 6 3 3 2 6 3 2 3" xfId="30464" xr:uid="{00000000-0005-0000-0000-000046540000}"/>
    <cellStyle name="Normal 6 3 3 2 6 3 3" xfId="11698" xr:uid="{00000000-0005-0000-0000-000047540000}"/>
    <cellStyle name="Normal 6 3 3 2 6 3 3 2" xfId="11699" xr:uid="{00000000-0005-0000-0000-000048540000}"/>
    <cellStyle name="Normal 6 3 3 2 6 3 3 2 2" xfId="40483" xr:uid="{00000000-0005-0000-0000-000049540000}"/>
    <cellStyle name="Normal 6 3 3 2 6 3 3 3" xfId="30465" xr:uid="{00000000-0005-0000-0000-00004A540000}"/>
    <cellStyle name="Normal 6 3 3 2 6 3 4" xfId="11700" xr:uid="{00000000-0005-0000-0000-00004B540000}"/>
    <cellStyle name="Normal 6 3 3 2 6 3 4 2" xfId="35660" xr:uid="{00000000-0005-0000-0000-00004C540000}"/>
    <cellStyle name="Normal 6 3 3 2 6 3 5" xfId="25064" xr:uid="{00000000-0005-0000-0000-00004D540000}"/>
    <cellStyle name="Normal 6 3 3 2 6 4" xfId="11701" xr:uid="{00000000-0005-0000-0000-00004E540000}"/>
    <cellStyle name="Normal 6 3 3 2 6 4 2" xfId="11702" xr:uid="{00000000-0005-0000-0000-00004F540000}"/>
    <cellStyle name="Normal 6 3 3 2 6 4 2 2" xfId="40484" xr:uid="{00000000-0005-0000-0000-000050540000}"/>
    <cellStyle name="Normal 6 3 3 2 6 4 3" xfId="30466" xr:uid="{00000000-0005-0000-0000-000051540000}"/>
    <cellStyle name="Normal 6 3 3 2 6 5" xfId="11703" xr:uid="{00000000-0005-0000-0000-000052540000}"/>
    <cellStyle name="Normal 6 3 3 2 6 5 2" xfId="11704" xr:uid="{00000000-0005-0000-0000-000053540000}"/>
    <cellStyle name="Normal 6 3 3 2 6 5 2 2" xfId="40485" xr:uid="{00000000-0005-0000-0000-000054540000}"/>
    <cellStyle name="Normal 6 3 3 2 6 5 3" xfId="30467" xr:uid="{00000000-0005-0000-0000-000055540000}"/>
    <cellStyle name="Normal 6 3 3 2 6 6" xfId="11705" xr:uid="{00000000-0005-0000-0000-000056540000}"/>
    <cellStyle name="Normal 6 3 3 2 6 6 2" xfId="35658" xr:uid="{00000000-0005-0000-0000-000057540000}"/>
    <cellStyle name="Normal 6 3 3 2 6 7" xfId="25062" xr:uid="{00000000-0005-0000-0000-000058540000}"/>
    <cellStyle name="Normal 6 3 3 2 7" xfId="11706" xr:uid="{00000000-0005-0000-0000-000059540000}"/>
    <cellStyle name="Normal 6 3 3 2 7 2" xfId="11707" xr:uid="{00000000-0005-0000-0000-00005A540000}"/>
    <cellStyle name="Normal 6 3 3 2 7 2 2" xfId="11708" xr:uid="{00000000-0005-0000-0000-00005B540000}"/>
    <cellStyle name="Normal 6 3 3 2 7 2 2 2" xfId="40486" xr:uid="{00000000-0005-0000-0000-00005C540000}"/>
    <cellStyle name="Normal 6 3 3 2 7 2 3" xfId="30468" xr:uid="{00000000-0005-0000-0000-00005D540000}"/>
    <cellStyle name="Normal 6 3 3 2 7 3" xfId="11709" xr:uid="{00000000-0005-0000-0000-00005E540000}"/>
    <cellStyle name="Normal 6 3 3 2 7 3 2" xfId="11710" xr:uid="{00000000-0005-0000-0000-00005F540000}"/>
    <cellStyle name="Normal 6 3 3 2 7 3 2 2" xfId="40487" xr:uid="{00000000-0005-0000-0000-000060540000}"/>
    <cellStyle name="Normal 6 3 3 2 7 3 3" xfId="30469" xr:uid="{00000000-0005-0000-0000-000061540000}"/>
    <cellStyle name="Normal 6 3 3 2 7 4" xfId="11711" xr:uid="{00000000-0005-0000-0000-000062540000}"/>
    <cellStyle name="Normal 6 3 3 2 7 4 2" xfId="35661" xr:uid="{00000000-0005-0000-0000-000063540000}"/>
    <cellStyle name="Normal 6 3 3 2 7 5" xfId="25065" xr:uid="{00000000-0005-0000-0000-000064540000}"/>
    <cellStyle name="Normal 6 3 3 2 8" xfId="11712" xr:uid="{00000000-0005-0000-0000-000065540000}"/>
    <cellStyle name="Normal 6 3 3 2 8 2" xfId="11713" xr:uid="{00000000-0005-0000-0000-000066540000}"/>
    <cellStyle name="Normal 6 3 3 2 8 2 2" xfId="11714" xr:uid="{00000000-0005-0000-0000-000067540000}"/>
    <cellStyle name="Normal 6 3 3 2 8 2 2 2" xfId="40488" xr:uid="{00000000-0005-0000-0000-000068540000}"/>
    <cellStyle name="Normal 6 3 3 2 8 2 3" xfId="30470" xr:uid="{00000000-0005-0000-0000-000069540000}"/>
    <cellStyle name="Normal 6 3 3 2 8 3" xfId="11715" xr:uid="{00000000-0005-0000-0000-00006A540000}"/>
    <cellStyle name="Normal 6 3 3 2 8 3 2" xfId="11716" xr:uid="{00000000-0005-0000-0000-00006B540000}"/>
    <cellStyle name="Normal 6 3 3 2 8 3 2 2" xfId="40489" xr:uid="{00000000-0005-0000-0000-00006C540000}"/>
    <cellStyle name="Normal 6 3 3 2 8 3 3" xfId="30471" xr:uid="{00000000-0005-0000-0000-00006D540000}"/>
    <cellStyle name="Normal 6 3 3 2 8 4" xfId="11717" xr:uid="{00000000-0005-0000-0000-00006E540000}"/>
    <cellStyle name="Normal 6 3 3 2 8 4 2" xfId="35662" xr:uid="{00000000-0005-0000-0000-00006F540000}"/>
    <cellStyle name="Normal 6 3 3 2 8 5" xfId="25066" xr:uid="{00000000-0005-0000-0000-000070540000}"/>
    <cellStyle name="Normal 6 3 3 2 9" xfId="11718" xr:uid="{00000000-0005-0000-0000-000071540000}"/>
    <cellStyle name="Normal 6 3 3 2 9 2" xfId="11719" xr:uid="{00000000-0005-0000-0000-000072540000}"/>
    <cellStyle name="Normal 6 3 3 2 9 2 2" xfId="40490" xr:uid="{00000000-0005-0000-0000-000073540000}"/>
    <cellStyle name="Normal 6 3 3 2 9 3" xfId="30472" xr:uid="{00000000-0005-0000-0000-000074540000}"/>
    <cellStyle name="Normal 6 3 3 3" xfId="11720" xr:uid="{00000000-0005-0000-0000-000075540000}"/>
    <cellStyle name="Normal 6 3 3 3 10" xfId="25067" xr:uid="{00000000-0005-0000-0000-000076540000}"/>
    <cellStyle name="Normal 6 3 3 3 2" xfId="11721" xr:uid="{00000000-0005-0000-0000-000077540000}"/>
    <cellStyle name="Normal 6 3 3 3 2 2" xfId="11722" xr:uid="{00000000-0005-0000-0000-000078540000}"/>
    <cellStyle name="Normal 6 3 3 3 2 2 2" xfId="11723" xr:uid="{00000000-0005-0000-0000-000079540000}"/>
    <cellStyle name="Normal 6 3 3 3 2 2 2 2" xfId="11724" xr:uid="{00000000-0005-0000-0000-00007A540000}"/>
    <cellStyle name="Normal 6 3 3 3 2 2 2 2 2" xfId="11725" xr:uid="{00000000-0005-0000-0000-00007B540000}"/>
    <cellStyle name="Normal 6 3 3 3 2 2 2 2 2 2" xfId="40491" xr:uid="{00000000-0005-0000-0000-00007C540000}"/>
    <cellStyle name="Normal 6 3 3 3 2 2 2 2 3" xfId="30473" xr:uid="{00000000-0005-0000-0000-00007D540000}"/>
    <cellStyle name="Normal 6 3 3 3 2 2 2 3" xfId="11726" xr:uid="{00000000-0005-0000-0000-00007E540000}"/>
    <cellStyle name="Normal 6 3 3 3 2 2 2 3 2" xfId="11727" xr:uid="{00000000-0005-0000-0000-00007F540000}"/>
    <cellStyle name="Normal 6 3 3 3 2 2 2 3 2 2" xfId="40492" xr:uid="{00000000-0005-0000-0000-000080540000}"/>
    <cellStyle name="Normal 6 3 3 3 2 2 2 3 3" xfId="30474" xr:uid="{00000000-0005-0000-0000-000081540000}"/>
    <cellStyle name="Normal 6 3 3 3 2 2 2 4" xfId="11728" xr:uid="{00000000-0005-0000-0000-000082540000}"/>
    <cellStyle name="Normal 6 3 3 3 2 2 2 4 2" xfId="35666" xr:uid="{00000000-0005-0000-0000-000083540000}"/>
    <cellStyle name="Normal 6 3 3 3 2 2 2 5" xfId="25070" xr:uid="{00000000-0005-0000-0000-000084540000}"/>
    <cellStyle name="Normal 6 3 3 3 2 2 3" xfId="11729" xr:uid="{00000000-0005-0000-0000-000085540000}"/>
    <cellStyle name="Normal 6 3 3 3 2 2 3 2" xfId="11730" xr:uid="{00000000-0005-0000-0000-000086540000}"/>
    <cellStyle name="Normal 6 3 3 3 2 2 3 2 2" xfId="11731" xr:uid="{00000000-0005-0000-0000-000087540000}"/>
    <cellStyle name="Normal 6 3 3 3 2 2 3 2 2 2" xfId="40493" xr:uid="{00000000-0005-0000-0000-000088540000}"/>
    <cellStyle name="Normal 6 3 3 3 2 2 3 2 3" xfId="30475" xr:uid="{00000000-0005-0000-0000-000089540000}"/>
    <cellStyle name="Normal 6 3 3 3 2 2 3 3" xfId="11732" xr:uid="{00000000-0005-0000-0000-00008A540000}"/>
    <cellStyle name="Normal 6 3 3 3 2 2 3 3 2" xfId="11733" xr:uid="{00000000-0005-0000-0000-00008B540000}"/>
    <cellStyle name="Normal 6 3 3 3 2 2 3 3 2 2" xfId="40494" xr:uid="{00000000-0005-0000-0000-00008C540000}"/>
    <cellStyle name="Normal 6 3 3 3 2 2 3 3 3" xfId="30476" xr:uid="{00000000-0005-0000-0000-00008D540000}"/>
    <cellStyle name="Normal 6 3 3 3 2 2 3 4" xfId="11734" xr:uid="{00000000-0005-0000-0000-00008E540000}"/>
    <cellStyle name="Normal 6 3 3 3 2 2 3 4 2" xfId="35667" xr:uid="{00000000-0005-0000-0000-00008F540000}"/>
    <cellStyle name="Normal 6 3 3 3 2 2 3 5" xfId="25071" xr:uid="{00000000-0005-0000-0000-000090540000}"/>
    <cellStyle name="Normal 6 3 3 3 2 2 4" xfId="11735" xr:uid="{00000000-0005-0000-0000-000091540000}"/>
    <cellStyle name="Normal 6 3 3 3 2 2 4 2" xfId="11736" xr:uid="{00000000-0005-0000-0000-000092540000}"/>
    <cellStyle name="Normal 6 3 3 3 2 2 4 2 2" xfId="40495" xr:uid="{00000000-0005-0000-0000-000093540000}"/>
    <cellStyle name="Normal 6 3 3 3 2 2 4 3" xfId="30477" xr:uid="{00000000-0005-0000-0000-000094540000}"/>
    <cellStyle name="Normal 6 3 3 3 2 2 5" xfId="11737" xr:uid="{00000000-0005-0000-0000-000095540000}"/>
    <cellStyle name="Normal 6 3 3 3 2 2 5 2" xfId="11738" xr:uid="{00000000-0005-0000-0000-000096540000}"/>
    <cellStyle name="Normal 6 3 3 3 2 2 5 2 2" xfId="40496" xr:uid="{00000000-0005-0000-0000-000097540000}"/>
    <cellStyle name="Normal 6 3 3 3 2 2 5 3" xfId="30478" xr:uid="{00000000-0005-0000-0000-000098540000}"/>
    <cellStyle name="Normal 6 3 3 3 2 2 6" xfId="11739" xr:uid="{00000000-0005-0000-0000-000099540000}"/>
    <cellStyle name="Normal 6 3 3 3 2 2 6 2" xfId="35665" xr:uid="{00000000-0005-0000-0000-00009A540000}"/>
    <cellStyle name="Normal 6 3 3 3 2 2 7" xfId="25069" xr:uid="{00000000-0005-0000-0000-00009B540000}"/>
    <cellStyle name="Normal 6 3 3 3 2 3" xfId="11740" xr:uid="{00000000-0005-0000-0000-00009C540000}"/>
    <cellStyle name="Normal 6 3 3 3 2 3 2" xfId="11741" xr:uid="{00000000-0005-0000-0000-00009D540000}"/>
    <cellStyle name="Normal 6 3 3 3 2 3 2 2" xfId="11742" xr:uid="{00000000-0005-0000-0000-00009E540000}"/>
    <cellStyle name="Normal 6 3 3 3 2 3 2 2 2" xfId="40497" xr:uid="{00000000-0005-0000-0000-00009F540000}"/>
    <cellStyle name="Normal 6 3 3 3 2 3 2 3" xfId="30479" xr:uid="{00000000-0005-0000-0000-0000A0540000}"/>
    <cellStyle name="Normal 6 3 3 3 2 3 3" xfId="11743" xr:uid="{00000000-0005-0000-0000-0000A1540000}"/>
    <cellStyle name="Normal 6 3 3 3 2 3 3 2" xfId="11744" xr:uid="{00000000-0005-0000-0000-0000A2540000}"/>
    <cellStyle name="Normal 6 3 3 3 2 3 3 2 2" xfId="40498" xr:uid="{00000000-0005-0000-0000-0000A3540000}"/>
    <cellStyle name="Normal 6 3 3 3 2 3 3 3" xfId="30480" xr:uid="{00000000-0005-0000-0000-0000A4540000}"/>
    <cellStyle name="Normal 6 3 3 3 2 3 4" xfId="11745" xr:uid="{00000000-0005-0000-0000-0000A5540000}"/>
    <cellStyle name="Normal 6 3 3 3 2 3 4 2" xfId="35668" xr:uid="{00000000-0005-0000-0000-0000A6540000}"/>
    <cellStyle name="Normal 6 3 3 3 2 3 5" xfId="25072" xr:uid="{00000000-0005-0000-0000-0000A7540000}"/>
    <cellStyle name="Normal 6 3 3 3 2 4" xfId="11746" xr:uid="{00000000-0005-0000-0000-0000A8540000}"/>
    <cellStyle name="Normal 6 3 3 3 2 4 2" xfId="11747" xr:uid="{00000000-0005-0000-0000-0000A9540000}"/>
    <cellStyle name="Normal 6 3 3 3 2 4 2 2" xfId="11748" xr:uid="{00000000-0005-0000-0000-0000AA540000}"/>
    <cellStyle name="Normal 6 3 3 3 2 4 2 2 2" xfId="40499" xr:uid="{00000000-0005-0000-0000-0000AB540000}"/>
    <cellStyle name="Normal 6 3 3 3 2 4 2 3" xfId="30481" xr:uid="{00000000-0005-0000-0000-0000AC540000}"/>
    <cellStyle name="Normal 6 3 3 3 2 4 3" xfId="11749" xr:uid="{00000000-0005-0000-0000-0000AD540000}"/>
    <cellStyle name="Normal 6 3 3 3 2 4 3 2" xfId="11750" xr:uid="{00000000-0005-0000-0000-0000AE540000}"/>
    <cellStyle name="Normal 6 3 3 3 2 4 3 2 2" xfId="40500" xr:uid="{00000000-0005-0000-0000-0000AF540000}"/>
    <cellStyle name="Normal 6 3 3 3 2 4 3 3" xfId="30482" xr:uid="{00000000-0005-0000-0000-0000B0540000}"/>
    <cellStyle name="Normal 6 3 3 3 2 4 4" xfId="11751" xr:uid="{00000000-0005-0000-0000-0000B1540000}"/>
    <cellStyle name="Normal 6 3 3 3 2 4 4 2" xfId="35669" xr:uid="{00000000-0005-0000-0000-0000B2540000}"/>
    <cellStyle name="Normal 6 3 3 3 2 4 5" xfId="25073" xr:uid="{00000000-0005-0000-0000-0000B3540000}"/>
    <cellStyle name="Normal 6 3 3 3 2 5" xfId="11752" xr:uid="{00000000-0005-0000-0000-0000B4540000}"/>
    <cellStyle name="Normal 6 3 3 3 2 5 2" xfId="11753" xr:uid="{00000000-0005-0000-0000-0000B5540000}"/>
    <cellStyle name="Normal 6 3 3 3 2 5 2 2" xfId="40501" xr:uid="{00000000-0005-0000-0000-0000B6540000}"/>
    <cellStyle name="Normal 6 3 3 3 2 5 3" xfId="30483" xr:uid="{00000000-0005-0000-0000-0000B7540000}"/>
    <cellStyle name="Normal 6 3 3 3 2 6" xfId="11754" xr:uid="{00000000-0005-0000-0000-0000B8540000}"/>
    <cellStyle name="Normal 6 3 3 3 2 6 2" xfId="11755" xr:uid="{00000000-0005-0000-0000-0000B9540000}"/>
    <cellStyle name="Normal 6 3 3 3 2 6 2 2" xfId="40502" xr:uid="{00000000-0005-0000-0000-0000BA540000}"/>
    <cellStyle name="Normal 6 3 3 3 2 6 3" xfId="30484" xr:uid="{00000000-0005-0000-0000-0000BB540000}"/>
    <cellStyle name="Normal 6 3 3 3 2 7" xfId="11756" xr:uid="{00000000-0005-0000-0000-0000BC540000}"/>
    <cellStyle name="Normal 6 3 3 3 2 7 2" xfId="35664" xr:uid="{00000000-0005-0000-0000-0000BD540000}"/>
    <cellStyle name="Normal 6 3 3 3 2 8" xfId="25068" xr:uid="{00000000-0005-0000-0000-0000BE540000}"/>
    <cellStyle name="Normal 6 3 3 3 3" xfId="11757" xr:uid="{00000000-0005-0000-0000-0000BF540000}"/>
    <cellStyle name="Normal 6 3 3 3 3 2" xfId="11758" xr:uid="{00000000-0005-0000-0000-0000C0540000}"/>
    <cellStyle name="Normal 6 3 3 3 3 2 2" xfId="11759" xr:uid="{00000000-0005-0000-0000-0000C1540000}"/>
    <cellStyle name="Normal 6 3 3 3 3 2 2 2" xfId="11760" xr:uid="{00000000-0005-0000-0000-0000C2540000}"/>
    <cellStyle name="Normal 6 3 3 3 3 2 2 2 2" xfId="11761" xr:uid="{00000000-0005-0000-0000-0000C3540000}"/>
    <cellStyle name="Normal 6 3 3 3 3 2 2 2 2 2" xfId="40503" xr:uid="{00000000-0005-0000-0000-0000C4540000}"/>
    <cellStyle name="Normal 6 3 3 3 3 2 2 2 3" xfId="30485" xr:uid="{00000000-0005-0000-0000-0000C5540000}"/>
    <cellStyle name="Normal 6 3 3 3 3 2 2 3" xfId="11762" xr:uid="{00000000-0005-0000-0000-0000C6540000}"/>
    <cellStyle name="Normal 6 3 3 3 3 2 2 3 2" xfId="11763" xr:uid="{00000000-0005-0000-0000-0000C7540000}"/>
    <cellStyle name="Normal 6 3 3 3 3 2 2 3 2 2" xfId="40504" xr:uid="{00000000-0005-0000-0000-0000C8540000}"/>
    <cellStyle name="Normal 6 3 3 3 3 2 2 3 3" xfId="30486" xr:uid="{00000000-0005-0000-0000-0000C9540000}"/>
    <cellStyle name="Normal 6 3 3 3 3 2 2 4" xfId="11764" xr:uid="{00000000-0005-0000-0000-0000CA540000}"/>
    <cellStyle name="Normal 6 3 3 3 3 2 2 4 2" xfId="35672" xr:uid="{00000000-0005-0000-0000-0000CB540000}"/>
    <cellStyle name="Normal 6 3 3 3 3 2 2 5" xfId="25076" xr:uid="{00000000-0005-0000-0000-0000CC540000}"/>
    <cellStyle name="Normal 6 3 3 3 3 2 3" xfId="11765" xr:uid="{00000000-0005-0000-0000-0000CD540000}"/>
    <cellStyle name="Normal 6 3 3 3 3 2 3 2" xfId="11766" xr:uid="{00000000-0005-0000-0000-0000CE540000}"/>
    <cellStyle name="Normal 6 3 3 3 3 2 3 2 2" xfId="11767" xr:uid="{00000000-0005-0000-0000-0000CF540000}"/>
    <cellStyle name="Normal 6 3 3 3 3 2 3 2 2 2" xfId="40505" xr:uid="{00000000-0005-0000-0000-0000D0540000}"/>
    <cellStyle name="Normal 6 3 3 3 3 2 3 2 3" xfId="30487" xr:uid="{00000000-0005-0000-0000-0000D1540000}"/>
    <cellStyle name="Normal 6 3 3 3 3 2 3 3" xfId="11768" xr:uid="{00000000-0005-0000-0000-0000D2540000}"/>
    <cellStyle name="Normal 6 3 3 3 3 2 3 3 2" xfId="11769" xr:uid="{00000000-0005-0000-0000-0000D3540000}"/>
    <cellStyle name="Normal 6 3 3 3 3 2 3 3 2 2" xfId="40506" xr:uid="{00000000-0005-0000-0000-0000D4540000}"/>
    <cellStyle name="Normal 6 3 3 3 3 2 3 3 3" xfId="30488" xr:uid="{00000000-0005-0000-0000-0000D5540000}"/>
    <cellStyle name="Normal 6 3 3 3 3 2 3 4" xfId="11770" xr:uid="{00000000-0005-0000-0000-0000D6540000}"/>
    <cellStyle name="Normal 6 3 3 3 3 2 3 4 2" xfId="35673" xr:uid="{00000000-0005-0000-0000-0000D7540000}"/>
    <cellStyle name="Normal 6 3 3 3 3 2 3 5" xfId="25077" xr:uid="{00000000-0005-0000-0000-0000D8540000}"/>
    <cellStyle name="Normal 6 3 3 3 3 2 4" xfId="11771" xr:uid="{00000000-0005-0000-0000-0000D9540000}"/>
    <cellStyle name="Normal 6 3 3 3 3 2 4 2" xfId="11772" xr:uid="{00000000-0005-0000-0000-0000DA540000}"/>
    <cellStyle name="Normal 6 3 3 3 3 2 4 2 2" xfId="40507" xr:uid="{00000000-0005-0000-0000-0000DB540000}"/>
    <cellStyle name="Normal 6 3 3 3 3 2 4 3" xfId="30489" xr:uid="{00000000-0005-0000-0000-0000DC540000}"/>
    <cellStyle name="Normal 6 3 3 3 3 2 5" xfId="11773" xr:uid="{00000000-0005-0000-0000-0000DD540000}"/>
    <cellStyle name="Normal 6 3 3 3 3 2 5 2" xfId="11774" xr:uid="{00000000-0005-0000-0000-0000DE540000}"/>
    <cellStyle name="Normal 6 3 3 3 3 2 5 2 2" xfId="40508" xr:uid="{00000000-0005-0000-0000-0000DF540000}"/>
    <cellStyle name="Normal 6 3 3 3 3 2 5 3" xfId="30490" xr:uid="{00000000-0005-0000-0000-0000E0540000}"/>
    <cellStyle name="Normal 6 3 3 3 3 2 6" xfId="11775" xr:uid="{00000000-0005-0000-0000-0000E1540000}"/>
    <cellStyle name="Normal 6 3 3 3 3 2 6 2" xfId="35671" xr:uid="{00000000-0005-0000-0000-0000E2540000}"/>
    <cellStyle name="Normal 6 3 3 3 3 2 7" xfId="25075" xr:uid="{00000000-0005-0000-0000-0000E3540000}"/>
    <cellStyle name="Normal 6 3 3 3 3 3" xfId="11776" xr:uid="{00000000-0005-0000-0000-0000E4540000}"/>
    <cellStyle name="Normal 6 3 3 3 3 3 2" xfId="11777" xr:uid="{00000000-0005-0000-0000-0000E5540000}"/>
    <cellStyle name="Normal 6 3 3 3 3 3 2 2" xfId="11778" xr:uid="{00000000-0005-0000-0000-0000E6540000}"/>
    <cellStyle name="Normal 6 3 3 3 3 3 2 2 2" xfId="40509" xr:uid="{00000000-0005-0000-0000-0000E7540000}"/>
    <cellStyle name="Normal 6 3 3 3 3 3 2 3" xfId="30491" xr:uid="{00000000-0005-0000-0000-0000E8540000}"/>
    <cellStyle name="Normal 6 3 3 3 3 3 3" xfId="11779" xr:uid="{00000000-0005-0000-0000-0000E9540000}"/>
    <cellStyle name="Normal 6 3 3 3 3 3 3 2" xfId="11780" xr:uid="{00000000-0005-0000-0000-0000EA540000}"/>
    <cellStyle name="Normal 6 3 3 3 3 3 3 2 2" xfId="40510" xr:uid="{00000000-0005-0000-0000-0000EB540000}"/>
    <cellStyle name="Normal 6 3 3 3 3 3 3 3" xfId="30492" xr:uid="{00000000-0005-0000-0000-0000EC540000}"/>
    <cellStyle name="Normal 6 3 3 3 3 3 4" xfId="11781" xr:uid="{00000000-0005-0000-0000-0000ED540000}"/>
    <cellStyle name="Normal 6 3 3 3 3 3 4 2" xfId="35674" xr:uid="{00000000-0005-0000-0000-0000EE540000}"/>
    <cellStyle name="Normal 6 3 3 3 3 3 5" xfId="25078" xr:uid="{00000000-0005-0000-0000-0000EF540000}"/>
    <cellStyle name="Normal 6 3 3 3 3 4" xfId="11782" xr:uid="{00000000-0005-0000-0000-0000F0540000}"/>
    <cellStyle name="Normal 6 3 3 3 3 4 2" xfId="11783" xr:uid="{00000000-0005-0000-0000-0000F1540000}"/>
    <cellStyle name="Normal 6 3 3 3 3 4 2 2" xfId="11784" xr:uid="{00000000-0005-0000-0000-0000F2540000}"/>
    <cellStyle name="Normal 6 3 3 3 3 4 2 2 2" xfId="40511" xr:uid="{00000000-0005-0000-0000-0000F3540000}"/>
    <cellStyle name="Normal 6 3 3 3 3 4 2 3" xfId="30493" xr:uid="{00000000-0005-0000-0000-0000F4540000}"/>
    <cellStyle name="Normal 6 3 3 3 3 4 3" xfId="11785" xr:uid="{00000000-0005-0000-0000-0000F5540000}"/>
    <cellStyle name="Normal 6 3 3 3 3 4 3 2" xfId="11786" xr:uid="{00000000-0005-0000-0000-0000F6540000}"/>
    <cellStyle name="Normal 6 3 3 3 3 4 3 2 2" xfId="40512" xr:uid="{00000000-0005-0000-0000-0000F7540000}"/>
    <cellStyle name="Normal 6 3 3 3 3 4 3 3" xfId="30494" xr:uid="{00000000-0005-0000-0000-0000F8540000}"/>
    <cellStyle name="Normal 6 3 3 3 3 4 4" xfId="11787" xr:uid="{00000000-0005-0000-0000-0000F9540000}"/>
    <cellStyle name="Normal 6 3 3 3 3 4 4 2" xfId="35675" xr:uid="{00000000-0005-0000-0000-0000FA540000}"/>
    <cellStyle name="Normal 6 3 3 3 3 4 5" xfId="25079" xr:uid="{00000000-0005-0000-0000-0000FB540000}"/>
    <cellStyle name="Normal 6 3 3 3 3 5" xfId="11788" xr:uid="{00000000-0005-0000-0000-0000FC540000}"/>
    <cellStyle name="Normal 6 3 3 3 3 5 2" xfId="11789" xr:uid="{00000000-0005-0000-0000-0000FD540000}"/>
    <cellStyle name="Normal 6 3 3 3 3 5 2 2" xfId="40513" xr:uid="{00000000-0005-0000-0000-0000FE540000}"/>
    <cellStyle name="Normal 6 3 3 3 3 5 3" xfId="30495" xr:uid="{00000000-0005-0000-0000-0000FF540000}"/>
    <cellStyle name="Normal 6 3 3 3 3 6" xfId="11790" xr:uid="{00000000-0005-0000-0000-000000550000}"/>
    <cellStyle name="Normal 6 3 3 3 3 6 2" xfId="11791" xr:uid="{00000000-0005-0000-0000-000001550000}"/>
    <cellStyle name="Normal 6 3 3 3 3 6 2 2" xfId="40514" xr:uid="{00000000-0005-0000-0000-000002550000}"/>
    <cellStyle name="Normal 6 3 3 3 3 6 3" xfId="30496" xr:uid="{00000000-0005-0000-0000-000003550000}"/>
    <cellStyle name="Normal 6 3 3 3 3 7" xfId="11792" xr:uid="{00000000-0005-0000-0000-000004550000}"/>
    <cellStyle name="Normal 6 3 3 3 3 7 2" xfId="35670" xr:uid="{00000000-0005-0000-0000-000005550000}"/>
    <cellStyle name="Normal 6 3 3 3 3 8" xfId="25074" xr:uid="{00000000-0005-0000-0000-000006550000}"/>
    <cellStyle name="Normal 6 3 3 3 4" xfId="11793" xr:uid="{00000000-0005-0000-0000-000007550000}"/>
    <cellStyle name="Normal 6 3 3 3 4 2" xfId="11794" xr:uid="{00000000-0005-0000-0000-000008550000}"/>
    <cellStyle name="Normal 6 3 3 3 4 2 2" xfId="11795" xr:uid="{00000000-0005-0000-0000-000009550000}"/>
    <cellStyle name="Normal 6 3 3 3 4 2 2 2" xfId="11796" xr:uid="{00000000-0005-0000-0000-00000A550000}"/>
    <cellStyle name="Normal 6 3 3 3 4 2 2 2 2" xfId="40515" xr:uid="{00000000-0005-0000-0000-00000B550000}"/>
    <cellStyle name="Normal 6 3 3 3 4 2 2 3" xfId="30497" xr:uid="{00000000-0005-0000-0000-00000C550000}"/>
    <cellStyle name="Normal 6 3 3 3 4 2 3" xfId="11797" xr:uid="{00000000-0005-0000-0000-00000D550000}"/>
    <cellStyle name="Normal 6 3 3 3 4 2 3 2" xfId="11798" xr:uid="{00000000-0005-0000-0000-00000E550000}"/>
    <cellStyle name="Normal 6 3 3 3 4 2 3 2 2" xfId="40516" xr:uid="{00000000-0005-0000-0000-00000F550000}"/>
    <cellStyle name="Normal 6 3 3 3 4 2 3 3" xfId="30498" xr:uid="{00000000-0005-0000-0000-000010550000}"/>
    <cellStyle name="Normal 6 3 3 3 4 2 4" xfId="11799" xr:uid="{00000000-0005-0000-0000-000011550000}"/>
    <cellStyle name="Normal 6 3 3 3 4 2 4 2" xfId="35677" xr:uid="{00000000-0005-0000-0000-000012550000}"/>
    <cellStyle name="Normal 6 3 3 3 4 2 5" xfId="25081" xr:uid="{00000000-0005-0000-0000-000013550000}"/>
    <cellStyle name="Normal 6 3 3 3 4 3" xfId="11800" xr:uid="{00000000-0005-0000-0000-000014550000}"/>
    <cellStyle name="Normal 6 3 3 3 4 3 2" xfId="11801" xr:uid="{00000000-0005-0000-0000-000015550000}"/>
    <cellStyle name="Normal 6 3 3 3 4 3 2 2" xfId="11802" xr:uid="{00000000-0005-0000-0000-000016550000}"/>
    <cellStyle name="Normal 6 3 3 3 4 3 2 2 2" xfId="40517" xr:uid="{00000000-0005-0000-0000-000017550000}"/>
    <cellStyle name="Normal 6 3 3 3 4 3 2 3" xfId="30499" xr:uid="{00000000-0005-0000-0000-000018550000}"/>
    <cellStyle name="Normal 6 3 3 3 4 3 3" xfId="11803" xr:uid="{00000000-0005-0000-0000-000019550000}"/>
    <cellStyle name="Normal 6 3 3 3 4 3 3 2" xfId="11804" xr:uid="{00000000-0005-0000-0000-00001A550000}"/>
    <cellStyle name="Normal 6 3 3 3 4 3 3 2 2" xfId="40518" xr:uid="{00000000-0005-0000-0000-00001B550000}"/>
    <cellStyle name="Normal 6 3 3 3 4 3 3 3" xfId="30500" xr:uid="{00000000-0005-0000-0000-00001C550000}"/>
    <cellStyle name="Normal 6 3 3 3 4 3 4" xfId="11805" xr:uid="{00000000-0005-0000-0000-00001D550000}"/>
    <cellStyle name="Normal 6 3 3 3 4 3 4 2" xfId="35678" xr:uid="{00000000-0005-0000-0000-00001E550000}"/>
    <cellStyle name="Normal 6 3 3 3 4 3 5" xfId="25082" xr:uid="{00000000-0005-0000-0000-00001F550000}"/>
    <cellStyle name="Normal 6 3 3 3 4 4" xfId="11806" xr:uid="{00000000-0005-0000-0000-000020550000}"/>
    <cellStyle name="Normal 6 3 3 3 4 4 2" xfId="11807" xr:uid="{00000000-0005-0000-0000-000021550000}"/>
    <cellStyle name="Normal 6 3 3 3 4 4 2 2" xfId="40519" xr:uid="{00000000-0005-0000-0000-000022550000}"/>
    <cellStyle name="Normal 6 3 3 3 4 4 3" xfId="30501" xr:uid="{00000000-0005-0000-0000-000023550000}"/>
    <cellStyle name="Normal 6 3 3 3 4 5" xfId="11808" xr:uid="{00000000-0005-0000-0000-000024550000}"/>
    <cellStyle name="Normal 6 3 3 3 4 5 2" xfId="11809" xr:uid="{00000000-0005-0000-0000-000025550000}"/>
    <cellStyle name="Normal 6 3 3 3 4 5 2 2" xfId="40520" xr:uid="{00000000-0005-0000-0000-000026550000}"/>
    <cellStyle name="Normal 6 3 3 3 4 5 3" xfId="30502" xr:uid="{00000000-0005-0000-0000-000027550000}"/>
    <cellStyle name="Normal 6 3 3 3 4 6" xfId="11810" xr:uid="{00000000-0005-0000-0000-000028550000}"/>
    <cellStyle name="Normal 6 3 3 3 4 6 2" xfId="35676" xr:uid="{00000000-0005-0000-0000-000029550000}"/>
    <cellStyle name="Normal 6 3 3 3 4 7" xfId="25080" xr:uid="{00000000-0005-0000-0000-00002A550000}"/>
    <cellStyle name="Normal 6 3 3 3 5" xfId="11811" xr:uid="{00000000-0005-0000-0000-00002B550000}"/>
    <cellStyle name="Normal 6 3 3 3 5 2" xfId="11812" xr:uid="{00000000-0005-0000-0000-00002C550000}"/>
    <cellStyle name="Normal 6 3 3 3 5 2 2" xfId="11813" xr:uid="{00000000-0005-0000-0000-00002D550000}"/>
    <cellStyle name="Normal 6 3 3 3 5 2 2 2" xfId="40521" xr:uid="{00000000-0005-0000-0000-00002E550000}"/>
    <cellStyle name="Normal 6 3 3 3 5 2 3" xfId="30503" xr:uid="{00000000-0005-0000-0000-00002F550000}"/>
    <cellStyle name="Normal 6 3 3 3 5 3" xfId="11814" xr:uid="{00000000-0005-0000-0000-000030550000}"/>
    <cellStyle name="Normal 6 3 3 3 5 3 2" xfId="11815" xr:uid="{00000000-0005-0000-0000-000031550000}"/>
    <cellStyle name="Normal 6 3 3 3 5 3 2 2" xfId="40522" xr:uid="{00000000-0005-0000-0000-000032550000}"/>
    <cellStyle name="Normal 6 3 3 3 5 3 3" xfId="30504" xr:uid="{00000000-0005-0000-0000-000033550000}"/>
    <cellStyle name="Normal 6 3 3 3 5 4" xfId="11816" xr:uid="{00000000-0005-0000-0000-000034550000}"/>
    <cellStyle name="Normal 6 3 3 3 5 4 2" xfId="35679" xr:uid="{00000000-0005-0000-0000-000035550000}"/>
    <cellStyle name="Normal 6 3 3 3 5 5" xfId="25083" xr:uid="{00000000-0005-0000-0000-000036550000}"/>
    <cellStyle name="Normal 6 3 3 3 6" xfId="11817" xr:uid="{00000000-0005-0000-0000-000037550000}"/>
    <cellStyle name="Normal 6 3 3 3 6 2" xfId="11818" xr:uid="{00000000-0005-0000-0000-000038550000}"/>
    <cellStyle name="Normal 6 3 3 3 6 2 2" xfId="11819" xr:uid="{00000000-0005-0000-0000-000039550000}"/>
    <cellStyle name="Normal 6 3 3 3 6 2 2 2" xfId="40523" xr:uid="{00000000-0005-0000-0000-00003A550000}"/>
    <cellStyle name="Normal 6 3 3 3 6 2 3" xfId="30505" xr:uid="{00000000-0005-0000-0000-00003B550000}"/>
    <cellStyle name="Normal 6 3 3 3 6 3" xfId="11820" xr:uid="{00000000-0005-0000-0000-00003C550000}"/>
    <cellStyle name="Normal 6 3 3 3 6 3 2" xfId="11821" xr:uid="{00000000-0005-0000-0000-00003D550000}"/>
    <cellStyle name="Normal 6 3 3 3 6 3 2 2" xfId="40524" xr:uid="{00000000-0005-0000-0000-00003E550000}"/>
    <cellStyle name="Normal 6 3 3 3 6 3 3" xfId="30506" xr:uid="{00000000-0005-0000-0000-00003F550000}"/>
    <cellStyle name="Normal 6 3 3 3 6 4" xfId="11822" xr:uid="{00000000-0005-0000-0000-000040550000}"/>
    <cellStyle name="Normal 6 3 3 3 6 4 2" xfId="35680" xr:uid="{00000000-0005-0000-0000-000041550000}"/>
    <cellStyle name="Normal 6 3 3 3 6 5" xfId="25084" xr:uid="{00000000-0005-0000-0000-000042550000}"/>
    <cellStyle name="Normal 6 3 3 3 7" xfId="11823" xr:uid="{00000000-0005-0000-0000-000043550000}"/>
    <cellStyle name="Normal 6 3 3 3 7 2" xfId="11824" xr:uid="{00000000-0005-0000-0000-000044550000}"/>
    <cellStyle name="Normal 6 3 3 3 7 2 2" xfId="40525" xr:uid="{00000000-0005-0000-0000-000045550000}"/>
    <cellStyle name="Normal 6 3 3 3 7 3" xfId="30507" xr:uid="{00000000-0005-0000-0000-000046550000}"/>
    <cellStyle name="Normal 6 3 3 3 8" xfId="11825" xr:uid="{00000000-0005-0000-0000-000047550000}"/>
    <cellStyle name="Normal 6 3 3 3 8 2" xfId="11826" xr:uid="{00000000-0005-0000-0000-000048550000}"/>
    <cellStyle name="Normal 6 3 3 3 8 2 2" xfId="40526" xr:uid="{00000000-0005-0000-0000-000049550000}"/>
    <cellStyle name="Normal 6 3 3 3 8 3" xfId="30508" xr:uid="{00000000-0005-0000-0000-00004A550000}"/>
    <cellStyle name="Normal 6 3 3 3 9" xfId="11827" xr:uid="{00000000-0005-0000-0000-00004B550000}"/>
    <cellStyle name="Normal 6 3 3 3 9 2" xfId="35663" xr:uid="{00000000-0005-0000-0000-00004C550000}"/>
    <cellStyle name="Normal 6 3 3 4" xfId="11828" xr:uid="{00000000-0005-0000-0000-00004D550000}"/>
    <cellStyle name="Normal 6 3 3 4 10" xfId="25085" xr:uid="{00000000-0005-0000-0000-00004E550000}"/>
    <cellStyle name="Normal 6 3 3 4 2" xfId="11829" xr:uid="{00000000-0005-0000-0000-00004F550000}"/>
    <cellStyle name="Normal 6 3 3 4 2 2" xfId="11830" xr:uid="{00000000-0005-0000-0000-000050550000}"/>
    <cellStyle name="Normal 6 3 3 4 2 2 2" xfId="11831" xr:uid="{00000000-0005-0000-0000-000051550000}"/>
    <cellStyle name="Normal 6 3 3 4 2 2 2 2" xfId="11832" xr:uid="{00000000-0005-0000-0000-000052550000}"/>
    <cellStyle name="Normal 6 3 3 4 2 2 2 2 2" xfId="11833" xr:uid="{00000000-0005-0000-0000-000053550000}"/>
    <cellStyle name="Normal 6 3 3 4 2 2 2 2 2 2" xfId="40527" xr:uid="{00000000-0005-0000-0000-000054550000}"/>
    <cellStyle name="Normal 6 3 3 4 2 2 2 2 3" xfId="30509" xr:uid="{00000000-0005-0000-0000-000055550000}"/>
    <cellStyle name="Normal 6 3 3 4 2 2 2 3" xfId="11834" xr:uid="{00000000-0005-0000-0000-000056550000}"/>
    <cellStyle name="Normal 6 3 3 4 2 2 2 3 2" xfId="11835" xr:uid="{00000000-0005-0000-0000-000057550000}"/>
    <cellStyle name="Normal 6 3 3 4 2 2 2 3 2 2" xfId="40528" xr:uid="{00000000-0005-0000-0000-000058550000}"/>
    <cellStyle name="Normal 6 3 3 4 2 2 2 3 3" xfId="30510" xr:uid="{00000000-0005-0000-0000-000059550000}"/>
    <cellStyle name="Normal 6 3 3 4 2 2 2 4" xfId="11836" xr:uid="{00000000-0005-0000-0000-00005A550000}"/>
    <cellStyle name="Normal 6 3 3 4 2 2 2 4 2" xfId="35684" xr:uid="{00000000-0005-0000-0000-00005B550000}"/>
    <cellStyle name="Normal 6 3 3 4 2 2 2 5" xfId="25088" xr:uid="{00000000-0005-0000-0000-00005C550000}"/>
    <cellStyle name="Normal 6 3 3 4 2 2 3" xfId="11837" xr:uid="{00000000-0005-0000-0000-00005D550000}"/>
    <cellStyle name="Normal 6 3 3 4 2 2 3 2" xfId="11838" xr:uid="{00000000-0005-0000-0000-00005E550000}"/>
    <cellStyle name="Normal 6 3 3 4 2 2 3 2 2" xfId="11839" xr:uid="{00000000-0005-0000-0000-00005F550000}"/>
    <cellStyle name="Normal 6 3 3 4 2 2 3 2 2 2" xfId="40529" xr:uid="{00000000-0005-0000-0000-000060550000}"/>
    <cellStyle name="Normal 6 3 3 4 2 2 3 2 3" xfId="30511" xr:uid="{00000000-0005-0000-0000-000061550000}"/>
    <cellStyle name="Normal 6 3 3 4 2 2 3 3" xfId="11840" xr:uid="{00000000-0005-0000-0000-000062550000}"/>
    <cellStyle name="Normal 6 3 3 4 2 2 3 3 2" xfId="11841" xr:uid="{00000000-0005-0000-0000-000063550000}"/>
    <cellStyle name="Normal 6 3 3 4 2 2 3 3 2 2" xfId="40530" xr:uid="{00000000-0005-0000-0000-000064550000}"/>
    <cellStyle name="Normal 6 3 3 4 2 2 3 3 3" xfId="30512" xr:uid="{00000000-0005-0000-0000-000065550000}"/>
    <cellStyle name="Normal 6 3 3 4 2 2 3 4" xfId="11842" xr:uid="{00000000-0005-0000-0000-000066550000}"/>
    <cellStyle name="Normal 6 3 3 4 2 2 3 4 2" xfId="35685" xr:uid="{00000000-0005-0000-0000-000067550000}"/>
    <cellStyle name="Normal 6 3 3 4 2 2 3 5" xfId="25089" xr:uid="{00000000-0005-0000-0000-000068550000}"/>
    <cellStyle name="Normal 6 3 3 4 2 2 4" xfId="11843" xr:uid="{00000000-0005-0000-0000-000069550000}"/>
    <cellStyle name="Normal 6 3 3 4 2 2 4 2" xfId="11844" xr:uid="{00000000-0005-0000-0000-00006A550000}"/>
    <cellStyle name="Normal 6 3 3 4 2 2 4 2 2" xfId="40531" xr:uid="{00000000-0005-0000-0000-00006B550000}"/>
    <cellStyle name="Normal 6 3 3 4 2 2 4 3" xfId="30513" xr:uid="{00000000-0005-0000-0000-00006C550000}"/>
    <cellStyle name="Normal 6 3 3 4 2 2 5" xfId="11845" xr:uid="{00000000-0005-0000-0000-00006D550000}"/>
    <cellStyle name="Normal 6 3 3 4 2 2 5 2" xfId="11846" xr:uid="{00000000-0005-0000-0000-00006E550000}"/>
    <cellStyle name="Normal 6 3 3 4 2 2 5 2 2" xfId="40532" xr:uid="{00000000-0005-0000-0000-00006F550000}"/>
    <cellStyle name="Normal 6 3 3 4 2 2 5 3" xfId="30514" xr:uid="{00000000-0005-0000-0000-000070550000}"/>
    <cellStyle name="Normal 6 3 3 4 2 2 6" xfId="11847" xr:uid="{00000000-0005-0000-0000-000071550000}"/>
    <cellStyle name="Normal 6 3 3 4 2 2 6 2" xfId="35683" xr:uid="{00000000-0005-0000-0000-000072550000}"/>
    <cellStyle name="Normal 6 3 3 4 2 2 7" xfId="25087" xr:uid="{00000000-0005-0000-0000-000073550000}"/>
    <cellStyle name="Normal 6 3 3 4 2 3" xfId="11848" xr:uid="{00000000-0005-0000-0000-000074550000}"/>
    <cellStyle name="Normal 6 3 3 4 2 3 2" xfId="11849" xr:uid="{00000000-0005-0000-0000-000075550000}"/>
    <cellStyle name="Normal 6 3 3 4 2 3 2 2" xfId="11850" xr:uid="{00000000-0005-0000-0000-000076550000}"/>
    <cellStyle name="Normal 6 3 3 4 2 3 2 2 2" xfId="40533" xr:uid="{00000000-0005-0000-0000-000077550000}"/>
    <cellStyle name="Normal 6 3 3 4 2 3 2 3" xfId="30515" xr:uid="{00000000-0005-0000-0000-000078550000}"/>
    <cellStyle name="Normal 6 3 3 4 2 3 3" xfId="11851" xr:uid="{00000000-0005-0000-0000-000079550000}"/>
    <cellStyle name="Normal 6 3 3 4 2 3 3 2" xfId="11852" xr:uid="{00000000-0005-0000-0000-00007A550000}"/>
    <cellStyle name="Normal 6 3 3 4 2 3 3 2 2" xfId="40534" xr:uid="{00000000-0005-0000-0000-00007B550000}"/>
    <cellStyle name="Normal 6 3 3 4 2 3 3 3" xfId="30516" xr:uid="{00000000-0005-0000-0000-00007C550000}"/>
    <cellStyle name="Normal 6 3 3 4 2 3 4" xfId="11853" xr:uid="{00000000-0005-0000-0000-00007D550000}"/>
    <cellStyle name="Normal 6 3 3 4 2 3 4 2" xfId="35686" xr:uid="{00000000-0005-0000-0000-00007E550000}"/>
    <cellStyle name="Normal 6 3 3 4 2 3 5" xfId="25090" xr:uid="{00000000-0005-0000-0000-00007F550000}"/>
    <cellStyle name="Normal 6 3 3 4 2 4" xfId="11854" xr:uid="{00000000-0005-0000-0000-000080550000}"/>
    <cellStyle name="Normal 6 3 3 4 2 4 2" xfId="11855" xr:uid="{00000000-0005-0000-0000-000081550000}"/>
    <cellStyle name="Normal 6 3 3 4 2 4 2 2" xfId="11856" xr:uid="{00000000-0005-0000-0000-000082550000}"/>
    <cellStyle name="Normal 6 3 3 4 2 4 2 2 2" xfId="40535" xr:uid="{00000000-0005-0000-0000-000083550000}"/>
    <cellStyle name="Normal 6 3 3 4 2 4 2 3" xfId="30517" xr:uid="{00000000-0005-0000-0000-000084550000}"/>
    <cellStyle name="Normal 6 3 3 4 2 4 3" xfId="11857" xr:uid="{00000000-0005-0000-0000-000085550000}"/>
    <cellStyle name="Normal 6 3 3 4 2 4 3 2" xfId="11858" xr:uid="{00000000-0005-0000-0000-000086550000}"/>
    <cellStyle name="Normal 6 3 3 4 2 4 3 2 2" xfId="40536" xr:uid="{00000000-0005-0000-0000-000087550000}"/>
    <cellStyle name="Normal 6 3 3 4 2 4 3 3" xfId="30518" xr:uid="{00000000-0005-0000-0000-000088550000}"/>
    <cellStyle name="Normal 6 3 3 4 2 4 4" xfId="11859" xr:uid="{00000000-0005-0000-0000-000089550000}"/>
    <cellStyle name="Normal 6 3 3 4 2 4 4 2" xfId="35687" xr:uid="{00000000-0005-0000-0000-00008A550000}"/>
    <cellStyle name="Normal 6 3 3 4 2 4 5" xfId="25091" xr:uid="{00000000-0005-0000-0000-00008B550000}"/>
    <cellStyle name="Normal 6 3 3 4 2 5" xfId="11860" xr:uid="{00000000-0005-0000-0000-00008C550000}"/>
    <cellStyle name="Normal 6 3 3 4 2 5 2" xfId="11861" xr:uid="{00000000-0005-0000-0000-00008D550000}"/>
    <cellStyle name="Normal 6 3 3 4 2 5 2 2" xfId="40537" xr:uid="{00000000-0005-0000-0000-00008E550000}"/>
    <cellStyle name="Normal 6 3 3 4 2 5 3" xfId="30519" xr:uid="{00000000-0005-0000-0000-00008F550000}"/>
    <cellStyle name="Normal 6 3 3 4 2 6" xfId="11862" xr:uid="{00000000-0005-0000-0000-000090550000}"/>
    <cellStyle name="Normal 6 3 3 4 2 6 2" xfId="11863" xr:uid="{00000000-0005-0000-0000-000091550000}"/>
    <cellStyle name="Normal 6 3 3 4 2 6 2 2" xfId="40538" xr:uid="{00000000-0005-0000-0000-000092550000}"/>
    <cellStyle name="Normal 6 3 3 4 2 6 3" xfId="30520" xr:uid="{00000000-0005-0000-0000-000093550000}"/>
    <cellStyle name="Normal 6 3 3 4 2 7" xfId="11864" xr:uid="{00000000-0005-0000-0000-000094550000}"/>
    <cellStyle name="Normal 6 3 3 4 2 7 2" xfId="35682" xr:uid="{00000000-0005-0000-0000-000095550000}"/>
    <cellStyle name="Normal 6 3 3 4 2 8" xfId="25086" xr:uid="{00000000-0005-0000-0000-000096550000}"/>
    <cellStyle name="Normal 6 3 3 4 3" xfId="11865" xr:uid="{00000000-0005-0000-0000-000097550000}"/>
    <cellStyle name="Normal 6 3 3 4 3 2" xfId="11866" xr:uid="{00000000-0005-0000-0000-000098550000}"/>
    <cellStyle name="Normal 6 3 3 4 3 2 2" xfId="11867" xr:uid="{00000000-0005-0000-0000-000099550000}"/>
    <cellStyle name="Normal 6 3 3 4 3 2 2 2" xfId="11868" xr:uid="{00000000-0005-0000-0000-00009A550000}"/>
    <cellStyle name="Normal 6 3 3 4 3 2 2 2 2" xfId="11869" xr:uid="{00000000-0005-0000-0000-00009B550000}"/>
    <cellStyle name="Normal 6 3 3 4 3 2 2 2 2 2" xfId="40539" xr:uid="{00000000-0005-0000-0000-00009C550000}"/>
    <cellStyle name="Normal 6 3 3 4 3 2 2 2 3" xfId="30521" xr:uid="{00000000-0005-0000-0000-00009D550000}"/>
    <cellStyle name="Normal 6 3 3 4 3 2 2 3" xfId="11870" xr:uid="{00000000-0005-0000-0000-00009E550000}"/>
    <cellStyle name="Normal 6 3 3 4 3 2 2 3 2" xfId="11871" xr:uid="{00000000-0005-0000-0000-00009F550000}"/>
    <cellStyle name="Normal 6 3 3 4 3 2 2 3 2 2" xfId="40540" xr:uid="{00000000-0005-0000-0000-0000A0550000}"/>
    <cellStyle name="Normal 6 3 3 4 3 2 2 3 3" xfId="30522" xr:uid="{00000000-0005-0000-0000-0000A1550000}"/>
    <cellStyle name="Normal 6 3 3 4 3 2 2 4" xfId="11872" xr:uid="{00000000-0005-0000-0000-0000A2550000}"/>
    <cellStyle name="Normal 6 3 3 4 3 2 2 4 2" xfId="35690" xr:uid="{00000000-0005-0000-0000-0000A3550000}"/>
    <cellStyle name="Normal 6 3 3 4 3 2 2 5" xfId="25094" xr:uid="{00000000-0005-0000-0000-0000A4550000}"/>
    <cellStyle name="Normal 6 3 3 4 3 2 3" xfId="11873" xr:uid="{00000000-0005-0000-0000-0000A5550000}"/>
    <cellStyle name="Normal 6 3 3 4 3 2 3 2" xfId="11874" xr:uid="{00000000-0005-0000-0000-0000A6550000}"/>
    <cellStyle name="Normal 6 3 3 4 3 2 3 2 2" xfId="11875" xr:uid="{00000000-0005-0000-0000-0000A7550000}"/>
    <cellStyle name="Normal 6 3 3 4 3 2 3 2 2 2" xfId="40541" xr:uid="{00000000-0005-0000-0000-0000A8550000}"/>
    <cellStyle name="Normal 6 3 3 4 3 2 3 2 3" xfId="30523" xr:uid="{00000000-0005-0000-0000-0000A9550000}"/>
    <cellStyle name="Normal 6 3 3 4 3 2 3 3" xfId="11876" xr:uid="{00000000-0005-0000-0000-0000AA550000}"/>
    <cellStyle name="Normal 6 3 3 4 3 2 3 3 2" xfId="11877" xr:uid="{00000000-0005-0000-0000-0000AB550000}"/>
    <cellStyle name="Normal 6 3 3 4 3 2 3 3 2 2" xfId="40542" xr:uid="{00000000-0005-0000-0000-0000AC550000}"/>
    <cellStyle name="Normal 6 3 3 4 3 2 3 3 3" xfId="30524" xr:uid="{00000000-0005-0000-0000-0000AD550000}"/>
    <cellStyle name="Normal 6 3 3 4 3 2 3 4" xfId="11878" xr:uid="{00000000-0005-0000-0000-0000AE550000}"/>
    <cellStyle name="Normal 6 3 3 4 3 2 3 4 2" xfId="35691" xr:uid="{00000000-0005-0000-0000-0000AF550000}"/>
    <cellStyle name="Normal 6 3 3 4 3 2 3 5" xfId="25095" xr:uid="{00000000-0005-0000-0000-0000B0550000}"/>
    <cellStyle name="Normal 6 3 3 4 3 2 4" xfId="11879" xr:uid="{00000000-0005-0000-0000-0000B1550000}"/>
    <cellStyle name="Normal 6 3 3 4 3 2 4 2" xfId="11880" xr:uid="{00000000-0005-0000-0000-0000B2550000}"/>
    <cellStyle name="Normal 6 3 3 4 3 2 4 2 2" xfId="40543" xr:uid="{00000000-0005-0000-0000-0000B3550000}"/>
    <cellStyle name="Normal 6 3 3 4 3 2 4 3" xfId="30525" xr:uid="{00000000-0005-0000-0000-0000B4550000}"/>
    <cellStyle name="Normal 6 3 3 4 3 2 5" xfId="11881" xr:uid="{00000000-0005-0000-0000-0000B5550000}"/>
    <cellStyle name="Normal 6 3 3 4 3 2 5 2" xfId="11882" xr:uid="{00000000-0005-0000-0000-0000B6550000}"/>
    <cellStyle name="Normal 6 3 3 4 3 2 5 2 2" xfId="40544" xr:uid="{00000000-0005-0000-0000-0000B7550000}"/>
    <cellStyle name="Normal 6 3 3 4 3 2 5 3" xfId="30526" xr:uid="{00000000-0005-0000-0000-0000B8550000}"/>
    <cellStyle name="Normal 6 3 3 4 3 2 6" xfId="11883" xr:uid="{00000000-0005-0000-0000-0000B9550000}"/>
    <cellStyle name="Normal 6 3 3 4 3 2 6 2" xfId="35689" xr:uid="{00000000-0005-0000-0000-0000BA550000}"/>
    <cellStyle name="Normal 6 3 3 4 3 2 7" xfId="25093" xr:uid="{00000000-0005-0000-0000-0000BB550000}"/>
    <cellStyle name="Normal 6 3 3 4 3 3" xfId="11884" xr:uid="{00000000-0005-0000-0000-0000BC550000}"/>
    <cellStyle name="Normal 6 3 3 4 3 3 2" xfId="11885" xr:uid="{00000000-0005-0000-0000-0000BD550000}"/>
    <cellStyle name="Normal 6 3 3 4 3 3 2 2" xfId="11886" xr:uid="{00000000-0005-0000-0000-0000BE550000}"/>
    <cellStyle name="Normal 6 3 3 4 3 3 2 2 2" xfId="40545" xr:uid="{00000000-0005-0000-0000-0000BF550000}"/>
    <cellStyle name="Normal 6 3 3 4 3 3 2 3" xfId="30527" xr:uid="{00000000-0005-0000-0000-0000C0550000}"/>
    <cellStyle name="Normal 6 3 3 4 3 3 3" xfId="11887" xr:uid="{00000000-0005-0000-0000-0000C1550000}"/>
    <cellStyle name="Normal 6 3 3 4 3 3 3 2" xfId="11888" xr:uid="{00000000-0005-0000-0000-0000C2550000}"/>
    <cellStyle name="Normal 6 3 3 4 3 3 3 2 2" xfId="40546" xr:uid="{00000000-0005-0000-0000-0000C3550000}"/>
    <cellStyle name="Normal 6 3 3 4 3 3 3 3" xfId="30528" xr:uid="{00000000-0005-0000-0000-0000C4550000}"/>
    <cellStyle name="Normal 6 3 3 4 3 3 4" xfId="11889" xr:uid="{00000000-0005-0000-0000-0000C5550000}"/>
    <cellStyle name="Normal 6 3 3 4 3 3 4 2" xfId="35692" xr:uid="{00000000-0005-0000-0000-0000C6550000}"/>
    <cellStyle name="Normal 6 3 3 4 3 3 5" xfId="25096" xr:uid="{00000000-0005-0000-0000-0000C7550000}"/>
    <cellStyle name="Normal 6 3 3 4 3 4" xfId="11890" xr:uid="{00000000-0005-0000-0000-0000C8550000}"/>
    <cellStyle name="Normal 6 3 3 4 3 4 2" xfId="11891" xr:uid="{00000000-0005-0000-0000-0000C9550000}"/>
    <cellStyle name="Normal 6 3 3 4 3 4 2 2" xfId="11892" xr:uid="{00000000-0005-0000-0000-0000CA550000}"/>
    <cellStyle name="Normal 6 3 3 4 3 4 2 2 2" xfId="40547" xr:uid="{00000000-0005-0000-0000-0000CB550000}"/>
    <cellStyle name="Normal 6 3 3 4 3 4 2 3" xfId="30529" xr:uid="{00000000-0005-0000-0000-0000CC550000}"/>
    <cellStyle name="Normal 6 3 3 4 3 4 3" xfId="11893" xr:uid="{00000000-0005-0000-0000-0000CD550000}"/>
    <cellStyle name="Normal 6 3 3 4 3 4 3 2" xfId="11894" xr:uid="{00000000-0005-0000-0000-0000CE550000}"/>
    <cellStyle name="Normal 6 3 3 4 3 4 3 2 2" xfId="40548" xr:uid="{00000000-0005-0000-0000-0000CF550000}"/>
    <cellStyle name="Normal 6 3 3 4 3 4 3 3" xfId="30530" xr:uid="{00000000-0005-0000-0000-0000D0550000}"/>
    <cellStyle name="Normal 6 3 3 4 3 4 4" xfId="11895" xr:uid="{00000000-0005-0000-0000-0000D1550000}"/>
    <cellStyle name="Normal 6 3 3 4 3 4 4 2" xfId="35693" xr:uid="{00000000-0005-0000-0000-0000D2550000}"/>
    <cellStyle name="Normal 6 3 3 4 3 4 5" xfId="25097" xr:uid="{00000000-0005-0000-0000-0000D3550000}"/>
    <cellStyle name="Normal 6 3 3 4 3 5" xfId="11896" xr:uid="{00000000-0005-0000-0000-0000D4550000}"/>
    <cellStyle name="Normal 6 3 3 4 3 5 2" xfId="11897" xr:uid="{00000000-0005-0000-0000-0000D5550000}"/>
    <cellStyle name="Normal 6 3 3 4 3 5 2 2" xfId="40549" xr:uid="{00000000-0005-0000-0000-0000D6550000}"/>
    <cellStyle name="Normal 6 3 3 4 3 5 3" xfId="30531" xr:uid="{00000000-0005-0000-0000-0000D7550000}"/>
    <cellStyle name="Normal 6 3 3 4 3 6" xfId="11898" xr:uid="{00000000-0005-0000-0000-0000D8550000}"/>
    <cellStyle name="Normal 6 3 3 4 3 6 2" xfId="11899" xr:uid="{00000000-0005-0000-0000-0000D9550000}"/>
    <cellStyle name="Normal 6 3 3 4 3 6 2 2" xfId="40550" xr:uid="{00000000-0005-0000-0000-0000DA550000}"/>
    <cellStyle name="Normal 6 3 3 4 3 6 3" xfId="30532" xr:uid="{00000000-0005-0000-0000-0000DB550000}"/>
    <cellStyle name="Normal 6 3 3 4 3 7" xfId="11900" xr:uid="{00000000-0005-0000-0000-0000DC550000}"/>
    <cellStyle name="Normal 6 3 3 4 3 7 2" xfId="35688" xr:uid="{00000000-0005-0000-0000-0000DD550000}"/>
    <cellStyle name="Normal 6 3 3 4 3 8" xfId="25092" xr:uid="{00000000-0005-0000-0000-0000DE550000}"/>
    <cellStyle name="Normal 6 3 3 4 4" xfId="11901" xr:uid="{00000000-0005-0000-0000-0000DF550000}"/>
    <cellStyle name="Normal 6 3 3 4 4 2" xfId="11902" xr:uid="{00000000-0005-0000-0000-0000E0550000}"/>
    <cellStyle name="Normal 6 3 3 4 4 2 2" xfId="11903" xr:uid="{00000000-0005-0000-0000-0000E1550000}"/>
    <cellStyle name="Normal 6 3 3 4 4 2 2 2" xfId="11904" xr:uid="{00000000-0005-0000-0000-0000E2550000}"/>
    <cellStyle name="Normal 6 3 3 4 4 2 2 2 2" xfId="40551" xr:uid="{00000000-0005-0000-0000-0000E3550000}"/>
    <cellStyle name="Normal 6 3 3 4 4 2 2 3" xfId="30533" xr:uid="{00000000-0005-0000-0000-0000E4550000}"/>
    <cellStyle name="Normal 6 3 3 4 4 2 3" xfId="11905" xr:uid="{00000000-0005-0000-0000-0000E5550000}"/>
    <cellStyle name="Normal 6 3 3 4 4 2 3 2" xfId="11906" xr:uid="{00000000-0005-0000-0000-0000E6550000}"/>
    <cellStyle name="Normal 6 3 3 4 4 2 3 2 2" xfId="40552" xr:uid="{00000000-0005-0000-0000-0000E7550000}"/>
    <cellStyle name="Normal 6 3 3 4 4 2 3 3" xfId="30534" xr:uid="{00000000-0005-0000-0000-0000E8550000}"/>
    <cellStyle name="Normal 6 3 3 4 4 2 4" xfId="11907" xr:uid="{00000000-0005-0000-0000-0000E9550000}"/>
    <cellStyle name="Normal 6 3 3 4 4 2 4 2" xfId="35695" xr:uid="{00000000-0005-0000-0000-0000EA550000}"/>
    <cellStyle name="Normal 6 3 3 4 4 2 5" xfId="25099" xr:uid="{00000000-0005-0000-0000-0000EB550000}"/>
    <cellStyle name="Normal 6 3 3 4 4 3" xfId="11908" xr:uid="{00000000-0005-0000-0000-0000EC550000}"/>
    <cellStyle name="Normal 6 3 3 4 4 3 2" xfId="11909" xr:uid="{00000000-0005-0000-0000-0000ED550000}"/>
    <cellStyle name="Normal 6 3 3 4 4 3 2 2" xfId="11910" xr:uid="{00000000-0005-0000-0000-0000EE550000}"/>
    <cellStyle name="Normal 6 3 3 4 4 3 2 2 2" xfId="40553" xr:uid="{00000000-0005-0000-0000-0000EF550000}"/>
    <cellStyle name="Normal 6 3 3 4 4 3 2 3" xfId="30535" xr:uid="{00000000-0005-0000-0000-0000F0550000}"/>
    <cellStyle name="Normal 6 3 3 4 4 3 3" xfId="11911" xr:uid="{00000000-0005-0000-0000-0000F1550000}"/>
    <cellStyle name="Normal 6 3 3 4 4 3 3 2" xfId="11912" xr:uid="{00000000-0005-0000-0000-0000F2550000}"/>
    <cellStyle name="Normal 6 3 3 4 4 3 3 2 2" xfId="40554" xr:uid="{00000000-0005-0000-0000-0000F3550000}"/>
    <cellStyle name="Normal 6 3 3 4 4 3 3 3" xfId="30536" xr:uid="{00000000-0005-0000-0000-0000F4550000}"/>
    <cellStyle name="Normal 6 3 3 4 4 3 4" xfId="11913" xr:uid="{00000000-0005-0000-0000-0000F5550000}"/>
    <cellStyle name="Normal 6 3 3 4 4 3 4 2" xfId="35696" xr:uid="{00000000-0005-0000-0000-0000F6550000}"/>
    <cellStyle name="Normal 6 3 3 4 4 3 5" xfId="25100" xr:uid="{00000000-0005-0000-0000-0000F7550000}"/>
    <cellStyle name="Normal 6 3 3 4 4 4" xfId="11914" xr:uid="{00000000-0005-0000-0000-0000F8550000}"/>
    <cellStyle name="Normal 6 3 3 4 4 4 2" xfId="11915" xr:uid="{00000000-0005-0000-0000-0000F9550000}"/>
    <cellStyle name="Normal 6 3 3 4 4 4 2 2" xfId="40555" xr:uid="{00000000-0005-0000-0000-0000FA550000}"/>
    <cellStyle name="Normal 6 3 3 4 4 4 3" xfId="30537" xr:uid="{00000000-0005-0000-0000-0000FB550000}"/>
    <cellStyle name="Normal 6 3 3 4 4 5" xfId="11916" xr:uid="{00000000-0005-0000-0000-0000FC550000}"/>
    <cellStyle name="Normal 6 3 3 4 4 5 2" xfId="11917" xr:uid="{00000000-0005-0000-0000-0000FD550000}"/>
    <cellStyle name="Normal 6 3 3 4 4 5 2 2" xfId="40556" xr:uid="{00000000-0005-0000-0000-0000FE550000}"/>
    <cellStyle name="Normal 6 3 3 4 4 5 3" xfId="30538" xr:uid="{00000000-0005-0000-0000-0000FF550000}"/>
    <cellStyle name="Normal 6 3 3 4 4 6" xfId="11918" xr:uid="{00000000-0005-0000-0000-000000560000}"/>
    <cellStyle name="Normal 6 3 3 4 4 6 2" xfId="35694" xr:uid="{00000000-0005-0000-0000-000001560000}"/>
    <cellStyle name="Normal 6 3 3 4 4 7" xfId="25098" xr:uid="{00000000-0005-0000-0000-000002560000}"/>
    <cellStyle name="Normal 6 3 3 4 5" xfId="11919" xr:uid="{00000000-0005-0000-0000-000003560000}"/>
    <cellStyle name="Normal 6 3 3 4 5 2" xfId="11920" xr:uid="{00000000-0005-0000-0000-000004560000}"/>
    <cellStyle name="Normal 6 3 3 4 5 2 2" xfId="11921" xr:uid="{00000000-0005-0000-0000-000005560000}"/>
    <cellStyle name="Normal 6 3 3 4 5 2 2 2" xfId="40557" xr:uid="{00000000-0005-0000-0000-000006560000}"/>
    <cellStyle name="Normal 6 3 3 4 5 2 3" xfId="30539" xr:uid="{00000000-0005-0000-0000-000007560000}"/>
    <cellStyle name="Normal 6 3 3 4 5 3" xfId="11922" xr:uid="{00000000-0005-0000-0000-000008560000}"/>
    <cellStyle name="Normal 6 3 3 4 5 3 2" xfId="11923" xr:uid="{00000000-0005-0000-0000-000009560000}"/>
    <cellStyle name="Normal 6 3 3 4 5 3 2 2" xfId="40558" xr:uid="{00000000-0005-0000-0000-00000A560000}"/>
    <cellStyle name="Normal 6 3 3 4 5 3 3" xfId="30540" xr:uid="{00000000-0005-0000-0000-00000B560000}"/>
    <cellStyle name="Normal 6 3 3 4 5 4" xfId="11924" xr:uid="{00000000-0005-0000-0000-00000C560000}"/>
    <cellStyle name="Normal 6 3 3 4 5 4 2" xfId="35697" xr:uid="{00000000-0005-0000-0000-00000D560000}"/>
    <cellStyle name="Normal 6 3 3 4 5 5" xfId="25101" xr:uid="{00000000-0005-0000-0000-00000E560000}"/>
    <cellStyle name="Normal 6 3 3 4 6" xfId="11925" xr:uid="{00000000-0005-0000-0000-00000F560000}"/>
    <cellStyle name="Normal 6 3 3 4 6 2" xfId="11926" xr:uid="{00000000-0005-0000-0000-000010560000}"/>
    <cellStyle name="Normal 6 3 3 4 6 2 2" xfId="11927" xr:uid="{00000000-0005-0000-0000-000011560000}"/>
    <cellStyle name="Normal 6 3 3 4 6 2 2 2" xfId="40559" xr:uid="{00000000-0005-0000-0000-000012560000}"/>
    <cellStyle name="Normal 6 3 3 4 6 2 3" xfId="30541" xr:uid="{00000000-0005-0000-0000-000013560000}"/>
    <cellStyle name="Normal 6 3 3 4 6 3" xfId="11928" xr:uid="{00000000-0005-0000-0000-000014560000}"/>
    <cellStyle name="Normal 6 3 3 4 6 3 2" xfId="11929" xr:uid="{00000000-0005-0000-0000-000015560000}"/>
    <cellStyle name="Normal 6 3 3 4 6 3 2 2" xfId="40560" xr:uid="{00000000-0005-0000-0000-000016560000}"/>
    <cellStyle name="Normal 6 3 3 4 6 3 3" xfId="30542" xr:uid="{00000000-0005-0000-0000-000017560000}"/>
    <cellStyle name="Normal 6 3 3 4 6 4" xfId="11930" xr:uid="{00000000-0005-0000-0000-000018560000}"/>
    <cellStyle name="Normal 6 3 3 4 6 4 2" xfId="35698" xr:uid="{00000000-0005-0000-0000-000019560000}"/>
    <cellStyle name="Normal 6 3 3 4 6 5" xfId="25102" xr:uid="{00000000-0005-0000-0000-00001A560000}"/>
    <cellStyle name="Normal 6 3 3 4 7" xfId="11931" xr:uid="{00000000-0005-0000-0000-00001B560000}"/>
    <cellStyle name="Normal 6 3 3 4 7 2" xfId="11932" xr:uid="{00000000-0005-0000-0000-00001C560000}"/>
    <cellStyle name="Normal 6 3 3 4 7 2 2" xfId="40561" xr:uid="{00000000-0005-0000-0000-00001D560000}"/>
    <cellStyle name="Normal 6 3 3 4 7 3" xfId="30543" xr:uid="{00000000-0005-0000-0000-00001E560000}"/>
    <cellStyle name="Normal 6 3 3 4 8" xfId="11933" xr:uid="{00000000-0005-0000-0000-00001F560000}"/>
    <cellStyle name="Normal 6 3 3 4 8 2" xfId="11934" xr:uid="{00000000-0005-0000-0000-000020560000}"/>
    <cellStyle name="Normal 6 3 3 4 8 2 2" xfId="40562" xr:uid="{00000000-0005-0000-0000-000021560000}"/>
    <cellStyle name="Normal 6 3 3 4 8 3" xfId="30544" xr:uid="{00000000-0005-0000-0000-000022560000}"/>
    <cellStyle name="Normal 6 3 3 4 9" xfId="11935" xr:uid="{00000000-0005-0000-0000-000023560000}"/>
    <cellStyle name="Normal 6 3 3 4 9 2" xfId="35681" xr:uid="{00000000-0005-0000-0000-000024560000}"/>
    <cellStyle name="Normal 6 3 3 5" xfId="11936" xr:uid="{00000000-0005-0000-0000-000025560000}"/>
    <cellStyle name="Normal 6 3 3 5 2" xfId="11937" xr:uid="{00000000-0005-0000-0000-000026560000}"/>
    <cellStyle name="Normal 6 3 3 5 2 2" xfId="11938" xr:uid="{00000000-0005-0000-0000-000027560000}"/>
    <cellStyle name="Normal 6 3 3 5 2 2 2" xfId="11939" xr:uid="{00000000-0005-0000-0000-000028560000}"/>
    <cellStyle name="Normal 6 3 3 5 2 2 2 2" xfId="11940" xr:uid="{00000000-0005-0000-0000-000029560000}"/>
    <cellStyle name="Normal 6 3 3 5 2 2 2 2 2" xfId="40563" xr:uid="{00000000-0005-0000-0000-00002A560000}"/>
    <cellStyle name="Normal 6 3 3 5 2 2 2 3" xfId="30545" xr:uid="{00000000-0005-0000-0000-00002B560000}"/>
    <cellStyle name="Normal 6 3 3 5 2 2 3" xfId="11941" xr:uid="{00000000-0005-0000-0000-00002C560000}"/>
    <cellStyle name="Normal 6 3 3 5 2 2 3 2" xfId="11942" xr:uid="{00000000-0005-0000-0000-00002D560000}"/>
    <cellStyle name="Normal 6 3 3 5 2 2 3 2 2" xfId="40564" xr:uid="{00000000-0005-0000-0000-00002E560000}"/>
    <cellStyle name="Normal 6 3 3 5 2 2 3 3" xfId="30546" xr:uid="{00000000-0005-0000-0000-00002F560000}"/>
    <cellStyle name="Normal 6 3 3 5 2 2 4" xfId="11943" xr:uid="{00000000-0005-0000-0000-000030560000}"/>
    <cellStyle name="Normal 6 3 3 5 2 2 4 2" xfId="35701" xr:uid="{00000000-0005-0000-0000-000031560000}"/>
    <cellStyle name="Normal 6 3 3 5 2 2 5" xfId="25105" xr:uid="{00000000-0005-0000-0000-000032560000}"/>
    <cellStyle name="Normal 6 3 3 5 2 3" xfId="11944" xr:uid="{00000000-0005-0000-0000-000033560000}"/>
    <cellStyle name="Normal 6 3 3 5 2 3 2" xfId="11945" xr:uid="{00000000-0005-0000-0000-000034560000}"/>
    <cellStyle name="Normal 6 3 3 5 2 3 2 2" xfId="11946" xr:uid="{00000000-0005-0000-0000-000035560000}"/>
    <cellStyle name="Normal 6 3 3 5 2 3 2 2 2" xfId="40565" xr:uid="{00000000-0005-0000-0000-000036560000}"/>
    <cellStyle name="Normal 6 3 3 5 2 3 2 3" xfId="30547" xr:uid="{00000000-0005-0000-0000-000037560000}"/>
    <cellStyle name="Normal 6 3 3 5 2 3 3" xfId="11947" xr:uid="{00000000-0005-0000-0000-000038560000}"/>
    <cellStyle name="Normal 6 3 3 5 2 3 3 2" xfId="11948" xr:uid="{00000000-0005-0000-0000-000039560000}"/>
    <cellStyle name="Normal 6 3 3 5 2 3 3 2 2" xfId="40566" xr:uid="{00000000-0005-0000-0000-00003A560000}"/>
    <cellStyle name="Normal 6 3 3 5 2 3 3 3" xfId="30548" xr:uid="{00000000-0005-0000-0000-00003B560000}"/>
    <cellStyle name="Normal 6 3 3 5 2 3 4" xfId="11949" xr:uid="{00000000-0005-0000-0000-00003C560000}"/>
    <cellStyle name="Normal 6 3 3 5 2 3 4 2" xfId="35702" xr:uid="{00000000-0005-0000-0000-00003D560000}"/>
    <cellStyle name="Normal 6 3 3 5 2 3 5" xfId="25106" xr:uid="{00000000-0005-0000-0000-00003E560000}"/>
    <cellStyle name="Normal 6 3 3 5 2 4" xfId="11950" xr:uid="{00000000-0005-0000-0000-00003F560000}"/>
    <cellStyle name="Normal 6 3 3 5 2 4 2" xfId="11951" xr:uid="{00000000-0005-0000-0000-000040560000}"/>
    <cellStyle name="Normal 6 3 3 5 2 4 2 2" xfId="40567" xr:uid="{00000000-0005-0000-0000-000041560000}"/>
    <cellStyle name="Normal 6 3 3 5 2 4 3" xfId="30549" xr:uid="{00000000-0005-0000-0000-000042560000}"/>
    <cellStyle name="Normal 6 3 3 5 2 5" xfId="11952" xr:uid="{00000000-0005-0000-0000-000043560000}"/>
    <cellStyle name="Normal 6 3 3 5 2 5 2" xfId="11953" xr:uid="{00000000-0005-0000-0000-000044560000}"/>
    <cellStyle name="Normal 6 3 3 5 2 5 2 2" xfId="40568" xr:uid="{00000000-0005-0000-0000-000045560000}"/>
    <cellStyle name="Normal 6 3 3 5 2 5 3" xfId="30550" xr:uid="{00000000-0005-0000-0000-000046560000}"/>
    <cellStyle name="Normal 6 3 3 5 2 6" xfId="11954" xr:uid="{00000000-0005-0000-0000-000047560000}"/>
    <cellStyle name="Normal 6 3 3 5 2 6 2" xfId="35700" xr:uid="{00000000-0005-0000-0000-000048560000}"/>
    <cellStyle name="Normal 6 3 3 5 2 7" xfId="25104" xr:uid="{00000000-0005-0000-0000-000049560000}"/>
    <cellStyle name="Normal 6 3 3 5 3" xfId="11955" xr:uid="{00000000-0005-0000-0000-00004A560000}"/>
    <cellStyle name="Normal 6 3 3 5 3 2" xfId="11956" xr:uid="{00000000-0005-0000-0000-00004B560000}"/>
    <cellStyle name="Normal 6 3 3 5 3 2 2" xfId="11957" xr:uid="{00000000-0005-0000-0000-00004C560000}"/>
    <cellStyle name="Normal 6 3 3 5 3 2 2 2" xfId="40569" xr:uid="{00000000-0005-0000-0000-00004D560000}"/>
    <cellStyle name="Normal 6 3 3 5 3 2 3" xfId="30551" xr:uid="{00000000-0005-0000-0000-00004E560000}"/>
    <cellStyle name="Normal 6 3 3 5 3 3" xfId="11958" xr:uid="{00000000-0005-0000-0000-00004F560000}"/>
    <cellStyle name="Normal 6 3 3 5 3 3 2" xfId="11959" xr:uid="{00000000-0005-0000-0000-000050560000}"/>
    <cellStyle name="Normal 6 3 3 5 3 3 2 2" xfId="40570" xr:uid="{00000000-0005-0000-0000-000051560000}"/>
    <cellStyle name="Normal 6 3 3 5 3 3 3" xfId="30552" xr:uid="{00000000-0005-0000-0000-000052560000}"/>
    <cellStyle name="Normal 6 3 3 5 3 4" xfId="11960" xr:uid="{00000000-0005-0000-0000-000053560000}"/>
    <cellStyle name="Normal 6 3 3 5 3 4 2" xfId="35703" xr:uid="{00000000-0005-0000-0000-000054560000}"/>
    <cellStyle name="Normal 6 3 3 5 3 5" xfId="25107" xr:uid="{00000000-0005-0000-0000-000055560000}"/>
    <cellStyle name="Normal 6 3 3 5 4" xfId="11961" xr:uid="{00000000-0005-0000-0000-000056560000}"/>
    <cellStyle name="Normal 6 3 3 5 4 2" xfId="11962" xr:uid="{00000000-0005-0000-0000-000057560000}"/>
    <cellStyle name="Normal 6 3 3 5 4 2 2" xfId="11963" xr:uid="{00000000-0005-0000-0000-000058560000}"/>
    <cellStyle name="Normal 6 3 3 5 4 2 2 2" xfId="40571" xr:uid="{00000000-0005-0000-0000-000059560000}"/>
    <cellStyle name="Normal 6 3 3 5 4 2 3" xfId="30553" xr:uid="{00000000-0005-0000-0000-00005A560000}"/>
    <cellStyle name="Normal 6 3 3 5 4 3" xfId="11964" xr:uid="{00000000-0005-0000-0000-00005B560000}"/>
    <cellStyle name="Normal 6 3 3 5 4 3 2" xfId="11965" xr:uid="{00000000-0005-0000-0000-00005C560000}"/>
    <cellStyle name="Normal 6 3 3 5 4 3 2 2" xfId="40572" xr:uid="{00000000-0005-0000-0000-00005D560000}"/>
    <cellStyle name="Normal 6 3 3 5 4 3 3" xfId="30554" xr:uid="{00000000-0005-0000-0000-00005E560000}"/>
    <cellStyle name="Normal 6 3 3 5 4 4" xfId="11966" xr:uid="{00000000-0005-0000-0000-00005F560000}"/>
    <cellStyle name="Normal 6 3 3 5 4 4 2" xfId="35704" xr:uid="{00000000-0005-0000-0000-000060560000}"/>
    <cellStyle name="Normal 6 3 3 5 4 5" xfId="25108" xr:uid="{00000000-0005-0000-0000-000061560000}"/>
    <cellStyle name="Normal 6 3 3 5 5" xfId="11967" xr:uid="{00000000-0005-0000-0000-000062560000}"/>
    <cellStyle name="Normal 6 3 3 5 5 2" xfId="11968" xr:uid="{00000000-0005-0000-0000-000063560000}"/>
    <cellStyle name="Normal 6 3 3 5 5 2 2" xfId="40573" xr:uid="{00000000-0005-0000-0000-000064560000}"/>
    <cellStyle name="Normal 6 3 3 5 5 3" xfId="30555" xr:uid="{00000000-0005-0000-0000-000065560000}"/>
    <cellStyle name="Normal 6 3 3 5 6" xfId="11969" xr:uid="{00000000-0005-0000-0000-000066560000}"/>
    <cellStyle name="Normal 6 3 3 5 6 2" xfId="11970" xr:uid="{00000000-0005-0000-0000-000067560000}"/>
    <cellStyle name="Normal 6 3 3 5 6 2 2" xfId="40574" xr:uid="{00000000-0005-0000-0000-000068560000}"/>
    <cellStyle name="Normal 6 3 3 5 6 3" xfId="30556" xr:uid="{00000000-0005-0000-0000-000069560000}"/>
    <cellStyle name="Normal 6 3 3 5 7" xfId="11971" xr:uid="{00000000-0005-0000-0000-00006A560000}"/>
    <cellStyle name="Normal 6 3 3 5 7 2" xfId="35699" xr:uid="{00000000-0005-0000-0000-00006B560000}"/>
    <cellStyle name="Normal 6 3 3 5 8" xfId="25103" xr:uid="{00000000-0005-0000-0000-00006C560000}"/>
    <cellStyle name="Normal 6 3 3 6" xfId="11972" xr:uid="{00000000-0005-0000-0000-00006D560000}"/>
    <cellStyle name="Normal 6 3 3 6 2" xfId="11973" xr:uid="{00000000-0005-0000-0000-00006E560000}"/>
    <cellStyle name="Normal 6 3 3 6 2 2" xfId="11974" xr:uid="{00000000-0005-0000-0000-00006F560000}"/>
    <cellStyle name="Normal 6 3 3 6 2 2 2" xfId="11975" xr:uid="{00000000-0005-0000-0000-000070560000}"/>
    <cellStyle name="Normal 6 3 3 6 2 2 2 2" xfId="11976" xr:uid="{00000000-0005-0000-0000-000071560000}"/>
    <cellStyle name="Normal 6 3 3 6 2 2 2 2 2" xfId="40575" xr:uid="{00000000-0005-0000-0000-000072560000}"/>
    <cellStyle name="Normal 6 3 3 6 2 2 2 3" xfId="30557" xr:uid="{00000000-0005-0000-0000-000073560000}"/>
    <cellStyle name="Normal 6 3 3 6 2 2 3" xfId="11977" xr:uid="{00000000-0005-0000-0000-000074560000}"/>
    <cellStyle name="Normal 6 3 3 6 2 2 3 2" xfId="11978" xr:uid="{00000000-0005-0000-0000-000075560000}"/>
    <cellStyle name="Normal 6 3 3 6 2 2 3 2 2" xfId="40576" xr:uid="{00000000-0005-0000-0000-000076560000}"/>
    <cellStyle name="Normal 6 3 3 6 2 2 3 3" xfId="30558" xr:uid="{00000000-0005-0000-0000-000077560000}"/>
    <cellStyle name="Normal 6 3 3 6 2 2 4" xfId="11979" xr:uid="{00000000-0005-0000-0000-000078560000}"/>
    <cellStyle name="Normal 6 3 3 6 2 2 4 2" xfId="35707" xr:uid="{00000000-0005-0000-0000-000079560000}"/>
    <cellStyle name="Normal 6 3 3 6 2 2 5" xfId="25111" xr:uid="{00000000-0005-0000-0000-00007A560000}"/>
    <cellStyle name="Normal 6 3 3 6 2 3" xfId="11980" xr:uid="{00000000-0005-0000-0000-00007B560000}"/>
    <cellStyle name="Normal 6 3 3 6 2 3 2" xfId="11981" xr:uid="{00000000-0005-0000-0000-00007C560000}"/>
    <cellStyle name="Normal 6 3 3 6 2 3 2 2" xfId="11982" xr:uid="{00000000-0005-0000-0000-00007D560000}"/>
    <cellStyle name="Normal 6 3 3 6 2 3 2 2 2" xfId="40577" xr:uid="{00000000-0005-0000-0000-00007E560000}"/>
    <cellStyle name="Normal 6 3 3 6 2 3 2 3" xfId="30559" xr:uid="{00000000-0005-0000-0000-00007F560000}"/>
    <cellStyle name="Normal 6 3 3 6 2 3 3" xfId="11983" xr:uid="{00000000-0005-0000-0000-000080560000}"/>
    <cellStyle name="Normal 6 3 3 6 2 3 3 2" xfId="11984" xr:uid="{00000000-0005-0000-0000-000081560000}"/>
    <cellStyle name="Normal 6 3 3 6 2 3 3 2 2" xfId="40578" xr:uid="{00000000-0005-0000-0000-000082560000}"/>
    <cellStyle name="Normal 6 3 3 6 2 3 3 3" xfId="30560" xr:uid="{00000000-0005-0000-0000-000083560000}"/>
    <cellStyle name="Normal 6 3 3 6 2 3 4" xfId="11985" xr:uid="{00000000-0005-0000-0000-000084560000}"/>
    <cellStyle name="Normal 6 3 3 6 2 3 4 2" xfId="35708" xr:uid="{00000000-0005-0000-0000-000085560000}"/>
    <cellStyle name="Normal 6 3 3 6 2 3 5" xfId="25112" xr:uid="{00000000-0005-0000-0000-000086560000}"/>
    <cellStyle name="Normal 6 3 3 6 2 4" xfId="11986" xr:uid="{00000000-0005-0000-0000-000087560000}"/>
    <cellStyle name="Normal 6 3 3 6 2 4 2" xfId="11987" xr:uid="{00000000-0005-0000-0000-000088560000}"/>
    <cellStyle name="Normal 6 3 3 6 2 4 2 2" xfId="40579" xr:uid="{00000000-0005-0000-0000-000089560000}"/>
    <cellStyle name="Normal 6 3 3 6 2 4 3" xfId="30561" xr:uid="{00000000-0005-0000-0000-00008A560000}"/>
    <cellStyle name="Normal 6 3 3 6 2 5" xfId="11988" xr:uid="{00000000-0005-0000-0000-00008B560000}"/>
    <cellStyle name="Normal 6 3 3 6 2 5 2" xfId="11989" xr:uid="{00000000-0005-0000-0000-00008C560000}"/>
    <cellStyle name="Normal 6 3 3 6 2 5 2 2" xfId="40580" xr:uid="{00000000-0005-0000-0000-00008D560000}"/>
    <cellStyle name="Normal 6 3 3 6 2 5 3" xfId="30562" xr:uid="{00000000-0005-0000-0000-00008E560000}"/>
    <cellStyle name="Normal 6 3 3 6 2 6" xfId="11990" xr:uid="{00000000-0005-0000-0000-00008F560000}"/>
    <cellStyle name="Normal 6 3 3 6 2 6 2" xfId="35706" xr:uid="{00000000-0005-0000-0000-000090560000}"/>
    <cellStyle name="Normal 6 3 3 6 2 7" xfId="25110" xr:uid="{00000000-0005-0000-0000-000091560000}"/>
    <cellStyle name="Normal 6 3 3 6 3" xfId="11991" xr:uid="{00000000-0005-0000-0000-000092560000}"/>
    <cellStyle name="Normal 6 3 3 6 3 2" xfId="11992" xr:uid="{00000000-0005-0000-0000-000093560000}"/>
    <cellStyle name="Normal 6 3 3 6 3 2 2" xfId="11993" xr:uid="{00000000-0005-0000-0000-000094560000}"/>
    <cellStyle name="Normal 6 3 3 6 3 2 2 2" xfId="40581" xr:uid="{00000000-0005-0000-0000-000095560000}"/>
    <cellStyle name="Normal 6 3 3 6 3 2 3" xfId="30563" xr:uid="{00000000-0005-0000-0000-000096560000}"/>
    <cellStyle name="Normal 6 3 3 6 3 3" xfId="11994" xr:uid="{00000000-0005-0000-0000-000097560000}"/>
    <cellStyle name="Normal 6 3 3 6 3 3 2" xfId="11995" xr:uid="{00000000-0005-0000-0000-000098560000}"/>
    <cellStyle name="Normal 6 3 3 6 3 3 2 2" xfId="40582" xr:uid="{00000000-0005-0000-0000-000099560000}"/>
    <cellStyle name="Normal 6 3 3 6 3 3 3" xfId="30564" xr:uid="{00000000-0005-0000-0000-00009A560000}"/>
    <cellStyle name="Normal 6 3 3 6 3 4" xfId="11996" xr:uid="{00000000-0005-0000-0000-00009B560000}"/>
    <cellStyle name="Normal 6 3 3 6 3 4 2" xfId="35709" xr:uid="{00000000-0005-0000-0000-00009C560000}"/>
    <cellStyle name="Normal 6 3 3 6 3 5" xfId="25113" xr:uid="{00000000-0005-0000-0000-00009D560000}"/>
    <cellStyle name="Normal 6 3 3 6 4" xfId="11997" xr:uid="{00000000-0005-0000-0000-00009E560000}"/>
    <cellStyle name="Normal 6 3 3 6 4 2" xfId="11998" xr:uid="{00000000-0005-0000-0000-00009F560000}"/>
    <cellStyle name="Normal 6 3 3 6 4 2 2" xfId="11999" xr:uid="{00000000-0005-0000-0000-0000A0560000}"/>
    <cellStyle name="Normal 6 3 3 6 4 2 2 2" xfId="40583" xr:uid="{00000000-0005-0000-0000-0000A1560000}"/>
    <cellStyle name="Normal 6 3 3 6 4 2 3" xfId="30565" xr:uid="{00000000-0005-0000-0000-0000A2560000}"/>
    <cellStyle name="Normal 6 3 3 6 4 3" xfId="12000" xr:uid="{00000000-0005-0000-0000-0000A3560000}"/>
    <cellStyle name="Normal 6 3 3 6 4 3 2" xfId="12001" xr:uid="{00000000-0005-0000-0000-0000A4560000}"/>
    <cellStyle name="Normal 6 3 3 6 4 3 2 2" xfId="40584" xr:uid="{00000000-0005-0000-0000-0000A5560000}"/>
    <cellStyle name="Normal 6 3 3 6 4 3 3" xfId="30566" xr:uid="{00000000-0005-0000-0000-0000A6560000}"/>
    <cellStyle name="Normal 6 3 3 6 4 4" xfId="12002" xr:uid="{00000000-0005-0000-0000-0000A7560000}"/>
    <cellStyle name="Normal 6 3 3 6 4 4 2" xfId="35710" xr:uid="{00000000-0005-0000-0000-0000A8560000}"/>
    <cellStyle name="Normal 6 3 3 6 4 5" xfId="25114" xr:uid="{00000000-0005-0000-0000-0000A9560000}"/>
    <cellStyle name="Normal 6 3 3 6 5" xfId="12003" xr:uid="{00000000-0005-0000-0000-0000AA560000}"/>
    <cellStyle name="Normal 6 3 3 6 5 2" xfId="12004" xr:uid="{00000000-0005-0000-0000-0000AB560000}"/>
    <cellStyle name="Normal 6 3 3 6 5 2 2" xfId="40585" xr:uid="{00000000-0005-0000-0000-0000AC560000}"/>
    <cellStyle name="Normal 6 3 3 6 5 3" xfId="30567" xr:uid="{00000000-0005-0000-0000-0000AD560000}"/>
    <cellStyle name="Normal 6 3 3 6 6" xfId="12005" xr:uid="{00000000-0005-0000-0000-0000AE560000}"/>
    <cellStyle name="Normal 6 3 3 6 6 2" xfId="12006" xr:uid="{00000000-0005-0000-0000-0000AF560000}"/>
    <cellStyle name="Normal 6 3 3 6 6 2 2" xfId="40586" xr:uid="{00000000-0005-0000-0000-0000B0560000}"/>
    <cellStyle name="Normal 6 3 3 6 6 3" xfId="30568" xr:uid="{00000000-0005-0000-0000-0000B1560000}"/>
    <cellStyle name="Normal 6 3 3 6 7" xfId="12007" xr:uid="{00000000-0005-0000-0000-0000B2560000}"/>
    <cellStyle name="Normal 6 3 3 6 7 2" xfId="35705" xr:uid="{00000000-0005-0000-0000-0000B3560000}"/>
    <cellStyle name="Normal 6 3 3 6 8" xfId="25109" xr:uid="{00000000-0005-0000-0000-0000B4560000}"/>
    <cellStyle name="Normal 6 3 3 7" xfId="12008" xr:uid="{00000000-0005-0000-0000-0000B5560000}"/>
    <cellStyle name="Normal 6 3 3 7 2" xfId="12009" xr:uid="{00000000-0005-0000-0000-0000B6560000}"/>
    <cellStyle name="Normal 6 3 3 7 2 2" xfId="12010" xr:uid="{00000000-0005-0000-0000-0000B7560000}"/>
    <cellStyle name="Normal 6 3 3 7 2 2 2" xfId="12011" xr:uid="{00000000-0005-0000-0000-0000B8560000}"/>
    <cellStyle name="Normal 6 3 3 7 2 2 2 2" xfId="40587" xr:uid="{00000000-0005-0000-0000-0000B9560000}"/>
    <cellStyle name="Normal 6 3 3 7 2 2 3" xfId="30569" xr:uid="{00000000-0005-0000-0000-0000BA560000}"/>
    <cellStyle name="Normal 6 3 3 7 2 3" xfId="12012" xr:uid="{00000000-0005-0000-0000-0000BB560000}"/>
    <cellStyle name="Normal 6 3 3 7 2 3 2" xfId="12013" xr:uid="{00000000-0005-0000-0000-0000BC560000}"/>
    <cellStyle name="Normal 6 3 3 7 2 3 2 2" xfId="40588" xr:uid="{00000000-0005-0000-0000-0000BD560000}"/>
    <cellStyle name="Normal 6 3 3 7 2 3 3" xfId="30570" xr:uid="{00000000-0005-0000-0000-0000BE560000}"/>
    <cellStyle name="Normal 6 3 3 7 2 4" xfId="12014" xr:uid="{00000000-0005-0000-0000-0000BF560000}"/>
    <cellStyle name="Normal 6 3 3 7 2 4 2" xfId="35712" xr:uid="{00000000-0005-0000-0000-0000C0560000}"/>
    <cellStyle name="Normal 6 3 3 7 2 5" xfId="25116" xr:uid="{00000000-0005-0000-0000-0000C1560000}"/>
    <cellStyle name="Normal 6 3 3 7 3" xfId="12015" xr:uid="{00000000-0005-0000-0000-0000C2560000}"/>
    <cellStyle name="Normal 6 3 3 7 3 2" xfId="12016" xr:uid="{00000000-0005-0000-0000-0000C3560000}"/>
    <cellStyle name="Normal 6 3 3 7 3 2 2" xfId="12017" xr:uid="{00000000-0005-0000-0000-0000C4560000}"/>
    <cellStyle name="Normal 6 3 3 7 3 2 2 2" xfId="40589" xr:uid="{00000000-0005-0000-0000-0000C5560000}"/>
    <cellStyle name="Normal 6 3 3 7 3 2 3" xfId="30571" xr:uid="{00000000-0005-0000-0000-0000C6560000}"/>
    <cellStyle name="Normal 6 3 3 7 3 3" xfId="12018" xr:uid="{00000000-0005-0000-0000-0000C7560000}"/>
    <cellStyle name="Normal 6 3 3 7 3 3 2" xfId="12019" xr:uid="{00000000-0005-0000-0000-0000C8560000}"/>
    <cellStyle name="Normal 6 3 3 7 3 3 2 2" xfId="40590" xr:uid="{00000000-0005-0000-0000-0000C9560000}"/>
    <cellStyle name="Normal 6 3 3 7 3 3 3" xfId="30572" xr:uid="{00000000-0005-0000-0000-0000CA560000}"/>
    <cellStyle name="Normal 6 3 3 7 3 4" xfId="12020" xr:uid="{00000000-0005-0000-0000-0000CB560000}"/>
    <cellStyle name="Normal 6 3 3 7 3 4 2" xfId="35713" xr:uid="{00000000-0005-0000-0000-0000CC560000}"/>
    <cellStyle name="Normal 6 3 3 7 3 5" xfId="25117" xr:uid="{00000000-0005-0000-0000-0000CD560000}"/>
    <cellStyle name="Normal 6 3 3 7 4" xfId="12021" xr:uid="{00000000-0005-0000-0000-0000CE560000}"/>
    <cellStyle name="Normal 6 3 3 7 4 2" xfId="12022" xr:uid="{00000000-0005-0000-0000-0000CF560000}"/>
    <cellStyle name="Normal 6 3 3 7 4 2 2" xfId="40591" xr:uid="{00000000-0005-0000-0000-0000D0560000}"/>
    <cellStyle name="Normal 6 3 3 7 4 3" xfId="30573" xr:uid="{00000000-0005-0000-0000-0000D1560000}"/>
    <cellStyle name="Normal 6 3 3 7 5" xfId="12023" xr:uid="{00000000-0005-0000-0000-0000D2560000}"/>
    <cellStyle name="Normal 6 3 3 7 5 2" xfId="12024" xr:uid="{00000000-0005-0000-0000-0000D3560000}"/>
    <cellStyle name="Normal 6 3 3 7 5 2 2" xfId="40592" xr:uid="{00000000-0005-0000-0000-0000D4560000}"/>
    <cellStyle name="Normal 6 3 3 7 5 3" xfId="30574" xr:uid="{00000000-0005-0000-0000-0000D5560000}"/>
    <cellStyle name="Normal 6 3 3 7 6" xfId="12025" xr:uid="{00000000-0005-0000-0000-0000D6560000}"/>
    <cellStyle name="Normal 6 3 3 7 6 2" xfId="35711" xr:uid="{00000000-0005-0000-0000-0000D7560000}"/>
    <cellStyle name="Normal 6 3 3 7 7" xfId="25115" xr:uid="{00000000-0005-0000-0000-0000D8560000}"/>
    <cellStyle name="Normal 6 3 3 8" xfId="12026" xr:uid="{00000000-0005-0000-0000-0000D9560000}"/>
    <cellStyle name="Normal 6 3 3 8 2" xfId="12027" xr:uid="{00000000-0005-0000-0000-0000DA560000}"/>
    <cellStyle name="Normal 6 3 3 8 2 2" xfId="12028" xr:uid="{00000000-0005-0000-0000-0000DB560000}"/>
    <cellStyle name="Normal 6 3 3 8 2 2 2" xfId="40593" xr:uid="{00000000-0005-0000-0000-0000DC560000}"/>
    <cellStyle name="Normal 6 3 3 8 2 3" xfId="30575" xr:uid="{00000000-0005-0000-0000-0000DD560000}"/>
    <cellStyle name="Normal 6 3 3 8 3" xfId="12029" xr:uid="{00000000-0005-0000-0000-0000DE560000}"/>
    <cellStyle name="Normal 6 3 3 8 3 2" xfId="12030" xr:uid="{00000000-0005-0000-0000-0000DF560000}"/>
    <cellStyle name="Normal 6 3 3 8 3 2 2" xfId="40594" xr:uid="{00000000-0005-0000-0000-0000E0560000}"/>
    <cellStyle name="Normal 6 3 3 8 3 3" xfId="30576" xr:uid="{00000000-0005-0000-0000-0000E1560000}"/>
    <cellStyle name="Normal 6 3 3 8 4" xfId="12031" xr:uid="{00000000-0005-0000-0000-0000E2560000}"/>
    <cellStyle name="Normal 6 3 3 8 4 2" xfId="35714" xr:uid="{00000000-0005-0000-0000-0000E3560000}"/>
    <cellStyle name="Normal 6 3 3 8 5" xfId="25118" xr:uid="{00000000-0005-0000-0000-0000E4560000}"/>
    <cellStyle name="Normal 6 3 3 9" xfId="12032" xr:uid="{00000000-0005-0000-0000-0000E5560000}"/>
    <cellStyle name="Normal 6 3 3 9 2" xfId="12033" xr:uid="{00000000-0005-0000-0000-0000E6560000}"/>
    <cellStyle name="Normal 6 3 3 9 2 2" xfId="12034" xr:uid="{00000000-0005-0000-0000-0000E7560000}"/>
    <cellStyle name="Normal 6 3 3 9 2 2 2" xfId="40595" xr:uid="{00000000-0005-0000-0000-0000E8560000}"/>
    <cellStyle name="Normal 6 3 3 9 2 3" xfId="30577" xr:uid="{00000000-0005-0000-0000-0000E9560000}"/>
    <cellStyle name="Normal 6 3 3 9 3" xfId="12035" xr:uid="{00000000-0005-0000-0000-0000EA560000}"/>
    <cellStyle name="Normal 6 3 3 9 3 2" xfId="12036" xr:uid="{00000000-0005-0000-0000-0000EB560000}"/>
    <cellStyle name="Normal 6 3 3 9 3 2 2" xfId="40596" xr:uid="{00000000-0005-0000-0000-0000EC560000}"/>
    <cellStyle name="Normal 6 3 3 9 3 3" xfId="30578" xr:uid="{00000000-0005-0000-0000-0000ED560000}"/>
    <cellStyle name="Normal 6 3 3 9 4" xfId="12037" xr:uid="{00000000-0005-0000-0000-0000EE560000}"/>
    <cellStyle name="Normal 6 3 3 9 4 2" xfId="35715" xr:uid="{00000000-0005-0000-0000-0000EF560000}"/>
    <cellStyle name="Normal 6 3 3 9 5" xfId="25119" xr:uid="{00000000-0005-0000-0000-0000F0560000}"/>
    <cellStyle name="Normal 6 3 4" xfId="12038" xr:uid="{00000000-0005-0000-0000-0000F1560000}"/>
    <cellStyle name="Normal 6 3 4 10" xfId="12039" xr:uid="{00000000-0005-0000-0000-0000F2560000}"/>
    <cellStyle name="Normal 6 3 4 10 2" xfId="12040" xr:uid="{00000000-0005-0000-0000-0000F3560000}"/>
    <cellStyle name="Normal 6 3 4 10 2 2" xfId="40597" xr:uid="{00000000-0005-0000-0000-0000F4560000}"/>
    <cellStyle name="Normal 6 3 4 10 3" xfId="30579" xr:uid="{00000000-0005-0000-0000-0000F5560000}"/>
    <cellStyle name="Normal 6 3 4 11" xfId="12041" xr:uid="{00000000-0005-0000-0000-0000F6560000}"/>
    <cellStyle name="Normal 6 3 4 11 2" xfId="12042" xr:uid="{00000000-0005-0000-0000-0000F7560000}"/>
    <cellStyle name="Normal 6 3 4 11 2 2" xfId="40598" xr:uid="{00000000-0005-0000-0000-0000F8560000}"/>
    <cellStyle name="Normal 6 3 4 11 3" xfId="30580" xr:uid="{00000000-0005-0000-0000-0000F9560000}"/>
    <cellStyle name="Normal 6 3 4 12" xfId="12043" xr:uid="{00000000-0005-0000-0000-0000FA560000}"/>
    <cellStyle name="Normal 6 3 4 12 2" xfId="35716" xr:uid="{00000000-0005-0000-0000-0000FB560000}"/>
    <cellStyle name="Normal 6 3 4 13" xfId="25120" xr:uid="{00000000-0005-0000-0000-0000FC560000}"/>
    <cellStyle name="Normal 6 3 4 2" xfId="12044" xr:uid="{00000000-0005-0000-0000-0000FD560000}"/>
    <cellStyle name="Normal 6 3 4 2 10" xfId="12045" xr:uid="{00000000-0005-0000-0000-0000FE560000}"/>
    <cellStyle name="Normal 6 3 4 2 10 2" xfId="12046" xr:uid="{00000000-0005-0000-0000-0000FF560000}"/>
    <cellStyle name="Normal 6 3 4 2 10 2 2" xfId="40599" xr:uid="{00000000-0005-0000-0000-000000570000}"/>
    <cellStyle name="Normal 6 3 4 2 10 3" xfId="30581" xr:uid="{00000000-0005-0000-0000-000001570000}"/>
    <cellStyle name="Normal 6 3 4 2 11" xfId="12047" xr:uid="{00000000-0005-0000-0000-000002570000}"/>
    <cellStyle name="Normal 6 3 4 2 11 2" xfId="35717" xr:uid="{00000000-0005-0000-0000-000003570000}"/>
    <cellStyle name="Normal 6 3 4 2 12" xfId="25121" xr:uid="{00000000-0005-0000-0000-000004570000}"/>
    <cellStyle name="Normal 6 3 4 2 2" xfId="12048" xr:uid="{00000000-0005-0000-0000-000005570000}"/>
    <cellStyle name="Normal 6 3 4 2 2 10" xfId="25122" xr:uid="{00000000-0005-0000-0000-000006570000}"/>
    <cellStyle name="Normal 6 3 4 2 2 2" xfId="12049" xr:uid="{00000000-0005-0000-0000-000007570000}"/>
    <cellStyle name="Normal 6 3 4 2 2 2 2" xfId="12050" xr:uid="{00000000-0005-0000-0000-000008570000}"/>
    <cellStyle name="Normal 6 3 4 2 2 2 2 2" xfId="12051" xr:uid="{00000000-0005-0000-0000-000009570000}"/>
    <cellStyle name="Normal 6 3 4 2 2 2 2 2 2" xfId="12052" xr:uid="{00000000-0005-0000-0000-00000A570000}"/>
    <cellStyle name="Normal 6 3 4 2 2 2 2 2 2 2" xfId="12053" xr:uid="{00000000-0005-0000-0000-00000B570000}"/>
    <cellStyle name="Normal 6 3 4 2 2 2 2 2 2 2 2" xfId="40600" xr:uid="{00000000-0005-0000-0000-00000C570000}"/>
    <cellStyle name="Normal 6 3 4 2 2 2 2 2 2 3" xfId="30582" xr:uid="{00000000-0005-0000-0000-00000D570000}"/>
    <cellStyle name="Normal 6 3 4 2 2 2 2 2 3" xfId="12054" xr:uid="{00000000-0005-0000-0000-00000E570000}"/>
    <cellStyle name="Normal 6 3 4 2 2 2 2 2 3 2" xfId="12055" xr:uid="{00000000-0005-0000-0000-00000F570000}"/>
    <cellStyle name="Normal 6 3 4 2 2 2 2 2 3 2 2" xfId="40601" xr:uid="{00000000-0005-0000-0000-000010570000}"/>
    <cellStyle name="Normal 6 3 4 2 2 2 2 2 3 3" xfId="30583" xr:uid="{00000000-0005-0000-0000-000011570000}"/>
    <cellStyle name="Normal 6 3 4 2 2 2 2 2 4" xfId="12056" xr:uid="{00000000-0005-0000-0000-000012570000}"/>
    <cellStyle name="Normal 6 3 4 2 2 2 2 2 4 2" xfId="35721" xr:uid="{00000000-0005-0000-0000-000013570000}"/>
    <cellStyle name="Normal 6 3 4 2 2 2 2 2 5" xfId="25125" xr:uid="{00000000-0005-0000-0000-000014570000}"/>
    <cellStyle name="Normal 6 3 4 2 2 2 2 3" xfId="12057" xr:uid="{00000000-0005-0000-0000-000015570000}"/>
    <cellStyle name="Normal 6 3 4 2 2 2 2 3 2" xfId="12058" xr:uid="{00000000-0005-0000-0000-000016570000}"/>
    <cellStyle name="Normal 6 3 4 2 2 2 2 3 2 2" xfId="12059" xr:uid="{00000000-0005-0000-0000-000017570000}"/>
    <cellStyle name="Normal 6 3 4 2 2 2 2 3 2 2 2" xfId="40602" xr:uid="{00000000-0005-0000-0000-000018570000}"/>
    <cellStyle name="Normal 6 3 4 2 2 2 2 3 2 3" xfId="30584" xr:uid="{00000000-0005-0000-0000-000019570000}"/>
    <cellStyle name="Normal 6 3 4 2 2 2 2 3 3" xfId="12060" xr:uid="{00000000-0005-0000-0000-00001A570000}"/>
    <cellStyle name="Normal 6 3 4 2 2 2 2 3 3 2" xfId="12061" xr:uid="{00000000-0005-0000-0000-00001B570000}"/>
    <cellStyle name="Normal 6 3 4 2 2 2 2 3 3 2 2" xfId="40603" xr:uid="{00000000-0005-0000-0000-00001C570000}"/>
    <cellStyle name="Normal 6 3 4 2 2 2 2 3 3 3" xfId="30585" xr:uid="{00000000-0005-0000-0000-00001D570000}"/>
    <cellStyle name="Normal 6 3 4 2 2 2 2 3 4" xfId="12062" xr:uid="{00000000-0005-0000-0000-00001E570000}"/>
    <cellStyle name="Normal 6 3 4 2 2 2 2 3 4 2" xfId="35722" xr:uid="{00000000-0005-0000-0000-00001F570000}"/>
    <cellStyle name="Normal 6 3 4 2 2 2 2 3 5" xfId="25126" xr:uid="{00000000-0005-0000-0000-000020570000}"/>
    <cellStyle name="Normal 6 3 4 2 2 2 2 4" xfId="12063" xr:uid="{00000000-0005-0000-0000-000021570000}"/>
    <cellStyle name="Normal 6 3 4 2 2 2 2 4 2" xfId="12064" xr:uid="{00000000-0005-0000-0000-000022570000}"/>
    <cellStyle name="Normal 6 3 4 2 2 2 2 4 2 2" xfId="40604" xr:uid="{00000000-0005-0000-0000-000023570000}"/>
    <cellStyle name="Normal 6 3 4 2 2 2 2 4 3" xfId="30586" xr:uid="{00000000-0005-0000-0000-000024570000}"/>
    <cellStyle name="Normal 6 3 4 2 2 2 2 5" xfId="12065" xr:uid="{00000000-0005-0000-0000-000025570000}"/>
    <cellStyle name="Normal 6 3 4 2 2 2 2 5 2" xfId="12066" xr:uid="{00000000-0005-0000-0000-000026570000}"/>
    <cellStyle name="Normal 6 3 4 2 2 2 2 5 2 2" xfId="40605" xr:uid="{00000000-0005-0000-0000-000027570000}"/>
    <cellStyle name="Normal 6 3 4 2 2 2 2 5 3" xfId="30587" xr:uid="{00000000-0005-0000-0000-000028570000}"/>
    <cellStyle name="Normal 6 3 4 2 2 2 2 6" xfId="12067" xr:uid="{00000000-0005-0000-0000-000029570000}"/>
    <cellStyle name="Normal 6 3 4 2 2 2 2 6 2" xfId="35720" xr:uid="{00000000-0005-0000-0000-00002A570000}"/>
    <cellStyle name="Normal 6 3 4 2 2 2 2 7" xfId="25124" xr:uid="{00000000-0005-0000-0000-00002B570000}"/>
    <cellStyle name="Normal 6 3 4 2 2 2 3" xfId="12068" xr:uid="{00000000-0005-0000-0000-00002C570000}"/>
    <cellStyle name="Normal 6 3 4 2 2 2 3 2" xfId="12069" xr:uid="{00000000-0005-0000-0000-00002D570000}"/>
    <cellStyle name="Normal 6 3 4 2 2 2 3 2 2" xfId="12070" xr:uid="{00000000-0005-0000-0000-00002E570000}"/>
    <cellStyle name="Normal 6 3 4 2 2 2 3 2 2 2" xfId="40606" xr:uid="{00000000-0005-0000-0000-00002F570000}"/>
    <cellStyle name="Normal 6 3 4 2 2 2 3 2 3" xfId="30588" xr:uid="{00000000-0005-0000-0000-000030570000}"/>
    <cellStyle name="Normal 6 3 4 2 2 2 3 3" xfId="12071" xr:uid="{00000000-0005-0000-0000-000031570000}"/>
    <cellStyle name="Normal 6 3 4 2 2 2 3 3 2" xfId="12072" xr:uid="{00000000-0005-0000-0000-000032570000}"/>
    <cellStyle name="Normal 6 3 4 2 2 2 3 3 2 2" xfId="40607" xr:uid="{00000000-0005-0000-0000-000033570000}"/>
    <cellStyle name="Normal 6 3 4 2 2 2 3 3 3" xfId="30589" xr:uid="{00000000-0005-0000-0000-000034570000}"/>
    <cellStyle name="Normal 6 3 4 2 2 2 3 4" xfId="12073" xr:uid="{00000000-0005-0000-0000-000035570000}"/>
    <cellStyle name="Normal 6 3 4 2 2 2 3 4 2" xfId="35723" xr:uid="{00000000-0005-0000-0000-000036570000}"/>
    <cellStyle name="Normal 6 3 4 2 2 2 3 5" xfId="25127" xr:uid="{00000000-0005-0000-0000-000037570000}"/>
    <cellStyle name="Normal 6 3 4 2 2 2 4" xfId="12074" xr:uid="{00000000-0005-0000-0000-000038570000}"/>
    <cellStyle name="Normal 6 3 4 2 2 2 4 2" xfId="12075" xr:uid="{00000000-0005-0000-0000-000039570000}"/>
    <cellStyle name="Normal 6 3 4 2 2 2 4 2 2" xfId="12076" xr:uid="{00000000-0005-0000-0000-00003A570000}"/>
    <cellStyle name="Normal 6 3 4 2 2 2 4 2 2 2" xfId="40608" xr:uid="{00000000-0005-0000-0000-00003B570000}"/>
    <cellStyle name="Normal 6 3 4 2 2 2 4 2 3" xfId="30590" xr:uid="{00000000-0005-0000-0000-00003C570000}"/>
    <cellStyle name="Normal 6 3 4 2 2 2 4 3" xfId="12077" xr:uid="{00000000-0005-0000-0000-00003D570000}"/>
    <cellStyle name="Normal 6 3 4 2 2 2 4 3 2" xfId="12078" xr:uid="{00000000-0005-0000-0000-00003E570000}"/>
    <cellStyle name="Normal 6 3 4 2 2 2 4 3 2 2" xfId="40609" xr:uid="{00000000-0005-0000-0000-00003F570000}"/>
    <cellStyle name="Normal 6 3 4 2 2 2 4 3 3" xfId="30591" xr:uid="{00000000-0005-0000-0000-000040570000}"/>
    <cellStyle name="Normal 6 3 4 2 2 2 4 4" xfId="12079" xr:uid="{00000000-0005-0000-0000-000041570000}"/>
    <cellStyle name="Normal 6 3 4 2 2 2 4 4 2" xfId="35724" xr:uid="{00000000-0005-0000-0000-000042570000}"/>
    <cellStyle name="Normal 6 3 4 2 2 2 4 5" xfId="25128" xr:uid="{00000000-0005-0000-0000-000043570000}"/>
    <cellStyle name="Normal 6 3 4 2 2 2 5" xfId="12080" xr:uid="{00000000-0005-0000-0000-000044570000}"/>
    <cellStyle name="Normal 6 3 4 2 2 2 5 2" xfId="12081" xr:uid="{00000000-0005-0000-0000-000045570000}"/>
    <cellStyle name="Normal 6 3 4 2 2 2 5 2 2" xfId="40610" xr:uid="{00000000-0005-0000-0000-000046570000}"/>
    <cellStyle name="Normal 6 3 4 2 2 2 5 3" xfId="30592" xr:uid="{00000000-0005-0000-0000-000047570000}"/>
    <cellStyle name="Normal 6 3 4 2 2 2 6" xfId="12082" xr:uid="{00000000-0005-0000-0000-000048570000}"/>
    <cellStyle name="Normal 6 3 4 2 2 2 6 2" xfId="12083" xr:uid="{00000000-0005-0000-0000-000049570000}"/>
    <cellStyle name="Normal 6 3 4 2 2 2 6 2 2" xfId="40611" xr:uid="{00000000-0005-0000-0000-00004A570000}"/>
    <cellStyle name="Normal 6 3 4 2 2 2 6 3" xfId="30593" xr:uid="{00000000-0005-0000-0000-00004B570000}"/>
    <cellStyle name="Normal 6 3 4 2 2 2 7" xfId="12084" xr:uid="{00000000-0005-0000-0000-00004C570000}"/>
    <cellStyle name="Normal 6 3 4 2 2 2 7 2" xfId="35719" xr:uid="{00000000-0005-0000-0000-00004D570000}"/>
    <cellStyle name="Normal 6 3 4 2 2 2 8" xfId="25123" xr:uid="{00000000-0005-0000-0000-00004E570000}"/>
    <cellStyle name="Normal 6 3 4 2 2 3" xfId="12085" xr:uid="{00000000-0005-0000-0000-00004F570000}"/>
    <cellStyle name="Normal 6 3 4 2 2 3 2" xfId="12086" xr:uid="{00000000-0005-0000-0000-000050570000}"/>
    <cellStyle name="Normal 6 3 4 2 2 3 2 2" xfId="12087" xr:uid="{00000000-0005-0000-0000-000051570000}"/>
    <cellStyle name="Normal 6 3 4 2 2 3 2 2 2" xfId="12088" xr:uid="{00000000-0005-0000-0000-000052570000}"/>
    <cellStyle name="Normal 6 3 4 2 2 3 2 2 2 2" xfId="12089" xr:uid="{00000000-0005-0000-0000-000053570000}"/>
    <cellStyle name="Normal 6 3 4 2 2 3 2 2 2 2 2" xfId="40612" xr:uid="{00000000-0005-0000-0000-000054570000}"/>
    <cellStyle name="Normal 6 3 4 2 2 3 2 2 2 3" xfId="30594" xr:uid="{00000000-0005-0000-0000-000055570000}"/>
    <cellStyle name="Normal 6 3 4 2 2 3 2 2 3" xfId="12090" xr:uid="{00000000-0005-0000-0000-000056570000}"/>
    <cellStyle name="Normal 6 3 4 2 2 3 2 2 3 2" xfId="12091" xr:uid="{00000000-0005-0000-0000-000057570000}"/>
    <cellStyle name="Normal 6 3 4 2 2 3 2 2 3 2 2" xfId="40613" xr:uid="{00000000-0005-0000-0000-000058570000}"/>
    <cellStyle name="Normal 6 3 4 2 2 3 2 2 3 3" xfId="30595" xr:uid="{00000000-0005-0000-0000-000059570000}"/>
    <cellStyle name="Normal 6 3 4 2 2 3 2 2 4" xfId="12092" xr:uid="{00000000-0005-0000-0000-00005A570000}"/>
    <cellStyle name="Normal 6 3 4 2 2 3 2 2 4 2" xfId="35727" xr:uid="{00000000-0005-0000-0000-00005B570000}"/>
    <cellStyle name="Normal 6 3 4 2 2 3 2 2 5" xfId="25131" xr:uid="{00000000-0005-0000-0000-00005C570000}"/>
    <cellStyle name="Normal 6 3 4 2 2 3 2 3" xfId="12093" xr:uid="{00000000-0005-0000-0000-00005D570000}"/>
    <cellStyle name="Normal 6 3 4 2 2 3 2 3 2" xfId="12094" xr:uid="{00000000-0005-0000-0000-00005E570000}"/>
    <cellStyle name="Normal 6 3 4 2 2 3 2 3 2 2" xfId="12095" xr:uid="{00000000-0005-0000-0000-00005F570000}"/>
    <cellStyle name="Normal 6 3 4 2 2 3 2 3 2 2 2" xfId="40614" xr:uid="{00000000-0005-0000-0000-000060570000}"/>
    <cellStyle name="Normal 6 3 4 2 2 3 2 3 2 3" xfId="30596" xr:uid="{00000000-0005-0000-0000-000061570000}"/>
    <cellStyle name="Normal 6 3 4 2 2 3 2 3 3" xfId="12096" xr:uid="{00000000-0005-0000-0000-000062570000}"/>
    <cellStyle name="Normal 6 3 4 2 2 3 2 3 3 2" xfId="12097" xr:uid="{00000000-0005-0000-0000-000063570000}"/>
    <cellStyle name="Normal 6 3 4 2 2 3 2 3 3 2 2" xfId="40615" xr:uid="{00000000-0005-0000-0000-000064570000}"/>
    <cellStyle name="Normal 6 3 4 2 2 3 2 3 3 3" xfId="30597" xr:uid="{00000000-0005-0000-0000-000065570000}"/>
    <cellStyle name="Normal 6 3 4 2 2 3 2 3 4" xfId="12098" xr:uid="{00000000-0005-0000-0000-000066570000}"/>
    <cellStyle name="Normal 6 3 4 2 2 3 2 3 4 2" xfId="35728" xr:uid="{00000000-0005-0000-0000-000067570000}"/>
    <cellStyle name="Normal 6 3 4 2 2 3 2 3 5" xfId="25132" xr:uid="{00000000-0005-0000-0000-000068570000}"/>
    <cellStyle name="Normal 6 3 4 2 2 3 2 4" xfId="12099" xr:uid="{00000000-0005-0000-0000-000069570000}"/>
    <cellStyle name="Normal 6 3 4 2 2 3 2 4 2" xfId="12100" xr:uid="{00000000-0005-0000-0000-00006A570000}"/>
    <cellStyle name="Normal 6 3 4 2 2 3 2 4 2 2" xfId="40616" xr:uid="{00000000-0005-0000-0000-00006B570000}"/>
    <cellStyle name="Normal 6 3 4 2 2 3 2 4 3" xfId="30598" xr:uid="{00000000-0005-0000-0000-00006C570000}"/>
    <cellStyle name="Normal 6 3 4 2 2 3 2 5" xfId="12101" xr:uid="{00000000-0005-0000-0000-00006D570000}"/>
    <cellStyle name="Normal 6 3 4 2 2 3 2 5 2" xfId="12102" xr:uid="{00000000-0005-0000-0000-00006E570000}"/>
    <cellStyle name="Normal 6 3 4 2 2 3 2 5 2 2" xfId="40617" xr:uid="{00000000-0005-0000-0000-00006F570000}"/>
    <cellStyle name="Normal 6 3 4 2 2 3 2 5 3" xfId="30599" xr:uid="{00000000-0005-0000-0000-000070570000}"/>
    <cellStyle name="Normal 6 3 4 2 2 3 2 6" xfId="12103" xr:uid="{00000000-0005-0000-0000-000071570000}"/>
    <cellStyle name="Normal 6 3 4 2 2 3 2 6 2" xfId="35726" xr:uid="{00000000-0005-0000-0000-000072570000}"/>
    <cellStyle name="Normal 6 3 4 2 2 3 2 7" xfId="25130" xr:uid="{00000000-0005-0000-0000-000073570000}"/>
    <cellStyle name="Normal 6 3 4 2 2 3 3" xfId="12104" xr:uid="{00000000-0005-0000-0000-000074570000}"/>
    <cellStyle name="Normal 6 3 4 2 2 3 3 2" xfId="12105" xr:uid="{00000000-0005-0000-0000-000075570000}"/>
    <cellStyle name="Normal 6 3 4 2 2 3 3 2 2" xfId="12106" xr:uid="{00000000-0005-0000-0000-000076570000}"/>
    <cellStyle name="Normal 6 3 4 2 2 3 3 2 2 2" xfId="40618" xr:uid="{00000000-0005-0000-0000-000077570000}"/>
    <cellStyle name="Normal 6 3 4 2 2 3 3 2 3" xfId="30600" xr:uid="{00000000-0005-0000-0000-000078570000}"/>
    <cellStyle name="Normal 6 3 4 2 2 3 3 3" xfId="12107" xr:uid="{00000000-0005-0000-0000-000079570000}"/>
    <cellStyle name="Normal 6 3 4 2 2 3 3 3 2" xfId="12108" xr:uid="{00000000-0005-0000-0000-00007A570000}"/>
    <cellStyle name="Normal 6 3 4 2 2 3 3 3 2 2" xfId="40619" xr:uid="{00000000-0005-0000-0000-00007B570000}"/>
    <cellStyle name="Normal 6 3 4 2 2 3 3 3 3" xfId="30601" xr:uid="{00000000-0005-0000-0000-00007C570000}"/>
    <cellStyle name="Normal 6 3 4 2 2 3 3 4" xfId="12109" xr:uid="{00000000-0005-0000-0000-00007D570000}"/>
    <cellStyle name="Normal 6 3 4 2 2 3 3 4 2" xfId="35729" xr:uid="{00000000-0005-0000-0000-00007E570000}"/>
    <cellStyle name="Normal 6 3 4 2 2 3 3 5" xfId="25133" xr:uid="{00000000-0005-0000-0000-00007F570000}"/>
    <cellStyle name="Normal 6 3 4 2 2 3 4" xfId="12110" xr:uid="{00000000-0005-0000-0000-000080570000}"/>
    <cellStyle name="Normal 6 3 4 2 2 3 4 2" xfId="12111" xr:uid="{00000000-0005-0000-0000-000081570000}"/>
    <cellStyle name="Normal 6 3 4 2 2 3 4 2 2" xfId="12112" xr:uid="{00000000-0005-0000-0000-000082570000}"/>
    <cellStyle name="Normal 6 3 4 2 2 3 4 2 2 2" xfId="40620" xr:uid="{00000000-0005-0000-0000-000083570000}"/>
    <cellStyle name="Normal 6 3 4 2 2 3 4 2 3" xfId="30602" xr:uid="{00000000-0005-0000-0000-000084570000}"/>
    <cellStyle name="Normal 6 3 4 2 2 3 4 3" xfId="12113" xr:uid="{00000000-0005-0000-0000-000085570000}"/>
    <cellStyle name="Normal 6 3 4 2 2 3 4 3 2" xfId="12114" xr:uid="{00000000-0005-0000-0000-000086570000}"/>
    <cellStyle name="Normal 6 3 4 2 2 3 4 3 2 2" xfId="40621" xr:uid="{00000000-0005-0000-0000-000087570000}"/>
    <cellStyle name="Normal 6 3 4 2 2 3 4 3 3" xfId="30603" xr:uid="{00000000-0005-0000-0000-000088570000}"/>
    <cellStyle name="Normal 6 3 4 2 2 3 4 4" xfId="12115" xr:uid="{00000000-0005-0000-0000-000089570000}"/>
    <cellStyle name="Normal 6 3 4 2 2 3 4 4 2" xfId="35730" xr:uid="{00000000-0005-0000-0000-00008A570000}"/>
    <cellStyle name="Normal 6 3 4 2 2 3 4 5" xfId="25134" xr:uid="{00000000-0005-0000-0000-00008B570000}"/>
    <cellStyle name="Normal 6 3 4 2 2 3 5" xfId="12116" xr:uid="{00000000-0005-0000-0000-00008C570000}"/>
    <cellStyle name="Normal 6 3 4 2 2 3 5 2" xfId="12117" xr:uid="{00000000-0005-0000-0000-00008D570000}"/>
    <cellStyle name="Normal 6 3 4 2 2 3 5 2 2" xfId="40622" xr:uid="{00000000-0005-0000-0000-00008E570000}"/>
    <cellStyle name="Normal 6 3 4 2 2 3 5 3" xfId="30604" xr:uid="{00000000-0005-0000-0000-00008F570000}"/>
    <cellStyle name="Normal 6 3 4 2 2 3 6" xfId="12118" xr:uid="{00000000-0005-0000-0000-000090570000}"/>
    <cellStyle name="Normal 6 3 4 2 2 3 6 2" xfId="12119" xr:uid="{00000000-0005-0000-0000-000091570000}"/>
    <cellStyle name="Normal 6 3 4 2 2 3 6 2 2" xfId="40623" xr:uid="{00000000-0005-0000-0000-000092570000}"/>
    <cellStyle name="Normal 6 3 4 2 2 3 6 3" xfId="30605" xr:uid="{00000000-0005-0000-0000-000093570000}"/>
    <cellStyle name="Normal 6 3 4 2 2 3 7" xfId="12120" xr:uid="{00000000-0005-0000-0000-000094570000}"/>
    <cellStyle name="Normal 6 3 4 2 2 3 7 2" xfId="35725" xr:uid="{00000000-0005-0000-0000-000095570000}"/>
    <cellStyle name="Normal 6 3 4 2 2 3 8" xfId="25129" xr:uid="{00000000-0005-0000-0000-000096570000}"/>
    <cellStyle name="Normal 6 3 4 2 2 4" xfId="12121" xr:uid="{00000000-0005-0000-0000-000097570000}"/>
    <cellStyle name="Normal 6 3 4 2 2 4 2" xfId="12122" xr:uid="{00000000-0005-0000-0000-000098570000}"/>
    <cellStyle name="Normal 6 3 4 2 2 4 2 2" xfId="12123" xr:uid="{00000000-0005-0000-0000-000099570000}"/>
    <cellStyle name="Normal 6 3 4 2 2 4 2 2 2" xfId="12124" xr:uid="{00000000-0005-0000-0000-00009A570000}"/>
    <cellStyle name="Normal 6 3 4 2 2 4 2 2 2 2" xfId="40624" xr:uid="{00000000-0005-0000-0000-00009B570000}"/>
    <cellStyle name="Normal 6 3 4 2 2 4 2 2 3" xfId="30606" xr:uid="{00000000-0005-0000-0000-00009C570000}"/>
    <cellStyle name="Normal 6 3 4 2 2 4 2 3" xfId="12125" xr:uid="{00000000-0005-0000-0000-00009D570000}"/>
    <cellStyle name="Normal 6 3 4 2 2 4 2 3 2" xfId="12126" xr:uid="{00000000-0005-0000-0000-00009E570000}"/>
    <cellStyle name="Normal 6 3 4 2 2 4 2 3 2 2" xfId="40625" xr:uid="{00000000-0005-0000-0000-00009F570000}"/>
    <cellStyle name="Normal 6 3 4 2 2 4 2 3 3" xfId="30607" xr:uid="{00000000-0005-0000-0000-0000A0570000}"/>
    <cellStyle name="Normal 6 3 4 2 2 4 2 4" xfId="12127" xr:uid="{00000000-0005-0000-0000-0000A1570000}"/>
    <cellStyle name="Normal 6 3 4 2 2 4 2 4 2" xfId="35732" xr:uid="{00000000-0005-0000-0000-0000A2570000}"/>
    <cellStyle name="Normal 6 3 4 2 2 4 2 5" xfId="25136" xr:uid="{00000000-0005-0000-0000-0000A3570000}"/>
    <cellStyle name="Normal 6 3 4 2 2 4 3" xfId="12128" xr:uid="{00000000-0005-0000-0000-0000A4570000}"/>
    <cellStyle name="Normal 6 3 4 2 2 4 3 2" xfId="12129" xr:uid="{00000000-0005-0000-0000-0000A5570000}"/>
    <cellStyle name="Normal 6 3 4 2 2 4 3 2 2" xfId="12130" xr:uid="{00000000-0005-0000-0000-0000A6570000}"/>
    <cellStyle name="Normal 6 3 4 2 2 4 3 2 2 2" xfId="40626" xr:uid="{00000000-0005-0000-0000-0000A7570000}"/>
    <cellStyle name="Normal 6 3 4 2 2 4 3 2 3" xfId="30608" xr:uid="{00000000-0005-0000-0000-0000A8570000}"/>
    <cellStyle name="Normal 6 3 4 2 2 4 3 3" xfId="12131" xr:uid="{00000000-0005-0000-0000-0000A9570000}"/>
    <cellStyle name="Normal 6 3 4 2 2 4 3 3 2" xfId="12132" xr:uid="{00000000-0005-0000-0000-0000AA570000}"/>
    <cellStyle name="Normal 6 3 4 2 2 4 3 3 2 2" xfId="40627" xr:uid="{00000000-0005-0000-0000-0000AB570000}"/>
    <cellStyle name="Normal 6 3 4 2 2 4 3 3 3" xfId="30609" xr:uid="{00000000-0005-0000-0000-0000AC570000}"/>
    <cellStyle name="Normal 6 3 4 2 2 4 3 4" xfId="12133" xr:uid="{00000000-0005-0000-0000-0000AD570000}"/>
    <cellStyle name="Normal 6 3 4 2 2 4 3 4 2" xfId="35733" xr:uid="{00000000-0005-0000-0000-0000AE570000}"/>
    <cellStyle name="Normal 6 3 4 2 2 4 3 5" xfId="25137" xr:uid="{00000000-0005-0000-0000-0000AF570000}"/>
    <cellStyle name="Normal 6 3 4 2 2 4 4" xfId="12134" xr:uid="{00000000-0005-0000-0000-0000B0570000}"/>
    <cellStyle name="Normal 6 3 4 2 2 4 4 2" xfId="12135" xr:uid="{00000000-0005-0000-0000-0000B1570000}"/>
    <cellStyle name="Normal 6 3 4 2 2 4 4 2 2" xfId="40628" xr:uid="{00000000-0005-0000-0000-0000B2570000}"/>
    <cellStyle name="Normal 6 3 4 2 2 4 4 3" xfId="30610" xr:uid="{00000000-0005-0000-0000-0000B3570000}"/>
    <cellStyle name="Normal 6 3 4 2 2 4 5" xfId="12136" xr:uid="{00000000-0005-0000-0000-0000B4570000}"/>
    <cellStyle name="Normal 6 3 4 2 2 4 5 2" xfId="12137" xr:uid="{00000000-0005-0000-0000-0000B5570000}"/>
    <cellStyle name="Normal 6 3 4 2 2 4 5 2 2" xfId="40629" xr:uid="{00000000-0005-0000-0000-0000B6570000}"/>
    <cellStyle name="Normal 6 3 4 2 2 4 5 3" xfId="30611" xr:uid="{00000000-0005-0000-0000-0000B7570000}"/>
    <cellStyle name="Normal 6 3 4 2 2 4 6" xfId="12138" xr:uid="{00000000-0005-0000-0000-0000B8570000}"/>
    <cellStyle name="Normal 6 3 4 2 2 4 6 2" xfId="35731" xr:uid="{00000000-0005-0000-0000-0000B9570000}"/>
    <cellStyle name="Normal 6 3 4 2 2 4 7" xfId="25135" xr:uid="{00000000-0005-0000-0000-0000BA570000}"/>
    <cellStyle name="Normal 6 3 4 2 2 5" xfId="12139" xr:uid="{00000000-0005-0000-0000-0000BB570000}"/>
    <cellStyle name="Normal 6 3 4 2 2 5 2" xfId="12140" xr:uid="{00000000-0005-0000-0000-0000BC570000}"/>
    <cellStyle name="Normal 6 3 4 2 2 5 2 2" xfId="12141" xr:uid="{00000000-0005-0000-0000-0000BD570000}"/>
    <cellStyle name="Normal 6 3 4 2 2 5 2 2 2" xfId="40630" xr:uid="{00000000-0005-0000-0000-0000BE570000}"/>
    <cellStyle name="Normal 6 3 4 2 2 5 2 3" xfId="30612" xr:uid="{00000000-0005-0000-0000-0000BF570000}"/>
    <cellStyle name="Normal 6 3 4 2 2 5 3" xfId="12142" xr:uid="{00000000-0005-0000-0000-0000C0570000}"/>
    <cellStyle name="Normal 6 3 4 2 2 5 3 2" xfId="12143" xr:uid="{00000000-0005-0000-0000-0000C1570000}"/>
    <cellStyle name="Normal 6 3 4 2 2 5 3 2 2" xfId="40631" xr:uid="{00000000-0005-0000-0000-0000C2570000}"/>
    <cellStyle name="Normal 6 3 4 2 2 5 3 3" xfId="30613" xr:uid="{00000000-0005-0000-0000-0000C3570000}"/>
    <cellStyle name="Normal 6 3 4 2 2 5 4" xfId="12144" xr:uid="{00000000-0005-0000-0000-0000C4570000}"/>
    <cellStyle name="Normal 6 3 4 2 2 5 4 2" xfId="35734" xr:uid="{00000000-0005-0000-0000-0000C5570000}"/>
    <cellStyle name="Normal 6 3 4 2 2 5 5" xfId="25138" xr:uid="{00000000-0005-0000-0000-0000C6570000}"/>
    <cellStyle name="Normal 6 3 4 2 2 6" xfId="12145" xr:uid="{00000000-0005-0000-0000-0000C7570000}"/>
    <cellStyle name="Normal 6 3 4 2 2 6 2" xfId="12146" xr:uid="{00000000-0005-0000-0000-0000C8570000}"/>
    <cellStyle name="Normal 6 3 4 2 2 6 2 2" xfId="12147" xr:uid="{00000000-0005-0000-0000-0000C9570000}"/>
    <cellStyle name="Normal 6 3 4 2 2 6 2 2 2" xfId="40632" xr:uid="{00000000-0005-0000-0000-0000CA570000}"/>
    <cellStyle name="Normal 6 3 4 2 2 6 2 3" xfId="30614" xr:uid="{00000000-0005-0000-0000-0000CB570000}"/>
    <cellStyle name="Normal 6 3 4 2 2 6 3" xfId="12148" xr:uid="{00000000-0005-0000-0000-0000CC570000}"/>
    <cellStyle name="Normal 6 3 4 2 2 6 3 2" xfId="12149" xr:uid="{00000000-0005-0000-0000-0000CD570000}"/>
    <cellStyle name="Normal 6 3 4 2 2 6 3 2 2" xfId="40633" xr:uid="{00000000-0005-0000-0000-0000CE570000}"/>
    <cellStyle name="Normal 6 3 4 2 2 6 3 3" xfId="30615" xr:uid="{00000000-0005-0000-0000-0000CF570000}"/>
    <cellStyle name="Normal 6 3 4 2 2 6 4" xfId="12150" xr:uid="{00000000-0005-0000-0000-0000D0570000}"/>
    <cellStyle name="Normal 6 3 4 2 2 6 4 2" xfId="35735" xr:uid="{00000000-0005-0000-0000-0000D1570000}"/>
    <cellStyle name="Normal 6 3 4 2 2 6 5" xfId="25139" xr:uid="{00000000-0005-0000-0000-0000D2570000}"/>
    <cellStyle name="Normal 6 3 4 2 2 7" xfId="12151" xr:uid="{00000000-0005-0000-0000-0000D3570000}"/>
    <cellStyle name="Normal 6 3 4 2 2 7 2" xfId="12152" xr:uid="{00000000-0005-0000-0000-0000D4570000}"/>
    <cellStyle name="Normal 6 3 4 2 2 7 2 2" xfId="40634" xr:uid="{00000000-0005-0000-0000-0000D5570000}"/>
    <cellStyle name="Normal 6 3 4 2 2 7 3" xfId="30616" xr:uid="{00000000-0005-0000-0000-0000D6570000}"/>
    <cellStyle name="Normal 6 3 4 2 2 8" xfId="12153" xr:uid="{00000000-0005-0000-0000-0000D7570000}"/>
    <cellStyle name="Normal 6 3 4 2 2 8 2" xfId="12154" xr:uid="{00000000-0005-0000-0000-0000D8570000}"/>
    <cellStyle name="Normal 6 3 4 2 2 8 2 2" xfId="40635" xr:uid="{00000000-0005-0000-0000-0000D9570000}"/>
    <cellStyle name="Normal 6 3 4 2 2 8 3" xfId="30617" xr:uid="{00000000-0005-0000-0000-0000DA570000}"/>
    <cellStyle name="Normal 6 3 4 2 2 9" xfId="12155" xr:uid="{00000000-0005-0000-0000-0000DB570000}"/>
    <cellStyle name="Normal 6 3 4 2 2 9 2" xfId="35718" xr:uid="{00000000-0005-0000-0000-0000DC570000}"/>
    <cellStyle name="Normal 6 3 4 2 3" xfId="12156" xr:uid="{00000000-0005-0000-0000-0000DD570000}"/>
    <cellStyle name="Normal 6 3 4 2 3 2" xfId="12157" xr:uid="{00000000-0005-0000-0000-0000DE570000}"/>
    <cellStyle name="Normal 6 3 4 2 3 2 2" xfId="12158" xr:uid="{00000000-0005-0000-0000-0000DF570000}"/>
    <cellStyle name="Normal 6 3 4 2 3 2 2 2" xfId="12159" xr:uid="{00000000-0005-0000-0000-0000E0570000}"/>
    <cellStyle name="Normal 6 3 4 2 3 2 2 2 2" xfId="12160" xr:uid="{00000000-0005-0000-0000-0000E1570000}"/>
    <cellStyle name="Normal 6 3 4 2 3 2 2 2 2 2" xfId="40636" xr:uid="{00000000-0005-0000-0000-0000E2570000}"/>
    <cellStyle name="Normal 6 3 4 2 3 2 2 2 3" xfId="30618" xr:uid="{00000000-0005-0000-0000-0000E3570000}"/>
    <cellStyle name="Normal 6 3 4 2 3 2 2 3" xfId="12161" xr:uid="{00000000-0005-0000-0000-0000E4570000}"/>
    <cellStyle name="Normal 6 3 4 2 3 2 2 3 2" xfId="12162" xr:uid="{00000000-0005-0000-0000-0000E5570000}"/>
    <cellStyle name="Normal 6 3 4 2 3 2 2 3 2 2" xfId="40637" xr:uid="{00000000-0005-0000-0000-0000E6570000}"/>
    <cellStyle name="Normal 6 3 4 2 3 2 2 3 3" xfId="30619" xr:uid="{00000000-0005-0000-0000-0000E7570000}"/>
    <cellStyle name="Normal 6 3 4 2 3 2 2 4" xfId="12163" xr:uid="{00000000-0005-0000-0000-0000E8570000}"/>
    <cellStyle name="Normal 6 3 4 2 3 2 2 4 2" xfId="35738" xr:uid="{00000000-0005-0000-0000-0000E9570000}"/>
    <cellStyle name="Normal 6 3 4 2 3 2 2 5" xfId="25142" xr:uid="{00000000-0005-0000-0000-0000EA570000}"/>
    <cellStyle name="Normal 6 3 4 2 3 2 3" xfId="12164" xr:uid="{00000000-0005-0000-0000-0000EB570000}"/>
    <cellStyle name="Normal 6 3 4 2 3 2 3 2" xfId="12165" xr:uid="{00000000-0005-0000-0000-0000EC570000}"/>
    <cellStyle name="Normal 6 3 4 2 3 2 3 2 2" xfId="12166" xr:uid="{00000000-0005-0000-0000-0000ED570000}"/>
    <cellStyle name="Normal 6 3 4 2 3 2 3 2 2 2" xfId="40638" xr:uid="{00000000-0005-0000-0000-0000EE570000}"/>
    <cellStyle name="Normal 6 3 4 2 3 2 3 2 3" xfId="30620" xr:uid="{00000000-0005-0000-0000-0000EF570000}"/>
    <cellStyle name="Normal 6 3 4 2 3 2 3 3" xfId="12167" xr:uid="{00000000-0005-0000-0000-0000F0570000}"/>
    <cellStyle name="Normal 6 3 4 2 3 2 3 3 2" xfId="12168" xr:uid="{00000000-0005-0000-0000-0000F1570000}"/>
    <cellStyle name="Normal 6 3 4 2 3 2 3 3 2 2" xfId="40639" xr:uid="{00000000-0005-0000-0000-0000F2570000}"/>
    <cellStyle name="Normal 6 3 4 2 3 2 3 3 3" xfId="30621" xr:uid="{00000000-0005-0000-0000-0000F3570000}"/>
    <cellStyle name="Normal 6 3 4 2 3 2 3 4" xfId="12169" xr:uid="{00000000-0005-0000-0000-0000F4570000}"/>
    <cellStyle name="Normal 6 3 4 2 3 2 3 4 2" xfId="35739" xr:uid="{00000000-0005-0000-0000-0000F5570000}"/>
    <cellStyle name="Normal 6 3 4 2 3 2 3 5" xfId="25143" xr:uid="{00000000-0005-0000-0000-0000F6570000}"/>
    <cellStyle name="Normal 6 3 4 2 3 2 4" xfId="12170" xr:uid="{00000000-0005-0000-0000-0000F7570000}"/>
    <cellStyle name="Normal 6 3 4 2 3 2 4 2" xfId="12171" xr:uid="{00000000-0005-0000-0000-0000F8570000}"/>
    <cellStyle name="Normal 6 3 4 2 3 2 4 2 2" xfId="40640" xr:uid="{00000000-0005-0000-0000-0000F9570000}"/>
    <cellStyle name="Normal 6 3 4 2 3 2 4 3" xfId="30622" xr:uid="{00000000-0005-0000-0000-0000FA570000}"/>
    <cellStyle name="Normal 6 3 4 2 3 2 5" xfId="12172" xr:uid="{00000000-0005-0000-0000-0000FB570000}"/>
    <cellStyle name="Normal 6 3 4 2 3 2 5 2" xfId="12173" xr:uid="{00000000-0005-0000-0000-0000FC570000}"/>
    <cellStyle name="Normal 6 3 4 2 3 2 5 2 2" xfId="40641" xr:uid="{00000000-0005-0000-0000-0000FD570000}"/>
    <cellStyle name="Normal 6 3 4 2 3 2 5 3" xfId="30623" xr:uid="{00000000-0005-0000-0000-0000FE570000}"/>
    <cellStyle name="Normal 6 3 4 2 3 2 6" xfId="12174" xr:uid="{00000000-0005-0000-0000-0000FF570000}"/>
    <cellStyle name="Normal 6 3 4 2 3 2 6 2" xfId="35737" xr:uid="{00000000-0005-0000-0000-000000580000}"/>
    <cellStyle name="Normal 6 3 4 2 3 2 7" xfId="25141" xr:uid="{00000000-0005-0000-0000-000001580000}"/>
    <cellStyle name="Normal 6 3 4 2 3 3" xfId="12175" xr:uid="{00000000-0005-0000-0000-000002580000}"/>
    <cellStyle name="Normal 6 3 4 2 3 3 2" xfId="12176" xr:uid="{00000000-0005-0000-0000-000003580000}"/>
    <cellStyle name="Normal 6 3 4 2 3 3 2 2" xfId="12177" xr:uid="{00000000-0005-0000-0000-000004580000}"/>
    <cellStyle name="Normal 6 3 4 2 3 3 2 2 2" xfId="40642" xr:uid="{00000000-0005-0000-0000-000005580000}"/>
    <cellStyle name="Normal 6 3 4 2 3 3 2 3" xfId="30624" xr:uid="{00000000-0005-0000-0000-000006580000}"/>
    <cellStyle name="Normal 6 3 4 2 3 3 3" xfId="12178" xr:uid="{00000000-0005-0000-0000-000007580000}"/>
    <cellStyle name="Normal 6 3 4 2 3 3 3 2" xfId="12179" xr:uid="{00000000-0005-0000-0000-000008580000}"/>
    <cellStyle name="Normal 6 3 4 2 3 3 3 2 2" xfId="40643" xr:uid="{00000000-0005-0000-0000-000009580000}"/>
    <cellStyle name="Normal 6 3 4 2 3 3 3 3" xfId="30625" xr:uid="{00000000-0005-0000-0000-00000A580000}"/>
    <cellStyle name="Normal 6 3 4 2 3 3 4" xfId="12180" xr:uid="{00000000-0005-0000-0000-00000B580000}"/>
    <cellStyle name="Normal 6 3 4 2 3 3 4 2" xfId="35740" xr:uid="{00000000-0005-0000-0000-00000C580000}"/>
    <cellStyle name="Normal 6 3 4 2 3 3 5" xfId="25144" xr:uid="{00000000-0005-0000-0000-00000D580000}"/>
    <cellStyle name="Normal 6 3 4 2 3 4" xfId="12181" xr:uid="{00000000-0005-0000-0000-00000E580000}"/>
    <cellStyle name="Normal 6 3 4 2 3 4 2" xfId="12182" xr:uid="{00000000-0005-0000-0000-00000F580000}"/>
    <cellStyle name="Normal 6 3 4 2 3 4 2 2" xfId="12183" xr:uid="{00000000-0005-0000-0000-000010580000}"/>
    <cellStyle name="Normal 6 3 4 2 3 4 2 2 2" xfId="40644" xr:uid="{00000000-0005-0000-0000-000011580000}"/>
    <cellStyle name="Normal 6 3 4 2 3 4 2 3" xfId="30626" xr:uid="{00000000-0005-0000-0000-000012580000}"/>
    <cellStyle name="Normal 6 3 4 2 3 4 3" xfId="12184" xr:uid="{00000000-0005-0000-0000-000013580000}"/>
    <cellStyle name="Normal 6 3 4 2 3 4 3 2" xfId="12185" xr:uid="{00000000-0005-0000-0000-000014580000}"/>
    <cellStyle name="Normal 6 3 4 2 3 4 3 2 2" xfId="40645" xr:uid="{00000000-0005-0000-0000-000015580000}"/>
    <cellStyle name="Normal 6 3 4 2 3 4 3 3" xfId="30627" xr:uid="{00000000-0005-0000-0000-000016580000}"/>
    <cellStyle name="Normal 6 3 4 2 3 4 4" xfId="12186" xr:uid="{00000000-0005-0000-0000-000017580000}"/>
    <cellStyle name="Normal 6 3 4 2 3 4 4 2" xfId="35741" xr:uid="{00000000-0005-0000-0000-000018580000}"/>
    <cellStyle name="Normal 6 3 4 2 3 4 5" xfId="25145" xr:uid="{00000000-0005-0000-0000-000019580000}"/>
    <cellStyle name="Normal 6 3 4 2 3 5" xfId="12187" xr:uid="{00000000-0005-0000-0000-00001A580000}"/>
    <cellStyle name="Normal 6 3 4 2 3 5 2" xfId="12188" xr:uid="{00000000-0005-0000-0000-00001B580000}"/>
    <cellStyle name="Normal 6 3 4 2 3 5 2 2" xfId="40646" xr:uid="{00000000-0005-0000-0000-00001C580000}"/>
    <cellStyle name="Normal 6 3 4 2 3 5 3" xfId="30628" xr:uid="{00000000-0005-0000-0000-00001D580000}"/>
    <cellStyle name="Normal 6 3 4 2 3 6" xfId="12189" xr:uid="{00000000-0005-0000-0000-00001E580000}"/>
    <cellStyle name="Normal 6 3 4 2 3 6 2" xfId="12190" xr:uid="{00000000-0005-0000-0000-00001F580000}"/>
    <cellStyle name="Normal 6 3 4 2 3 6 2 2" xfId="40647" xr:uid="{00000000-0005-0000-0000-000020580000}"/>
    <cellStyle name="Normal 6 3 4 2 3 6 3" xfId="30629" xr:uid="{00000000-0005-0000-0000-000021580000}"/>
    <cellStyle name="Normal 6 3 4 2 3 7" xfId="12191" xr:uid="{00000000-0005-0000-0000-000022580000}"/>
    <cellStyle name="Normal 6 3 4 2 3 7 2" xfId="35736" xr:uid="{00000000-0005-0000-0000-000023580000}"/>
    <cellStyle name="Normal 6 3 4 2 3 8" xfId="25140" xr:uid="{00000000-0005-0000-0000-000024580000}"/>
    <cellStyle name="Normal 6 3 4 2 4" xfId="12192" xr:uid="{00000000-0005-0000-0000-000025580000}"/>
    <cellStyle name="Normal 6 3 4 2 4 2" xfId="12193" xr:uid="{00000000-0005-0000-0000-000026580000}"/>
    <cellStyle name="Normal 6 3 4 2 4 2 2" xfId="12194" xr:uid="{00000000-0005-0000-0000-000027580000}"/>
    <cellStyle name="Normal 6 3 4 2 4 2 2 2" xfId="12195" xr:uid="{00000000-0005-0000-0000-000028580000}"/>
    <cellStyle name="Normal 6 3 4 2 4 2 2 2 2" xfId="12196" xr:uid="{00000000-0005-0000-0000-000029580000}"/>
    <cellStyle name="Normal 6 3 4 2 4 2 2 2 2 2" xfId="40648" xr:uid="{00000000-0005-0000-0000-00002A580000}"/>
    <cellStyle name="Normal 6 3 4 2 4 2 2 2 3" xfId="30630" xr:uid="{00000000-0005-0000-0000-00002B580000}"/>
    <cellStyle name="Normal 6 3 4 2 4 2 2 3" xfId="12197" xr:uid="{00000000-0005-0000-0000-00002C580000}"/>
    <cellStyle name="Normal 6 3 4 2 4 2 2 3 2" xfId="12198" xr:uid="{00000000-0005-0000-0000-00002D580000}"/>
    <cellStyle name="Normal 6 3 4 2 4 2 2 3 2 2" xfId="40649" xr:uid="{00000000-0005-0000-0000-00002E580000}"/>
    <cellStyle name="Normal 6 3 4 2 4 2 2 3 3" xfId="30631" xr:uid="{00000000-0005-0000-0000-00002F580000}"/>
    <cellStyle name="Normal 6 3 4 2 4 2 2 4" xfId="12199" xr:uid="{00000000-0005-0000-0000-000030580000}"/>
    <cellStyle name="Normal 6 3 4 2 4 2 2 4 2" xfId="35744" xr:uid="{00000000-0005-0000-0000-000031580000}"/>
    <cellStyle name="Normal 6 3 4 2 4 2 2 5" xfId="25148" xr:uid="{00000000-0005-0000-0000-000032580000}"/>
    <cellStyle name="Normal 6 3 4 2 4 2 3" xfId="12200" xr:uid="{00000000-0005-0000-0000-000033580000}"/>
    <cellStyle name="Normal 6 3 4 2 4 2 3 2" xfId="12201" xr:uid="{00000000-0005-0000-0000-000034580000}"/>
    <cellStyle name="Normal 6 3 4 2 4 2 3 2 2" xfId="12202" xr:uid="{00000000-0005-0000-0000-000035580000}"/>
    <cellStyle name="Normal 6 3 4 2 4 2 3 2 2 2" xfId="40650" xr:uid="{00000000-0005-0000-0000-000036580000}"/>
    <cellStyle name="Normal 6 3 4 2 4 2 3 2 3" xfId="30632" xr:uid="{00000000-0005-0000-0000-000037580000}"/>
    <cellStyle name="Normal 6 3 4 2 4 2 3 3" xfId="12203" xr:uid="{00000000-0005-0000-0000-000038580000}"/>
    <cellStyle name="Normal 6 3 4 2 4 2 3 3 2" xfId="12204" xr:uid="{00000000-0005-0000-0000-000039580000}"/>
    <cellStyle name="Normal 6 3 4 2 4 2 3 3 2 2" xfId="40651" xr:uid="{00000000-0005-0000-0000-00003A580000}"/>
    <cellStyle name="Normal 6 3 4 2 4 2 3 3 3" xfId="30633" xr:uid="{00000000-0005-0000-0000-00003B580000}"/>
    <cellStyle name="Normal 6 3 4 2 4 2 3 4" xfId="12205" xr:uid="{00000000-0005-0000-0000-00003C580000}"/>
    <cellStyle name="Normal 6 3 4 2 4 2 3 4 2" xfId="35745" xr:uid="{00000000-0005-0000-0000-00003D580000}"/>
    <cellStyle name="Normal 6 3 4 2 4 2 3 5" xfId="25149" xr:uid="{00000000-0005-0000-0000-00003E580000}"/>
    <cellStyle name="Normal 6 3 4 2 4 2 4" xfId="12206" xr:uid="{00000000-0005-0000-0000-00003F580000}"/>
    <cellStyle name="Normal 6 3 4 2 4 2 4 2" xfId="12207" xr:uid="{00000000-0005-0000-0000-000040580000}"/>
    <cellStyle name="Normal 6 3 4 2 4 2 4 2 2" xfId="40652" xr:uid="{00000000-0005-0000-0000-000041580000}"/>
    <cellStyle name="Normal 6 3 4 2 4 2 4 3" xfId="30634" xr:uid="{00000000-0005-0000-0000-000042580000}"/>
    <cellStyle name="Normal 6 3 4 2 4 2 5" xfId="12208" xr:uid="{00000000-0005-0000-0000-000043580000}"/>
    <cellStyle name="Normal 6 3 4 2 4 2 5 2" xfId="12209" xr:uid="{00000000-0005-0000-0000-000044580000}"/>
    <cellStyle name="Normal 6 3 4 2 4 2 5 2 2" xfId="40653" xr:uid="{00000000-0005-0000-0000-000045580000}"/>
    <cellStyle name="Normal 6 3 4 2 4 2 5 3" xfId="30635" xr:uid="{00000000-0005-0000-0000-000046580000}"/>
    <cellStyle name="Normal 6 3 4 2 4 2 6" xfId="12210" xr:uid="{00000000-0005-0000-0000-000047580000}"/>
    <cellStyle name="Normal 6 3 4 2 4 2 6 2" xfId="35743" xr:uid="{00000000-0005-0000-0000-000048580000}"/>
    <cellStyle name="Normal 6 3 4 2 4 2 7" xfId="25147" xr:uid="{00000000-0005-0000-0000-000049580000}"/>
    <cellStyle name="Normal 6 3 4 2 4 3" xfId="12211" xr:uid="{00000000-0005-0000-0000-00004A580000}"/>
    <cellStyle name="Normal 6 3 4 2 4 3 2" xfId="12212" xr:uid="{00000000-0005-0000-0000-00004B580000}"/>
    <cellStyle name="Normal 6 3 4 2 4 3 2 2" xfId="12213" xr:uid="{00000000-0005-0000-0000-00004C580000}"/>
    <cellStyle name="Normal 6 3 4 2 4 3 2 2 2" xfId="40654" xr:uid="{00000000-0005-0000-0000-00004D580000}"/>
    <cellStyle name="Normal 6 3 4 2 4 3 2 3" xfId="30636" xr:uid="{00000000-0005-0000-0000-00004E580000}"/>
    <cellStyle name="Normal 6 3 4 2 4 3 3" xfId="12214" xr:uid="{00000000-0005-0000-0000-00004F580000}"/>
    <cellStyle name="Normal 6 3 4 2 4 3 3 2" xfId="12215" xr:uid="{00000000-0005-0000-0000-000050580000}"/>
    <cellStyle name="Normal 6 3 4 2 4 3 3 2 2" xfId="40655" xr:uid="{00000000-0005-0000-0000-000051580000}"/>
    <cellStyle name="Normal 6 3 4 2 4 3 3 3" xfId="30637" xr:uid="{00000000-0005-0000-0000-000052580000}"/>
    <cellStyle name="Normal 6 3 4 2 4 3 4" xfId="12216" xr:uid="{00000000-0005-0000-0000-000053580000}"/>
    <cellStyle name="Normal 6 3 4 2 4 3 4 2" xfId="35746" xr:uid="{00000000-0005-0000-0000-000054580000}"/>
    <cellStyle name="Normal 6 3 4 2 4 3 5" xfId="25150" xr:uid="{00000000-0005-0000-0000-000055580000}"/>
    <cellStyle name="Normal 6 3 4 2 4 4" xfId="12217" xr:uid="{00000000-0005-0000-0000-000056580000}"/>
    <cellStyle name="Normal 6 3 4 2 4 4 2" xfId="12218" xr:uid="{00000000-0005-0000-0000-000057580000}"/>
    <cellStyle name="Normal 6 3 4 2 4 4 2 2" xfId="12219" xr:uid="{00000000-0005-0000-0000-000058580000}"/>
    <cellStyle name="Normal 6 3 4 2 4 4 2 2 2" xfId="40656" xr:uid="{00000000-0005-0000-0000-000059580000}"/>
    <cellStyle name="Normal 6 3 4 2 4 4 2 3" xfId="30638" xr:uid="{00000000-0005-0000-0000-00005A580000}"/>
    <cellStyle name="Normal 6 3 4 2 4 4 3" xfId="12220" xr:uid="{00000000-0005-0000-0000-00005B580000}"/>
    <cellStyle name="Normal 6 3 4 2 4 4 3 2" xfId="12221" xr:uid="{00000000-0005-0000-0000-00005C580000}"/>
    <cellStyle name="Normal 6 3 4 2 4 4 3 2 2" xfId="40657" xr:uid="{00000000-0005-0000-0000-00005D580000}"/>
    <cellStyle name="Normal 6 3 4 2 4 4 3 3" xfId="30639" xr:uid="{00000000-0005-0000-0000-00005E580000}"/>
    <cellStyle name="Normal 6 3 4 2 4 4 4" xfId="12222" xr:uid="{00000000-0005-0000-0000-00005F580000}"/>
    <cellStyle name="Normal 6 3 4 2 4 4 4 2" xfId="35747" xr:uid="{00000000-0005-0000-0000-000060580000}"/>
    <cellStyle name="Normal 6 3 4 2 4 4 5" xfId="25151" xr:uid="{00000000-0005-0000-0000-000061580000}"/>
    <cellStyle name="Normal 6 3 4 2 4 5" xfId="12223" xr:uid="{00000000-0005-0000-0000-000062580000}"/>
    <cellStyle name="Normal 6 3 4 2 4 5 2" xfId="12224" xr:uid="{00000000-0005-0000-0000-000063580000}"/>
    <cellStyle name="Normal 6 3 4 2 4 5 2 2" xfId="40658" xr:uid="{00000000-0005-0000-0000-000064580000}"/>
    <cellStyle name="Normal 6 3 4 2 4 5 3" xfId="30640" xr:uid="{00000000-0005-0000-0000-000065580000}"/>
    <cellStyle name="Normal 6 3 4 2 4 6" xfId="12225" xr:uid="{00000000-0005-0000-0000-000066580000}"/>
    <cellStyle name="Normal 6 3 4 2 4 6 2" xfId="12226" xr:uid="{00000000-0005-0000-0000-000067580000}"/>
    <cellStyle name="Normal 6 3 4 2 4 6 2 2" xfId="40659" xr:uid="{00000000-0005-0000-0000-000068580000}"/>
    <cellStyle name="Normal 6 3 4 2 4 6 3" xfId="30641" xr:uid="{00000000-0005-0000-0000-000069580000}"/>
    <cellStyle name="Normal 6 3 4 2 4 7" xfId="12227" xr:uid="{00000000-0005-0000-0000-00006A580000}"/>
    <cellStyle name="Normal 6 3 4 2 4 7 2" xfId="35742" xr:uid="{00000000-0005-0000-0000-00006B580000}"/>
    <cellStyle name="Normal 6 3 4 2 4 8" xfId="25146" xr:uid="{00000000-0005-0000-0000-00006C580000}"/>
    <cellStyle name="Normal 6 3 4 2 5" xfId="12228" xr:uid="{00000000-0005-0000-0000-00006D580000}"/>
    <cellStyle name="Normal 6 3 4 2 5 2" xfId="12229" xr:uid="{00000000-0005-0000-0000-00006E580000}"/>
    <cellStyle name="Normal 6 3 4 2 5 2 2" xfId="12230" xr:uid="{00000000-0005-0000-0000-00006F580000}"/>
    <cellStyle name="Normal 6 3 4 2 5 2 2 2" xfId="12231" xr:uid="{00000000-0005-0000-0000-000070580000}"/>
    <cellStyle name="Normal 6 3 4 2 5 2 2 2 2" xfId="12232" xr:uid="{00000000-0005-0000-0000-000071580000}"/>
    <cellStyle name="Normal 6 3 4 2 5 2 2 2 2 2" xfId="40660" xr:uid="{00000000-0005-0000-0000-000072580000}"/>
    <cellStyle name="Normal 6 3 4 2 5 2 2 2 3" xfId="30642" xr:uid="{00000000-0005-0000-0000-000073580000}"/>
    <cellStyle name="Normal 6 3 4 2 5 2 2 3" xfId="12233" xr:uid="{00000000-0005-0000-0000-000074580000}"/>
    <cellStyle name="Normal 6 3 4 2 5 2 2 3 2" xfId="12234" xr:uid="{00000000-0005-0000-0000-000075580000}"/>
    <cellStyle name="Normal 6 3 4 2 5 2 2 3 2 2" xfId="40661" xr:uid="{00000000-0005-0000-0000-000076580000}"/>
    <cellStyle name="Normal 6 3 4 2 5 2 2 3 3" xfId="30643" xr:uid="{00000000-0005-0000-0000-000077580000}"/>
    <cellStyle name="Normal 6 3 4 2 5 2 2 4" xfId="12235" xr:uid="{00000000-0005-0000-0000-000078580000}"/>
    <cellStyle name="Normal 6 3 4 2 5 2 2 4 2" xfId="35750" xr:uid="{00000000-0005-0000-0000-000079580000}"/>
    <cellStyle name="Normal 6 3 4 2 5 2 2 5" xfId="25154" xr:uid="{00000000-0005-0000-0000-00007A580000}"/>
    <cellStyle name="Normal 6 3 4 2 5 2 3" xfId="12236" xr:uid="{00000000-0005-0000-0000-00007B580000}"/>
    <cellStyle name="Normal 6 3 4 2 5 2 3 2" xfId="12237" xr:uid="{00000000-0005-0000-0000-00007C580000}"/>
    <cellStyle name="Normal 6 3 4 2 5 2 3 2 2" xfId="12238" xr:uid="{00000000-0005-0000-0000-00007D580000}"/>
    <cellStyle name="Normal 6 3 4 2 5 2 3 2 2 2" xfId="40662" xr:uid="{00000000-0005-0000-0000-00007E580000}"/>
    <cellStyle name="Normal 6 3 4 2 5 2 3 2 3" xfId="30644" xr:uid="{00000000-0005-0000-0000-00007F580000}"/>
    <cellStyle name="Normal 6 3 4 2 5 2 3 3" xfId="12239" xr:uid="{00000000-0005-0000-0000-000080580000}"/>
    <cellStyle name="Normal 6 3 4 2 5 2 3 3 2" xfId="12240" xr:uid="{00000000-0005-0000-0000-000081580000}"/>
    <cellStyle name="Normal 6 3 4 2 5 2 3 3 2 2" xfId="40663" xr:uid="{00000000-0005-0000-0000-000082580000}"/>
    <cellStyle name="Normal 6 3 4 2 5 2 3 3 3" xfId="30645" xr:uid="{00000000-0005-0000-0000-000083580000}"/>
    <cellStyle name="Normal 6 3 4 2 5 2 3 4" xfId="12241" xr:uid="{00000000-0005-0000-0000-000084580000}"/>
    <cellStyle name="Normal 6 3 4 2 5 2 3 4 2" xfId="35751" xr:uid="{00000000-0005-0000-0000-000085580000}"/>
    <cellStyle name="Normal 6 3 4 2 5 2 3 5" xfId="25155" xr:uid="{00000000-0005-0000-0000-000086580000}"/>
    <cellStyle name="Normal 6 3 4 2 5 2 4" xfId="12242" xr:uid="{00000000-0005-0000-0000-000087580000}"/>
    <cellStyle name="Normal 6 3 4 2 5 2 4 2" xfId="12243" xr:uid="{00000000-0005-0000-0000-000088580000}"/>
    <cellStyle name="Normal 6 3 4 2 5 2 4 2 2" xfId="40664" xr:uid="{00000000-0005-0000-0000-000089580000}"/>
    <cellStyle name="Normal 6 3 4 2 5 2 4 3" xfId="30646" xr:uid="{00000000-0005-0000-0000-00008A580000}"/>
    <cellStyle name="Normal 6 3 4 2 5 2 5" xfId="12244" xr:uid="{00000000-0005-0000-0000-00008B580000}"/>
    <cellStyle name="Normal 6 3 4 2 5 2 5 2" xfId="12245" xr:uid="{00000000-0005-0000-0000-00008C580000}"/>
    <cellStyle name="Normal 6 3 4 2 5 2 5 2 2" xfId="40665" xr:uid="{00000000-0005-0000-0000-00008D580000}"/>
    <cellStyle name="Normal 6 3 4 2 5 2 5 3" xfId="30647" xr:uid="{00000000-0005-0000-0000-00008E580000}"/>
    <cellStyle name="Normal 6 3 4 2 5 2 6" xfId="12246" xr:uid="{00000000-0005-0000-0000-00008F580000}"/>
    <cellStyle name="Normal 6 3 4 2 5 2 6 2" xfId="35749" xr:uid="{00000000-0005-0000-0000-000090580000}"/>
    <cellStyle name="Normal 6 3 4 2 5 2 7" xfId="25153" xr:uid="{00000000-0005-0000-0000-000091580000}"/>
    <cellStyle name="Normal 6 3 4 2 5 3" xfId="12247" xr:uid="{00000000-0005-0000-0000-000092580000}"/>
    <cellStyle name="Normal 6 3 4 2 5 3 2" xfId="12248" xr:uid="{00000000-0005-0000-0000-000093580000}"/>
    <cellStyle name="Normal 6 3 4 2 5 3 2 2" xfId="12249" xr:uid="{00000000-0005-0000-0000-000094580000}"/>
    <cellStyle name="Normal 6 3 4 2 5 3 2 2 2" xfId="40666" xr:uid="{00000000-0005-0000-0000-000095580000}"/>
    <cellStyle name="Normal 6 3 4 2 5 3 2 3" xfId="30648" xr:uid="{00000000-0005-0000-0000-000096580000}"/>
    <cellStyle name="Normal 6 3 4 2 5 3 3" xfId="12250" xr:uid="{00000000-0005-0000-0000-000097580000}"/>
    <cellStyle name="Normal 6 3 4 2 5 3 3 2" xfId="12251" xr:uid="{00000000-0005-0000-0000-000098580000}"/>
    <cellStyle name="Normal 6 3 4 2 5 3 3 2 2" xfId="40667" xr:uid="{00000000-0005-0000-0000-000099580000}"/>
    <cellStyle name="Normal 6 3 4 2 5 3 3 3" xfId="30649" xr:uid="{00000000-0005-0000-0000-00009A580000}"/>
    <cellStyle name="Normal 6 3 4 2 5 3 4" xfId="12252" xr:uid="{00000000-0005-0000-0000-00009B580000}"/>
    <cellStyle name="Normal 6 3 4 2 5 3 4 2" xfId="35752" xr:uid="{00000000-0005-0000-0000-00009C580000}"/>
    <cellStyle name="Normal 6 3 4 2 5 3 5" xfId="25156" xr:uid="{00000000-0005-0000-0000-00009D580000}"/>
    <cellStyle name="Normal 6 3 4 2 5 4" xfId="12253" xr:uid="{00000000-0005-0000-0000-00009E580000}"/>
    <cellStyle name="Normal 6 3 4 2 5 4 2" xfId="12254" xr:uid="{00000000-0005-0000-0000-00009F580000}"/>
    <cellStyle name="Normal 6 3 4 2 5 4 2 2" xfId="12255" xr:uid="{00000000-0005-0000-0000-0000A0580000}"/>
    <cellStyle name="Normal 6 3 4 2 5 4 2 2 2" xfId="40668" xr:uid="{00000000-0005-0000-0000-0000A1580000}"/>
    <cellStyle name="Normal 6 3 4 2 5 4 2 3" xfId="30650" xr:uid="{00000000-0005-0000-0000-0000A2580000}"/>
    <cellStyle name="Normal 6 3 4 2 5 4 3" xfId="12256" xr:uid="{00000000-0005-0000-0000-0000A3580000}"/>
    <cellStyle name="Normal 6 3 4 2 5 4 3 2" xfId="12257" xr:uid="{00000000-0005-0000-0000-0000A4580000}"/>
    <cellStyle name="Normal 6 3 4 2 5 4 3 2 2" xfId="40669" xr:uid="{00000000-0005-0000-0000-0000A5580000}"/>
    <cellStyle name="Normal 6 3 4 2 5 4 3 3" xfId="30651" xr:uid="{00000000-0005-0000-0000-0000A6580000}"/>
    <cellStyle name="Normal 6 3 4 2 5 4 4" xfId="12258" xr:uid="{00000000-0005-0000-0000-0000A7580000}"/>
    <cellStyle name="Normal 6 3 4 2 5 4 4 2" xfId="35753" xr:uid="{00000000-0005-0000-0000-0000A8580000}"/>
    <cellStyle name="Normal 6 3 4 2 5 4 5" xfId="25157" xr:uid="{00000000-0005-0000-0000-0000A9580000}"/>
    <cellStyle name="Normal 6 3 4 2 5 5" xfId="12259" xr:uid="{00000000-0005-0000-0000-0000AA580000}"/>
    <cellStyle name="Normal 6 3 4 2 5 5 2" xfId="12260" xr:uid="{00000000-0005-0000-0000-0000AB580000}"/>
    <cellStyle name="Normal 6 3 4 2 5 5 2 2" xfId="40670" xr:uid="{00000000-0005-0000-0000-0000AC580000}"/>
    <cellStyle name="Normal 6 3 4 2 5 5 3" xfId="30652" xr:uid="{00000000-0005-0000-0000-0000AD580000}"/>
    <cellStyle name="Normal 6 3 4 2 5 6" xfId="12261" xr:uid="{00000000-0005-0000-0000-0000AE580000}"/>
    <cellStyle name="Normal 6 3 4 2 5 6 2" xfId="12262" xr:uid="{00000000-0005-0000-0000-0000AF580000}"/>
    <cellStyle name="Normal 6 3 4 2 5 6 2 2" xfId="40671" xr:uid="{00000000-0005-0000-0000-0000B0580000}"/>
    <cellStyle name="Normal 6 3 4 2 5 6 3" xfId="30653" xr:uid="{00000000-0005-0000-0000-0000B1580000}"/>
    <cellStyle name="Normal 6 3 4 2 5 7" xfId="12263" xr:uid="{00000000-0005-0000-0000-0000B2580000}"/>
    <cellStyle name="Normal 6 3 4 2 5 7 2" xfId="35748" xr:uid="{00000000-0005-0000-0000-0000B3580000}"/>
    <cellStyle name="Normal 6 3 4 2 5 8" xfId="25152" xr:uid="{00000000-0005-0000-0000-0000B4580000}"/>
    <cellStyle name="Normal 6 3 4 2 6" xfId="12264" xr:uid="{00000000-0005-0000-0000-0000B5580000}"/>
    <cellStyle name="Normal 6 3 4 2 6 2" xfId="12265" xr:uid="{00000000-0005-0000-0000-0000B6580000}"/>
    <cellStyle name="Normal 6 3 4 2 6 2 2" xfId="12266" xr:uid="{00000000-0005-0000-0000-0000B7580000}"/>
    <cellStyle name="Normal 6 3 4 2 6 2 2 2" xfId="12267" xr:uid="{00000000-0005-0000-0000-0000B8580000}"/>
    <cellStyle name="Normal 6 3 4 2 6 2 2 2 2" xfId="40672" xr:uid="{00000000-0005-0000-0000-0000B9580000}"/>
    <cellStyle name="Normal 6 3 4 2 6 2 2 3" xfId="30654" xr:uid="{00000000-0005-0000-0000-0000BA580000}"/>
    <cellStyle name="Normal 6 3 4 2 6 2 3" xfId="12268" xr:uid="{00000000-0005-0000-0000-0000BB580000}"/>
    <cellStyle name="Normal 6 3 4 2 6 2 3 2" xfId="12269" xr:uid="{00000000-0005-0000-0000-0000BC580000}"/>
    <cellStyle name="Normal 6 3 4 2 6 2 3 2 2" xfId="40673" xr:uid="{00000000-0005-0000-0000-0000BD580000}"/>
    <cellStyle name="Normal 6 3 4 2 6 2 3 3" xfId="30655" xr:uid="{00000000-0005-0000-0000-0000BE580000}"/>
    <cellStyle name="Normal 6 3 4 2 6 2 4" xfId="12270" xr:uid="{00000000-0005-0000-0000-0000BF580000}"/>
    <cellStyle name="Normal 6 3 4 2 6 2 4 2" xfId="35755" xr:uid="{00000000-0005-0000-0000-0000C0580000}"/>
    <cellStyle name="Normal 6 3 4 2 6 2 5" xfId="25159" xr:uid="{00000000-0005-0000-0000-0000C1580000}"/>
    <cellStyle name="Normal 6 3 4 2 6 3" xfId="12271" xr:uid="{00000000-0005-0000-0000-0000C2580000}"/>
    <cellStyle name="Normal 6 3 4 2 6 3 2" xfId="12272" xr:uid="{00000000-0005-0000-0000-0000C3580000}"/>
    <cellStyle name="Normal 6 3 4 2 6 3 2 2" xfId="12273" xr:uid="{00000000-0005-0000-0000-0000C4580000}"/>
    <cellStyle name="Normal 6 3 4 2 6 3 2 2 2" xfId="40674" xr:uid="{00000000-0005-0000-0000-0000C5580000}"/>
    <cellStyle name="Normal 6 3 4 2 6 3 2 3" xfId="30656" xr:uid="{00000000-0005-0000-0000-0000C6580000}"/>
    <cellStyle name="Normal 6 3 4 2 6 3 3" xfId="12274" xr:uid="{00000000-0005-0000-0000-0000C7580000}"/>
    <cellStyle name="Normal 6 3 4 2 6 3 3 2" xfId="12275" xr:uid="{00000000-0005-0000-0000-0000C8580000}"/>
    <cellStyle name="Normal 6 3 4 2 6 3 3 2 2" xfId="40675" xr:uid="{00000000-0005-0000-0000-0000C9580000}"/>
    <cellStyle name="Normal 6 3 4 2 6 3 3 3" xfId="30657" xr:uid="{00000000-0005-0000-0000-0000CA580000}"/>
    <cellStyle name="Normal 6 3 4 2 6 3 4" xfId="12276" xr:uid="{00000000-0005-0000-0000-0000CB580000}"/>
    <cellStyle name="Normal 6 3 4 2 6 3 4 2" xfId="35756" xr:uid="{00000000-0005-0000-0000-0000CC580000}"/>
    <cellStyle name="Normal 6 3 4 2 6 3 5" xfId="25160" xr:uid="{00000000-0005-0000-0000-0000CD580000}"/>
    <cellStyle name="Normal 6 3 4 2 6 4" xfId="12277" xr:uid="{00000000-0005-0000-0000-0000CE580000}"/>
    <cellStyle name="Normal 6 3 4 2 6 4 2" xfId="12278" xr:uid="{00000000-0005-0000-0000-0000CF580000}"/>
    <cellStyle name="Normal 6 3 4 2 6 4 2 2" xfId="40676" xr:uid="{00000000-0005-0000-0000-0000D0580000}"/>
    <cellStyle name="Normal 6 3 4 2 6 4 3" xfId="30658" xr:uid="{00000000-0005-0000-0000-0000D1580000}"/>
    <cellStyle name="Normal 6 3 4 2 6 5" xfId="12279" xr:uid="{00000000-0005-0000-0000-0000D2580000}"/>
    <cellStyle name="Normal 6 3 4 2 6 5 2" xfId="12280" xr:uid="{00000000-0005-0000-0000-0000D3580000}"/>
    <cellStyle name="Normal 6 3 4 2 6 5 2 2" xfId="40677" xr:uid="{00000000-0005-0000-0000-0000D4580000}"/>
    <cellStyle name="Normal 6 3 4 2 6 5 3" xfId="30659" xr:uid="{00000000-0005-0000-0000-0000D5580000}"/>
    <cellStyle name="Normal 6 3 4 2 6 6" xfId="12281" xr:uid="{00000000-0005-0000-0000-0000D6580000}"/>
    <cellStyle name="Normal 6 3 4 2 6 6 2" xfId="35754" xr:uid="{00000000-0005-0000-0000-0000D7580000}"/>
    <cellStyle name="Normal 6 3 4 2 6 7" xfId="25158" xr:uid="{00000000-0005-0000-0000-0000D8580000}"/>
    <cellStyle name="Normal 6 3 4 2 7" xfId="12282" xr:uid="{00000000-0005-0000-0000-0000D9580000}"/>
    <cellStyle name="Normal 6 3 4 2 7 2" xfId="12283" xr:uid="{00000000-0005-0000-0000-0000DA580000}"/>
    <cellStyle name="Normal 6 3 4 2 7 2 2" xfId="12284" xr:uid="{00000000-0005-0000-0000-0000DB580000}"/>
    <cellStyle name="Normal 6 3 4 2 7 2 2 2" xfId="40678" xr:uid="{00000000-0005-0000-0000-0000DC580000}"/>
    <cellStyle name="Normal 6 3 4 2 7 2 3" xfId="30660" xr:uid="{00000000-0005-0000-0000-0000DD580000}"/>
    <cellStyle name="Normal 6 3 4 2 7 3" xfId="12285" xr:uid="{00000000-0005-0000-0000-0000DE580000}"/>
    <cellStyle name="Normal 6 3 4 2 7 3 2" xfId="12286" xr:uid="{00000000-0005-0000-0000-0000DF580000}"/>
    <cellStyle name="Normal 6 3 4 2 7 3 2 2" xfId="40679" xr:uid="{00000000-0005-0000-0000-0000E0580000}"/>
    <cellStyle name="Normal 6 3 4 2 7 3 3" xfId="30661" xr:uid="{00000000-0005-0000-0000-0000E1580000}"/>
    <cellStyle name="Normal 6 3 4 2 7 4" xfId="12287" xr:uid="{00000000-0005-0000-0000-0000E2580000}"/>
    <cellStyle name="Normal 6 3 4 2 7 4 2" xfId="35757" xr:uid="{00000000-0005-0000-0000-0000E3580000}"/>
    <cellStyle name="Normal 6 3 4 2 7 5" xfId="25161" xr:uid="{00000000-0005-0000-0000-0000E4580000}"/>
    <cellStyle name="Normal 6 3 4 2 8" xfId="12288" xr:uid="{00000000-0005-0000-0000-0000E5580000}"/>
    <cellStyle name="Normal 6 3 4 2 8 2" xfId="12289" xr:uid="{00000000-0005-0000-0000-0000E6580000}"/>
    <cellStyle name="Normal 6 3 4 2 8 2 2" xfId="12290" xr:uid="{00000000-0005-0000-0000-0000E7580000}"/>
    <cellStyle name="Normal 6 3 4 2 8 2 2 2" xfId="40680" xr:uid="{00000000-0005-0000-0000-0000E8580000}"/>
    <cellStyle name="Normal 6 3 4 2 8 2 3" xfId="30662" xr:uid="{00000000-0005-0000-0000-0000E9580000}"/>
    <cellStyle name="Normal 6 3 4 2 8 3" xfId="12291" xr:uid="{00000000-0005-0000-0000-0000EA580000}"/>
    <cellStyle name="Normal 6 3 4 2 8 3 2" xfId="12292" xr:uid="{00000000-0005-0000-0000-0000EB580000}"/>
    <cellStyle name="Normal 6 3 4 2 8 3 2 2" xfId="40681" xr:uid="{00000000-0005-0000-0000-0000EC580000}"/>
    <cellStyle name="Normal 6 3 4 2 8 3 3" xfId="30663" xr:uid="{00000000-0005-0000-0000-0000ED580000}"/>
    <cellStyle name="Normal 6 3 4 2 8 4" xfId="12293" xr:uid="{00000000-0005-0000-0000-0000EE580000}"/>
    <cellStyle name="Normal 6 3 4 2 8 4 2" xfId="35758" xr:uid="{00000000-0005-0000-0000-0000EF580000}"/>
    <cellStyle name="Normal 6 3 4 2 8 5" xfId="25162" xr:uid="{00000000-0005-0000-0000-0000F0580000}"/>
    <cellStyle name="Normal 6 3 4 2 9" xfId="12294" xr:uid="{00000000-0005-0000-0000-0000F1580000}"/>
    <cellStyle name="Normal 6 3 4 2 9 2" xfId="12295" xr:uid="{00000000-0005-0000-0000-0000F2580000}"/>
    <cellStyle name="Normal 6 3 4 2 9 2 2" xfId="40682" xr:uid="{00000000-0005-0000-0000-0000F3580000}"/>
    <cellStyle name="Normal 6 3 4 2 9 3" xfId="30664" xr:uid="{00000000-0005-0000-0000-0000F4580000}"/>
    <cellStyle name="Normal 6 3 4 3" xfId="12296" xr:uid="{00000000-0005-0000-0000-0000F5580000}"/>
    <cellStyle name="Normal 6 3 4 3 10" xfId="25163" xr:uid="{00000000-0005-0000-0000-0000F6580000}"/>
    <cellStyle name="Normal 6 3 4 3 2" xfId="12297" xr:uid="{00000000-0005-0000-0000-0000F7580000}"/>
    <cellStyle name="Normal 6 3 4 3 2 2" xfId="12298" xr:uid="{00000000-0005-0000-0000-0000F8580000}"/>
    <cellStyle name="Normal 6 3 4 3 2 2 2" xfId="12299" xr:uid="{00000000-0005-0000-0000-0000F9580000}"/>
    <cellStyle name="Normal 6 3 4 3 2 2 2 2" xfId="12300" xr:uid="{00000000-0005-0000-0000-0000FA580000}"/>
    <cellStyle name="Normal 6 3 4 3 2 2 2 2 2" xfId="12301" xr:uid="{00000000-0005-0000-0000-0000FB580000}"/>
    <cellStyle name="Normal 6 3 4 3 2 2 2 2 2 2" xfId="40683" xr:uid="{00000000-0005-0000-0000-0000FC580000}"/>
    <cellStyle name="Normal 6 3 4 3 2 2 2 2 3" xfId="30665" xr:uid="{00000000-0005-0000-0000-0000FD580000}"/>
    <cellStyle name="Normal 6 3 4 3 2 2 2 3" xfId="12302" xr:uid="{00000000-0005-0000-0000-0000FE580000}"/>
    <cellStyle name="Normal 6 3 4 3 2 2 2 3 2" xfId="12303" xr:uid="{00000000-0005-0000-0000-0000FF580000}"/>
    <cellStyle name="Normal 6 3 4 3 2 2 2 3 2 2" xfId="40684" xr:uid="{00000000-0005-0000-0000-000000590000}"/>
    <cellStyle name="Normal 6 3 4 3 2 2 2 3 3" xfId="30666" xr:uid="{00000000-0005-0000-0000-000001590000}"/>
    <cellStyle name="Normal 6 3 4 3 2 2 2 4" xfId="12304" xr:uid="{00000000-0005-0000-0000-000002590000}"/>
    <cellStyle name="Normal 6 3 4 3 2 2 2 4 2" xfId="35762" xr:uid="{00000000-0005-0000-0000-000003590000}"/>
    <cellStyle name="Normal 6 3 4 3 2 2 2 5" xfId="25166" xr:uid="{00000000-0005-0000-0000-000004590000}"/>
    <cellStyle name="Normal 6 3 4 3 2 2 3" xfId="12305" xr:uid="{00000000-0005-0000-0000-000005590000}"/>
    <cellStyle name="Normal 6 3 4 3 2 2 3 2" xfId="12306" xr:uid="{00000000-0005-0000-0000-000006590000}"/>
    <cellStyle name="Normal 6 3 4 3 2 2 3 2 2" xfId="12307" xr:uid="{00000000-0005-0000-0000-000007590000}"/>
    <cellStyle name="Normal 6 3 4 3 2 2 3 2 2 2" xfId="40685" xr:uid="{00000000-0005-0000-0000-000008590000}"/>
    <cellStyle name="Normal 6 3 4 3 2 2 3 2 3" xfId="30667" xr:uid="{00000000-0005-0000-0000-000009590000}"/>
    <cellStyle name="Normal 6 3 4 3 2 2 3 3" xfId="12308" xr:uid="{00000000-0005-0000-0000-00000A590000}"/>
    <cellStyle name="Normal 6 3 4 3 2 2 3 3 2" xfId="12309" xr:uid="{00000000-0005-0000-0000-00000B590000}"/>
    <cellStyle name="Normal 6 3 4 3 2 2 3 3 2 2" xfId="40686" xr:uid="{00000000-0005-0000-0000-00000C590000}"/>
    <cellStyle name="Normal 6 3 4 3 2 2 3 3 3" xfId="30668" xr:uid="{00000000-0005-0000-0000-00000D590000}"/>
    <cellStyle name="Normal 6 3 4 3 2 2 3 4" xfId="12310" xr:uid="{00000000-0005-0000-0000-00000E590000}"/>
    <cellStyle name="Normal 6 3 4 3 2 2 3 4 2" xfId="35763" xr:uid="{00000000-0005-0000-0000-00000F590000}"/>
    <cellStyle name="Normal 6 3 4 3 2 2 3 5" xfId="25167" xr:uid="{00000000-0005-0000-0000-000010590000}"/>
    <cellStyle name="Normal 6 3 4 3 2 2 4" xfId="12311" xr:uid="{00000000-0005-0000-0000-000011590000}"/>
    <cellStyle name="Normal 6 3 4 3 2 2 4 2" xfId="12312" xr:uid="{00000000-0005-0000-0000-000012590000}"/>
    <cellStyle name="Normal 6 3 4 3 2 2 4 2 2" xfId="40687" xr:uid="{00000000-0005-0000-0000-000013590000}"/>
    <cellStyle name="Normal 6 3 4 3 2 2 4 3" xfId="30669" xr:uid="{00000000-0005-0000-0000-000014590000}"/>
    <cellStyle name="Normal 6 3 4 3 2 2 5" xfId="12313" xr:uid="{00000000-0005-0000-0000-000015590000}"/>
    <cellStyle name="Normal 6 3 4 3 2 2 5 2" xfId="12314" xr:uid="{00000000-0005-0000-0000-000016590000}"/>
    <cellStyle name="Normal 6 3 4 3 2 2 5 2 2" xfId="40688" xr:uid="{00000000-0005-0000-0000-000017590000}"/>
    <cellStyle name="Normal 6 3 4 3 2 2 5 3" xfId="30670" xr:uid="{00000000-0005-0000-0000-000018590000}"/>
    <cellStyle name="Normal 6 3 4 3 2 2 6" xfId="12315" xr:uid="{00000000-0005-0000-0000-000019590000}"/>
    <cellStyle name="Normal 6 3 4 3 2 2 6 2" xfId="35761" xr:uid="{00000000-0005-0000-0000-00001A590000}"/>
    <cellStyle name="Normal 6 3 4 3 2 2 7" xfId="25165" xr:uid="{00000000-0005-0000-0000-00001B590000}"/>
    <cellStyle name="Normal 6 3 4 3 2 3" xfId="12316" xr:uid="{00000000-0005-0000-0000-00001C590000}"/>
    <cellStyle name="Normal 6 3 4 3 2 3 2" xfId="12317" xr:uid="{00000000-0005-0000-0000-00001D590000}"/>
    <cellStyle name="Normal 6 3 4 3 2 3 2 2" xfId="12318" xr:uid="{00000000-0005-0000-0000-00001E590000}"/>
    <cellStyle name="Normal 6 3 4 3 2 3 2 2 2" xfId="40689" xr:uid="{00000000-0005-0000-0000-00001F590000}"/>
    <cellStyle name="Normal 6 3 4 3 2 3 2 3" xfId="30671" xr:uid="{00000000-0005-0000-0000-000020590000}"/>
    <cellStyle name="Normal 6 3 4 3 2 3 3" xfId="12319" xr:uid="{00000000-0005-0000-0000-000021590000}"/>
    <cellStyle name="Normal 6 3 4 3 2 3 3 2" xfId="12320" xr:uid="{00000000-0005-0000-0000-000022590000}"/>
    <cellStyle name="Normal 6 3 4 3 2 3 3 2 2" xfId="40690" xr:uid="{00000000-0005-0000-0000-000023590000}"/>
    <cellStyle name="Normal 6 3 4 3 2 3 3 3" xfId="30672" xr:uid="{00000000-0005-0000-0000-000024590000}"/>
    <cellStyle name="Normal 6 3 4 3 2 3 4" xfId="12321" xr:uid="{00000000-0005-0000-0000-000025590000}"/>
    <cellStyle name="Normal 6 3 4 3 2 3 4 2" xfId="35764" xr:uid="{00000000-0005-0000-0000-000026590000}"/>
    <cellStyle name="Normal 6 3 4 3 2 3 5" xfId="25168" xr:uid="{00000000-0005-0000-0000-000027590000}"/>
    <cellStyle name="Normal 6 3 4 3 2 4" xfId="12322" xr:uid="{00000000-0005-0000-0000-000028590000}"/>
    <cellStyle name="Normal 6 3 4 3 2 4 2" xfId="12323" xr:uid="{00000000-0005-0000-0000-000029590000}"/>
    <cellStyle name="Normal 6 3 4 3 2 4 2 2" xfId="12324" xr:uid="{00000000-0005-0000-0000-00002A590000}"/>
    <cellStyle name="Normal 6 3 4 3 2 4 2 2 2" xfId="40691" xr:uid="{00000000-0005-0000-0000-00002B590000}"/>
    <cellStyle name="Normal 6 3 4 3 2 4 2 3" xfId="30673" xr:uid="{00000000-0005-0000-0000-00002C590000}"/>
    <cellStyle name="Normal 6 3 4 3 2 4 3" xfId="12325" xr:uid="{00000000-0005-0000-0000-00002D590000}"/>
    <cellStyle name="Normal 6 3 4 3 2 4 3 2" xfId="12326" xr:uid="{00000000-0005-0000-0000-00002E590000}"/>
    <cellStyle name="Normal 6 3 4 3 2 4 3 2 2" xfId="40692" xr:uid="{00000000-0005-0000-0000-00002F590000}"/>
    <cellStyle name="Normal 6 3 4 3 2 4 3 3" xfId="30674" xr:uid="{00000000-0005-0000-0000-000030590000}"/>
    <cellStyle name="Normal 6 3 4 3 2 4 4" xfId="12327" xr:uid="{00000000-0005-0000-0000-000031590000}"/>
    <cellStyle name="Normal 6 3 4 3 2 4 4 2" xfId="35765" xr:uid="{00000000-0005-0000-0000-000032590000}"/>
    <cellStyle name="Normal 6 3 4 3 2 4 5" xfId="25169" xr:uid="{00000000-0005-0000-0000-000033590000}"/>
    <cellStyle name="Normal 6 3 4 3 2 5" xfId="12328" xr:uid="{00000000-0005-0000-0000-000034590000}"/>
    <cellStyle name="Normal 6 3 4 3 2 5 2" xfId="12329" xr:uid="{00000000-0005-0000-0000-000035590000}"/>
    <cellStyle name="Normal 6 3 4 3 2 5 2 2" xfId="40693" xr:uid="{00000000-0005-0000-0000-000036590000}"/>
    <cellStyle name="Normal 6 3 4 3 2 5 3" xfId="30675" xr:uid="{00000000-0005-0000-0000-000037590000}"/>
    <cellStyle name="Normal 6 3 4 3 2 6" xfId="12330" xr:uid="{00000000-0005-0000-0000-000038590000}"/>
    <cellStyle name="Normal 6 3 4 3 2 6 2" xfId="12331" xr:uid="{00000000-0005-0000-0000-000039590000}"/>
    <cellStyle name="Normal 6 3 4 3 2 6 2 2" xfId="40694" xr:uid="{00000000-0005-0000-0000-00003A590000}"/>
    <cellStyle name="Normal 6 3 4 3 2 6 3" xfId="30676" xr:uid="{00000000-0005-0000-0000-00003B590000}"/>
    <cellStyle name="Normal 6 3 4 3 2 7" xfId="12332" xr:uid="{00000000-0005-0000-0000-00003C590000}"/>
    <cellStyle name="Normal 6 3 4 3 2 7 2" xfId="35760" xr:uid="{00000000-0005-0000-0000-00003D590000}"/>
    <cellStyle name="Normal 6 3 4 3 2 8" xfId="25164" xr:uid="{00000000-0005-0000-0000-00003E590000}"/>
    <cellStyle name="Normal 6 3 4 3 3" xfId="12333" xr:uid="{00000000-0005-0000-0000-00003F590000}"/>
    <cellStyle name="Normal 6 3 4 3 3 2" xfId="12334" xr:uid="{00000000-0005-0000-0000-000040590000}"/>
    <cellStyle name="Normal 6 3 4 3 3 2 2" xfId="12335" xr:uid="{00000000-0005-0000-0000-000041590000}"/>
    <cellStyle name="Normal 6 3 4 3 3 2 2 2" xfId="12336" xr:uid="{00000000-0005-0000-0000-000042590000}"/>
    <cellStyle name="Normal 6 3 4 3 3 2 2 2 2" xfId="12337" xr:uid="{00000000-0005-0000-0000-000043590000}"/>
    <cellStyle name="Normal 6 3 4 3 3 2 2 2 2 2" xfId="40695" xr:uid="{00000000-0005-0000-0000-000044590000}"/>
    <cellStyle name="Normal 6 3 4 3 3 2 2 2 3" xfId="30677" xr:uid="{00000000-0005-0000-0000-000045590000}"/>
    <cellStyle name="Normal 6 3 4 3 3 2 2 3" xfId="12338" xr:uid="{00000000-0005-0000-0000-000046590000}"/>
    <cellStyle name="Normal 6 3 4 3 3 2 2 3 2" xfId="12339" xr:uid="{00000000-0005-0000-0000-000047590000}"/>
    <cellStyle name="Normal 6 3 4 3 3 2 2 3 2 2" xfId="40696" xr:uid="{00000000-0005-0000-0000-000048590000}"/>
    <cellStyle name="Normal 6 3 4 3 3 2 2 3 3" xfId="30678" xr:uid="{00000000-0005-0000-0000-000049590000}"/>
    <cellStyle name="Normal 6 3 4 3 3 2 2 4" xfId="12340" xr:uid="{00000000-0005-0000-0000-00004A590000}"/>
    <cellStyle name="Normal 6 3 4 3 3 2 2 4 2" xfId="35768" xr:uid="{00000000-0005-0000-0000-00004B590000}"/>
    <cellStyle name="Normal 6 3 4 3 3 2 2 5" xfId="25172" xr:uid="{00000000-0005-0000-0000-00004C590000}"/>
    <cellStyle name="Normal 6 3 4 3 3 2 3" xfId="12341" xr:uid="{00000000-0005-0000-0000-00004D590000}"/>
    <cellStyle name="Normal 6 3 4 3 3 2 3 2" xfId="12342" xr:uid="{00000000-0005-0000-0000-00004E590000}"/>
    <cellStyle name="Normal 6 3 4 3 3 2 3 2 2" xfId="12343" xr:uid="{00000000-0005-0000-0000-00004F590000}"/>
    <cellStyle name="Normal 6 3 4 3 3 2 3 2 2 2" xfId="40697" xr:uid="{00000000-0005-0000-0000-000050590000}"/>
    <cellStyle name="Normal 6 3 4 3 3 2 3 2 3" xfId="30679" xr:uid="{00000000-0005-0000-0000-000051590000}"/>
    <cellStyle name="Normal 6 3 4 3 3 2 3 3" xfId="12344" xr:uid="{00000000-0005-0000-0000-000052590000}"/>
    <cellStyle name="Normal 6 3 4 3 3 2 3 3 2" xfId="12345" xr:uid="{00000000-0005-0000-0000-000053590000}"/>
    <cellStyle name="Normal 6 3 4 3 3 2 3 3 2 2" xfId="40698" xr:uid="{00000000-0005-0000-0000-000054590000}"/>
    <cellStyle name="Normal 6 3 4 3 3 2 3 3 3" xfId="30680" xr:uid="{00000000-0005-0000-0000-000055590000}"/>
    <cellStyle name="Normal 6 3 4 3 3 2 3 4" xfId="12346" xr:uid="{00000000-0005-0000-0000-000056590000}"/>
    <cellStyle name="Normal 6 3 4 3 3 2 3 4 2" xfId="35769" xr:uid="{00000000-0005-0000-0000-000057590000}"/>
    <cellStyle name="Normal 6 3 4 3 3 2 3 5" xfId="25173" xr:uid="{00000000-0005-0000-0000-000058590000}"/>
    <cellStyle name="Normal 6 3 4 3 3 2 4" xfId="12347" xr:uid="{00000000-0005-0000-0000-000059590000}"/>
    <cellStyle name="Normal 6 3 4 3 3 2 4 2" xfId="12348" xr:uid="{00000000-0005-0000-0000-00005A590000}"/>
    <cellStyle name="Normal 6 3 4 3 3 2 4 2 2" xfId="40699" xr:uid="{00000000-0005-0000-0000-00005B590000}"/>
    <cellStyle name="Normal 6 3 4 3 3 2 4 3" xfId="30681" xr:uid="{00000000-0005-0000-0000-00005C590000}"/>
    <cellStyle name="Normal 6 3 4 3 3 2 5" xfId="12349" xr:uid="{00000000-0005-0000-0000-00005D590000}"/>
    <cellStyle name="Normal 6 3 4 3 3 2 5 2" xfId="12350" xr:uid="{00000000-0005-0000-0000-00005E590000}"/>
    <cellStyle name="Normal 6 3 4 3 3 2 5 2 2" xfId="40700" xr:uid="{00000000-0005-0000-0000-00005F590000}"/>
    <cellStyle name="Normal 6 3 4 3 3 2 5 3" xfId="30682" xr:uid="{00000000-0005-0000-0000-000060590000}"/>
    <cellStyle name="Normal 6 3 4 3 3 2 6" xfId="12351" xr:uid="{00000000-0005-0000-0000-000061590000}"/>
    <cellStyle name="Normal 6 3 4 3 3 2 6 2" xfId="35767" xr:uid="{00000000-0005-0000-0000-000062590000}"/>
    <cellStyle name="Normal 6 3 4 3 3 2 7" xfId="25171" xr:uid="{00000000-0005-0000-0000-000063590000}"/>
    <cellStyle name="Normal 6 3 4 3 3 3" xfId="12352" xr:uid="{00000000-0005-0000-0000-000064590000}"/>
    <cellStyle name="Normal 6 3 4 3 3 3 2" xfId="12353" xr:uid="{00000000-0005-0000-0000-000065590000}"/>
    <cellStyle name="Normal 6 3 4 3 3 3 2 2" xfId="12354" xr:uid="{00000000-0005-0000-0000-000066590000}"/>
    <cellStyle name="Normal 6 3 4 3 3 3 2 2 2" xfId="40701" xr:uid="{00000000-0005-0000-0000-000067590000}"/>
    <cellStyle name="Normal 6 3 4 3 3 3 2 3" xfId="30683" xr:uid="{00000000-0005-0000-0000-000068590000}"/>
    <cellStyle name="Normal 6 3 4 3 3 3 3" xfId="12355" xr:uid="{00000000-0005-0000-0000-000069590000}"/>
    <cellStyle name="Normal 6 3 4 3 3 3 3 2" xfId="12356" xr:uid="{00000000-0005-0000-0000-00006A590000}"/>
    <cellStyle name="Normal 6 3 4 3 3 3 3 2 2" xfId="40702" xr:uid="{00000000-0005-0000-0000-00006B590000}"/>
    <cellStyle name="Normal 6 3 4 3 3 3 3 3" xfId="30684" xr:uid="{00000000-0005-0000-0000-00006C590000}"/>
    <cellStyle name="Normal 6 3 4 3 3 3 4" xfId="12357" xr:uid="{00000000-0005-0000-0000-00006D590000}"/>
    <cellStyle name="Normal 6 3 4 3 3 3 4 2" xfId="35770" xr:uid="{00000000-0005-0000-0000-00006E590000}"/>
    <cellStyle name="Normal 6 3 4 3 3 3 5" xfId="25174" xr:uid="{00000000-0005-0000-0000-00006F590000}"/>
    <cellStyle name="Normal 6 3 4 3 3 4" xfId="12358" xr:uid="{00000000-0005-0000-0000-000070590000}"/>
    <cellStyle name="Normal 6 3 4 3 3 4 2" xfId="12359" xr:uid="{00000000-0005-0000-0000-000071590000}"/>
    <cellStyle name="Normal 6 3 4 3 3 4 2 2" xfId="12360" xr:uid="{00000000-0005-0000-0000-000072590000}"/>
    <cellStyle name="Normal 6 3 4 3 3 4 2 2 2" xfId="40703" xr:uid="{00000000-0005-0000-0000-000073590000}"/>
    <cellStyle name="Normal 6 3 4 3 3 4 2 3" xfId="30685" xr:uid="{00000000-0005-0000-0000-000074590000}"/>
    <cellStyle name="Normal 6 3 4 3 3 4 3" xfId="12361" xr:uid="{00000000-0005-0000-0000-000075590000}"/>
    <cellStyle name="Normal 6 3 4 3 3 4 3 2" xfId="12362" xr:uid="{00000000-0005-0000-0000-000076590000}"/>
    <cellStyle name="Normal 6 3 4 3 3 4 3 2 2" xfId="40704" xr:uid="{00000000-0005-0000-0000-000077590000}"/>
    <cellStyle name="Normal 6 3 4 3 3 4 3 3" xfId="30686" xr:uid="{00000000-0005-0000-0000-000078590000}"/>
    <cellStyle name="Normal 6 3 4 3 3 4 4" xfId="12363" xr:uid="{00000000-0005-0000-0000-000079590000}"/>
    <cellStyle name="Normal 6 3 4 3 3 4 4 2" xfId="35771" xr:uid="{00000000-0005-0000-0000-00007A590000}"/>
    <cellStyle name="Normal 6 3 4 3 3 4 5" xfId="25175" xr:uid="{00000000-0005-0000-0000-00007B590000}"/>
    <cellStyle name="Normal 6 3 4 3 3 5" xfId="12364" xr:uid="{00000000-0005-0000-0000-00007C590000}"/>
    <cellStyle name="Normal 6 3 4 3 3 5 2" xfId="12365" xr:uid="{00000000-0005-0000-0000-00007D590000}"/>
    <cellStyle name="Normal 6 3 4 3 3 5 2 2" xfId="40705" xr:uid="{00000000-0005-0000-0000-00007E590000}"/>
    <cellStyle name="Normal 6 3 4 3 3 5 3" xfId="30687" xr:uid="{00000000-0005-0000-0000-00007F590000}"/>
    <cellStyle name="Normal 6 3 4 3 3 6" xfId="12366" xr:uid="{00000000-0005-0000-0000-000080590000}"/>
    <cellStyle name="Normal 6 3 4 3 3 6 2" xfId="12367" xr:uid="{00000000-0005-0000-0000-000081590000}"/>
    <cellStyle name="Normal 6 3 4 3 3 6 2 2" xfId="40706" xr:uid="{00000000-0005-0000-0000-000082590000}"/>
    <cellStyle name="Normal 6 3 4 3 3 6 3" xfId="30688" xr:uid="{00000000-0005-0000-0000-000083590000}"/>
    <cellStyle name="Normal 6 3 4 3 3 7" xfId="12368" xr:uid="{00000000-0005-0000-0000-000084590000}"/>
    <cellStyle name="Normal 6 3 4 3 3 7 2" xfId="35766" xr:uid="{00000000-0005-0000-0000-000085590000}"/>
    <cellStyle name="Normal 6 3 4 3 3 8" xfId="25170" xr:uid="{00000000-0005-0000-0000-000086590000}"/>
    <cellStyle name="Normal 6 3 4 3 4" xfId="12369" xr:uid="{00000000-0005-0000-0000-000087590000}"/>
    <cellStyle name="Normal 6 3 4 3 4 2" xfId="12370" xr:uid="{00000000-0005-0000-0000-000088590000}"/>
    <cellStyle name="Normal 6 3 4 3 4 2 2" xfId="12371" xr:uid="{00000000-0005-0000-0000-000089590000}"/>
    <cellStyle name="Normal 6 3 4 3 4 2 2 2" xfId="12372" xr:uid="{00000000-0005-0000-0000-00008A590000}"/>
    <cellStyle name="Normal 6 3 4 3 4 2 2 2 2" xfId="40707" xr:uid="{00000000-0005-0000-0000-00008B590000}"/>
    <cellStyle name="Normal 6 3 4 3 4 2 2 3" xfId="30689" xr:uid="{00000000-0005-0000-0000-00008C590000}"/>
    <cellStyle name="Normal 6 3 4 3 4 2 3" xfId="12373" xr:uid="{00000000-0005-0000-0000-00008D590000}"/>
    <cellStyle name="Normal 6 3 4 3 4 2 3 2" xfId="12374" xr:uid="{00000000-0005-0000-0000-00008E590000}"/>
    <cellStyle name="Normal 6 3 4 3 4 2 3 2 2" xfId="40708" xr:uid="{00000000-0005-0000-0000-00008F590000}"/>
    <cellStyle name="Normal 6 3 4 3 4 2 3 3" xfId="30690" xr:uid="{00000000-0005-0000-0000-000090590000}"/>
    <cellStyle name="Normal 6 3 4 3 4 2 4" xfId="12375" xr:uid="{00000000-0005-0000-0000-000091590000}"/>
    <cellStyle name="Normal 6 3 4 3 4 2 4 2" xfId="35773" xr:uid="{00000000-0005-0000-0000-000092590000}"/>
    <cellStyle name="Normal 6 3 4 3 4 2 5" xfId="25177" xr:uid="{00000000-0005-0000-0000-000093590000}"/>
    <cellStyle name="Normal 6 3 4 3 4 3" xfId="12376" xr:uid="{00000000-0005-0000-0000-000094590000}"/>
    <cellStyle name="Normal 6 3 4 3 4 3 2" xfId="12377" xr:uid="{00000000-0005-0000-0000-000095590000}"/>
    <cellStyle name="Normal 6 3 4 3 4 3 2 2" xfId="12378" xr:uid="{00000000-0005-0000-0000-000096590000}"/>
    <cellStyle name="Normal 6 3 4 3 4 3 2 2 2" xfId="40709" xr:uid="{00000000-0005-0000-0000-000097590000}"/>
    <cellStyle name="Normal 6 3 4 3 4 3 2 3" xfId="30691" xr:uid="{00000000-0005-0000-0000-000098590000}"/>
    <cellStyle name="Normal 6 3 4 3 4 3 3" xfId="12379" xr:uid="{00000000-0005-0000-0000-000099590000}"/>
    <cellStyle name="Normal 6 3 4 3 4 3 3 2" xfId="12380" xr:uid="{00000000-0005-0000-0000-00009A590000}"/>
    <cellStyle name="Normal 6 3 4 3 4 3 3 2 2" xfId="40710" xr:uid="{00000000-0005-0000-0000-00009B590000}"/>
    <cellStyle name="Normal 6 3 4 3 4 3 3 3" xfId="30692" xr:uid="{00000000-0005-0000-0000-00009C590000}"/>
    <cellStyle name="Normal 6 3 4 3 4 3 4" xfId="12381" xr:uid="{00000000-0005-0000-0000-00009D590000}"/>
    <cellStyle name="Normal 6 3 4 3 4 3 4 2" xfId="35774" xr:uid="{00000000-0005-0000-0000-00009E590000}"/>
    <cellStyle name="Normal 6 3 4 3 4 3 5" xfId="25178" xr:uid="{00000000-0005-0000-0000-00009F590000}"/>
    <cellStyle name="Normal 6 3 4 3 4 4" xfId="12382" xr:uid="{00000000-0005-0000-0000-0000A0590000}"/>
    <cellStyle name="Normal 6 3 4 3 4 4 2" xfId="12383" xr:uid="{00000000-0005-0000-0000-0000A1590000}"/>
    <cellStyle name="Normal 6 3 4 3 4 4 2 2" xfId="40711" xr:uid="{00000000-0005-0000-0000-0000A2590000}"/>
    <cellStyle name="Normal 6 3 4 3 4 4 3" xfId="30693" xr:uid="{00000000-0005-0000-0000-0000A3590000}"/>
    <cellStyle name="Normal 6 3 4 3 4 5" xfId="12384" xr:uid="{00000000-0005-0000-0000-0000A4590000}"/>
    <cellStyle name="Normal 6 3 4 3 4 5 2" xfId="12385" xr:uid="{00000000-0005-0000-0000-0000A5590000}"/>
    <cellStyle name="Normal 6 3 4 3 4 5 2 2" xfId="40712" xr:uid="{00000000-0005-0000-0000-0000A6590000}"/>
    <cellStyle name="Normal 6 3 4 3 4 5 3" xfId="30694" xr:uid="{00000000-0005-0000-0000-0000A7590000}"/>
    <cellStyle name="Normal 6 3 4 3 4 6" xfId="12386" xr:uid="{00000000-0005-0000-0000-0000A8590000}"/>
    <cellStyle name="Normal 6 3 4 3 4 6 2" xfId="35772" xr:uid="{00000000-0005-0000-0000-0000A9590000}"/>
    <cellStyle name="Normal 6 3 4 3 4 7" xfId="25176" xr:uid="{00000000-0005-0000-0000-0000AA590000}"/>
    <cellStyle name="Normal 6 3 4 3 5" xfId="12387" xr:uid="{00000000-0005-0000-0000-0000AB590000}"/>
    <cellStyle name="Normal 6 3 4 3 5 2" xfId="12388" xr:uid="{00000000-0005-0000-0000-0000AC590000}"/>
    <cellStyle name="Normal 6 3 4 3 5 2 2" xfId="12389" xr:uid="{00000000-0005-0000-0000-0000AD590000}"/>
    <cellStyle name="Normal 6 3 4 3 5 2 2 2" xfId="40713" xr:uid="{00000000-0005-0000-0000-0000AE590000}"/>
    <cellStyle name="Normal 6 3 4 3 5 2 3" xfId="30695" xr:uid="{00000000-0005-0000-0000-0000AF590000}"/>
    <cellStyle name="Normal 6 3 4 3 5 3" xfId="12390" xr:uid="{00000000-0005-0000-0000-0000B0590000}"/>
    <cellStyle name="Normal 6 3 4 3 5 3 2" xfId="12391" xr:uid="{00000000-0005-0000-0000-0000B1590000}"/>
    <cellStyle name="Normal 6 3 4 3 5 3 2 2" xfId="40714" xr:uid="{00000000-0005-0000-0000-0000B2590000}"/>
    <cellStyle name="Normal 6 3 4 3 5 3 3" xfId="30696" xr:uid="{00000000-0005-0000-0000-0000B3590000}"/>
    <cellStyle name="Normal 6 3 4 3 5 4" xfId="12392" xr:uid="{00000000-0005-0000-0000-0000B4590000}"/>
    <cellStyle name="Normal 6 3 4 3 5 4 2" xfId="35775" xr:uid="{00000000-0005-0000-0000-0000B5590000}"/>
    <cellStyle name="Normal 6 3 4 3 5 5" xfId="25179" xr:uid="{00000000-0005-0000-0000-0000B6590000}"/>
    <cellStyle name="Normal 6 3 4 3 6" xfId="12393" xr:uid="{00000000-0005-0000-0000-0000B7590000}"/>
    <cellStyle name="Normal 6 3 4 3 6 2" xfId="12394" xr:uid="{00000000-0005-0000-0000-0000B8590000}"/>
    <cellStyle name="Normal 6 3 4 3 6 2 2" xfId="12395" xr:uid="{00000000-0005-0000-0000-0000B9590000}"/>
    <cellStyle name="Normal 6 3 4 3 6 2 2 2" xfId="40715" xr:uid="{00000000-0005-0000-0000-0000BA590000}"/>
    <cellStyle name="Normal 6 3 4 3 6 2 3" xfId="30697" xr:uid="{00000000-0005-0000-0000-0000BB590000}"/>
    <cellStyle name="Normal 6 3 4 3 6 3" xfId="12396" xr:uid="{00000000-0005-0000-0000-0000BC590000}"/>
    <cellStyle name="Normal 6 3 4 3 6 3 2" xfId="12397" xr:uid="{00000000-0005-0000-0000-0000BD590000}"/>
    <cellStyle name="Normal 6 3 4 3 6 3 2 2" xfId="40716" xr:uid="{00000000-0005-0000-0000-0000BE590000}"/>
    <cellStyle name="Normal 6 3 4 3 6 3 3" xfId="30698" xr:uid="{00000000-0005-0000-0000-0000BF590000}"/>
    <cellStyle name="Normal 6 3 4 3 6 4" xfId="12398" xr:uid="{00000000-0005-0000-0000-0000C0590000}"/>
    <cellStyle name="Normal 6 3 4 3 6 4 2" xfId="35776" xr:uid="{00000000-0005-0000-0000-0000C1590000}"/>
    <cellStyle name="Normal 6 3 4 3 6 5" xfId="25180" xr:uid="{00000000-0005-0000-0000-0000C2590000}"/>
    <cellStyle name="Normal 6 3 4 3 7" xfId="12399" xr:uid="{00000000-0005-0000-0000-0000C3590000}"/>
    <cellStyle name="Normal 6 3 4 3 7 2" xfId="12400" xr:uid="{00000000-0005-0000-0000-0000C4590000}"/>
    <cellStyle name="Normal 6 3 4 3 7 2 2" xfId="40717" xr:uid="{00000000-0005-0000-0000-0000C5590000}"/>
    <cellStyle name="Normal 6 3 4 3 7 3" xfId="30699" xr:uid="{00000000-0005-0000-0000-0000C6590000}"/>
    <cellStyle name="Normal 6 3 4 3 8" xfId="12401" xr:uid="{00000000-0005-0000-0000-0000C7590000}"/>
    <cellStyle name="Normal 6 3 4 3 8 2" xfId="12402" xr:uid="{00000000-0005-0000-0000-0000C8590000}"/>
    <cellStyle name="Normal 6 3 4 3 8 2 2" xfId="40718" xr:uid="{00000000-0005-0000-0000-0000C9590000}"/>
    <cellStyle name="Normal 6 3 4 3 8 3" xfId="30700" xr:uid="{00000000-0005-0000-0000-0000CA590000}"/>
    <cellStyle name="Normal 6 3 4 3 9" xfId="12403" xr:uid="{00000000-0005-0000-0000-0000CB590000}"/>
    <cellStyle name="Normal 6 3 4 3 9 2" xfId="35759" xr:uid="{00000000-0005-0000-0000-0000CC590000}"/>
    <cellStyle name="Normal 6 3 4 4" xfId="12404" xr:uid="{00000000-0005-0000-0000-0000CD590000}"/>
    <cellStyle name="Normal 6 3 4 4 2" xfId="12405" xr:uid="{00000000-0005-0000-0000-0000CE590000}"/>
    <cellStyle name="Normal 6 3 4 4 2 2" xfId="12406" xr:uid="{00000000-0005-0000-0000-0000CF590000}"/>
    <cellStyle name="Normal 6 3 4 4 2 2 2" xfId="12407" xr:uid="{00000000-0005-0000-0000-0000D0590000}"/>
    <cellStyle name="Normal 6 3 4 4 2 2 2 2" xfId="12408" xr:uid="{00000000-0005-0000-0000-0000D1590000}"/>
    <cellStyle name="Normal 6 3 4 4 2 2 2 2 2" xfId="40719" xr:uid="{00000000-0005-0000-0000-0000D2590000}"/>
    <cellStyle name="Normal 6 3 4 4 2 2 2 3" xfId="30701" xr:uid="{00000000-0005-0000-0000-0000D3590000}"/>
    <cellStyle name="Normal 6 3 4 4 2 2 3" xfId="12409" xr:uid="{00000000-0005-0000-0000-0000D4590000}"/>
    <cellStyle name="Normal 6 3 4 4 2 2 3 2" xfId="12410" xr:uid="{00000000-0005-0000-0000-0000D5590000}"/>
    <cellStyle name="Normal 6 3 4 4 2 2 3 2 2" xfId="40720" xr:uid="{00000000-0005-0000-0000-0000D6590000}"/>
    <cellStyle name="Normal 6 3 4 4 2 2 3 3" xfId="30702" xr:uid="{00000000-0005-0000-0000-0000D7590000}"/>
    <cellStyle name="Normal 6 3 4 4 2 2 4" xfId="12411" xr:uid="{00000000-0005-0000-0000-0000D8590000}"/>
    <cellStyle name="Normal 6 3 4 4 2 2 4 2" xfId="35779" xr:uid="{00000000-0005-0000-0000-0000D9590000}"/>
    <cellStyle name="Normal 6 3 4 4 2 2 5" xfId="25183" xr:uid="{00000000-0005-0000-0000-0000DA590000}"/>
    <cellStyle name="Normal 6 3 4 4 2 3" xfId="12412" xr:uid="{00000000-0005-0000-0000-0000DB590000}"/>
    <cellStyle name="Normal 6 3 4 4 2 3 2" xfId="12413" xr:uid="{00000000-0005-0000-0000-0000DC590000}"/>
    <cellStyle name="Normal 6 3 4 4 2 3 2 2" xfId="12414" xr:uid="{00000000-0005-0000-0000-0000DD590000}"/>
    <cellStyle name="Normal 6 3 4 4 2 3 2 2 2" xfId="40721" xr:uid="{00000000-0005-0000-0000-0000DE590000}"/>
    <cellStyle name="Normal 6 3 4 4 2 3 2 3" xfId="30703" xr:uid="{00000000-0005-0000-0000-0000DF590000}"/>
    <cellStyle name="Normal 6 3 4 4 2 3 3" xfId="12415" xr:uid="{00000000-0005-0000-0000-0000E0590000}"/>
    <cellStyle name="Normal 6 3 4 4 2 3 3 2" xfId="12416" xr:uid="{00000000-0005-0000-0000-0000E1590000}"/>
    <cellStyle name="Normal 6 3 4 4 2 3 3 2 2" xfId="40722" xr:uid="{00000000-0005-0000-0000-0000E2590000}"/>
    <cellStyle name="Normal 6 3 4 4 2 3 3 3" xfId="30704" xr:uid="{00000000-0005-0000-0000-0000E3590000}"/>
    <cellStyle name="Normal 6 3 4 4 2 3 4" xfId="12417" xr:uid="{00000000-0005-0000-0000-0000E4590000}"/>
    <cellStyle name="Normal 6 3 4 4 2 3 4 2" xfId="35780" xr:uid="{00000000-0005-0000-0000-0000E5590000}"/>
    <cellStyle name="Normal 6 3 4 4 2 3 5" xfId="25184" xr:uid="{00000000-0005-0000-0000-0000E6590000}"/>
    <cellStyle name="Normal 6 3 4 4 2 4" xfId="12418" xr:uid="{00000000-0005-0000-0000-0000E7590000}"/>
    <cellStyle name="Normal 6 3 4 4 2 4 2" xfId="12419" xr:uid="{00000000-0005-0000-0000-0000E8590000}"/>
    <cellStyle name="Normal 6 3 4 4 2 4 2 2" xfId="40723" xr:uid="{00000000-0005-0000-0000-0000E9590000}"/>
    <cellStyle name="Normal 6 3 4 4 2 4 3" xfId="30705" xr:uid="{00000000-0005-0000-0000-0000EA590000}"/>
    <cellStyle name="Normal 6 3 4 4 2 5" xfId="12420" xr:uid="{00000000-0005-0000-0000-0000EB590000}"/>
    <cellStyle name="Normal 6 3 4 4 2 5 2" xfId="12421" xr:uid="{00000000-0005-0000-0000-0000EC590000}"/>
    <cellStyle name="Normal 6 3 4 4 2 5 2 2" xfId="40724" xr:uid="{00000000-0005-0000-0000-0000ED590000}"/>
    <cellStyle name="Normal 6 3 4 4 2 5 3" xfId="30706" xr:uid="{00000000-0005-0000-0000-0000EE590000}"/>
    <cellStyle name="Normal 6 3 4 4 2 6" xfId="12422" xr:uid="{00000000-0005-0000-0000-0000EF590000}"/>
    <cellStyle name="Normal 6 3 4 4 2 6 2" xfId="35778" xr:uid="{00000000-0005-0000-0000-0000F0590000}"/>
    <cellStyle name="Normal 6 3 4 4 2 7" xfId="25182" xr:uid="{00000000-0005-0000-0000-0000F1590000}"/>
    <cellStyle name="Normal 6 3 4 4 3" xfId="12423" xr:uid="{00000000-0005-0000-0000-0000F2590000}"/>
    <cellStyle name="Normal 6 3 4 4 3 2" xfId="12424" xr:uid="{00000000-0005-0000-0000-0000F3590000}"/>
    <cellStyle name="Normal 6 3 4 4 3 2 2" xfId="12425" xr:uid="{00000000-0005-0000-0000-0000F4590000}"/>
    <cellStyle name="Normal 6 3 4 4 3 2 2 2" xfId="40725" xr:uid="{00000000-0005-0000-0000-0000F5590000}"/>
    <cellStyle name="Normal 6 3 4 4 3 2 3" xfId="30707" xr:uid="{00000000-0005-0000-0000-0000F6590000}"/>
    <cellStyle name="Normal 6 3 4 4 3 3" xfId="12426" xr:uid="{00000000-0005-0000-0000-0000F7590000}"/>
    <cellStyle name="Normal 6 3 4 4 3 3 2" xfId="12427" xr:uid="{00000000-0005-0000-0000-0000F8590000}"/>
    <cellStyle name="Normal 6 3 4 4 3 3 2 2" xfId="40726" xr:uid="{00000000-0005-0000-0000-0000F9590000}"/>
    <cellStyle name="Normal 6 3 4 4 3 3 3" xfId="30708" xr:uid="{00000000-0005-0000-0000-0000FA590000}"/>
    <cellStyle name="Normal 6 3 4 4 3 4" xfId="12428" xr:uid="{00000000-0005-0000-0000-0000FB590000}"/>
    <cellStyle name="Normal 6 3 4 4 3 4 2" xfId="35781" xr:uid="{00000000-0005-0000-0000-0000FC590000}"/>
    <cellStyle name="Normal 6 3 4 4 3 5" xfId="25185" xr:uid="{00000000-0005-0000-0000-0000FD590000}"/>
    <cellStyle name="Normal 6 3 4 4 4" xfId="12429" xr:uid="{00000000-0005-0000-0000-0000FE590000}"/>
    <cellStyle name="Normal 6 3 4 4 4 2" xfId="12430" xr:uid="{00000000-0005-0000-0000-0000FF590000}"/>
    <cellStyle name="Normal 6 3 4 4 4 2 2" xfId="12431" xr:uid="{00000000-0005-0000-0000-0000005A0000}"/>
    <cellStyle name="Normal 6 3 4 4 4 2 2 2" xfId="40727" xr:uid="{00000000-0005-0000-0000-0000015A0000}"/>
    <cellStyle name="Normal 6 3 4 4 4 2 3" xfId="30709" xr:uid="{00000000-0005-0000-0000-0000025A0000}"/>
    <cellStyle name="Normal 6 3 4 4 4 3" xfId="12432" xr:uid="{00000000-0005-0000-0000-0000035A0000}"/>
    <cellStyle name="Normal 6 3 4 4 4 3 2" xfId="12433" xr:uid="{00000000-0005-0000-0000-0000045A0000}"/>
    <cellStyle name="Normal 6 3 4 4 4 3 2 2" xfId="40728" xr:uid="{00000000-0005-0000-0000-0000055A0000}"/>
    <cellStyle name="Normal 6 3 4 4 4 3 3" xfId="30710" xr:uid="{00000000-0005-0000-0000-0000065A0000}"/>
    <cellStyle name="Normal 6 3 4 4 4 4" xfId="12434" xr:uid="{00000000-0005-0000-0000-0000075A0000}"/>
    <cellStyle name="Normal 6 3 4 4 4 4 2" xfId="35782" xr:uid="{00000000-0005-0000-0000-0000085A0000}"/>
    <cellStyle name="Normal 6 3 4 4 4 5" xfId="25186" xr:uid="{00000000-0005-0000-0000-0000095A0000}"/>
    <cellStyle name="Normal 6 3 4 4 5" xfId="12435" xr:uid="{00000000-0005-0000-0000-00000A5A0000}"/>
    <cellStyle name="Normal 6 3 4 4 5 2" xfId="12436" xr:uid="{00000000-0005-0000-0000-00000B5A0000}"/>
    <cellStyle name="Normal 6 3 4 4 5 2 2" xfId="40729" xr:uid="{00000000-0005-0000-0000-00000C5A0000}"/>
    <cellStyle name="Normal 6 3 4 4 5 3" xfId="30711" xr:uid="{00000000-0005-0000-0000-00000D5A0000}"/>
    <cellStyle name="Normal 6 3 4 4 6" xfId="12437" xr:uid="{00000000-0005-0000-0000-00000E5A0000}"/>
    <cellStyle name="Normal 6 3 4 4 6 2" xfId="12438" xr:uid="{00000000-0005-0000-0000-00000F5A0000}"/>
    <cellStyle name="Normal 6 3 4 4 6 2 2" xfId="40730" xr:uid="{00000000-0005-0000-0000-0000105A0000}"/>
    <cellStyle name="Normal 6 3 4 4 6 3" xfId="30712" xr:uid="{00000000-0005-0000-0000-0000115A0000}"/>
    <cellStyle name="Normal 6 3 4 4 7" xfId="12439" xr:uid="{00000000-0005-0000-0000-0000125A0000}"/>
    <cellStyle name="Normal 6 3 4 4 7 2" xfId="35777" xr:uid="{00000000-0005-0000-0000-0000135A0000}"/>
    <cellStyle name="Normal 6 3 4 4 8" xfId="25181" xr:uid="{00000000-0005-0000-0000-0000145A0000}"/>
    <cellStyle name="Normal 6 3 4 5" xfId="12440" xr:uid="{00000000-0005-0000-0000-0000155A0000}"/>
    <cellStyle name="Normal 6 3 4 5 2" xfId="12441" xr:uid="{00000000-0005-0000-0000-0000165A0000}"/>
    <cellStyle name="Normal 6 3 4 5 2 2" xfId="12442" xr:uid="{00000000-0005-0000-0000-0000175A0000}"/>
    <cellStyle name="Normal 6 3 4 5 2 2 2" xfId="12443" xr:uid="{00000000-0005-0000-0000-0000185A0000}"/>
    <cellStyle name="Normal 6 3 4 5 2 2 2 2" xfId="12444" xr:uid="{00000000-0005-0000-0000-0000195A0000}"/>
    <cellStyle name="Normal 6 3 4 5 2 2 2 2 2" xfId="40731" xr:uid="{00000000-0005-0000-0000-00001A5A0000}"/>
    <cellStyle name="Normal 6 3 4 5 2 2 2 3" xfId="30713" xr:uid="{00000000-0005-0000-0000-00001B5A0000}"/>
    <cellStyle name="Normal 6 3 4 5 2 2 3" xfId="12445" xr:uid="{00000000-0005-0000-0000-00001C5A0000}"/>
    <cellStyle name="Normal 6 3 4 5 2 2 3 2" xfId="12446" xr:uid="{00000000-0005-0000-0000-00001D5A0000}"/>
    <cellStyle name="Normal 6 3 4 5 2 2 3 2 2" xfId="40732" xr:uid="{00000000-0005-0000-0000-00001E5A0000}"/>
    <cellStyle name="Normal 6 3 4 5 2 2 3 3" xfId="30714" xr:uid="{00000000-0005-0000-0000-00001F5A0000}"/>
    <cellStyle name="Normal 6 3 4 5 2 2 4" xfId="12447" xr:uid="{00000000-0005-0000-0000-0000205A0000}"/>
    <cellStyle name="Normal 6 3 4 5 2 2 4 2" xfId="35785" xr:uid="{00000000-0005-0000-0000-0000215A0000}"/>
    <cellStyle name="Normal 6 3 4 5 2 2 5" xfId="25189" xr:uid="{00000000-0005-0000-0000-0000225A0000}"/>
    <cellStyle name="Normal 6 3 4 5 2 3" xfId="12448" xr:uid="{00000000-0005-0000-0000-0000235A0000}"/>
    <cellStyle name="Normal 6 3 4 5 2 3 2" xfId="12449" xr:uid="{00000000-0005-0000-0000-0000245A0000}"/>
    <cellStyle name="Normal 6 3 4 5 2 3 2 2" xfId="12450" xr:uid="{00000000-0005-0000-0000-0000255A0000}"/>
    <cellStyle name="Normal 6 3 4 5 2 3 2 2 2" xfId="40733" xr:uid="{00000000-0005-0000-0000-0000265A0000}"/>
    <cellStyle name="Normal 6 3 4 5 2 3 2 3" xfId="30715" xr:uid="{00000000-0005-0000-0000-0000275A0000}"/>
    <cellStyle name="Normal 6 3 4 5 2 3 3" xfId="12451" xr:uid="{00000000-0005-0000-0000-0000285A0000}"/>
    <cellStyle name="Normal 6 3 4 5 2 3 3 2" xfId="12452" xr:uid="{00000000-0005-0000-0000-0000295A0000}"/>
    <cellStyle name="Normal 6 3 4 5 2 3 3 2 2" xfId="40734" xr:uid="{00000000-0005-0000-0000-00002A5A0000}"/>
    <cellStyle name="Normal 6 3 4 5 2 3 3 3" xfId="30716" xr:uid="{00000000-0005-0000-0000-00002B5A0000}"/>
    <cellStyle name="Normal 6 3 4 5 2 3 4" xfId="12453" xr:uid="{00000000-0005-0000-0000-00002C5A0000}"/>
    <cellStyle name="Normal 6 3 4 5 2 3 4 2" xfId="35786" xr:uid="{00000000-0005-0000-0000-00002D5A0000}"/>
    <cellStyle name="Normal 6 3 4 5 2 3 5" xfId="25190" xr:uid="{00000000-0005-0000-0000-00002E5A0000}"/>
    <cellStyle name="Normal 6 3 4 5 2 4" xfId="12454" xr:uid="{00000000-0005-0000-0000-00002F5A0000}"/>
    <cellStyle name="Normal 6 3 4 5 2 4 2" xfId="12455" xr:uid="{00000000-0005-0000-0000-0000305A0000}"/>
    <cellStyle name="Normal 6 3 4 5 2 4 2 2" xfId="40735" xr:uid="{00000000-0005-0000-0000-0000315A0000}"/>
    <cellStyle name="Normal 6 3 4 5 2 4 3" xfId="30717" xr:uid="{00000000-0005-0000-0000-0000325A0000}"/>
    <cellStyle name="Normal 6 3 4 5 2 5" xfId="12456" xr:uid="{00000000-0005-0000-0000-0000335A0000}"/>
    <cellStyle name="Normal 6 3 4 5 2 5 2" xfId="12457" xr:uid="{00000000-0005-0000-0000-0000345A0000}"/>
    <cellStyle name="Normal 6 3 4 5 2 5 2 2" xfId="40736" xr:uid="{00000000-0005-0000-0000-0000355A0000}"/>
    <cellStyle name="Normal 6 3 4 5 2 5 3" xfId="30718" xr:uid="{00000000-0005-0000-0000-0000365A0000}"/>
    <cellStyle name="Normal 6 3 4 5 2 6" xfId="12458" xr:uid="{00000000-0005-0000-0000-0000375A0000}"/>
    <cellStyle name="Normal 6 3 4 5 2 6 2" xfId="35784" xr:uid="{00000000-0005-0000-0000-0000385A0000}"/>
    <cellStyle name="Normal 6 3 4 5 2 7" xfId="25188" xr:uid="{00000000-0005-0000-0000-0000395A0000}"/>
    <cellStyle name="Normal 6 3 4 5 3" xfId="12459" xr:uid="{00000000-0005-0000-0000-00003A5A0000}"/>
    <cellStyle name="Normal 6 3 4 5 3 2" xfId="12460" xr:uid="{00000000-0005-0000-0000-00003B5A0000}"/>
    <cellStyle name="Normal 6 3 4 5 3 2 2" xfId="12461" xr:uid="{00000000-0005-0000-0000-00003C5A0000}"/>
    <cellStyle name="Normal 6 3 4 5 3 2 2 2" xfId="40737" xr:uid="{00000000-0005-0000-0000-00003D5A0000}"/>
    <cellStyle name="Normal 6 3 4 5 3 2 3" xfId="30719" xr:uid="{00000000-0005-0000-0000-00003E5A0000}"/>
    <cellStyle name="Normal 6 3 4 5 3 3" xfId="12462" xr:uid="{00000000-0005-0000-0000-00003F5A0000}"/>
    <cellStyle name="Normal 6 3 4 5 3 3 2" xfId="12463" xr:uid="{00000000-0005-0000-0000-0000405A0000}"/>
    <cellStyle name="Normal 6 3 4 5 3 3 2 2" xfId="40738" xr:uid="{00000000-0005-0000-0000-0000415A0000}"/>
    <cellStyle name="Normal 6 3 4 5 3 3 3" xfId="30720" xr:uid="{00000000-0005-0000-0000-0000425A0000}"/>
    <cellStyle name="Normal 6 3 4 5 3 4" xfId="12464" xr:uid="{00000000-0005-0000-0000-0000435A0000}"/>
    <cellStyle name="Normal 6 3 4 5 3 4 2" xfId="35787" xr:uid="{00000000-0005-0000-0000-0000445A0000}"/>
    <cellStyle name="Normal 6 3 4 5 3 5" xfId="25191" xr:uid="{00000000-0005-0000-0000-0000455A0000}"/>
    <cellStyle name="Normal 6 3 4 5 4" xfId="12465" xr:uid="{00000000-0005-0000-0000-0000465A0000}"/>
    <cellStyle name="Normal 6 3 4 5 4 2" xfId="12466" xr:uid="{00000000-0005-0000-0000-0000475A0000}"/>
    <cellStyle name="Normal 6 3 4 5 4 2 2" xfId="12467" xr:uid="{00000000-0005-0000-0000-0000485A0000}"/>
    <cellStyle name="Normal 6 3 4 5 4 2 2 2" xfId="40739" xr:uid="{00000000-0005-0000-0000-0000495A0000}"/>
    <cellStyle name="Normal 6 3 4 5 4 2 3" xfId="30721" xr:uid="{00000000-0005-0000-0000-00004A5A0000}"/>
    <cellStyle name="Normal 6 3 4 5 4 3" xfId="12468" xr:uid="{00000000-0005-0000-0000-00004B5A0000}"/>
    <cellStyle name="Normal 6 3 4 5 4 3 2" xfId="12469" xr:uid="{00000000-0005-0000-0000-00004C5A0000}"/>
    <cellStyle name="Normal 6 3 4 5 4 3 2 2" xfId="40740" xr:uid="{00000000-0005-0000-0000-00004D5A0000}"/>
    <cellStyle name="Normal 6 3 4 5 4 3 3" xfId="30722" xr:uid="{00000000-0005-0000-0000-00004E5A0000}"/>
    <cellStyle name="Normal 6 3 4 5 4 4" xfId="12470" xr:uid="{00000000-0005-0000-0000-00004F5A0000}"/>
    <cellStyle name="Normal 6 3 4 5 4 4 2" xfId="35788" xr:uid="{00000000-0005-0000-0000-0000505A0000}"/>
    <cellStyle name="Normal 6 3 4 5 4 5" xfId="25192" xr:uid="{00000000-0005-0000-0000-0000515A0000}"/>
    <cellStyle name="Normal 6 3 4 5 5" xfId="12471" xr:uid="{00000000-0005-0000-0000-0000525A0000}"/>
    <cellStyle name="Normal 6 3 4 5 5 2" xfId="12472" xr:uid="{00000000-0005-0000-0000-0000535A0000}"/>
    <cellStyle name="Normal 6 3 4 5 5 2 2" xfId="40741" xr:uid="{00000000-0005-0000-0000-0000545A0000}"/>
    <cellStyle name="Normal 6 3 4 5 5 3" xfId="30723" xr:uid="{00000000-0005-0000-0000-0000555A0000}"/>
    <cellStyle name="Normal 6 3 4 5 6" xfId="12473" xr:uid="{00000000-0005-0000-0000-0000565A0000}"/>
    <cellStyle name="Normal 6 3 4 5 6 2" xfId="12474" xr:uid="{00000000-0005-0000-0000-0000575A0000}"/>
    <cellStyle name="Normal 6 3 4 5 6 2 2" xfId="40742" xr:uid="{00000000-0005-0000-0000-0000585A0000}"/>
    <cellStyle name="Normal 6 3 4 5 6 3" xfId="30724" xr:uid="{00000000-0005-0000-0000-0000595A0000}"/>
    <cellStyle name="Normal 6 3 4 5 7" xfId="12475" xr:uid="{00000000-0005-0000-0000-00005A5A0000}"/>
    <cellStyle name="Normal 6 3 4 5 7 2" xfId="35783" xr:uid="{00000000-0005-0000-0000-00005B5A0000}"/>
    <cellStyle name="Normal 6 3 4 5 8" xfId="25187" xr:uid="{00000000-0005-0000-0000-00005C5A0000}"/>
    <cellStyle name="Normal 6 3 4 6" xfId="12476" xr:uid="{00000000-0005-0000-0000-00005D5A0000}"/>
    <cellStyle name="Normal 6 3 4 6 2" xfId="12477" xr:uid="{00000000-0005-0000-0000-00005E5A0000}"/>
    <cellStyle name="Normal 6 3 4 6 2 2" xfId="12478" xr:uid="{00000000-0005-0000-0000-00005F5A0000}"/>
    <cellStyle name="Normal 6 3 4 6 2 2 2" xfId="12479" xr:uid="{00000000-0005-0000-0000-0000605A0000}"/>
    <cellStyle name="Normal 6 3 4 6 2 2 2 2" xfId="12480" xr:uid="{00000000-0005-0000-0000-0000615A0000}"/>
    <cellStyle name="Normal 6 3 4 6 2 2 2 2 2" xfId="40743" xr:uid="{00000000-0005-0000-0000-0000625A0000}"/>
    <cellStyle name="Normal 6 3 4 6 2 2 2 3" xfId="30725" xr:uid="{00000000-0005-0000-0000-0000635A0000}"/>
    <cellStyle name="Normal 6 3 4 6 2 2 3" xfId="12481" xr:uid="{00000000-0005-0000-0000-0000645A0000}"/>
    <cellStyle name="Normal 6 3 4 6 2 2 3 2" xfId="12482" xr:uid="{00000000-0005-0000-0000-0000655A0000}"/>
    <cellStyle name="Normal 6 3 4 6 2 2 3 2 2" xfId="40744" xr:uid="{00000000-0005-0000-0000-0000665A0000}"/>
    <cellStyle name="Normal 6 3 4 6 2 2 3 3" xfId="30726" xr:uid="{00000000-0005-0000-0000-0000675A0000}"/>
    <cellStyle name="Normal 6 3 4 6 2 2 4" xfId="12483" xr:uid="{00000000-0005-0000-0000-0000685A0000}"/>
    <cellStyle name="Normal 6 3 4 6 2 2 4 2" xfId="35791" xr:uid="{00000000-0005-0000-0000-0000695A0000}"/>
    <cellStyle name="Normal 6 3 4 6 2 2 5" xfId="25195" xr:uid="{00000000-0005-0000-0000-00006A5A0000}"/>
    <cellStyle name="Normal 6 3 4 6 2 3" xfId="12484" xr:uid="{00000000-0005-0000-0000-00006B5A0000}"/>
    <cellStyle name="Normal 6 3 4 6 2 3 2" xfId="12485" xr:uid="{00000000-0005-0000-0000-00006C5A0000}"/>
    <cellStyle name="Normal 6 3 4 6 2 3 2 2" xfId="12486" xr:uid="{00000000-0005-0000-0000-00006D5A0000}"/>
    <cellStyle name="Normal 6 3 4 6 2 3 2 2 2" xfId="40745" xr:uid="{00000000-0005-0000-0000-00006E5A0000}"/>
    <cellStyle name="Normal 6 3 4 6 2 3 2 3" xfId="30727" xr:uid="{00000000-0005-0000-0000-00006F5A0000}"/>
    <cellStyle name="Normal 6 3 4 6 2 3 3" xfId="12487" xr:uid="{00000000-0005-0000-0000-0000705A0000}"/>
    <cellStyle name="Normal 6 3 4 6 2 3 3 2" xfId="12488" xr:uid="{00000000-0005-0000-0000-0000715A0000}"/>
    <cellStyle name="Normal 6 3 4 6 2 3 3 2 2" xfId="40746" xr:uid="{00000000-0005-0000-0000-0000725A0000}"/>
    <cellStyle name="Normal 6 3 4 6 2 3 3 3" xfId="30728" xr:uid="{00000000-0005-0000-0000-0000735A0000}"/>
    <cellStyle name="Normal 6 3 4 6 2 3 4" xfId="12489" xr:uid="{00000000-0005-0000-0000-0000745A0000}"/>
    <cellStyle name="Normal 6 3 4 6 2 3 4 2" xfId="35792" xr:uid="{00000000-0005-0000-0000-0000755A0000}"/>
    <cellStyle name="Normal 6 3 4 6 2 3 5" xfId="25196" xr:uid="{00000000-0005-0000-0000-0000765A0000}"/>
    <cellStyle name="Normal 6 3 4 6 2 4" xfId="12490" xr:uid="{00000000-0005-0000-0000-0000775A0000}"/>
    <cellStyle name="Normal 6 3 4 6 2 4 2" xfId="12491" xr:uid="{00000000-0005-0000-0000-0000785A0000}"/>
    <cellStyle name="Normal 6 3 4 6 2 4 2 2" xfId="40747" xr:uid="{00000000-0005-0000-0000-0000795A0000}"/>
    <cellStyle name="Normal 6 3 4 6 2 4 3" xfId="30729" xr:uid="{00000000-0005-0000-0000-00007A5A0000}"/>
    <cellStyle name="Normal 6 3 4 6 2 5" xfId="12492" xr:uid="{00000000-0005-0000-0000-00007B5A0000}"/>
    <cellStyle name="Normal 6 3 4 6 2 5 2" xfId="12493" xr:uid="{00000000-0005-0000-0000-00007C5A0000}"/>
    <cellStyle name="Normal 6 3 4 6 2 5 2 2" xfId="40748" xr:uid="{00000000-0005-0000-0000-00007D5A0000}"/>
    <cellStyle name="Normal 6 3 4 6 2 5 3" xfId="30730" xr:uid="{00000000-0005-0000-0000-00007E5A0000}"/>
    <cellStyle name="Normal 6 3 4 6 2 6" xfId="12494" xr:uid="{00000000-0005-0000-0000-00007F5A0000}"/>
    <cellStyle name="Normal 6 3 4 6 2 6 2" xfId="35790" xr:uid="{00000000-0005-0000-0000-0000805A0000}"/>
    <cellStyle name="Normal 6 3 4 6 2 7" xfId="25194" xr:uid="{00000000-0005-0000-0000-0000815A0000}"/>
    <cellStyle name="Normal 6 3 4 6 3" xfId="12495" xr:uid="{00000000-0005-0000-0000-0000825A0000}"/>
    <cellStyle name="Normal 6 3 4 6 3 2" xfId="12496" xr:uid="{00000000-0005-0000-0000-0000835A0000}"/>
    <cellStyle name="Normal 6 3 4 6 3 2 2" xfId="12497" xr:uid="{00000000-0005-0000-0000-0000845A0000}"/>
    <cellStyle name="Normal 6 3 4 6 3 2 2 2" xfId="40749" xr:uid="{00000000-0005-0000-0000-0000855A0000}"/>
    <cellStyle name="Normal 6 3 4 6 3 2 3" xfId="30731" xr:uid="{00000000-0005-0000-0000-0000865A0000}"/>
    <cellStyle name="Normal 6 3 4 6 3 3" xfId="12498" xr:uid="{00000000-0005-0000-0000-0000875A0000}"/>
    <cellStyle name="Normal 6 3 4 6 3 3 2" xfId="12499" xr:uid="{00000000-0005-0000-0000-0000885A0000}"/>
    <cellStyle name="Normal 6 3 4 6 3 3 2 2" xfId="40750" xr:uid="{00000000-0005-0000-0000-0000895A0000}"/>
    <cellStyle name="Normal 6 3 4 6 3 3 3" xfId="30732" xr:uid="{00000000-0005-0000-0000-00008A5A0000}"/>
    <cellStyle name="Normal 6 3 4 6 3 4" xfId="12500" xr:uid="{00000000-0005-0000-0000-00008B5A0000}"/>
    <cellStyle name="Normal 6 3 4 6 3 4 2" xfId="35793" xr:uid="{00000000-0005-0000-0000-00008C5A0000}"/>
    <cellStyle name="Normal 6 3 4 6 3 5" xfId="25197" xr:uid="{00000000-0005-0000-0000-00008D5A0000}"/>
    <cellStyle name="Normal 6 3 4 6 4" xfId="12501" xr:uid="{00000000-0005-0000-0000-00008E5A0000}"/>
    <cellStyle name="Normal 6 3 4 6 4 2" xfId="12502" xr:uid="{00000000-0005-0000-0000-00008F5A0000}"/>
    <cellStyle name="Normal 6 3 4 6 4 2 2" xfId="12503" xr:uid="{00000000-0005-0000-0000-0000905A0000}"/>
    <cellStyle name="Normal 6 3 4 6 4 2 2 2" xfId="40751" xr:uid="{00000000-0005-0000-0000-0000915A0000}"/>
    <cellStyle name="Normal 6 3 4 6 4 2 3" xfId="30733" xr:uid="{00000000-0005-0000-0000-0000925A0000}"/>
    <cellStyle name="Normal 6 3 4 6 4 3" xfId="12504" xr:uid="{00000000-0005-0000-0000-0000935A0000}"/>
    <cellStyle name="Normal 6 3 4 6 4 3 2" xfId="12505" xr:uid="{00000000-0005-0000-0000-0000945A0000}"/>
    <cellStyle name="Normal 6 3 4 6 4 3 2 2" xfId="40752" xr:uid="{00000000-0005-0000-0000-0000955A0000}"/>
    <cellStyle name="Normal 6 3 4 6 4 3 3" xfId="30734" xr:uid="{00000000-0005-0000-0000-0000965A0000}"/>
    <cellStyle name="Normal 6 3 4 6 4 4" xfId="12506" xr:uid="{00000000-0005-0000-0000-0000975A0000}"/>
    <cellStyle name="Normal 6 3 4 6 4 4 2" xfId="35794" xr:uid="{00000000-0005-0000-0000-0000985A0000}"/>
    <cellStyle name="Normal 6 3 4 6 4 5" xfId="25198" xr:uid="{00000000-0005-0000-0000-0000995A0000}"/>
    <cellStyle name="Normal 6 3 4 6 5" xfId="12507" xr:uid="{00000000-0005-0000-0000-00009A5A0000}"/>
    <cellStyle name="Normal 6 3 4 6 5 2" xfId="12508" xr:uid="{00000000-0005-0000-0000-00009B5A0000}"/>
    <cellStyle name="Normal 6 3 4 6 5 2 2" xfId="40753" xr:uid="{00000000-0005-0000-0000-00009C5A0000}"/>
    <cellStyle name="Normal 6 3 4 6 5 3" xfId="30735" xr:uid="{00000000-0005-0000-0000-00009D5A0000}"/>
    <cellStyle name="Normal 6 3 4 6 6" xfId="12509" xr:uid="{00000000-0005-0000-0000-00009E5A0000}"/>
    <cellStyle name="Normal 6 3 4 6 6 2" xfId="12510" xr:uid="{00000000-0005-0000-0000-00009F5A0000}"/>
    <cellStyle name="Normal 6 3 4 6 6 2 2" xfId="40754" xr:uid="{00000000-0005-0000-0000-0000A05A0000}"/>
    <cellStyle name="Normal 6 3 4 6 6 3" xfId="30736" xr:uid="{00000000-0005-0000-0000-0000A15A0000}"/>
    <cellStyle name="Normal 6 3 4 6 7" xfId="12511" xr:uid="{00000000-0005-0000-0000-0000A25A0000}"/>
    <cellStyle name="Normal 6 3 4 6 7 2" xfId="35789" xr:uid="{00000000-0005-0000-0000-0000A35A0000}"/>
    <cellStyle name="Normal 6 3 4 6 8" xfId="25193" xr:uid="{00000000-0005-0000-0000-0000A45A0000}"/>
    <cellStyle name="Normal 6 3 4 7" xfId="12512" xr:uid="{00000000-0005-0000-0000-0000A55A0000}"/>
    <cellStyle name="Normal 6 3 4 7 2" xfId="12513" xr:uid="{00000000-0005-0000-0000-0000A65A0000}"/>
    <cellStyle name="Normal 6 3 4 7 2 2" xfId="12514" xr:uid="{00000000-0005-0000-0000-0000A75A0000}"/>
    <cellStyle name="Normal 6 3 4 7 2 2 2" xfId="12515" xr:uid="{00000000-0005-0000-0000-0000A85A0000}"/>
    <cellStyle name="Normal 6 3 4 7 2 2 2 2" xfId="40755" xr:uid="{00000000-0005-0000-0000-0000A95A0000}"/>
    <cellStyle name="Normal 6 3 4 7 2 2 3" xfId="30737" xr:uid="{00000000-0005-0000-0000-0000AA5A0000}"/>
    <cellStyle name="Normal 6 3 4 7 2 3" xfId="12516" xr:uid="{00000000-0005-0000-0000-0000AB5A0000}"/>
    <cellStyle name="Normal 6 3 4 7 2 3 2" xfId="12517" xr:uid="{00000000-0005-0000-0000-0000AC5A0000}"/>
    <cellStyle name="Normal 6 3 4 7 2 3 2 2" xfId="40756" xr:uid="{00000000-0005-0000-0000-0000AD5A0000}"/>
    <cellStyle name="Normal 6 3 4 7 2 3 3" xfId="30738" xr:uid="{00000000-0005-0000-0000-0000AE5A0000}"/>
    <cellStyle name="Normal 6 3 4 7 2 4" xfId="12518" xr:uid="{00000000-0005-0000-0000-0000AF5A0000}"/>
    <cellStyle name="Normal 6 3 4 7 2 4 2" xfId="35796" xr:uid="{00000000-0005-0000-0000-0000B05A0000}"/>
    <cellStyle name="Normal 6 3 4 7 2 5" xfId="25200" xr:uid="{00000000-0005-0000-0000-0000B15A0000}"/>
    <cellStyle name="Normal 6 3 4 7 3" xfId="12519" xr:uid="{00000000-0005-0000-0000-0000B25A0000}"/>
    <cellStyle name="Normal 6 3 4 7 3 2" xfId="12520" xr:uid="{00000000-0005-0000-0000-0000B35A0000}"/>
    <cellStyle name="Normal 6 3 4 7 3 2 2" xfId="12521" xr:uid="{00000000-0005-0000-0000-0000B45A0000}"/>
    <cellStyle name="Normal 6 3 4 7 3 2 2 2" xfId="40757" xr:uid="{00000000-0005-0000-0000-0000B55A0000}"/>
    <cellStyle name="Normal 6 3 4 7 3 2 3" xfId="30739" xr:uid="{00000000-0005-0000-0000-0000B65A0000}"/>
    <cellStyle name="Normal 6 3 4 7 3 3" xfId="12522" xr:uid="{00000000-0005-0000-0000-0000B75A0000}"/>
    <cellStyle name="Normal 6 3 4 7 3 3 2" xfId="12523" xr:uid="{00000000-0005-0000-0000-0000B85A0000}"/>
    <cellStyle name="Normal 6 3 4 7 3 3 2 2" xfId="40758" xr:uid="{00000000-0005-0000-0000-0000B95A0000}"/>
    <cellStyle name="Normal 6 3 4 7 3 3 3" xfId="30740" xr:uid="{00000000-0005-0000-0000-0000BA5A0000}"/>
    <cellStyle name="Normal 6 3 4 7 3 4" xfId="12524" xr:uid="{00000000-0005-0000-0000-0000BB5A0000}"/>
    <cellStyle name="Normal 6 3 4 7 3 4 2" xfId="35797" xr:uid="{00000000-0005-0000-0000-0000BC5A0000}"/>
    <cellStyle name="Normal 6 3 4 7 3 5" xfId="25201" xr:uid="{00000000-0005-0000-0000-0000BD5A0000}"/>
    <cellStyle name="Normal 6 3 4 7 4" xfId="12525" xr:uid="{00000000-0005-0000-0000-0000BE5A0000}"/>
    <cellStyle name="Normal 6 3 4 7 4 2" xfId="12526" xr:uid="{00000000-0005-0000-0000-0000BF5A0000}"/>
    <cellStyle name="Normal 6 3 4 7 4 2 2" xfId="40759" xr:uid="{00000000-0005-0000-0000-0000C05A0000}"/>
    <cellStyle name="Normal 6 3 4 7 4 3" xfId="30741" xr:uid="{00000000-0005-0000-0000-0000C15A0000}"/>
    <cellStyle name="Normal 6 3 4 7 5" xfId="12527" xr:uid="{00000000-0005-0000-0000-0000C25A0000}"/>
    <cellStyle name="Normal 6 3 4 7 5 2" xfId="12528" xr:uid="{00000000-0005-0000-0000-0000C35A0000}"/>
    <cellStyle name="Normal 6 3 4 7 5 2 2" xfId="40760" xr:uid="{00000000-0005-0000-0000-0000C45A0000}"/>
    <cellStyle name="Normal 6 3 4 7 5 3" xfId="30742" xr:uid="{00000000-0005-0000-0000-0000C55A0000}"/>
    <cellStyle name="Normal 6 3 4 7 6" xfId="12529" xr:uid="{00000000-0005-0000-0000-0000C65A0000}"/>
    <cellStyle name="Normal 6 3 4 7 6 2" xfId="35795" xr:uid="{00000000-0005-0000-0000-0000C75A0000}"/>
    <cellStyle name="Normal 6 3 4 7 7" xfId="25199" xr:uid="{00000000-0005-0000-0000-0000C85A0000}"/>
    <cellStyle name="Normal 6 3 4 8" xfId="12530" xr:uid="{00000000-0005-0000-0000-0000C95A0000}"/>
    <cellStyle name="Normal 6 3 4 8 2" xfId="12531" xr:uid="{00000000-0005-0000-0000-0000CA5A0000}"/>
    <cellStyle name="Normal 6 3 4 8 2 2" xfId="12532" xr:uid="{00000000-0005-0000-0000-0000CB5A0000}"/>
    <cellStyle name="Normal 6 3 4 8 2 2 2" xfId="40761" xr:uid="{00000000-0005-0000-0000-0000CC5A0000}"/>
    <cellStyle name="Normal 6 3 4 8 2 3" xfId="30743" xr:uid="{00000000-0005-0000-0000-0000CD5A0000}"/>
    <cellStyle name="Normal 6 3 4 8 3" xfId="12533" xr:uid="{00000000-0005-0000-0000-0000CE5A0000}"/>
    <cellStyle name="Normal 6 3 4 8 3 2" xfId="12534" xr:uid="{00000000-0005-0000-0000-0000CF5A0000}"/>
    <cellStyle name="Normal 6 3 4 8 3 2 2" xfId="40762" xr:uid="{00000000-0005-0000-0000-0000D05A0000}"/>
    <cellStyle name="Normal 6 3 4 8 3 3" xfId="30744" xr:uid="{00000000-0005-0000-0000-0000D15A0000}"/>
    <cellStyle name="Normal 6 3 4 8 4" xfId="12535" xr:uid="{00000000-0005-0000-0000-0000D25A0000}"/>
    <cellStyle name="Normal 6 3 4 8 4 2" xfId="35798" xr:uid="{00000000-0005-0000-0000-0000D35A0000}"/>
    <cellStyle name="Normal 6 3 4 8 5" xfId="25202" xr:uid="{00000000-0005-0000-0000-0000D45A0000}"/>
    <cellStyle name="Normal 6 3 4 9" xfId="12536" xr:uid="{00000000-0005-0000-0000-0000D55A0000}"/>
    <cellStyle name="Normal 6 3 4 9 2" xfId="12537" xr:uid="{00000000-0005-0000-0000-0000D65A0000}"/>
    <cellStyle name="Normal 6 3 4 9 2 2" xfId="12538" xr:uid="{00000000-0005-0000-0000-0000D75A0000}"/>
    <cellStyle name="Normal 6 3 4 9 2 2 2" xfId="40763" xr:uid="{00000000-0005-0000-0000-0000D85A0000}"/>
    <cellStyle name="Normal 6 3 4 9 2 3" xfId="30745" xr:uid="{00000000-0005-0000-0000-0000D95A0000}"/>
    <cellStyle name="Normal 6 3 4 9 3" xfId="12539" xr:uid="{00000000-0005-0000-0000-0000DA5A0000}"/>
    <cellStyle name="Normal 6 3 4 9 3 2" xfId="12540" xr:uid="{00000000-0005-0000-0000-0000DB5A0000}"/>
    <cellStyle name="Normal 6 3 4 9 3 2 2" xfId="40764" xr:uid="{00000000-0005-0000-0000-0000DC5A0000}"/>
    <cellStyle name="Normal 6 3 4 9 3 3" xfId="30746" xr:uid="{00000000-0005-0000-0000-0000DD5A0000}"/>
    <cellStyle name="Normal 6 3 4 9 4" xfId="12541" xr:uid="{00000000-0005-0000-0000-0000DE5A0000}"/>
    <cellStyle name="Normal 6 3 4 9 4 2" xfId="35799" xr:uid="{00000000-0005-0000-0000-0000DF5A0000}"/>
    <cellStyle name="Normal 6 3 4 9 5" xfId="25203" xr:uid="{00000000-0005-0000-0000-0000E05A0000}"/>
    <cellStyle name="Normal 6 3 5" xfId="12542" xr:uid="{00000000-0005-0000-0000-0000E15A0000}"/>
    <cellStyle name="Normal 6 3 5 10" xfId="12543" xr:uid="{00000000-0005-0000-0000-0000E25A0000}"/>
    <cellStyle name="Normal 6 3 5 10 2" xfId="12544" xr:uid="{00000000-0005-0000-0000-0000E35A0000}"/>
    <cellStyle name="Normal 6 3 5 10 2 2" xfId="40765" xr:uid="{00000000-0005-0000-0000-0000E45A0000}"/>
    <cellStyle name="Normal 6 3 5 10 3" xfId="30747" xr:uid="{00000000-0005-0000-0000-0000E55A0000}"/>
    <cellStyle name="Normal 6 3 5 11" xfId="12545" xr:uid="{00000000-0005-0000-0000-0000E65A0000}"/>
    <cellStyle name="Normal 6 3 5 11 2" xfId="12546" xr:uid="{00000000-0005-0000-0000-0000E75A0000}"/>
    <cellStyle name="Normal 6 3 5 11 2 2" xfId="40766" xr:uid="{00000000-0005-0000-0000-0000E85A0000}"/>
    <cellStyle name="Normal 6 3 5 11 3" xfId="30748" xr:uid="{00000000-0005-0000-0000-0000E95A0000}"/>
    <cellStyle name="Normal 6 3 5 12" xfId="12547" xr:uid="{00000000-0005-0000-0000-0000EA5A0000}"/>
    <cellStyle name="Normal 6 3 5 12 2" xfId="35800" xr:uid="{00000000-0005-0000-0000-0000EB5A0000}"/>
    <cellStyle name="Normal 6 3 5 13" xfId="25204" xr:uid="{00000000-0005-0000-0000-0000EC5A0000}"/>
    <cellStyle name="Normal 6 3 5 2" xfId="12548" xr:uid="{00000000-0005-0000-0000-0000ED5A0000}"/>
    <cellStyle name="Normal 6 3 5 2 10" xfId="12549" xr:uid="{00000000-0005-0000-0000-0000EE5A0000}"/>
    <cellStyle name="Normal 6 3 5 2 10 2" xfId="12550" xr:uid="{00000000-0005-0000-0000-0000EF5A0000}"/>
    <cellStyle name="Normal 6 3 5 2 10 2 2" xfId="40767" xr:uid="{00000000-0005-0000-0000-0000F05A0000}"/>
    <cellStyle name="Normal 6 3 5 2 10 3" xfId="30749" xr:uid="{00000000-0005-0000-0000-0000F15A0000}"/>
    <cellStyle name="Normal 6 3 5 2 11" xfId="12551" xr:uid="{00000000-0005-0000-0000-0000F25A0000}"/>
    <cellStyle name="Normal 6 3 5 2 11 2" xfId="35801" xr:uid="{00000000-0005-0000-0000-0000F35A0000}"/>
    <cellStyle name="Normal 6 3 5 2 12" xfId="25205" xr:uid="{00000000-0005-0000-0000-0000F45A0000}"/>
    <cellStyle name="Normal 6 3 5 2 2" xfId="12552" xr:uid="{00000000-0005-0000-0000-0000F55A0000}"/>
    <cellStyle name="Normal 6 3 5 2 2 10" xfId="25206" xr:uid="{00000000-0005-0000-0000-0000F65A0000}"/>
    <cellStyle name="Normal 6 3 5 2 2 2" xfId="12553" xr:uid="{00000000-0005-0000-0000-0000F75A0000}"/>
    <cellStyle name="Normal 6 3 5 2 2 2 2" xfId="12554" xr:uid="{00000000-0005-0000-0000-0000F85A0000}"/>
    <cellStyle name="Normal 6 3 5 2 2 2 2 2" xfId="12555" xr:uid="{00000000-0005-0000-0000-0000F95A0000}"/>
    <cellStyle name="Normal 6 3 5 2 2 2 2 2 2" xfId="12556" xr:uid="{00000000-0005-0000-0000-0000FA5A0000}"/>
    <cellStyle name="Normal 6 3 5 2 2 2 2 2 2 2" xfId="12557" xr:uid="{00000000-0005-0000-0000-0000FB5A0000}"/>
    <cellStyle name="Normal 6 3 5 2 2 2 2 2 2 2 2" xfId="40768" xr:uid="{00000000-0005-0000-0000-0000FC5A0000}"/>
    <cellStyle name="Normal 6 3 5 2 2 2 2 2 2 3" xfId="30750" xr:uid="{00000000-0005-0000-0000-0000FD5A0000}"/>
    <cellStyle name="Normal 6 3 5 2 2 2 2 2 3" xfId="12558" xr:uid="{00000000-0005-0000-0000-0000FE5A0000}"/>
    <cellStyle name="Normal 6 3 5 2 2 2 2 2 3 2" xfId="12559" xr:uid="{00000000-0005-0000-0000-0000FF5A0000}"/>
    <cellStyle name="Normal 6 3 5 2 2 2 2 2 3 2 2" xfId="40769" xr:uid="{00000000-0005-0000-0000-0000005B0000}"/>
    <cellStyle name="Normal 6 3 5 2 2 2 2 2 3 3" xfId="30751" xr:uid="{00000000-0005-0000-0000-0000015B0000}"/>
    <cellStyle name="Normal 6 3 5 2 2 2 2 2 4" xfId="12560" xr:uid="{00000000-0005-0000-0000-0000025B0000}"/>
    <cellStyle name="Normal 6 3 5 2 2 2 2 2 4 2" xfId="35805" xr:uid="{00000000-0005-0000-0000-0000035B0000}"/>
    <cellStyle name="Normal 6 3 5 2 2 2 2 2 5" xfId="25209" xr:uid="{00000000-0005-0000-0000-0000045B0000}"/>
    <cellStyle name="Normal 6 3 5 2 2 2 2 3" xfId="12561" xr:uid="{00000000-0005-0000-0000-0000055B0000}"/>
    <cellStyle name="Normal 6 3 5 2 2 2 2 3 2" xfId="12562" xr:uid="{00000000-0005-0000-0000-0000065B0000}"/>
    <cellStyle name="Normal 6 3 5 2 2 2 2 3 2 2" xfId="12563" xr:uid="{00000000-0005-0000-0000-0000075B0000}"/>
    <cellStyle name="Normal 6 3 5 2 2 2 2 3 2 2 2" xfId="40770" xr:uid="{00000000-0005-0000-0000-0000085B0000}"/>
    <cellStyle name="Normal 6 3 5 2 2 2 2 3 2 3" xfId="30752" xr:uid="{00000000-0005-0000-0000-0000095B0000}"/>
    <cellStyle name="Normal 6 3 5 2 2 2 2 3 3" xfId="12564" xr:uid="{00000000-0005-0000-0000-00000A5B0000}"/>
    <cellStyle name="Normal 6 3 5 2 2 2 2 3 3 2" xfId="12565" xr:uid="{00000000-0005-0000-0000-00000B5B0000}"/>
    <cellStyle name="Normal 6 3 5 2 2 2 2 3 3 2 2" xfId="40771" xr:uid="{00000000-0005-0000-0000-00000C5B0000}"/>
    <cellStyle name="Normal 6 3 5 2 2 2 2 3 3 3" xfId="30753" xr:uid="{00000000-0005-0000-0000-00000D5B0000}"/>
    <cellStyle name="Normal 6 3 5 2 2 2 2 3 4" xfId="12566" xr:uid="{00000000-0005-0000-0000-00000E5B0000}"/>
    <cellStyle name="Normal 6 3 5 2 2 2 2 3 4 2" xfId="35806" xr:uid="{00000000-0005-0000-0000-00000F5B0000}"/>
    <cellStyle name="Normal 6 3 5 2 2 2 2 3 5" xfId="25210" xr:uid="{00000000-0005-0000-0000-0000105B0000}"/>
    <cellStyle name="Normal 6 3 5 2 2 2 2 4" xfId="12567" xr:uid="{00000000-0005-0000-0000-0000115B0000}"/>
    <cellStyle name="Normal 6 3 5 2 2 2 2 4 2" xfId="12568" xr:uid="{00000000-0005-0000-0000-0000125B0000}"/>
    <cellStyle name="Normal 6 3 5 2 2 2 2 4 2 2" xfId="40772" xr:uid="{00000000-0005-0000-0000-0000135B0000}"/>
    <cellStyle name="Normal 6 3 5 2 2 2 2 4 3" xfId="30754" xr:uid="{00000000-0005-0000-0000-0000145B0000}"/>
    <cellStyle name="Normal 6 3 5 2 2 2 2 5" xfId="12569" xr:uid="{00000000-0005-0000-0000-0000155B0000}"/>
    <cellStyle name="Normal 6 3 5 2 2 2 2 5 2" xfId="12570" xr:uid="{00000000-0005-0000-0000-0000165B0000}"/>
    <cellStyle name="Normal 6 3 5 2 2 2 2 5 2 2" xfId="40773" xr:uid="{00000000-0005-0000-0000-0000175B0000}"/>
    <cellStyle name="Normal 6 3 5 2 2 2 2 5 3" xfId="30755" xr:uid="{00000000-0005-0000-0000-0000185B0000}"/>
    <cellStyle name="Normal 6 3 5 2 2 2 2 6" xfId="12571" xr:uid="{00000000-0005-0000-0000-0000195B0000}"/>
    <cellStyle name="Normal 6 3 5 2 2 2 2 6 2" xfId="35804" xr:uid="{00000000-0005-0000-0000-00001A5B0000}"/>
    <cellStyle name="Normal 6 3 5 2 2 2 2 7" xfId="25208" xr:uid="{00000000-0005-0000-0000-00001B5B0000}"/>
    <cellStyle name="Normal 6 3 5 2 2 2 3" xfId="12572" xr:uid="{00000000-0005-0000-0000-00001C5B0000}"/>
    <cellStyle name="Normal 6 3 5 2 2 2 3 2" xfId="12573" xr:uid="{00000000-0005-0000-0000-00001D5B0000}"/>
    <cellStyle name="Normal 6 3 5 2 2 2 3 2 2" xfId="12574" xr:uid="{00000000-0005-0000-0000-00001E5B0000}"/>
    <cellStyle name="Normal 6 3 5 2 2 2 3 2 2 2" xfId="40774" xr:uid="{00000000-0005-0000-0000-00001F5B0000}"/>
    <cellStyle name="Normal 6 3 5 2 2 2 3 2 3" xfId="30756" xr:uid="{00000000-0005-0000-0000-0000205B0000}"/>
    <cellStyle name="Normal 6 3 5 2 2 2 3 3" xfId="12575" xr:uid="{00000000-0005-0000-0000-0000215B0000}"/>
    <cellStyle name="Normal 6 3 5 2 2 2 3 3 2" xfId="12576" xr:uid="{00000000-0005-0000-0000-0000225B0000}"/>
    <cellStyle name="Normal 6 3 5 2 2 2 3 3 2 2" xfId="40775" xr:uid="{00000000-0005-0000-0000-0000235B0000}"/>
    <cellStyle name="Normal 6 3 5 2 2 2 3 3 3" xfId="30757" xr:uid="{00000000-0005-0000-0000-0000245B0000}"/>
    <cellStyle name="Normal 6 3 5 2 2 2 3 4" xfId="12577" xr:uid="{00000000-0005-0000-0000-0000255B0000}"/>
    <cellStyle name="Normal 6 3 5 2 2 2 3 4 2" xfId="35807" xr:uid="{00000000-0005-0000-0000-0000265B0000}"/>
    <cellStyle name="Normal 6 3 5 2 2 2 3 5" xfId="25211" xr:uid="{00000000-0005-0000-0000-0000275B0000}"/>
    <cellStyle name="Normal 6 3 5 2 2 2 4" xfId="12578" xr:uid="{00000000-0005-0000-0000-0000285B0000}"/>
    <cellStyle name="Normal 6 3 5 2 2 2 4 2" xfId="12579" xr:uid="{00000000-0005-0000-0000-0000295B0000}"/>
    <cellStyle name="Normal 6 3 5 2 2 2 4 2 2" xfId="12580" xr:uid="{00000000-0005-0000-0000-00002A5B0000}"/>
    <cellStyle name="Normal 6 3 5 2 2 2 4 2 2 2" xfId="40776" xr:uid="{00000000-0005-0000-0000-00002B5B0000}"/>
    <cellStyle name="Normal 6 3 5 2 2 2 4 2 3" xfId="30758" xr:uid="{00000000-0005-0000-0000-00002C5B0000}"/>
    <cellStyle name="Normal 6 3 5 2 2 2 4 3" xfId="12581" xr:uid="{00000000-0005-0000-0000-00002D5B0000}"/>
    <cellStyle name="Normal 6 3 5 2 2 2 4 3 2" xfId="12582" xr:uid="{00000000-0005-0000-0000-00002E5B0000}"/>
    <cellStyle name="Normal 6 3 5 2 2 2 4 3 2 2" xfId="40777" xr:uid="{00000000-0005-0000-0000-00002F5B0000}"/>
    <cellStyle name="Normal 6 3 5 2 2 2 4 3 3" xfId="30759" xr:uid="{00000000-0005-0000-0000-0000305B0000}"/>
    <cellStyle name="Normal 6 3 5 2 2 2 4 4" xfId="12583" xr:uid="{00000000-0005-0000-0000-0000315B0000}"/>
    <cellStyle name="Normal 6 3 5 2 2 2 4 4 2" xfId="35808" xr:uid="{00000000-0005-0000-0000-0000325B0000}"/>
    <cellStyle name="Normal 6 3 5 2 2 2 4 5" xfId="25212" xr:uid="{00000000-0005-0000-0000-0000335B0000}"/>
    <cellStyle name="Normal 6 3 5 2 2 2 5" xfId="12584" xr:uid="{00000000-0005-0000-0000-0000345B0000}"/>
    <cellStyle name="Normal 6 3 5 2 2 2 5 2" xfId="12585" xr:uid="{00000000-0005-0000-0000-0000355B0000}"/>
    <cellStyle name="Normal 6 3 5 2 2 2 5 2 2" xfId="40778" xr:uid="{00000000-0005-0000-0000-0000365B0000}"/>
    <cellStyle name="Normal 6 3 5 2 2 2 5 3" xfId="30760" xr:uid="{00000000-0005-0000-0000-0000375B0000}"/>
    <cellStyle name="Normal 6 3 5 2 2 2 6" xfId="12586" xr:uid="{00000000-0005-0000-0000-0000385B0000}"/>
    <cellStyle name="Normal 6 3 5 2 2 2 6 2" xfId="12587" xr:uid="{00000000-0005-0000-0000-0000395B0000}"/>
    <cellStyle name="Normal 6 3 5 2 2 2 6 2 2" xfId="40779" xr:uid="{00000000-0005-0000-0000-00003A5B0000}"/>
    <cellStyle name="Normal 6 3 5 2 2 2 6 3" xfId="30761" xr:uid="{00000000-0005-0000-0000-00003B5B0000}"/>
    <cellStyle name="Normal 6 3 5 2 2 2 7" xfId="12588" xr:uid="{00000000-0005-0000-0000-00003C5B0000}"/>
    <cellStyle name="Normal 6 3 5 2 2 2 7 2" xfId="35803" xr:uid="{00000000-0005-0000-0000-00003D5B0000}"/>
    <cellStyle name="Normal 6 3 5 2 2 2 8" xfId="25207" xr:uid="{00000000-0005-0000-0000-00003E5B0000}"/>
    <cellStyle name="Normal 6 3 5 2 2 3" xfId="12589" xr:uid="{00000000-0005-0000-0000-00003F5B0000}"/>
    <cellStyle name="Normal 6 3 5 2 2 3 2" xfId="12590" xr:uid="{00000000-0005-0000-0000-0000405B0000}"/>
    <cellStyle name="Normal 6 3 5 2 2 3 2 2" xfId="12591" xr:uid="{00000000-0005-0000-0000-0000415B0000}"/>
    <cellStyle name="Normal 6 3 5 2 2 3 2 2 2" xfId="12592" xr:uid="{00000000-0005-0000-0000-0000425B0000}"/>
    <cellStyle name="Normal 6 3 5 2 2 3 2 2 2 2" xfId="12593" xr:uid="{00000000-0005-0000-0000-0000435B0000}"/>
    <cellStyle name="Normal 6 3 5 2 2 3 2 2 2 2 2" xfId="40780" xr:uid="{00000000-0005-0000-0000-0000445B0000}"/>
    <cellStyle name="Normal 6 3 5 2 2 3 2 2 2 3" xfId="30762" xr:uid="{00000000-0005-0000-0000-0000455B0000}"/>
    <cellStyle name="Normal 6 3 5 2 2 3 2 2 3" xfId="12594" xr:uid="{00000000-0005-0000-0000-0000465B0000}"/>
    <cellStyle name="Normal 6 3 5 2 2 3 2 2 3 2" xfId="12595" xr:uid="{00000000-0005-0000-0000-0000475B0000}"/>
    <cellStyle name="Normal 6 3 5 2 2 3 2 2 3 2 2" xfId="40781" xr:uid="{00000000-0005-0000-0000-0000485B0000}"/>
    <cellStyle name="Normal 6 3 5 2 2 3 2 2 3 3" xfId="30763" xr:uid="{00000000-0005-0000-0000-0000495B0000}"/>
    <cellStyle name="Normal 6 3 5 2 2 3 2 2 4" xfId="12596" xr:uid="{00000000-0005-0000-0000-00004A5B0000}"/>
    <cellStyle name="Normal 6 3 5 2 2 3 2 2 4 2" xfId="35811" xr:uid="{00000000-0005-0000-0000-00004B5B0000}"/>
    <cellStyle name="Normal 6 3 5 2 2 3 2 2 5" xfId="25215" xr:uid="{00000000-0005-0000-0000-00004C5B0000}"/>
    <cellStyle name="Normal 6 3 5 2 2 3 2 3" xfId="12597" xr:uid="{00000000-0005-0000-0000-00004D5B0000}"/>
    <cellStyle name="Normal 6 3 5 2 2 3 2 3 2" xfId="12598" xr:uid="{00000000-0005-0000-0000-00004E5B0000}"/>
    <cellStyle name="Normal 6 3 5 2 2 3 2 3 2 2" xfId="12599" xr:uid="{00000000-0005-0000-0000-00004F5B0000}"/>
    <cellStyle name="Normal 6 3 5 2 2 3 2 3 2 2 2" xfId="40782" xr:uid="{00000000-0005-0000-0000-0000505B0000}"/>
    <cellStyle name="Normal 6 3 5 2 2 3 2 3 2 3" xfId="30764" xr:uid="{00000000-0005-0000-0000-0000515B0000}"/>
    <cellStyle name="Normal 6 3 5 2 2 3 2 3 3" xfId="12600" xr:uid="{00000000-0005-0000-0000-0000525B0000}"/>
    <cellStyle name="Normal 6 3 5 2 2 3 2 3 3 2" xfId="12601" xr:uid="{00000000-0005-0000-0000-0000535B0000}"/>
    <cellStyle name="Normal 6 3 5 2 2 3 2 3 3 2 2" xfId="40783" xr:uid="{00000000-0005-0000-0000-0000545B0000}"/>
    <cellStyle name="Normal 6 3 5 2 2 3 2 3 3 3" xfId="30765" xr:uid="{00000000-0005-0000-0000-0000555B0000}"/>
    <cellStyle name="Normal 6 3 5 2 2 3 2 3 4" xfId="12602" xr:uid="{00000000-0005-0000-0000-0000565B0000}"/>
    <cellStyle name="Normal 6 3 5 2 2 3 2 3 4 2" xfId="35812" xr:uid="{00000000-0005-0000-0000-0000575B0000}"/>
    <cellStyle name="Normal 6 3 5 2 2 3 2 3 5" xfId="25216" xr:uid="{00000000-0005-0000-0000-0000585B0000}"/>
    <cellStyle name="Normal 6 3 5 2 2 3 2 4" xfId="12603" xr:uid="{00000000-0005-0000-0000-0000595B0000}"/>
    <cellStyle name="Normal 6 3 5 2 2 3 2 4 2" xfId="12604" xr:uid="{00000000-0005-0000-0000-00005A5B0000}"/>
    <cellStyle name="Normal 6 3 5 2 2 3 2 4 2 2" xfId="40784" xr:uid="{00000000-0005-0000-0000-00005B5B0000}"/>
    <cellStyle name="Normal 6 3 5 2 2 3 2 4 3" xfId="30766" xr:uid="{00000000-0005-0000-0000-00005C5B0000}"/>
    <cellStyle name="Normal 6 3 5 2 2 3 2 5" xfId="12605" xr:uid="{00000000-0005-0000-0000-00005D5B0000}"/>
    <cellStyle name="Normal 6 3 5 2 2 3 2 5 2" xfId="12606" xr:uid="{00000000-0005-0000-0000-00005E5B0000}"/>
    <cellStyle name="Normal 6 3 5 2 2 3 2 5 2 2" xfId="40785" xr:uid="{00000000-0005-0000-0000-00005F5B0000}"/>
    <cellStyle name="Normal 6 3 5 2 2 3 2 5 3" xfId="30767" xr:uid="{00000000-0005-0000-0000-0000605B0000}"/>
    <cellStyle name="Normal 6 3 5 2 2 3 2 6" xfId="12607" xr:uid="{00000000-0005-0000-0000-0000615B0000}"/>
    <cellStyle name="Normal 6 3 5 2 2 3 2 6 2" xfId="35810" xr:uid="{00000000-0005-0000-0000-0000625B0000}"/>
    <cellStyle name="Normal 6 3 5 2 2 3 2 7" xfId="25214" xr:uid="{00000000-0005-0000-0000-0000635B0000}"/>
    <cellStyle name="Normal 6 3 5 2 2 3 3" xfId="12608" xr:uid="{00000000-0005-0000-0000-0000645B0000}"/>
    <cellStyle name="Normal 6 3 5 2 2 3 3 2" xfId="12609" xr:uid="{00000000-0005-0000-0000-0000655B0000}"/>
    <cellStyle name="Normal 6 3 5 2 2 3 3 2 2" xfId="12610" xr:uid="{00000000-0005-0000-0000-0000665B0000}"/>
    <cellStyle name="Normal 6 3 5 2 2 3 3 2 2 2" xfId="40786" xr:uid="{00000000-0005-0000-0000-0000675B0000}"/>
    <cellStyle name="Normal 6 3 5 2 2 3 3 2 3" xfId="30768" xr:uid="{00000000-0005-0000-0000-0000685B0000}"/>
    <cellStyle name="Normal 6 3 5 2 2 3 3 3" xfId="12611" xr:uid="{00000000-0005-0000-0000-0000695B0000}"/>
    <cellStyle name="Normal 6 3 5 2 2 3 3 3 2" xfId="12612" xr:uid="{00000000-0005-0000-0000-00006A5B0000}"/>
    <cellStyle name="Normal 6 3 5 2 2 3 3 3 2 2" xfId="40787" xr:uid="{00000000-0005-0000-0000-00006B5B0000}"/>
    <cellStyle name="Normal 6 3 5 2 2 3 3 3 3" xfId="30769" xr:uid="{00000000-0005-0000-0000-00006C5B0000}"/>
    <cellStyle name="Normal 6 3 5 2 2 3 3 4" xfId="12613" xr:uid="{00000000-0005-0000-0000-00006D5B0000}"/>
    <cellStyle name="Normal 6 3 5 2 2 3 3 4 2" xfId="35813" xr:uid="{00000000-0005-0000-0000-00006E5B0000}"/>
    <cellStyle name="Normal 6 3 5 2 2 3 3 5" xfId="25217" xr:uid="{00000000-0005-0000-0000-00006F5B0000}"/>
    <cellStyle name="Normal 6 3 5 2 2 3 4" xfId="12614" xr:uid="{00000000-0005-0000-0000-0000705B0000}"/>
    <cellStyle name="Normal 6 3 5 2 2 3 4 2" xfId="12615" xr:uid="{00000000-0005-0000-0000-0000715B0000}"/>
    <cellStyle name="Normal 6 3 5 2 2 3 4 2 2" xfId="12616" xr:uid="{00000000-0005-0000-0000-0000725B0000}"/>
    <cellStyle name="Normal 6 3 5 2 2 3 4 2 2 2" xfId="40788" xr:uid="{00000000-0005-0000-0000-0000735B0000}"/>
    <cellStyle name="Normal 6 3 5 2 2 3 4 2 3" xfId="30770" xr:uid="{00000000-0005-0000-0000-0000745B0000}"/>
    <cellStyle name="Normal 6 3 5 2 2 3 4 3" xfId="12617" xr:uid="{00000000-0005-0000-0000-0000755B0000}"/>
    <cellStyle name="Normal 6 3 5 2 2 3 4 3 2" xfId="12618" xr:uid="{00000000-0005-0000-0000-0000765B0000}"/>
    <cellStyle name="Normal 6 3 5 2 2 3 4 3 2 2" xfId="40789" xr:uid="{00000000-0005-0000-0000-0000775B0000}"/>
    <cellStyle name="Normal 6 3 5 2 2 3 4 3 3" xfId="30771" xr:uid="{00000000-0005-0000-0000-0000785B0000}"/>
    <cellStyle name="Normal 6 3 5 2 2 3 4 4" xfId="12619" xr:uid="{00000000-0005-0000-0000-0000795B0000}"/>
    <cellStyle name="Normal 6 3 5 2 2 3 4 4 2" xfId="35814" xr:uid="{00000000-0005-0000-0000-00007A5B0000}"/>
    <cellStyle name="Normal 6 3 5 2 2 3 4 5" xfId="25218" xr:uid="{00000000-0005-0000-0000-00007B5B0000}"/>
    <cellStyle name="Normal 6 3 5 2 2 3 5" xfId="12620" xr:uid="{00000000-0005-0000-0000-00007C5B0000}"/>
    <cellStyle name="Normal 6 3 5 2 2 3 5 2" xfId="12621" xr:uid="{00000000-0005-0000-0000-00007D5B0000}"/>
    <cellStyle name="Normal 6 3 5 2 2 3 5 2 2" xfId="40790" xr:uid="{00000000-0005-0000-0000-00007E5B0000}"/>
    <cellStyle name="Normal 6 3 5 2 2 3 5 3" xfId="30772" xr:uid="{00000000-0005-0000-0000-00007F5B0000}"/>
    <cellStyle name="Normal 6 3 5 2 2 3 6" xfId="12622" xr:uid="{00000000-0005-0000-0000-0000805B0000}"/>
    <cellStyle name="Normal 6 3 5 2 2 3 6 2" xfId="12623" xr:uid="{00000000-0005-0000-0000-0000815B0000}"/>
    <cellStyle name="Normal 6 3 5 2 2 3 6 2 2" xfId="40791" xr:uid="{00000000-0005-0000-0000-0000825B0000}"/>
    <cellStyle name="Normal 6 3 5 2 2 3 6 3" xfId="30773" xr:uid="{00000000-0005-0000-0000-0000835B0000}"/>
    <cellStyle name="Normal 6 3 5 2 2 3 7" xfId="12624" xr:uid="{00000000-0005-0000-0000-0000845B0000}"/>
    <cellStyle name="Normal 6 3 5 2 2 3 7 2" xfId="35809" xr:uid="{00000000-0005-0000-0000-0000855B0000}"/>
    <cellStyle name="Normal 6 3 5 2 2 3 8" xfId="25213" xr:uid="{00000000-0005-0000-0000-0000865B0000}"/>
    <cellStyle name="Normal 6 3 5 2 2 4" xfId="12625" xr:uid="{00000000-0005-0000-0000-0000875B0000}"/>
    <cellStyle name="Normal 6 3 5 2 2 4 2" xfId="12626" xr:uid="{00000000-0005-0000-0000-0000885B0000}"/>
    <cellStyle name="Normal 6 3 5 2 2 4 2 2" xfId="12627" xr:uid="{00000000-0005-0000-0000-0000895B0000}"/>
    <cellStyle name="Normal 6 3 5 2 2 4 2 2 2" xfId="12628" xr:uid="{00000000-0005-0000-0000-00008A5B0000}"/>
    <cellStyle name="Normal 6 3 5 2 2 4 2 2 2 2" xfId="40792" xr:uid="{00000000-0005-0000-0000-00008B5B0000}"/>
    <cellStyle name="Normal 6 3 5 2 2 4 2 2 3" xfId="30774" xr:uid="{00000000-0005-0000-0000-00008C5B0000}"/>
    <cellStyle name="Normal 6 3 5 2 2 4 2 3" xfId="12629" xr:uid="{00000000-0005-0000-0000-00008D5B0000}"/>
    <cellStyle name="Normal 6 3 5 2 2 4 2 3 2" xfId="12630" xr:uid="{00000000-0005-0000-0000-00008E5B0000}"/>
    <cellStyle name="Normal 6 3 5 2 2 4 2 3 2 2" xfId="40793" xr:uid="{00000000-0005-0000-0000-00008F5B0000}"/>
    <cellStyle name="Normal 6 3 5 2 2 4 2 3 3" xfId="30775" xr:uid="{00000000-0005-0000-0000-0000905B0000}"/>
    <cellStyle name="Normal 6 3 5 2 2 4 2 4" xfId="12631" xr:uid="{00000000-0005-0000-0000-0000915B0000}"/>
    <cellStyle name="Normal 6 3 5 2 2 4 2 4 2" xfId="35816" xr:uid="{00000000-0005-0000-0000-0000925B0000}"/>
    <cellStyle name="Normal 6 3 5 2 2 4 2 5" xfId="25220" xr:uid="{00000000-0005-0000-0000-0000935B0000}"/>
    <cellStyle name="Normal 6 3 5 2 2 4 3" xfId="12632" xr:uid="{00000000-0005-0000-0000-0000945B0000}"/>
    <cellStyle name="Normal 6 3 5 2 2 4 3 2" xfId="12633" xr:uid="{00000000-0005-0000-0000-0000955B0000}"/>
    <cellStyle name="Normal 6 3 5 2 2 4 3 2 2" xfId="12634" xr:uid="{00000000-0005-0000-0000-0000965B0000}"/>
    <cellStyle name="Normal 6 3 5 2 2 4 3 2 2 2" xfId="40794" xr:uid="{00000000-0005-0000-0000-0000975B0000}"/>
    <cellStyle name="Normal 6 3 5 2 2 4 3 2 3" xfId="30776" xr:uid="{00000000-0005-0000-0000-0000985B0000}"/>
    <cellStyle name="Normal 6 3 5 2 2 4 3 3" xfId="12635" xr:uid="{00000000-0005-0000-0000-0000995B0000}"/>
    <cellStyle name="Normal 6 3 5 2 2 4 3 3 2" xfId="12636" xr:uid="{00000000-0005-0000-0000-00009A5B0000}"/>
    <cellStyle name="Normal 6 3 5 2 2 4 3 3 2 2" xfId="40795" xr:uid="{00000000-0005-0000-0000-00009B5B0000}"/>
    <cellStyle name="Normal 6 3 5 2 2 4 3 3 3" xfId="30777" xr:uid="{00000000-0005-0000-0000-00009C5B0000}"/>
    <cellStyle name="Normal 6 3 5 2 2 4 3 4" xfId="12637" xr:uid="{00000000-0005-0000-0000-00009D5B0000}"/>
    <cellStyle name="Normal 6 3 5 2 2 4 3 4 2" xfId="35817" xr:uid="{00000000-0005-0000-0000-00009E5B0000}"/>
    <cellStyle name="Normal 6 3 5 2 2 4 3 5" xfId="25221" xr:uid="{00000000-0005-0000-0000-00009F5B0000}"/>
    <cellStyle name="Normal 6 3 5 2 2 4 4" xfId="12638" xr:uid="{00000000-0005-0000-0000-0000A05B0000}"/>
    <cellStyle name="Normal 6 3 5 2 2 4 4 2" xfId="12639" xr:uid="{00000000-0005-0000-0000-0000A15B0000}"/>
    <cellStyle name="Normal 6 3 5 2 2 4 4 2 2" xfId="40796" xr:uid="{00000000-0005-0000-0000-0000A25B0000}"/>
    <cellStyle name="Normal 6 3 5 2 2 4 4 3" xfId="30778" xr:uid="{00000000-0005-0000-0000-0000A35B0000}"/>
    <cellStyle name="Normal 6 3 5 2 2 4 5" xfId="12640" xr:uid="{00000000-0005-0000-0000-0000A45B0000}"/>
    <cellStyle name="Normal 6 3 5 2 2 4 5 2" xfId="12641" xr:uid="{00000000-0005-0000-0000-0000A55B0000}"/>
    <cellStyle name="Normal 6 3 5 2 2 4 5 2 2" xfId="40797" xr:uid="{00000000-0005-0000-0000-0000A65B0000}"/>
    <cellStyle name="Normal 6 3 5 2 2 4 5 3" xfId="30779" xr:uid="{00000000-0005-0000-0000-0000A75B0000}"/>
    <cellStyle name="Normal 6 3 5 2 2 4 6" xfId="12642" xr:uid="{00000000-0005-0000-0000-0000A85B0000}"/>
    <cellStyle name="Normal 6 3 5 2 2 4 6 2" xfId="35815" xr:uid="{00000000-0005-0000-0000-0000A95B0000}"/>
    <cellStyle name="Normal 6 3 5 2 2 4 7" xfId="25219" xr:uid="{00000000-0005-0000-0000-0000AA5B0000}"/>
    <cellStyle name="Normal 6 3 5 2 2 5" xfId="12643" xr:uid="{00000000-0005-0000-0000-0000AB5B0000}"/>
    <cellStyle name="Normal 6 3 5 2 2 5 2" xfId="12644" xr:uid="{00000000-0005-0000-0000-0000AC5B0000}"/>
    <cellStyle name="Normal 6 3 5 2 2 5 2 2" xfId="12645" xr:uid="{00000000-0005-0000-0000-0000AD5B0000}"/>
    <cellStyle name="Normal 6 3 5 2 2 5 2 2 2" xfId="40798" xr:uid="{00000000-0005-0000-0000-0000AE5B0000}"/>
    <cellStyle name="Normal 6 3 5 2 2 5 2 3" xfId="30780" xr:uid="{00000000-0005-0000-0000-0000AF5B0000}"/>
    <cellStyle name="Normal 6 3 5 2 2 5 3" xfId="12646" xr:uid="{00000000-0005-0000-0000-0000B05B0000}"/>
    <cellStyle name="Normal 6 3 5 2 2 5 3 2" xfId="12647" xr:uid="{00000000-0005-0000-0000-0000B15B0000}"/>
    <cellStyle name="Normal 6 3 5 2 2 5 3 2 2" xfId="40799" xr:uid="{00000000-0005-0000-0000-0000B25B0000}"/>
    <cellStyle name="Normal 6 3 5 2 2 5 3 3" xfId="30781" xr:uid="{00000000-0005-0000-0000-0000B35B0000}"/>
    <cellStyle name="Normal 6 3 5 2 2 5 4" xfId="12648" xr:uid="{00000000-0005-0000-0000-0000B45B0000}"/>
    <cellStyle name="Normal 6 3 5 2 2 5 4 2" xfId="35818" xr:uid="{00000000-0005-0000-0000-0000B55B0000}"/>
    <cellStyle name="Normal 6 3 5 2 2 5 5" xfId="25222" xr:uid="{00000000-0005-0000-0000-0000B65B0000}"/>
    <cellStyle name="Normal 6 3 5 2 2 6" xfId="12649" xr:uid="{00000000-0005-0000-0000-0000B75B0000}"/>
    <cellStyle name="Normal 6 3 5 2 2 6 2" xfId="12650" xr:uid="{00000000-0005-0000-0000-0000B85B0000}"/>
    <cellStyle name="Normal 6 3 5 2 2 6 2 2" xfId="12651" xr:uid="{00000000-0005-0000-0000-0000B95B0000}"/>
    <cellStyle name="Normal 6 3 5 2 2 6 2 2 2" xfId="40800" xr:uid="{00000000-0005-0000-0000-0000BA5B0000}"/>
    <cellStyle name="Normal 6 3 5 2 2 6 2 3" xfId="30782" xr:uid="{00000000-0005-0000-0000-0000BB5B0000}"/>
    <cellStyle name="Normal 6 3 5 2 2 6 3" xfId="12652" xr:uid="{00000000-0005-0000-0000-0000BC5B0000}"/>
    <cellStyle name="Normal 6 3 5 2 2 6 3 2" xfId="12653" xr:uid="{00000000-0005-0000-0000-0000BD5B0000}"/>
    <cellStyle name="Normal 6 3 5 2 2 6 3 2 2" xfId="40801" xr:uid="{00000000-0005-0000-0000-0000BE5B0000}"/>
    <cellStyle name="Normal 6 3 5 2 2 6 3 3" xfId="30783" xr:uid="{00000000-0005-0000-0000-0000BF5B0000}"/>
    <cellStyle name="Normal 6 3 5 2 2 6 4" xfId="12654" xr:uid="{00000000-0005-0000-0000-0000C05B0000}"/>
    <cellStyle name="Normal 6 3 5 2 2 6 4 2" xfId="35819" xr:uid="{00000000-0005-0000-0000-0000C15B0000}"/>
    <cellStyle name="Normal 6 3 5 2 2 6 5" xfId="25223" xr:uid="{00000000-0005-0000-0000-0000C25B0000}"/>
    <cellStyle name="Normal 6 3 5 2 2 7" xfId="12655" xr:uid="{00000000-0005-0000-0000-0000C35B0000}"/>
    <cellStyle name="Normal 6 3 5 2 2 7 2" xfId="12656" xr:uid="{00000000-0005-0000-0000-0000C45B0000}"/>
    <cellStyle name="Normal 6 3 5 2 2 7 2 2" xfId="40802" xr:uid="{00000000-0005-0000-0000-0000C55B0000}"/>
    <cellStyle name="Normal 6 3 5 2 2 7 3" xfId="30784" xr:uid="{00000000-0005-0000-0000-0000C65B0000}"/>
    <cellStyle name="Normal 6 3 5 2 2 8" xfId="12657" xr:uid="{00000000-0005-0000-0000-0000C75B0000}"/>
    <cellStyle name="Normal 6 3 5 2 2 8 2" xfId="12658" xr:uid="{00000000-0005-0000-0000-0000C85B0000}"/>
    <cellStyle name="Normal 6 3 5 2 2 8 2 2" xfId="40803" xr:uid="{00000000-0005-0000-0000-0000C95B0000}"/>
    <cellStyle name="Normal 6 3 5 2 2 8 3" xfId="30785" xr:uid="{00000000-0005-0000-0000-0000CA5B0000}"/>
    <cellStyle name="Normal 6 3 5 2 2 9" xfId="12659" xr:uid="{00000000-0005-0000-0000-0000CB5B0000}"/>
    <cellStyle name="Normal 6 3 5 2 2 9 2" xfId="35802" xr:uid="{00000000-0005-0000-0000-0000CC5B0000}"/>
    <cellStyle name="Normal 6 3 5 2 3" xfId="12660" xr:uid="{00000000-0005-0000-0000-0000CD5B0000}"/>
    <cellStyle name="Normal 6 3 5 2 3 2" xfId="12661" xr:uid="{00000000-0005-0000-0000-0000CE5B0000}"/>
    <cellStyle name="Normal 6 3 5 2 3 2 2" xfId="12662" xr:uid="{00000000-0005-0000-0000-0000CF5B0000}"/>
    <cellStyle name="Normal 6 3 5 2 3 2 2 2" xfId="12663" xr:uid="{00000000-0005-0000-0000-0000D05B0000}"/>
    <cellStyle name="Normal 6 3 5 2 3 2 2 2 2" xfId="12664" xr:uid="{00000000-0005-0000-0000-0000D15B0000}"/>
    <cellStyle name="Normal 6 3 5 2 3 2 2 2 2 2" xfId="40804" xr:uid="{00000000-0005-0000-0000-0000D25B0000}"/>
    <cellStyle name="Normal 6 3 5 2 3 2 2 2 3" xfId="30786" xr:uid="{00000000-0005-0000-0000-0000D35B0000}"/>
    <cellStyle name="Normal 6 3 5 2 3 2 2 3" xfId="12665" xr:uid="{00000000-0005-0000-0000-0000D45B0000}"/>
    <cellStyle name="Normal 6 3 5 2 3 2 2 3 2" xfId="12666" xr:uid="{00000000-0005-0000-0000-0000D55B0000}"/>
    <cellStyle name="Normal 6 3 5 2 3 2 2 3 2 2" xfId="40805" xr:uid="{00000000-0005-0000-0000-0000D65B0000}"/>
    <cellStyle name="Normal 6 3 5 2 3 2 2 3 3" xfId="30787" xr:uid="{00000000-0005-0000-0000-0000D75B0000}"/>
    <cellStyle name="Normal 6 3 5 2 3 2 2 4" xfId="12667" xr:uid="{00000000-0005-0000-0000-0000D85B0000}"/>
    <cellStyle name="Normal 6 3 5 2 3 2 2 4 2" xfId="35822" xr:uid="{00000000-0005-0000-0000-0000D95B0000}"/>
    <cellStyle name="Normal 6 3 5 2 3 2 2 5" xfId="25226" xr:uid="{00000000-0005-0000-0000-0000DA5B0000}"/>
    <cellStyle name="Normal 6 3 5 2 3 2 3" xfId="12668" xr:uid="{00000000-0005-0000-0000-0000DB5B0000}"/>
    <cellStyle name="Normal 6 3 5 2 3 2 3 2" xfId="12669" xr:uid="{00000000-0005-0000-0000-0000DC5B0000}"/>
    <cellStyle name="Normal 6 3 5 2 3 2 3 2 2" xfId="12670" xr:uid="{00000000-0005-0000-0000-0000DD5B0000}"/>
    <cellStyle name="Normal 6 3 5 2 3 2 3 2 2 2" xfId="40806" xr:uid="{00000000-0005-0000-0000-0000DE5B0000}"/>
    <cellStyle name="Normal 6 3 5 2 3 2 3 2 3" xfId="30788" xr:uid="{00000000-0005-0000-0000-0000DF5B0000}"/>
    <cellStyle name="Normal 6 3 5 2 3 2 3 3" xfId="12671" xr:uid="{00000000-0005-0000-0000-0000E05B0000}"/>
    <cellStyle name="Normal 6 3 5 2 3 2 3 3 2" xfId="12672" xr:uid="{00000000-0005-0000-0000-0000E15B0000}"/>
    <cellStyle name="Normal 6 3 5 2 3 2 3 3 2 2" xfId="40807" xr:uid="{00000000-0005-0000-0000-0000E25B0000}"/>
    <cellStyle name="Normal 6 3 5 2 3 2 3 3 3" xfId="30789" xr:uid="{00000000-0005-0000-0000-0000E35B0000}"/>
    <cellStyle name="Normal 6 3 5 2 3 2 3 4" xfId="12673" xr:uid="{00000000-0005-0000-0000-0000E45B0000}"/>
    <cellStyle name="Normal 6 3 5 2 3 2 3 4 2" xfId="35823" xr:uid="{00000000-0005-0000-0000-0000E55B0000}"/>
    <cellStyle name="Normal 6 3 5 2 3 2 3 5" xfId="25227" xr:uid="{00000000-0005-0000-0000-0000E65B0000}"/>
    <cellStyle name="Normal 6 3 5 2 3 2 4" xfId="12674" xr:uid="{00000000-0005-0000-0000-0000E75B0000}"/>
    <cellStyle name="Normal 6 3 5 2 3 2 4 2" xfId="12675" xr:uid="{00000000-0005-0000-0000-0000E85B0000}"/>
    <cellStyle name="Normal 6 3 5 2 3 2 4 2 2" xfId="40808" xr:uid="{00000000-0005-0000-0000-0000E95B0000}"/>
    <cellStyle name="Normal 6 3 5 2 3 2 4 3" xfId="30790" xr:uid="{00000000-0005-0000-0000-0000EA5B0000}"/>
    <cellStyle name="Normal 6 3 5 2 3 2 5" xfId="12676" xr:uid="{00000000-0005-0000-0000-0000EB5B0000}"/>
    <cellStyle name="Normal 6 3 5 2 3 2 5 2" xfId="12677" xr:uid="{00000000-0005-0000-0000-0000EC5B0000}"/>
    <cellStyle name="Normal 6 3 5 2 3 2 5 2 2" xfId="40809" xr:uid="{00000000-0005-0000-0000-0000ED5B0000}"/>
    <cellStyle name="Normal 6 3 5 2 3 2 5 3" xfId="30791" xr:uid="{00000000-0005-0000-0000-0000EE5B0000}"/>
    <cellStyle name="Normal 6 3 5 2 3 2 6" xfId="12678" xr:uid="{00000000-0005-0000-0000-0000EF5B0000}"/>
    <cellStyle name="Normal 6 3 5 2 3 2 6 2" xfId="35821" xr:uid="{00000000-0005-0000-0000-0000F05B0000}"/>
    <cellStyle name="Normal 6 3 5 2 3 2 7" xfId="25225" xr:uid="{00000000-0005-0000-0000-0000F15B0000}"/>
    <cellStyle name="Normal 6 3 5 2 3 3" xfId="12679" xr:uid="{00000000-0005-0000-0000-0000F25B0000}"/>
    <cellStyle name="Normal 6 3 5 2 3 3 2" xfId="12680" xr:uid="{00000000-0005-0000-0000-0000F35B0000}"/>
    <cellStyle name="Normal 6 3 5 2 3 3 2 2" xfId="12681" xr:uid="{00000000-0005-0000-0000-0000F45B0000}"/>
    <cellStyle name="Normal 6 3 5 2 3 3 2 2 2" xfId="40810" xr:uid="{00000000-0005-0000-0000-0000F55B0000}"/>
    <cellStyle name="Normal 6 3 5 2 3 3 2 3" xfId="30792" xr:uid="{00000000-0005-0000-0000-0000F65B0000}"/>
    <cellStyle name="Normal 6 3 5 2 3 3 3" xfId="12682" xr:uid="{00000000-0005-0000-0000-0000F75B0000}"/>
    <cellStyle name="Normal 6 3 5 2 3 3 3 2" xfId="12683" xr:uid="{00000000-0005-0000-0000-0000F85B0000}"/>
    <cellStyle name="Normal 6 3 5 2 3 3 3 2 2" xfId="40811" xr:uid="{00000000-0005-0000-0000-0000F95B0000}"/>
    <cellStyle name="Normal 6 3 5 2 3 3 3 3" xfId="30793" xr:uid="{00000000-0005-0000-0000-0000FA5B0000}"/>
    <cellStyle name="Normal 6 3 5 2 3 3 4" xfId="12684" xr:uid="{00000000-0005-0000-0000-0000FB5B0000}"/>
    <cellStyle name="Normal 6 3 5 2 3 3 4 2" xfId="35824" xr:uid="{00000000-0005-0000-0000-0000FC5B0000}"/>
    <cellStyle name="Normal 6 3 5 2 3 3 5" xfId="25228" xr:uid="{00000000-0005-0000-0000-0000FD5B0000}"/>
    <cellStyle name="Normal 6 3 5 2 3 4" xfId="12685" xr:uid="{00000000-0005-0000-0000-0000FE5B0000}"/>
    <cellStyle name="Normal 6 3 5 2 3 4 2" xfId="12686" xr:uid="{00000000-0005-0000-0000-0000FF5B0000}"/>
    <cellStyle name="Normal 6 3 5 2 3 4 2 2" xfId="12687" xr:uid="{00000000-0005-0000-0000-0000005C0000}"/>
    <cellStyle name="Normal 6 3 5 2 3 4 2 2 2" xfId="40812" xr:uid="{00000000-0005-0000-0000-0000015C0000}"/>
    <cellStyle name="Normal 6 3 5 2 3 4 2 3" xfId="30794" xr:uid="{00000000-0005-0000-0000-0000025C0000}"/>
    <cellStyle name="Normal 6 3 5 2 3 4 3" xfId="12688" xr:uid="{00000000-0005-0000-0000-0000035C0000}"/>
    <cellStyle name="Normal 6 3 5 2 3 4 3 2" xfId="12689" xr:uid="{00000000-0005-0000-0000-0000045C0000}"/>
    <cellStyle name="Normal 6 3 5 2 3 4 3 2 2" xfId="40813" xr:uid="{00000000-0005-0000-0000-0000055C0000}"/>
    <cellStyle name="Normal 6 3 5 2 3 4 3 3" xfId="30795" xr:uid="{00000000-0005-0000-0000-0000065C0000}"/>
    <cellStyle name="Normal 6 3 5 2 3 4 4" xfId="12690" xr:uid="{00000000-0005-0000-0000-0000075C0000}"/>
    <cellStyle name="Normal 6 3 5 2 3 4 4 2" xfId="35825" xr:uid="{00000000-0005-0000-0000-0000085C0000}"/>
    <cellStyle name="Normal 6 3 5 2 3 4 5" xfId="25229" xr:uid="{00000000-0005-0000-0000-0000095C0000}"/>
    <cellStyle name="Normal 6 3 5 2 3 5" xfId="12691" xr:uid="{00000000-0005-0000-0000-00000A5C0000}"/>
    <cellStyle name="Normal 6 3 5 2 3 5 2" xfId="12692" xr:uid="{00000000-0005-0000-0000-00000B5C0000}"/>
    <cellStyle name="Normal 6 3 5 2 3 5 2 2" xfId="40814" xr:uid="{00000000-0005-0000-0000-00000C5C0000}"/>
    <cellStyle name="Normal 6 3 5 2 3 5 3" xfId="30796" xr:uid="{00000000-0005-0000-0000-00000D5C0000}"/>
    <cellStyle name="Normal 6 3 5 2 3 6" xfId="12693" xr:uid="{00000000-0005-0000-0000-00000E5C0000}"/>
    <cellStyle name="Normal 6 3 5 2 3 6 2" xfId="12694" xr:uid="{00000000-0005-0000-0000-00000F5C0000}"/>
    <cellStyle name="Normal 6 3 5 2 3 6 2 2" xfId="40815" xr:uid="{00000000-0005-0000-0000-0000105C0000}"/>
    <cellStyle name="Normal 6 3 5 2 3 6 3" xfId="30797" xr:uid="{00000000-0005-0000-0000-0000115C0000}"/>
    <cellStyle name="Normal 6 3 5 2 3 7" xfId="12695" xr:uid="{00000000-0005-0000-0000-0000125C0000}"/>
    <cellStyle name="Normal 6 3 5 2 3 7 2" xfId="35820" xr:uid="{00000000-0005-0000-0000-0000135C0000}"/>
    <cellStyle name="Normal 6 3 5 2 3 8" xfId="25224" xr:uid="{00000000-0005-0000-0000-0000145C0000}"/>
    <cellStyle name="Normal 6 3 5 2 4" xfId="12696" xr:uid="{00000000-0005-0000-0000-0000155C0000}"/>
    <cellStyle name="Normal 6 3 5 2 4 2" xfId="12697" xr:uid="{00000000-0005-0000-0000-0000165C0000}"/>
    <cellStyle name="Normal 6 3 5 2 4 2 2" xfId="12698" xr:uid="{00000000-0005-0000-0000-0000175C0000}"/>
    <cellStyle name="Normal 6 3 5 2 4 2 2 2" xfId="12699" xr:uid="{00000000-0005-0000-0000-0000185C0000}"/>
    <cellStyle name="Normal 6 3 5 2 4 2 2 2 2" xfId="12700" xr:uid="{00000000-0005-0000-0000-0000195C0000}"/>
    <cellStyle name="Normal 6 3 5 2 4 2 2 2 2 2" xfId="40816" xr:uid="{00000000-0005-0000-0000-00001A5C0000}"/>
    <cellStyle name="Normal 6 3 5 2 4 2 2 2 3" xfId="30798" xr:uid="{00000000-0005-0000-0000-00001B5C0000}"/>
    <cellStyle name="Normal 6 3 5 2 4 2 2 3" xfId="12701" xr:uid="{00000000-0005-0000-0000-00001C5C0000}"/>
    <cellStyle name="Normal 6 3 5 2 4 2 2 3 2" xfId="12702" xr:uid="{00000000-0005-0000-0000-00001D5C0000}"/>
    <cellStyle name="Normal 6 3 5 2 4 2 2 3 2 2" xfId="40817" xr:uid="{00000000-0005-0000-0000-00001E5C0000}"/>
    <cellStyle name="Normal 6 3 5 2 4 2 2 3 3" xfId="30799" xr:uid="{00000000-0005-0000-0000-00001F5C0000}"/>
    <cellStyle name="Normal 6 3 5 2 4 2 2 4" xfId="12703" xr:uid="{00000000-0005-0000-0000-0000205C0000}"/>
    <cellStyle name="Normal 6 3 5 2 4 2 2 4 2" xfId="35828" xr:uid="{00000000-0005-0000-0000-0000215C0000}"/>
    <cellStyle name="Normal 6 3 5 2 4 2 2 5" xfId="25232" xr:uid="{00000000-0005-0000-0000-0000225C0000}"/>
    <cellStyle name="Normal 6 3 5 2 4 2 3" xfId="12704" xr:uid="{00000000-0005-0000-0000-0000235C0000}"/>
    <cellStyle name="Normal 6 3 5 2 4 2 3 2" xfId="12705" xr:uid="{00000000-0005-0000-0000-0000245C0000}"/>
    <cellStyle name="Normal 6 3 5 2 4 2 3 2 2" xfId="12706" xr:uid="{00000000-0005-0000-0000-0000255C0000}"/>
    <cellStyle name="Normal 6 3 5 2 4 2 3 2 2 2" xfId="40818" xr:uid="{00000000-0005-0000-0000-0000265C0000}"/>
    <cellStyle name="Normal 6 3 5 2 4 2 3 2 3" xfId="30800" xr:uid="{00000000-0005-0000-0000-0000275C0000}"/>
    <cellStyle name="Normal 6 3 5 2 4 2 3 3" xfId="12707" xr:uid="{00000000-0005-0000-0000-0000285C0000}"/>
    <cellStyle name="Normal 6 3 5 2 4 2 3 3 2" xfId="12708" xr:uid="{00000000-0005-0000-0000-0000295C0000}"/>
    <cellStyle name="Normal 6 3 5 2 4 2 3 3 2 2" xfId="40819" xr:uid="{00000000-0005-0000-0000-00002A5C0000}"/>
    <cellStyle name="Normal 6 3 5 2 4 2 3 3 3" xfId="30801" xr:uid="{00000000-0005-0000-0000-00002B5C0000}"/>
    <cellStyle name="Normal 6 3 5 2 4 2 3 4" xfId="12709" xr:uid="{00000000-0005-0000-0000-00002C5C0000}"/>
    <cellStyle name="Normal 6 3 5 2 4 2 3 4 2" xfId="35829" xr:uid="{00000000-0005-0000-0000-00002D5C0000}"/>
    <cellStyle name="Normal 6 3 5 2 4 2 3 5" xfId="25233" xr:uid="{00000000-0005-0000-0000-00002E5C0000}"/>
    <cellStyle name="Normal 6 3 5 2 4 2 4" xfId="12710" xr:uid="{00000000-0005-0000-0000-00002F5C0000}"/>
    <cellStyle name="Normal 6 3 5 2 4 2 4 2" xfId="12711" xr:uid="{00000000-0005-0000-0000-0000305C0000}"/>
    <cellStyle name="Normal 6 3 5 2 4 2 4 2 2" xfId="40820" xr:uid="{00000000-0005-0000-0000-0000315C0000}"/>
    <cellStyle name="Normal 6 3 5 2 4 2 4 3" xfId="30802" xr:uid="{00000000-0005-0000-0000-0000325C0000}"/>
    <cellStyle name="Normal 6 3 5 2 4 2 5" xfId="12712" xr:uid="{00000000-0005-0000-0000-0000335C0000}"/>
    <cellStyle name="Normal 6 3 5 2 4 2 5 2" xfId="12713" xr:uid="{00000000-0005-0000-0000-0000345C0000}"/>
    <cellStyle name="Normal 6 3 5 2 4 2 5 2 2" xfId="40821" xr:uid="{00000000-0005-0000-0000-0000355C0000}"/>
    <cellStyle name="Normal 6 3 5 2 4 2 5 3" xfId="30803" xr:uid="{00000000-0005-0000-0000-0000365C0000}"/>
    <cellStyle name="Normal 6 3 5 2 4 2 6" xfId="12714" xr:uid="{00000000-0005-0000-0000-0000375C0000}"/>
    <cellStyle name="Normal 6 3 5 2 4 2 6 2" xfId="35827" xr:uid="{00000000-0005-0000-0000-0000385C0000}"/>
    <cellStyle name="Normal 6 3 5 2 4 2 7" xfId="25231" xr:uid="{00000000-0005-0000-0000-0000395C0000}"/>
    <cellStyle name="Normal 6 3 5 2 4 3" xfId="12715" xr:uid="{00000000-0005-0000-0000-00003A5C0000}"/>
    <cellStyle name="Normal 6 3 5 2 4 3 2" xfId="12716" xr:uid="{00000000-0005-0000-0000-00003B5C0000}"/>
    <cellStyle name="Normal 6 3 5 2 4 3 2 2" xfId="12717" xr:uid="{00000000-0005-0000-0000-00003C5C0000}"/>
    <cellStyle name="Normal 6 3 5 2 4 3 2 2 2" xfId="40822" xr:uid="{00000000-0005-0000-0000-00003D5C0000}"/>
    <cellStyle name="Normal 6 3 5 2 4 3 2 3" xfId="30804" xr:uid="{00000000-0005-0000-0000-00003E5C0000}"/>
    <cellStyle name="Normal 6 3 5 2 4 3 3" xfId="12718" xr:uid="{00000000-0005-0000-0000-00003F5C0000}"/>
    <cellStyle name="Normal 6 3 5 2 4 3 3 2" xfId="12719" xr:uid="{00000000-0005-0000-0000-0000405C0000}"/>
    <cellStyle name="Normal 6 3 5 2 4 3 3 2 2" xfId="40823" xr:uid="{00000000-0005-0000-0000-0000415C0000}"/>
    <cellStyle name="Normal 6 3 5 2 4 3 3 3" xfId="30805" xr:uid="{00000000-0005-0000-0000-0000425C0000}"/>
    <cellStyle name="Normal 6 3 5 2 4 3 4" xfId="12720" xr:uid="{00000000-0005-0000-0000-0000435C0000}"/>
    <cellStyle name="Normal 6 3 5 2 4 3 4 2" xfId="35830" xr:uid="{00000000-0005-0000-0000-0000445C0000}"/>
    <cellStyle name="Normal 6 3 5 2 4 3 5" xfId="25234" xr:uid="{00000000-0005-0000-0000-0000455C0000}"/>
    <cellStyle name="Normal 6 3 5 2 4 4" xfId="12721" xr:uid="{00000000-0005-0000-0000-0000465C0000}"/>
    <cellStyle name="Normal 6 3 5 2 4 4 2" xfId="12722" xr:uid="{00000000-0005-0000-0000-0000475C0000}"/>
    <cellStyle name="Normal 6 3 5 2 4 4 2 2" xfId="12723" xr:uid="{00000000-0005-0000-0000-0000485C0000}"/>
    <cellStyle name="Normal 6 3 5 2 4 4 2 2 2" xfId="40824" xr:uid="{00000000-0005-0000-0000-0000495C0000}"/>
    <cellStyle name="Normal 6 3 5 2 4 4 2 3" xfId="30806" xr:uid="{00000000-0005-0000-0000-00004A5C0000}"/>
    <cellStyle name="Normal 6 3 5 2 4 4 3" xfId="12724" xr:uid="{00000000-0005-0000-0000-00004B5C0000}"/>
    <cellStyle name="Normal 6 3 5 2 4 4 3 2" xfId="12725" xr:uid="{00000000-0005-0000-0000-00004C5C0000}"/>
    <cellStyle name="Normal 6 3 5 2 4 4 3 2 2" xfId="40825" xr:uid="{00000000-0005-0000-0000-00004D5C0000}"/>
    <cellStyle name="Normal 6 3 5 2 4 4 3 3" xfId="30807" xr:uid="{00000000-0005-0000-0000-00004E5C0000}"/>
    <cellStyle name="Normal 6 3 5 2 4 4 4" xfId="12726" xr:uid="{00000000-0005-0000-0000-00004F5C0000}"/>
    <cellStyle name="Normal 6 3 5 2 4 4 4 2" xfId="35831" xr:uid="{00000000-0005-0000-0000-0000505C0000}"/>
    <cellStyle name="Normal 6 3 5 2 4 4 5" xfId="25235" xr:uid="{00000000-0005-0000-0000-0000515C0000}"/>
    <cellStyle name="Normal 6 3 5 2 4 5" xfId="12727" xr:uid="{00000000-0005-0000-0000-0000525C0000}"/>
    <cellStyle name="Normal 6 3 5 2 4 5 2" xfId="12728" xr:uid="{00000000-0005-0000-0000-0000535C0000}"/>
    <cellStyle name="Normal 6 3 5 2 4 5 2 2" xfId="40826" xr:uid="{00000000-0005-0000-0000-0000545C0000}"/>
    <cellStyle name="Normal 6 3 5 2 4 5 3" xfId="30808" xr:uid="{00000000-0005-0000-0000-0000555C0000}"/>
    <cellStyle name="Normal 6 3 5 2 4 6" xfId="12729" xr:uid="{00000000-0005-0000-0000-0000565C0000}"/>
    <cellStyle name="Normal 6 3 5 2 4 6 2" xfId="12730" xr:uid="{00000000-0005-0000-0000-0000575C0000}"/>
    <cellStyle name="Normal 6 3 5 2 4 6 2 2" xfId="40827" xr:uid="{00000000-0005-0000-0000-0000585C0000}"/>
    <cellStyle name="Normal 6 3 5 2 4 6 3" xfId="30809" xr:uid="{00000000-0005-0000-0000-0000595C0000}"/>
    <cellStyle name="Normal 6 3 5 2 4 7" xfId="12731" xr:uid="{00000000-0005-0000-0000-00005A5C0000}"/>
    <cellStyle name="Normal 6 3 5 2 4 7 2" xfId="35826" xr:uid="{00000000-0005-0000-0000-00005B5C0000}"/>
    <cellStyle name="Normal 6 3 5 2 4 8" xfId="25230" xr:uid="{00000000-0005-0000-0000-00005C5C0000}"/>
    <cellStyle name="Normal 6 3 5 2 5" xfId="12732" xr:uid="{00000000-0005-0000-0000-00005D5C0000}"/>
    <cellStyle name="Normal 6 3 5 2 5 2" xfId="12733" xr:uid="{00000000-0005-0000-0000-00005E5C0000}"/>
    <cellStyle name="Normal 6 3 5 2 5 2 2" xfId="12734" xr:uid="{00000000-0005-0000-0000-00005F5C0000}"/>
    <cellStyle name="Normal 6 3 5 2 5 2 2 2" xfId="12735" xr:uid="{00000000-0005-0000-0000-0000605C0000}"/>
    <cellStyle name="Normal 6 3 5 2 5 2 2 2 2" xfId="12736" xr:uid="{00000000-0005-0000-0000-0000615C0000}"/>
    <cellStyle name="Normal 6 3 5 2 5 2 2 2 2 2" xfId="40828" xr:uid="{00000000-0005-0000-0000-0000625C0000}"/>
    <cellStyle name="Normal 6 3 5 2 5 2 2 2 3" xfId="30810" xr:uid="{00000000-0005-0000-0000-0000635C0000}"/>
    <cellStyle name="Normal 6 3 5 2 5 2 2 3" xfId="12737" xr:uid="{00000000-0005-0000-0000-0000645C0000}"/>
    <cellStyle name="Normal 6 3 5 2 5 2 2 3 2" xfId="12738" xr:uid="{00000000-0005-0000-0000-0000655C0000}"/>
    <cellStyle name="Normal 6 3 5 2 5 2 2 3 2 2" xfId="40829" xr:uid="{00000000-0005-0000-0000-0000665C0000}"/>
    <cellStyle name="Normal 6 3 5 2 5 2 2 3 3" xfId="30811" xr:uid="{00000000-0005-0000-0000-0000675C0000}"/>
    <cellStyle name="Normal 6 3 5 2 5 2 2 4" xfId="12739" xr:uid="{00000000-0005-0000-0000-0000685C0000}"/>
    <cellStyle name="Normal 6 3 5 2 5 2 2 4 2" xfId="35834" xr:uid="{00000000-0005-0000-0000-0000695C0000}"/>
    <cellStyle name="Normal 6 3 5 2 5 2 2 5" xfId="25238" xr:uid="{00000000-0005-0000-0000-00006A5C0000}"/>
    <cellStyle name="Normal 6 3 5 2 5 2 3" xfId="12740" xr:uid="{00000000-0005-0000-0000-00006B5C0000}"/>
    <cellStyle name="Normal 6 3 5 2 5 2 3 2" xfId="12741" xr:uid="{00000000-0005-0000-0000-00006C5C0000}"/>
    <cellStyle name="Normal 6 3 5 2 5 2 3 2 2" xfId="12742" xr:uid="{00000000-0005-0000-0000-00006D5C0000}"/>
    <cellStyle name="Normal 6 3 5 2 5 2 3 2 2 2" xfId="40830" xr:uid="{00000000-0005-0000-0000-00006E5C0000}"/>
    <cellStyle name="Normal 6 3 5 2 5 2 3 2 3" xfId="30812" xr:uid="{00000000-0005-0000-0000-00006F5C0000}"/>
    <cellStyle name="Normal 6 3 5 2 5 2 3 3" xfId="12743" xr:uid="{00000000-0005-0000-0000-0000705C0000}"/>
    <cellStyle name="Normal 6 3 5 2 5 2 3 3 2" xfId="12744" xr:uid="{00000000-0005-0000-0000-0000715C0000}"/>
    <cellStyle name="Normal 6 3 5 2 5 2 3 3 2 2" xfId="40831" xr:uid="{00000000-0005-0000-0000-0000725C0000}"/>
    <cellStyle name="Normal 6 3 5 2 5 2 3 3 3" xfId="30813" xr:uid="{00000000-0005-0000-0000-0000735C0000}"/>
    <cellStyle name="Normal 6 3 5 2 5 2 3 4" xfId="12745" xr:uid="{00000000-0005-0000-0000-0000745C0000}"/>
    <cellStyle name="Normal 6 3 5 2 5 2 3 4 2" xfId="35835" xr:uid="{00000000-0005-0000-0000-0000755C0000}"/>
    <cellStyle name="Normal 6 3 5 2 5 2 3 5" xfId="25239" xr:uid="{00000000-0005-0000-0000-0000765C0000}"/>
    <cellStyle name="Normal 6 3 5 2 5 2 4" xfId="12746" xr:uid="{00000000-0005-0000-0000-0000775C0000}"/>
    <cellStyle name="Normal 6 3 5 2 5 2 4 2" xfId="12747" xr:uid="{00000000-0005-0000-0000-0000785C0000}"/>
    <cellStyle name="Normal 6 3 5 2 5 2 4 2 2" xfId="40832" xr:uid="{00000000-0005-0000-0000-0000795C0000}"/>
    <cellStyle name="Normal 6 3 5 2 5 2 4 3" xfId="30814" xr:uid="{00000000-0005-0000-0000-00007A5C0000}"/>
    <cellStyle name="Normal 6 3 5 2 5 2 5" xfId="12748" xr:uid="{00000000-0005-0000-0000-00007B5C0000}"/>
    <cellStyle name="Normal 6 3 5 2 5 2 5 2" xfId="12749" xr:uid="{00000000-0005-0000-0000-00007C5C0000}"/>
    <cellStyle name="Normal 6 3 5 2 5 2 5 2 2" xfId="40833" xr:uid="{00000000-0005-0000-0000-00007D5C0000}"/>
    <cellStyle name="Normal 6 3 5 2 5 2 5 3" xfId="30815" xr:uid="{00000000-0005-0000-0000-00007E5C0000}"/>
    <cellStyle name="Normal 6 3 5 2 5 2 6" xfId="12750" xr:uid="{00000000-0005-0000-0000-00007F5C0000}"/>
    <cellStyle name="Normal 6 3 5 2 5 2 6 2" xfId="35833" xr:uid="{00000000-0005-0000-0000-0000805C0000}"/>
    <cellStyle name="Normal 6 3 5 2 5 2 7" xfId="25237" xr:uid="{00000000-0005-0000-0000-0000815C0000}"/>
    <cellStyle name="Normal 6 3 5 2 5 3" xfId="12751" xr:uid="{00000000-0005-0000-0000-0000825C0000}"/>
    <cellStyle name="Normal 6 3 5 2 5 3 2" xfId="12752" xr:uid="{00000000-0005-0000-0000-0000835C0000}"/>
    <cellStyle name="Normal 6 3 5 2 5 3 2 2" xfId="12753" xr:uid="{00000000-0005-0000-0000-0000845C0000}"/>
    <cellStyle name="Normal 6 3 5 2 5 3 2 2 2" xfId="40834" xr:uid="{00000000-0005-0000-0000-0000855C0000}"/>
    <cellStyle name="Normal 6 3 5 2 5 3 2 3" xfId="30816" xr:uid="{00000000-0005-0000-0000-0000865C0000}"/>
    <cellStyle name="Normal 6 3 5 2 5 3 3" xfId="12754" xr:uid="{00000000-0005-0000-0000-0000875C0000}"/>
    <cellStyle name="Normal 6 3 5 2 5 3 3 2" xfId="12755" xr:uid="{00000000-0005-0000-0000-0000885C0000}"/>
    <cellStyle name="Normal 6 3 5 2 5 3 3 2 2" xfId="40835" xr:uid="{00000000-0005-0000-0000-0000895C0000}"/>
    <cellStyle name="Normal 6 3 5 2 5 3 3 3" xfId="30817" xr:uid="{00000000-0005-0000-0000-00008A5C0000}"/>
    <cellStyle name="Normal 6 3 5 2 5 3 4" xfId="12756" xr:uid="{00000000-0005-0000-0000-00008B5C0000}"/>
    <cellStyle name="Normal 6 3 5 2 5 3 4 2" xfId="35836" xr:uid="{00000000-0005-0000-0000-00008C5C0000}"/>
    <cellStyle name="Normal 6 3 5 2 5 3 5" xfId="25240" xr:uid="{00000000-0005-0000-0000-00008D5C0000}"/>
    <cellStyle name="Normal 6 3 5 2 5 4" xfId="12757" xr:uid="{00000000-0005-0000-0000-00008E5C0000}"/>
    <cellStyle name="Normal 6 3 5 2 5 4 2" xfId="12758" xr:uid="{00000000-0005-0000-0000-00008F5C0000}"/>
    <cellStyle name="Normal 6 3 5 2 5 4 2 2" xfId="12759" xr:uid="{00000000-0005-0000-0000-0000905C0000}"/>
    <cellStyle name="Normal 6 3 5 2 5 4 2 2 2" xfId="40836" xr:uid="{00000000-0005-0000-0000-0000915C0000}"/>
    <cellStyle name="Normal 6 3 5 2 5 4 2 3" xfId="30818" xr:uid="{00000000-0005-0000-0000-0000925C0000}"/>
    <cellStyle name="Normal 6 3 5 2 5 4 3" xfId="12760" xr:uid="{00000000-0005-0000-0000-0000935C0000}"/>
    <cellStyle name="Normal 6 3 5 2 5 4 3 2" xfId="12761" xr:uid="{00000000-0005-0000-0000-0000945C0000}"/>
    <cellStyle name="Normal 6 3 5 2 5 4 3 2 2" xfId="40837" xr:uid="{00000000-0005-0000-0000-0000955C0000}"/>
    <cellStyle name="Normal 6 3 5 2 5 4 3 3" xfId="30819" xr:uid="{00000000-0005-0000-0000-0000965C0000}"/>
    <cellStyle name="Normal 6 3 5 2 5 4 4" xfId="12762" xr:uid="{00000000-0005-0000-0000-0000975C0000}"/>
    <cellStyle name="Normal 6 3 5 2 5 4 4 2" xfId="35837" xr:uid="{00000000-0005-0000-0000-0000985C0000}"/>
    <cellStyle name="Normal 6 3 5 2 5 4 5" xfId="25241" xr:uid="{00000000-0005-0000-0000-0000995C0000}"/>
    <cellStyle name="Normal 6 3 5 2 5 5" xfId="12763" xr:uid="{00000000-0005-0000-0000-00009A5C0000}"/>
    <cellStyle name="Normal 6 3 5 2 5 5 2" xfId="12764" xr:uid="{00000000-0005-0000-0000-00009B5C0000}"/>
    <cellStyle name="Normal 6 3 5 2 5 5 2 2" xfId="40838" xr:uid="{00000000-0005-0000-0000-00009C5C0000}"/>
    <cellStyle name="Normal 6 3 5 2 5 5 3" xfId="30820" xr:uid="{00000000-0005-0000-0000-00009D5C0000}"/>
    <cellStyle name="Normal 6 3 5 2 5 6" xfId="12765" xr:uid="{00000000-0005-0000-0000-00009E5C0000}"/>
    <cellStyle name="Normal 6 3 5 2 5 6 2" xfId="12766" xr:uid="{00000000-0005-0000-0000-00009F5C0000}"/>
    <cellStyle name="Normal 6 3 5 2 5 6 2 2" xfId="40839" xr:uid="{00000000-0005-0000-0000-0000A05C0000}"/>
    <cellStyle name="Normal 6 3 5 2 5 6 3" xfId="30821" xr:uid="{00000000-0005-0000-0000-0000A15C0000}"/>
    <cellStyle name="Normal 6 3 5 2 5 7" xfId="12767" xr:uid="{00000000-0005-0000-0000-0000A25C0000}"/>
    <cellStyle name="Normal 6 3 5 2 5 7 2" xfId="35832" xr:uid="{00000000-0005-0000-0000-0000A35C0000}"/>
    <cellStyle name="Normal 6 3 5 2 5 8" xfId="25236" xr:uid="{00000000-0005-0000-0000-0000A45C0000}"/>
    <cellStyle name="Normal 6 3 5 2 6" xfId="12768" xr:uid="{00000000-0005-0000-0000-0000A55C0000}"/>
    <cellStyle name="Normal 6 3 5 2 6 2" xfId="12769" xr:uid="{00000000-0005-0000-0000-0000A65C0000}"/>
    <cellStyle name="Normal 6 3 5 2 6 2 2" xfId="12770" xr:uid="{00000000-0005-0000-0000-0000A75C0000}"/>
    <cellStyle name="Normal 6 3 5 2 6 2 2 2" xfId="12771" xr:uid="{00000000-0005-0000-0000-0000A85C0000}"/>
    <cellStyle name="Normal 6 3 5 2 6 2 2 2 2" xfId="40840" xr:uid="{00000000-0005-0000-0000-0000A95C0000}"/>
    <cellStyle name="Normal 6 3 5 2 6 2 2 3" xfId="30822" xr:uid="{00000000-0005-0000-0000-0000AA5C0000}"/>
    <cellStyle name="Normal 6 3 5 2 6 2 3" xfId="12772" xr:uid="{00000000-0005-0000-0000-0000AB5C0000}"/>
    <cellStyle name="Normal 6 3 5 2 6 2 3 2" xfId="12773" xr:uid="{00000000-0005-0000-0000-0000AC5C0000}"/>
    <cellStyle name="Normal 6 3 5 2 6 2 3 2 2" xfId="40841" xr:uid="{00000000-0005-0000-0000-0000AD5C0000}"/>
    <cellStyle name="Normal 6 3 5 2 6 2 3 3" xfId="30823" xr:uid="{00000000-0005-0000-0000-0000AE5C0000}"/>
    <cellStyle name="Normal 6 3 5 2 6 2 4" xfId="12774" xr:uid="{00000000-0005-0000-0000-0000AF5C0000}"/>
    <cellStyle name="Normal 6 3 5 2 6 2 4 2" xfId="35839" xr:uid="{00000000-0005-0000-0000-0000B05C0000}"/>
    <cellStyle name="Normal 6 3 5 2 6 2 5" xfId="25243" xr:uid="{00000000-0005-0000-0000-0000B15C0000}"/>
    <cellStyle name="Normal 6 3 5 2 6 3" xfId="12775" xr:uid="{00000000-0005-0000-0000-0000B25C0000}"/>
    <cellStyle name="Normal 6 3 5 2 6 3 2" xfId="12776" xr:uid="{00000000-0005-0000-0000-0000B35C0000}"/>
    <cellStyle name="Normal 6 3 5 2 6 3 2 2" xfId="12777" xr:uid="{00000000-0005-0000-0000-0000B45C0000}"/>
    <cellStyle name="Normal 6 3 5 2 6 3 2 2 2" xfId="40842" xr:uid="{00000000-0005-0000-0000-0000B55C0000}"/>
    <cellStyle name="Normal 6 3 5 2 6 3 2 3" xfId="30824" xr:uid="{00000000-0005-0000-0000-0000B65C0000}"/>
    <cellStyle name="Normal 6 3 5 2 6 3 3" xfId="12778" xr:uid="{00000000-0005-0000-0000-0000B75C0000}"/>
    <cellStyle name="Normal 6 3 5 2 6 3 3 2" xfId="12779" xr:uid="{00000000-0005-0000-0000-0000B85C0000}"/>
    <cellStyle name="Normal 6 3 5 2 6 3 3 2 2" xfId="40843" xr:uid="{00000000-0005-0000-0000-0000B95C0000}"/>
    <cellStyle name="Normal 6 3 5 2 6 3 3 3" xfId="30825" xr:uid="{00000000-0005-0000-0000-0000BA5C0000}"/>
    <cellStyle name="Normal 6 3 5 2 6 3 4" xfId="12780" xr:uid="{00000000-0005-0000-0000-0000BB5C0000}"/>
    <cellStyle name="Normal 6 3 5 2 6 3 4 2" xfId="35840" xr:uid="{00000000-0005-0000-0000-0000BC5C0000}"/>
    <cellStyle name="Normal 6 3 5 2 6 3 5" xfId="25244" xr:uid="{00000000-0005-0000-0000-0000BD5C0000}"/>
    <cellStyle name="Normal 6 3 5 2 6 4" xfId="12781" xr:uid="{00000000-0005-0000-0000-0000BE5C0000}"/>
    <cellStyle name="Normal 6 3 5 2 6 4 2" xfId="12782" xr:uid="{00000000-0005-0000-0000-0000BF5C0000}"/>
    <cellStyle name="Normal 6 3 5 2 6 4 2 2" xfId="40844" xr:uid="{00000000-0005-0000-0000-0000C05C0000}"/>
    <cellStyle name="Normal 6 3 5 2 6 4 3" xfId="30826" xr:uid="{00000000-0005-0000-0000-0000C15C0000}"/>
    <cellStyle name="Normal 6 3 5 2 6 5" xfId="12783" xr:uid="{00000000-0005-0000-0000-0000C25C0000}"/>
    <cellStyle name="Normal 6 3 5 2 6 5 2" xfId="12784" xr:uid="{00000000-0005-0000-0000-0000C35C0000}"/>
    <cellStyle name="Normal 6 3 5 2 6 5 2 2" xfId="40845" xr:uid="{00000000-0005-0000-0000-0000C45C0000}"/>
    <cellStyle name="Normal 6 3 5 2 6 5 3" xfId="30827" xr:uid="{00000000-0005-0000-0000-0000C55C0000}"/>
    <cellStyle name="Normal 6 3 5 2 6 6" xfId="12785" xr:uid="{00000000-0005-0000-0000-0000C65C0000}"/>
    <cellStyle name="Normal 6 3 5 2 6 6 2" xfId="35838" xr:uid="{00000000-0005-0000-0000-0000C75C0000}"/>
    <cellStyle name="Normal 6 3 5 2 6 7" xfId="25242" xr:uid="{00000000-0005-0000-0000-0000C85C0000}"/>
    <cellStyle name="Normal 6 3 5 2 7" xfId="12786" xr:uid="{00000000-0005-0000-0000-0000C95C0000}"/>
    <cellStyle name="Normal 6 3 5 2 7 2" xfId="12787" xr:uid="{00000000-0005-0000-0000-0000CA5C0000}"/>
    <cellStyle name="Normal 6 3 5 2 7 2 2" xfId="12788" xr:uid="{00000000-0005-0000-0000-0000CB5C0000}"/>
    <cellStyle name="Normal 6 3 5 2 7 2 2 2" xfId="40846" xr:uid="{00000000-0005-0000-0000-0000CC5C0000}"/>
    <cellStyle name="Normal 6 3 5 2 7 2 3" xfId="30828" xr:uid="{00000000-0005-0000-0000-0000CD5C0000}"/>
    <cellStyle name="Normal 6 3 5 2 7 3" xfId="12789" xr:uid="{00000000-0005-0000-0000-0000CE5C0000}"/>
    <cellStyle name="Normal 6 3 5 2 7 3 2" xfId="12790" xr:uid="{00000000-0005-0000-0000-0000CF5C0000}"/>
    <cellStyle name="Normal 6 3 5 2 7 3 2 2" xfId="40847" xr:uid="{00000000-0005-0000-0000-0000D05C0000}"/>
    <cellStyle name="Normal 6 3 5 2 7 3 3" xfId="30829" xr:uid="{00000000-0005-0000-0000-0000D15C0000}"/>
    <cellStyle name="Normal 6 3 5 2 7 4" xfId="12791" xr:uid="{00000000-0005-0000-0000-0000D25C0000}"/>
    <cellStyle name="Normal 6 3 5 2 7 4 2" xfId="35841" xr:uid="{00000000-0005-0000-0000-0000D35C0000}"/>
    <cellStyle name="Normal 6 3 5 2 7 5" xfId="25245" xr:uid="{00000000-0005-0000-0000-0000D45C0000}"/>
    <cellStyle name="Normal 6 3 5 2 8" xfId="12792" xr:uid="{00000000-0005-0000-0000-0000D55C0000}"/>
    <cellStyle name="Normal 6 3 5 2 8 2" xfId="12793" xr:uid="{00000000-0005-0000-0000-0000D65C0000}"/>
    <cellStyle name="Normal 6 3 5 2 8 2 2" xfId="12794" xr:uid="{00000000-0005-0000-0000-0000D75C0000}"/>
    <cellStyle name="Normal 6 3 5 2 8 2 2 2" xfId="40848" xr:uid="{00000000-0005-0000-0000-0000D85C0000}"/>
    <cellStyle name="Normal 6 3 5 2 8 2 3" xfId="30830" xr:uid="{00000000-0005-0000-0000-0000D95C0000}"/>
    <cellStyle name="Normal 6 3 5 2 8 3" xfId="12795" xr:uid="{00000000-0005-0000-0000-0000DA5C0000}"/>
    <cellStyle name="Normal 6 3 5 2 8 3 2" xfId="12796" xr:uid="{00000000-0005-0000-0000-0000DB5C0000}"/>
    <cellStyle name="Normal 6 3 5 2 8 3 2 2" xfId="40849" xr:uid="{00000000-0005-0000-0000-0000DC5C0000}"/>
    <cellStyle name="Normal 6 3 5 2 8 3 3" xfId="30831" xr:uid="{00000000-0005-0000-0000-0000DD5C0000}"/>
    <cellStyle name="Normal 6 3 5 2 8 4" xfId="12797" xr:uid="{00000000-0005-0000-0000-0000DE5C0000}"/>
    <cellStyle name="Normal 6 3 5 2 8 4 2" xfId="35842" xr:uid="{00000000-0005-0000-0000-0000DF5C0000}"/>
    <cellStyle name="Normal 6 3 5 2 8 5" xfId="25246" xr:uid="{00000000-0005-0000-0000-0000E05C0000}"/>
    <cellStyle name="Normal 6 3 5 2 9" xfId="12798" xr:uid="{00000000-0005-0000-0000-0000E15C0000}"/>
    <cellStyle name="Normal 6 3 5 2 9 2" xfId="12799" xr:uid="{00000000-0005-0000-0000-0000E25C0000}"/>
    <cellStyle name="Normal 6 3 5 2 9 2 2" xfId="40850" xr:uid="{00000000-0005-0000-0000-0000E35C0000}"/>
    <cellStyle name="Normal 6 3 5 2 9 3" xfId="30832" xr:uid="{00000000-0005-0000-0000-0000E45C0000}"/>
    <cellStyle name="Normal 6 3 5 3" xfId="12800" xr:uid="{00000000-0005-0000-0000-0000E55C0000}"/>
    <cellStyle name="Normal 6 3 5 3 10" xfId="25247" xr:uid="{00000000-0005-0000-0000-0000E65C0000}"/>
    <cellStyle name="Normal 6 3 5 3 2" xfId="12801" xr:uid="{00000000-0005-0000-0000-0000E75C0000}"/>
    <cellStyle name="Normal 6 3 5 3 2 2" xfId="12802" xr:uid="{00000000-0005-0000-0000-0000E85C0000}"/>
    <cellStyle name="Normal 6 3 5 3 2 2 2" xfId="12803" xr:uid="{00000000-0005-0000-0000-0000E95C0000}"/>
    <cellStyle name="Normal 6 3 5 3 2 2 2 2" xfId="12804" xr:uid="{00000000-0005-0000-0000-0000EA5C0000}"/>
    <cellStyle name="Normal 6 3 5 3 2 2 2 2 2" xfId="12805" xr:uid="{00000000-0005-0000-0000-0000EB5C0000}"/>
    <cellStyle name="Normal 6 3 5 3 2 2 2 2 2 2" xfId="40851" xr:uid="{00000000-0005-0000-0000-0000EC5C0000}"/>
    <cellStyle name="Normal 6 3 5 3 2 2 2 2 3" xfId="30833" xr:uid="{00000000-0005-0000-0000-0000ED5C0000}"/>
    <cellStyle name="Normal 6 3 5 3 2 2 2 3" xfId="12806" xr:uid="{00000000-0005-0000-0000-0000EE5C0000}"/>
    <cellStyle name="Normal 6 3 5 3 2 2 2 3 2" xfId="12807" xr:uid="{00000000-0005-0000-0000-0000EF5C0000}"/>
    <cellStyle name="Normal 6 3 5 3 2 2 2 3 2 2" xfId="40852" xr:uid="{00000000-0005-0000-0000-0000F05C0000}"/>
    <cellStyle name="Normal 6 3 5 3 2 2 2 3 3" xfId="30834" xr:uid="{00000000-0005-0000-0000-0000F15C0000}"/>
    <cellStyle name="Normal 6 3 5 3 2 2 2 4" xfId="12808" xr:uid="{00000000-0005-0000-0000-0000F25C0000}"/>
    <cellStyle name="Normal 6 3 5 3 2 2 2 4 2" xfId="35846" xr:uid="{00000000-0005-0000-0000-0000F35C0000}"/>
    <cellStyle name="Normal 6 3 5 3 2 2 2 5" xfId="25250" xr:uid="{00000000-0005-0000-0000-0000F45C0000}"/>
    <cellStyle name="Normal 6 3 5 3 2 2 3" xfId="12809" xr:uid="{00000000-0005-0000-0000-0000F55C0000}"/>
    <cellStyle name="Normal 6 3 5 3 2 2 3 2" xfId="12810" xr:uid="{00000000-0005-0000-0000-0000F65C0000}"/>
    <cellStyle name="Normal 6 3 5 3 2 2 3 2 2" xfId="12811" xr:uid="{00000000-0005-0000-0000-0000F75C0000}"/>
    <cellStyle name="Normal 6 3 5 3 2 2 3 2 2 2" xfId="40853" xr:uid="{00000000-0005-0000-0000-0000F85C0000}"/>
    <cellStyle name="Normal 6 3 5 3 2 2 3 2 3" xfId="30835" xr:uid="{00000000-0005-0000-0000-0000F95C0000}"/>
    <cellStyle name="Normal 6 3 5 3 2 2 3 3" xfId="12812" xr:uid="{00000000-0005-0000-0000-0000FA5C0000}"/>
    <cellStyle name="Normal 6 3 5 3 2 2 3 3 2" xfId="12813" xr:uid="{00000000-0005-0000-0000-0000FB5C0000}"/>
    <cellStyle name="Normal 6 3 5 3 2 2 3 3 2 2" xfId="40854" xr:uid="{00000000-0005-0000-0000-0000FC5C0000}"/>
    <cellStyle name="Normal 6 3 5 3 2 2 3 3 3" xfId="30836" xr:uid="{00000000-0005-0000-0000-0000FD5C0000}"/>
    <cellStyle name="Normal 6 3 5 3 2 2 3 4" xfId="12814" xr:uid="{00000000-0005-0000-0000-0000FE5C0000}"/>
    <cellStyle name="Normal 6 3 5 3 2 2 3 4 2" xfId="35847" xr:uid="{00000000-0005-0000-0000-0000FF5C0000}"/>
    <cellStyle name="Normal 6 3 5 3 2 2 3 5" xfId="25251" xr:uid="{00000000-0005-0000-0000-0000005D0000}"/>
    <cellStyle name="Normal 6 3 5 3 2 2 4" xfId="12815" xr:uid="{00000000-0005-0000-0000-0000015D0000}"/>
    <cellStyle name="Normal 6 3 5 3 2 2 4 2" xfId="12816" xr:uid="{00000000-0005-0000-0000-0000025D0000}"/>
    <cellStyle name="Normal 6 3 5 3 2 2 4 2 2" xfId="40855" xr:uid="{00000000-0005-0000-0000-0000035D0000}"/>
    <cellStyle name="Normal 6 3 5 3 2 2 4 3" xfId="30837" xr:uid="{00000000-0005-0000-0000-0000045D0000}"/>
    <cellStyle name="Normal 6 3 5 3 2 2 5" xfId="12817" xr:uid="{00000000-0005-0000-0000-0000055D0000}"/>
    <cellStyle name="Normal 6 3 5 3 2 2 5 2" xfId="12818" xr:uid="{00000000-0005-0000-0000-0000065D0000}"/>
    <cellStyle name="Normal 6 3 5 3 2 2 5 2 2" xfId="40856" xr:uid="{00000000-0005-0000-0000-0000075D0000}"/>
    <cellStyle name="Normal 6 3 5 3 2 2 5 3" xfId="30838" xr:uid="{00000000-0005-0000-0000-0000085D0000}"/>
    <cellStyle name="Normal 6 3 5 3 2 2 6" xfId="12819" xr:uid="{00000000-0005-0000-0000-0000095D0000}"/>
    <cellStyle name="Normal 6 3 5 3 2 2 6 2" xfId="35845" xr:uid="{00000000-0005-0000-0000-00000A5D0000}"/>
    <cellStyle name="Normal 6 3 5 3 2 2 7" xfId="25249" xr:uid="{00000000-0005-0000-0000-00000B5D0000}"/>
    <cellStyle name="Normal 6 3 5 3 2 3" xfId="12820" xr:uid="{00000000-0005-0000-0000-00000C5D0000}"/>
    <cellStyle name="Normal 6 3 5 3 2 3 2" xfId="12821" xr:uid="{00000000-0005-0000-0000-00000D5D0000}"/>
    <cellStyle name="Normal 6 3 5 3 2 3 2 2" xfId="12822" xr:uid="{00000000-0005-0000-0000-00000E5D0000}"/>
    <cellStyle name="Normal 6 3 5 3 2 3 2 2 2" xfId="40857" xr:uid="{00000000-0005-0000-0000-00000F5D0000}"/>
    <cellStyle name="Normal 6 3 5 3 2 3 2 3" xfId="30839" xr:uid="{00000000-0005-0000-0000-0000105D0000}"/>
    <cellStyle name="Normal 6 3 5 3 2 3 3" xfId="12823" xr:uid="{00000000-0005-0000-0000-0000115D0000}"/>
    <cellStyle name="Normal 6 3 5 3 2 3 3 2" xfId="12824" xr:uid="{00000000-0005-0000-0000-0000125D0000}"/>
    <cellStyle name="Normal 6 3 5 3 2 3 3 2 2" xfId="40858" xr:uid="{00000000-0005-0000-0000-0000135D0000}"/>
    <cellStyle name="Normal 6 3 5 3 2 3 3 3" xfId="30840" xr:uid="{00000000-0005-0000-0000-0000145D0000}"/>
    <cellStyle name="Normal 6 3 5 3 2 3 4" xfId="12825" xr:uid="{00000000-0005-0000-0000-0000155D0000}"/>
    <cellStyle name="Normal 6 3 5 3 2 3 4 2" xfId="35848" xr:uid="{00000000-0005-0000-0000-0000165D0000}"/>
    <cellStyle name="Normal 6 3 5 3 2 3 5" xfId="25252" xr:uid="{00000000-0005-0000-0000-0000175D0000}"/>
    <cellStyle name="Normal 6 3 5 3 2 4" xfId="12826" xr:uid="{00000000-0005-0000-0000-0000185D0000}"/>
    <cellStyle name="Normal 6 3 5 3 2 4 2" xfId="12827" xr:uid="{00000000-0005-0000-0000-0000195D0000}"/>
    <cellStyle name="Normal 6 3 5 3 2 4 2 2" xfId="12828" xr:uid="{00000000-0005-0000-0000-00001A5D0000}"/>
    <cellStyle name="Normal 6 3 5 3 2 4 2 2 2" xfId="40859" xr:uid="{00000000-0005-0000-0000-00001B5D0000}"/>
    <cellStyle name="Normal 6 3 5 3 2 4 2 3" xfId="30841" xr:uid="{00000000-0005-0000-0000-00001C5D0000}"/>
    <cellStyle name="Normal 6 3 5 3 2 4 3" xfId="12829" xr:uid="{00000000-0005-0000-0000-00001D5D0000}"/>
    <cellStyle name="Normal 6 3 5 3 2 4 3 2" xfId="12830" xr:uid="{00000000-0005-0000-0000-00001E5D0000}"/>
    <cellStyle name="Normal 6 3 5 3 2 4 3 2 2" xfId="40860" xr:uid="{00000000-0005-0000-0000-00001F5D0000}"/>
    <cellStyle name="Normal 6 3 5 3 2 4 3 3" xfId="30842" xr:uid="{00000000-0005-0000-0000-0000205D0000}"/>
    <cellStyle name="Normal 6 3 5 3 2 4 4" xfId="12831" xr:uid="{00000000-0005-0000-0000-0000215D0000}"/>
    <cellStyle name="Normal 6 3 5 3 2 4 4 2" xfId="35849" xr:uid="{00000000-0005-0000-0000-0000225D0000}"/>
    <cellStyle name="Normal 6 3 5 3 2 4 5" xfId="25253" xr:uid="{00000000-0005-0000-0000-0000235D0000}"/>
    <cellStyle name="Normal 6 3 5 3 2 5" xfId="12832" xr:uid="{00000000-0005-0000-0000-0000245D0000}"/>
    <cellStyle name="Normal 6 3 5 3 2 5 2" xfId="12833" xr:uid="{00000000-0005-0000-0000-0000255D0000}"/>
    <cellStyle name="Normal 6 3 5 3 2 5 2 2" xfId="40861" xr:uid="{00000000-0005-0000-0000-0000265D0000}"/>
    <cellStyle name="Normal 6 3 5 3 2 5 3" xfId="30843" xr:uid="{00000000-0005-0000-0000-0000275D0000}"/>
    <cellStyle name="Normal 6 3 5 3 2 6" xfId="12834" xr:uid="{00000000-0005-0000-0000-0000285D0000}"/>
    <cellStyle name="Normal 6 3 5 3 2 6 2" xfId="12835" xr:uid="{00000000-0005-0000-0000-0000295D0000}"/>
    <cellStyle name="Normal 6 3 5 3 2 6 2 2" xfId="40862" xr:uid="{00000000-0005-0000-0000-00002A5D0000}"/>
    <cellStyle name="Normal 6 3 5 3 2 6 3" xfId="30844" xr:uid="{00000000-0005-0000-0000-00002B5D0000}"/>
    <cellStyle name="Normal 6 3 5 3 2 7" xfId="12836" xr:uid="{00000000-0005-0000-0000-00002C5D0000}"/>
    <cellStyle name="Normal 6 3 5 3 2 7 2" xfId="35844" xr:uid="{00000000-0005-0000-0000-00002D5D0000}"/>
    <cellStyle name="Normal 6 3 5 3 2 8" xfId="25248" xr:uid="{00000000-0005-0000-0000-00002E5D0000}"/>
    <cellStyle name="Normal 6 3 5 3 3" xfId="12837" xr:uid="{00000000-0005-0000-0000-00002F5D0000}"/>
    <cellStyle name="Normal 6 3 5 3 3 2" xfId="12838" xr:uid="{00000000-0005-0000-0000-0000305D0000}"/>
    <cellStyle name="Normal 6 3 5 3 3 2 2" xfId="12839" xr:uid="{00000000-0005-0000-0000-0000315D0000}"/>
    <cellStyle name="Normal 6 3 5 3 3 2 2 2" xfId="12840" xr:uid="{00000000-0005-0000-0000-0000325D0000}"/>
    <cellStyle name="Normal 6 3 5 3 3 2 2 2 2" xfId="12841" xr:uid="{00000000-0005-0000-0000-0000335D0000}"/>
    <cellStyle name="Normal 6 3 5 3 3 2 2 2 2 2" xfId="40863" xr:uid="{00000000-0005-0000-0000-0000345D0000}"/>
    <cellStyle name="Normal 6 3 5 3 3 2 2 2 3" xfId="30845" xr:uid="{00000000-0005-0000-0000-0000355D0000}"/>
    <cellStyle name="Normal 6 3 5 3 3 2 2 3" xfId="12842" xr:uid="{00000000-0005-0000-0000-0000365D0000}"/>
    <cellStyle name="Normal 6 3 5 3 3 2 2 3 2" xfId="12843" xr:uid="{00000000-0005-0000-0000-0000375D0000}"/>
    <cellStyle name="Normal 6 3 5 3 3 2 2 3 2 2" xfId="40864" xr:uid="{00000000-0005-0000-0000-0000385D0000}"/>
    <cellStyle name="Normal 6 3 5 3 3 2 2 3 3" xfId="30846" xr:uid="{00000000-0005-0000-0000-0000395D0000}"/>
    <cellStyle name="Normal 6 3 5 3 3 2 2 4" xfId="12844" xr:uid="{00000000-0005-0000-0000-00003A5D0000}"/>
    <cellStyle name="Normal 6 3 5 3 3 2 2 4 2" xfId="35852" xr:uid="{00000000-0005-0000-0000-00003B5D0000}"/>
    <cellStyle name="Normal 6 3 5 3 3 2 2 5" xfId="25256" xr:uid="{00000000-0005-0000-0000-00003C5D0000}"/>
    <cellStyle name="Normal 6 3 5 3 3 2 3" xfId="12845" xr:uid="{00000000-0005-0000-0000-00003D5D0000}"/>
    <cellStyle name="Normal 6 3 5 3 3 2 3 2" xfId="12846" xr:uid="{00000000-0005-0000-0000-00003E5D0000}"/>
    <cellStyle name="Normal 6 3 5 3 3 2 3 2 2" xfId="12847" xr:uid="{00000000-0005-0000-0000-00003F5D0000}"/>
    <cellStyle name="Normal 6 3 5 3 3 2 3 2 2 2" xfId="40865" xr:uid="{00000000-0005-0000-0000-0000405D0000}"/>
    <cellStyle name="Normal 6 3 5 3 3 2 3 2 3" xfId="30847" xr:uid="{00000000-0005-0000-0000-0000415D0000}"/>
    <cellStyle name="Normal 6 3 5 3 3 2 3 3" xfId="12848" xr:uid="{00000000-0005-0000-0000-0000425D0000}"/>
    <cellStyle name="Normal 6 3 5 3 3 2 3 3 2" xfId="12849" xr:uid="{00000000-0005-0000-0000-0000435D0000}"/>
    <cellStyle name="Normal 6 3 5 3 3 2 3 3 2 2" xfId="40866" xr:uid="{00000000-0005-0000-0000-0000445D0000}"/>
    <cellStyle name="Normal 6 3 5 3 3 2 3 3 3" xfId="30848" xr:uid="{00000000-0005-0000-0000-0000455D0000}"/>
    <cellStyle name="Normal 6 3 5 3 3 2 3 4" xfId="12850" xr:uid="{00000000-0005-0000-0000-0000465D0000}"/>
    <cellStyle name="Normal 6 3 5 3 3 2 3 4 2" xfId="35853" xr:uid="{00000000-0005-0000-0000-0000475D0000}"/>
    <cellStyle name="Normal 6 3 5 3 3 2 3 5" xfId="25257" xr:uid="{00000000-0005-0000-0000-0000485D0000}"/>
    <cellStyle name="Normal 6 3 5 3 3 2 4" xfId="12851" xr:uid="{00000000-0005-0000-0000-0000495D0000}"/>
    <cellStyle name="Normal 6 3 5 3 3 2 4 2" xfId="12852" xr:uid="{00000000-0005-0000-0000-00004A5D0000}"/>
    <cellStyle name="Normal 6 3 5 3 3 2 4 2 2" xfId="40867" xr:uid="{00000000-0005-0000-0000-00004B5D0000}"/>
    <cellStyle name="Normal 6 3 5 3 3 2 4 3" xfId="30849" xr:uid="{00000000-0005-0000-0000-00004C5D0000}"/>
    <cellStyle name="Normal 6 3 5 3 3 2 5" xfId="12853" xr:uid="{00000000-0005-0000-0000-00004D5D0000}"/>
    <cellStyle name="Normal 6 3 5 3 3 2 5 2" xfId="12854" xr:uid="{00000000-0005-0000-0000-00004E5D0000}"/>
    <cellStyle name="Normal 6 3 5 3 3 2 5 2 2" xfId="40868" xr:uid="{00000000-0005-0000-0000-00004F5D0000}"/>
    <cellStyle name="Normal 6 3 5 3 3 2 5 3" xfId="30850" xr:uid="{00000000-0005-0000-0000-0000505D0000}"/>
    <cellStyle name="Normal 6 3 5 3 3 2 6" xfId="12855" xr:uid="{00000000-0005-0000-0000-0000515D0000}"/>
    <cellStyle name="Normal 6 3 5 3 3 2 6 2" xfId="35851" xr:uid="{00000000-0005-0000-0000-0000525D0000}"/>
    <cellStyle name="Normal 6 3 5 3 3 2 7" xfId="25255" xr:uid="{00000000-0005-0000-0000-0000535D0000}"/>
    <cellStyle name="Normal 6 3 5 3 3 3" xfId="12856" xr:uid="{00000000-0005-0000-0000-0000545D0000}"/>
    <cellStyle name="Normal 6 3 5 3 3 3 2" xfId="12857" xr:uid="{00000000-0005-0000-0000-0000555D0000}"/>
    <cellStyle name="Normal 6 3 5 3 3 3 2 2" xfId="12858" xr:uid="{00000000-0005-0000-0000-0000565D0000}"/>
    <cellStyle name="Normal 6 3 5 3 3 3 2 2 2" xfId="40869" xr:uid="{00000000-0005-0000-0000-0000575D0000}"/>
    <cellStyle name="Normal 6 3 5 3 3 3 2 3" xfId="30851" xr:uid="{00000000-0005-0000-0000-0000585D0000}"/>
    <cellStyle name="Normal 6 3 5 3 3 3 3" xfId="12859" xr:uid="{00000000-0005-0000-0000-0000595D0000}"/>
    <cellStyle name="Normal 6 3 5 3 3 3 3 2" xfId="12860" xr:uid="{00000000-0005-0000-0000-00005A5D0000}"/>
    <cellStyle name="Normal 6 3 5 3 3 3 3 2 2" xfId="40870" xr:uid="{00000000-0005-0000-0000-00005B5D0000}"/>
    <cellStyle name="Normal 6 3 5 3 3 3 3 3" xfId="30852" xr:uid="{00000000-0005-0000-0000-00005C5D0000}"/>
    <cellStyle name="Normal 6 3 5 3 3 3 4" xfId="12861" xr:uid="{00000000-0005-0000-0000-00005D5D0000}"/>
    <cellStyle name="Normal 6 3 5 3 3 3 4 2" xfId="35854" xr:uid="{00000000-0005-0000-0000-00005E5D0000}"/>
    <cellStyle name="Normal 6 3 5 3 3 3 5" xfId="25258" xr:uid="{00000000-0005-0000-0000-00005F5D0000}"/>
    <cellStyle name="Normal 6 3 5 3 3 4" xfId="12862" xr:uid="{00000000-0005-0000-0000-0000605D0000}"/>
    <cellStyle name="Normal 6 3 5 3 3 4 2" xfId="12863" xr:uid="{00000000-0005-0000-0000-0000615D0000}"/>
    <cellStyle name="Normal 6 3 5 3 3 4 2 2" xfId="12864" xr:uid="{00000000-0005-0000-0000-0000625D0000}"/>
    <cellStyle name="Normal 6 3 5 3 3 4 2 2 2" xfId="40871" xr:uid="{00000000-0005-0000-0000-0000635D0000}"/>
    <cellStyle name="Normal 6 3 5 3 3 4 2 3" xfId="30853" xr:uid="{00000000-0005-0000-0000-0000645D0000}"/>
    <cellStyle name="Normal 6 3 5 3 3 4 3" xfId="12865" xr:uid="{00000000-0005-0000-0000-0000655D0000}"/>
    <cellStyle name="Normal 6 3 5 3 3 4 3 2" xfId="12866" xr:uid="{00000000-0005-0000-0000-0000665D0000}"/>
    <cellStyle name="Normal 6 3 5 3 3 4 3 2 2" xfId="40872" xr:uid="{00000000-0005-0000-0000-0000675D0000}"/>
    <cellStyle name="Normal 6 3 5 3 3 4 3 3" xfId="30854" xr:uid="{00000000-0005-0000-0000-0000685D0000}"/>
    <cellStyle name="Normal 6 3 5 3 3 4 4" xfId="12867" xr:uid="{00000000-0005-0000-0000-0000695D0000}"/>
    <cellStyle name="Normal 6 3 5 3 3 4 4 2" xfId="35855" xr:uid="{00000000-0005-0000-0000-00006A5D0000}"/>
    <cellStyle name="Normal 6 3 5 3 3 4 5" xfId="25259" xr:uid="{00000000-0005-0000-0000-00006B5D0000}"/>
    <cellStyle name="Normal 6 3 5 3 3 5" xfId="12868" xr:uid="{00000000-0005-0000-0000-00006C5D0000}"/>
    <cellStyle name="Normal 6 3 5 3 3 5 2" xfId="12869" xr:uid="{00000000-0005-0000-0000-00006D5D0000}"/>
    <cellStyle name="Normal 6 3 5 3 3 5 2 2" xfId="40873" xr:uid="{00000000-0005-0000-0000-00006E5D0000}"/>
    <cellStyle name="Normal 6 3 5 3 3 5 3" xfId="30855" xr:uid="{00000000-0005-0000-0000-00006F5D0000}"/>
    <cellStyle name="Normal 6 3 5 3 3 6" xfId="12870" xr:uid="{00000000-0005-0000-0000-0000705D0000}"/>
    <cellStyle name="Normal 6 3 5 3 3 6 2" xfId="12871" xr:uid="{00000000-0005-0000-0000-0000715D0000}"/>
    <cellStyle name="Normal 6 3 5 3 3 6 2 2" xfId="40874" xr:uid="{00000000-0005-0000-0000-0000725D0000}"/>
    <cellStyle name="Normal 6 3 5 3 3 6 3" xfId="30856" xr:uid="{00000000-0005-0000-0000-0000735D0000}"/>
    <cellStyle name="Normal 6 3 5 3 3 7" xfId="12872" xr:uid="{00000000-0005-0000-0000-0000745D0000}"/>
    <cellStyle name="Normal 6 3 5 3 3 7 2" xfId="35850" xr:uid="{00000000-0005-0000-0000-0000755D0000}"/>
    <cellStyle name="Normal 6 3 5 3 3 8" xfId="25254" xr:uid="{00000000-0005-0000-0000-0000765D0000}"/>
    <cellStyle name="Normal 6 3 5 3 4" xfId="12873" xr:uid="{00000000-0005-0000-0000-0000775D0000}"/>
    <cellStyle name="Normal 6 3 5 3 4 2" xfId="12874" xr:uid="{00000000-0005-0000-0000-0000785D0000}"/>
    <cellStyle name="Normal 6 3 5 3 4 2 2" xfId="12875" xr:uid="{00000000-0005-0000-0000-0000795D0000}"/>
    <cellStyle name="Normal 6 3 5 3 4 2 2 2" xfId="12876" xr:uid="{00000000-0005-0000-0000-00007A5D0000}"/>
    <cellStyle name="Normal 6 3 5 3 4 2 2 2 2" xfId="40875" xr:uid="{00000000-0005-0000-0000-00007B5D0000}"/>
    <cellStyle name="Normal 6 3 5 3 4 2 2 3" xfId="30857" xr:uid="{00000000-0005-0000-0000-00007C5D0000}"/>
    <cellStyle name="Normal 6 3 5 3 4 2 3" xfId="12877" xr:uid="{00000000-0005-0000-0000-00007D5D0000}"/>
    <cellStyle name="Normal 6 3 5 3 4 2 3 2" xfId="12878" xr:uid="{00000000-0005-0000-0000-00007E5D0000}"/>
    <cellStyle name="Normal 6 3 5 3 4 2 3 2 2" xfId="40876" xr:uid="{00000000-0005-0000-0000-00007F5D0000}"/>
    <cellStyle name="Normal 6 3 5 3 4 2 3 3" xfId="30858" xr:uid="{00000000-0005-0000-0000-0000805D0000}"/>
    <cellStyle name="Normal 6 3 5 3 4 2 4" xfId="12879" xr:uid="{00000000-0005-0000-0000-0000815D0000}"/>
    <cellStyle name="Normal 6 3 5 3 4 2 4 2" xfId="35857" xr:uid="{00000000-0005-0000-0000-0000825D0000}"/>
    <cellStyle name="Normal 6 3 5 3 4 2 5" xfId="25261" xr:uid="{00000000-0005-0000-0000-0000835D0000}"/>
    <cellStyle name="Normal 6 3 5 3 4 3" xfId="12880" xr:uid="{00000000-0005-0000-0000-0000845D0000}"/>
    <cellStyle name="Normal 6 3 5 3 4 3 2" xfId="12881" xr:uid="{00000000-0005-0000-0000-0000855D0000}"/>
    <cellStyle name="Normal 6 3 5 3 4 3 2 2" xfId="12882" xr:uid="{00000000-0005-0000-0000-0000865D0000}"/>
    <cellStyle name="Normal 6 3 5 3 4 3 2 2 2" xfId="40877" xr:uid="{00000000-0005-0000-0000-0000875D0000}"/>
    <cellStyle name="Normal 6 3 5 3 4 3 2 3" xfId="30859" xr:uid="{00000000-0005-0000-0000-0000885D0000}"/>
    <cellStyle name="Normal 6 3 5 3 4 3 3" xfId="12883" xr:uid="{00000000-0005-0000-0000-0000895D0000}"/>
    <cellStyle name="Normal 6 3 5 3 4 3 3 2" xfId="12884" xr:uid="{00000000-0005-0000-0000-00008A5D0000}"/>
    <cellStyle name="Normal 6 3 5 3 4 3 3 2 2" xfId="40878" xr:uid="{00000000-0005-0000-0000-00008B5D0000}"/>
    <cellStyle name="Normal 6 3 5 3 4 3 3 3" xfId="30860" xr:uid="{00000000-0005-0000-0000-00008C5D0000}"/>
    <cellStyle name="Normal 6 3 5 3 4 3 4" xfId="12885" xr:uid="{00000000-0005-0000-0000-00008D5D0000}"/>
    <cellStyle name="Normal 6 3 5 3 4 3 4 2" xfId="35858" xr:uid="{00000000-0005-0000-0000-00008E5D0000}"/>
    <cellStyle name="Normal 6 3 5 3 4 3 5" xfId="25262" xr:uid="{00000000-0005-0000-0000-00008F5D0000}"/>
    <cellStyle name="Normal 6 3 5 3 4 4" xfId="12886" xr:uid="{00000000-0005-0000-0000-0000905D0000}"/>
    <cellStyle name="Normal 6 3 5 3 4 4 2" xfId="12887" xr:uid="{00000000-0005-0000-0000-0000915D0000}"/>
    <cellStyle name="Normal 6 3 5 3 4 4 2 2" xfId="40879" xr:uid="{00000000-0005-0000-0000-0000925D0000}"/>
    <cellStyle name="Normal 6 3 5 3 4 4 3" xfId="30861" xr:uid="{00000000-0005-0000-0000-0000935D0000}"/>
    <cellStyle name="Normal 6 3 5 3 4 5" xfId="12888" xr:uid="{00000000-0005-0000-0000-0000945D0000}"/>
    <cellStyle name="Normal 6 3 5 3 4 5 2" xfId="12889" xr:uid="{00000000-0005-0000-0000-0000955D0000}"/>
    <cellStyle name="Normal 6 3 5 3 4 5 2 2" xfId="40880" xr:uid="{00000000-0005-0000-0000-0000965D0000}"/>
    <cellStyle name="Normal 6 3 5 3 4 5 3" xfId="30862" xr:uid="{00000000-0005-0000-0000-0000975D0000}"/>
    <cellStyle name="Normal 6 3 5 3 4 6" xfId="12890" xr:uid="{00000000-0005-0000-0000-0000985D0000}"/>
    <cellStyle name="Normal 6 3 5 3 4 6 2" xfId="35856" xr:uid="{00000000-0005-0000-0000-0000995D0000}"/>
    <cellStyle name="Normal 6 3 5 3 4 7" xfId="25260" xr:uid="{00000000-0005-0000-0000-00009A5D0000}"/>
    <cellStyle name="Normal 6 3 5 3 5" xfId="12891" xr:uid="{00000000-0005-0000-0000-00009B5D0000}"/>
    <cellStyle name="Normal 6 3 5 3 5 2" xfId="12892" xr:uid="{00000000-0005-0000-0000-00009C5D0000}"/>
    <cellStyle name="Normal 6 3 5 3 5 2 2" xfId="12893" xr:uid="{00000000-0005-0000-0000-00009D5D0000}"/>
    <cellStyle name="Normal 6 3 5 3 5 2 2 2" xfId="40881" xr:uid="{00000000-0005-0000-0000-00009E5D0000}"/>
    <cellStyle name="Normal 6 3 5 3 5 2 3" xfId="30863" xr:uid="{00000000-0005-0000-0000-00009F5D0000}"/>
    <cellStyle name="Normal 6 3 5 3 5 3" xfId="12894" xr:uid="{00000000-0005-0000-0000-0000A05D0000}"/>
    <cellStyle name="Normal 6 3 5 3 5 3 2" xfId="12895" xr:uid="{00000000-0005-0000-0000-0000A15D0000}"/>
    <cellStyle name="Normal 6 3 5 3 5 3 2 2" xfId="40882" xr:uid="{00000000-0005-0000-0000-0000A25D0000}"/>
    <cellStyle name="Normal 6 3 5 3 5 3 3" xfId="30864" xr:uid="{00000000-0005-0000-0000-0000A35D0000}"/>
    <cellStyle name="Normal 6 3 5 3 5 4" xfId="12896" xr:uid="{00000000-0005-0000-0000-0000A45D0000}"/>
    <cellStyle name="Normal 6 3 5 3 5 4 2" xfId="35859" xr:uid="{00000000-0005-0000-0000-0000A55D0000}"/>
    <cellStyle name="Normal 6 3 5 3 5 5" xfId="25263" xr:uid="{00000000-0005-0000-0000-0000A65D0000}"/>
    <cellStyle name="Normal 6 3 5 3 6" xfId="12897" xr:uid="{00000000-0005-0000-0000-0000A75D0000}"/>
    <cellStyle name="Normal 6 3 5 3 6 2" xfId="12898" xr:uid="{00000000-0005-0000-0000-0000A85D0000}"/>
    <cellStyle name="Normal 6 3 5 3 6 2 2" xfId="12899" xr:uid="{00000000-0005-0000-0000-0000A95D0000}"/>
    <cellStyle name="Normal 6 3 5 3 6 2 2 2" xfId="40883" xr:uid="{00000000-0005-0000-0000-0000AA5D0000}"/>
    <cellStyle name="Normal 6 3 5 3 6 2 3" xfId="30865" xr:uid="{00000000-0005-0000-0000-0000AB5D0000}"/>
    <cellStyle name="Normal 6 3 5 3 6 3" xfId="12900" xr:uid="{00000000-0005-0000-0000-0000AC5D0000}"/>
    <cellStyle name="Normal 6 3 5 3 6 3 2" xfId="12901" xr:uid="{00000000-0005-0000-0000-0000AD5D0000}"/>
    <cellStyle name="Normal 6 3 5 3 6 3 2 2" xfId="40884" xr:uid="{00000000-0005-0000-0000-0000AE5D0000}"/>
    <cellStyle name="Normal 6 3 5 3 6 3 3" xfId="30866" xr:uid="{00000000-0005-0000-0000-0000AF5D0000}"/>
    <cellStyle name="Normal 6 3 5 3 6 4" xfId="12902" xr:uid="{00000000-0005-0000-0000-0000B05D0000}"/>
    <cellStyle name="Normal 6 3 5 3 6 4 2" xfId="35860" xr:uid="{00000000-0005-0000-0000-0000B15D0000}"/>
    <cellStyle name="Normal 6 3 5 3 6 5" xfId="25264" xr:uid="{00000000-0005-0000-0000-0000B25D0000}"/>
    <cellStyle name="Normal 6 3 5 3 7" xfId="12903" xr:uid="{00000000-0005-0000-0000-0000B35D0000}"/>
    <cellStyle name="Normal 6 3 5 3 7 2" xfId="12904" xr:uid="{00000000-0005-0000-0000-0000B45D0000}"/>
    <cellStyle name="Normal 6 3 5 3 7 2 2" xfId="40885" xr:uid="{00000000-0005-0000-0000-0000B55D0000}"/>
    <cellStyle name="Normal 6 3 5 3 7 3" xfId="30867" xr:uid="{00000000-0005-0000-0000-0000B65D0000}"/>
    <cellStyle name="Normal 6 3 5 3 8" xfId="12905" xr:uid="{00000000-0005-0000-0000-0000B75D0000}"/>
    <cellStyle name="Normal 6 3 5 3 8 2" xfId="12906" xr:uid="{00000000-0005-0000-0000-0000B85D0000}"/>
    <cellStyle name="Normal 6 3 5 3 8 2 2" xfId="40886" xr:uid="{00000000-0005-0000-0000-0000B95D0000}"/>
    <cellStyle name="Normal 6 3 5 3 8 3" xfId="30868" xr:uid="{00000000-0005-0000-0000-0000BA5D0000}"/>
    <cellStyle name="Normal 6 3 5 3 9" xfId="12907" xr:uid="{00000000-0005-0000-0000-0000BB5D0000}"/>
    <cellStyle name="Normal 6 3 5 3 9 2" xfId="35843" xr:uid="{00000000-0005-0000-0000-0000BC5D0000}"/>
    <cellStyle name="Normal 6 3 5 4" xfId="12908" xr:uid="{00000000-0005-0000-0000-0000BD5D0000}"/>
    <cellStyle name="Normal 6 3 5 4 2" xfId="12909" xr:uid="{00000000-0005-0000-0000-0000BE5D0000}"/>
    <cellStyle name="Normal 6 3 5 4 2 2" xfId="12910" xr:uid="{00000000-0005-0000-0000-0000BF5D0000}"/>
    <cellStyle name="Normal 6 3 5 4 2 2 2" xfId="12911" xr:uid="{00000000-0005-0000-0000-0000C05D0000}"/>
    <cellStyle name="Normal 6 3 5 4 2 2 2 2" xfId="12912" xr:uid="{00000000-0005-0000-0000-0000C15D0000}"/>
    <cellStyle name="Normal 6 3 5 4 2 2 2 2 2" xfId="40887" xr:uid="{00000000-0005-0000-0000-0000C25D0000}"/>
    <cellStyle name="Normal 6 3 5 4 2 2 2 3" xfId="30869" xr:uid="{00000000-0005-0000-0000-0000C35D0000}"/>
    <cellStyle name="Normal 6 3 5 4 2 2 3" xfId="12913" xr:uid="{00000000-0005-0000-0000-0000C45D0000}"/>
    <cellStyle name="Normal 6 3 5 4 2 2 3 2" xfId="12914" xr:uid="{00000000-0005-0000-0000-0000C55D0000}"/>
    <cellStyle name="Normal 6 3 5 4 2 2 3 2 2" xfId="40888" xr:uid="{00000000-0005-0000-0000-0000C65D0000}"/>
    <cellStyle name="Normal 6 3 5 4 2 2 3 3" xfId="30870" xr:uid="{00000000-0005-0000-0000-0000C75D0000}"/>
    <cellStyle name="Normal 6 3 5 4 2 2 4" xfId="12915" xr:uid="{00000000-0005-0000-0000-0000C85D0000}"/>
    <cellStyle name="Normal 6 3 5 4 2 2 4 2" xfId="35863" xr:uid="{00000000-0005-0000-0000-0000C95D0000}"/>
    <cellStyle name="Normal 6 3 5 4 2 2 5" xfId="25267" xr:uid="{00000000-0005-0000-0000-0000CA5D0000}"/>
    <cellStyle name="Normal 6 3 5 4 2 3" xfId="12916" xr:uid="{00000000-0005-0000-0000-0000CB5D0000}"/>
    <cellStyle name="Normal 6 3 5 4 2 3 2" xfId="12917" xr:uid="{00000000-0005-0000-0000-0000CC5D0000}"/>
    <cellStyle name="Normal 6 3 5 4 2 3 2 2" xfId="12918" xr:uid="{00000000-0005-0000-0000-0000CD5D0000}"/>
    <cellStyle name="Normal 6 3 5 4 2 3 2 2 2" xfId="40889" xr:uid="{00000000-0005-0000-0000-0000CE5D0000}"/>
    <cellStyle name="Normal 6 3 5 4 2 3 2 3" xfId="30871" xr:uid="{00000000-0005-0000-0000-0000CF5D0000}"/>
    <cellStyle name="Normal 6 3 5 4 2 3 3" xfId="12919" xr:uid="{00000000-0005-0000-0000-0000D05D0000}"/>
    <cellStyle name="Normal 6 3 5 4 2 3 3 2" xfId="12920" xr:uid="{00000000-0005-0000-0000-0000D15D0000}"/>
    <cellStyle name="Normal 6 3 5 4 2 3 3 2 2" xfId="40890" xr:uid="{00000000-0005-0000-0000-0000D25D0000}"/>
    <cellStyle name="Normal 6 3 5 4 2 3 3 3" xfId="30872" xr:uid="{00000000-0005-0000-0000-0000D35D0000}"/>
    <cellStyle name="Normal 6 3 5 4 2 3 4" xfId="12921" xr:uid="{00000000-0005-0000-0000-0000D45D0000}"/>
    <cellStyle name="Normal 6 3 5 4 2 3 4 2" xfId="35864" xr:uid="{00000000-0005-0000-0000-0000D55D0000}"/>
    <cellStyle name="Normal 6 3 5 4 2 3 5" xfId="25268" xr:uid="{00000000-0005-0000-0000-0000D65D0000}"/>
    <cellStyle name="Normal 6 3 5 4 2 4" xfId="12922" xr:uid="{00000000-0005-0000-0000-0000D75D0000}"/>
    <cellStyle name="Normal 6 3 5 4 2 4 2" xfId="12923" xr:uid="{00000000-0005-0000-0000-0000D85D0000}"/>
    <cellStyle name="Normal 6 3 5 4 2 4 2 2" xfId="40891" xr:uid="{00000000-0005-0000-0000-0000D95D0000}"/>
    <cellStyle name="Normal 6 3 5 4 2 4 3" xfId="30873" xr:uid="{00000000-0005-0000-0000-0000DA5D0000}"/>
    <cellStyle name="Normal 6 3 5 4 2 5" xfId="12924" xr:uid="{00000000-0005-0000-0000-0000DB5D0000}"/>
    <cellStyle name="Normal 6 3 5 4 2 5 2" xfId="12925" xr:uid="{00000000-0005-0000-0000-0000DC5D0000}"/>
    <cellStyle name="Normal 6 3 5 4 2 5 2 2" xfId="40892" xr:uid="{00000000-0005-0000-0000-0000DD5D0000}"/>
    <cellStyle name="Normal 6 3 5 4 2 5 3" xfId="30874" xr:uid="{00000000-0005-0000-0000-0000DE5D0000}"/>
    <cellStyle name="Normal 6 3 5 4 2 6" xfId="12926" xr:uid="{00000000-0005-0000-0000-0000DF5D0000}"/>
    <cellStyle name="Normal 6 3 5 4 2 6 2" xfId="35862" xr:uid="{00000000-0005-0000-0000-0000E05D0000}"/>
    <cellStyle name="Normal 6 3 5 4 2 7" xfId="25266" xr:uid="{00000000-0005-0000-0000-0000E15D0000}"/>
    <cellStyle name="Normal 6 3 5 4 3" xfId="12927" xr:uid="{00000000-0005-0000-0000-0000E25D0000}"/>
    <cellStyle name="Normal 6 3 5 4 3 2" xfId="12928" xr:uid="{00000000-0005-0000-0000-0000E35D0000}"/>
    <cellStyle name="Normal 6 3 5 4 3 2 2" xfId="12929" xr:uid="{00000000-0005-0000-0000-0000E45D0000}"/>
    <cellStyle name="Normal 6 3 5 4 3 2 2 2" xfId="40893" xr:uid="{00000000-0005-0000-0000-0000E55D0000}"/>
    <cellStyle name="Normal 6 3 5 4 3 2 3" xfId="30875" xr:uid="{00000000-0005-0000-0000-0000E65D0000}"/>
    <cellStyle name="Normal 6 3 5 4 3 3" xfId="12930" xr:uid="{00000000-0005-0000-0000-0000E75D0000}"/>
    <cellStyle name="Normal 6 3 5 4 3 3 2" xfId="12931" xr:uid="{00000000-0005-0000-0000-0000E85D0000}"/>
    <cellStyle name="Normal 6 3 5 4 3 3 2 2" xfId="40894" xr:uid="{00000000-0005-0000-0000-0000E95D0000}"/>
    <cellStyle name="Normal 6 3 5 4 3 3 3" xfId="30876" xr:uid="{00000000-0005-0000-0000-0000EA5D0000}"/>
    <cellStyle name="Normal 6 3 5 4 3 4" xfId="12932" xr:uid="{00000000-0005-0000-0000-0000EB5D0000}"/>
    <cellStyle name="Normal 6 3 5 4 3 4 2" xfId="35865" xr:uid="{00000000-0005-0000-0000-0000EC5D0000}"/>
    <cellStyle name="Normal 6 3 5 4 3 5" xfId="25269" xr:uid="{00000000-0005-0000-0000-0000ED5D0000}"/>
    <cellStyle name="Normal 6 3 5 4 4" xfId="12933" xr:uid="{00000000-0005-0000-0000-0000EE5D0000}"/>
    <cellStyle name="Normal 6 3 5 4 4 2" xfId="12934" xr:uid="{00000000-0005-0000-0000-0000EF5D0000}"/>
    <cellStyle name="Normal 6 3 5 4 4 2 2" xfId="12935" xr:uid="{00000000-0005-0000-0000-0000F05D0000}"/>
    <cellStyle name="Normal 6 3 5 4 4 2 2 2" xfId="40895" xr:uid="{00000000-0005-0000-0000-0000F15D0000}"/>
    <cellStyle name="Normal 6 3 5 4 4 2 3" xfId="30877" xr:uid="{00000000-0005-0000-0000-0000F25D0000}"/>
    <cellStyle name="Normal 6 3 5 4 4 3" xfId="12936" xr:uid="{00000000-0005-0000-0000-0000F35D0000}"/>
    <cellStyle name="Normal 6 3 5 4 4 3 2" xfId="12937" xr:uid="{00000000-0005-0000-0000-0000F45D0000}"/>
    <cellStyle name="Normal 6 3 5 4 4 3 2 2" xfId="40896" xr:uid="{00000000-0005-0000-0000-0000F55D0000}"/>
    <cellStyle name="Normal 6 3 5 4 4 3 3" xfId="30878" xr:uid="{00000000-0005-0000-0000-0000F65D0000}"/>
    <cellStyle name="Normal 6 3 5 4 4 4" xfId="12938" xr:uid="{00000000-0005-0000-0000-0000F75D0000}"/>
    <cellStyle name="Normal 6 3 5 4 4 4 2" xfId="35866" xr:uid="{00000000-0005-0000-0000-0000F85D0000}"/>
    <cellStyle name="Normal 6 3 5 4 4 5" xfId="25270" xr:uid="{00000000-0005-0000-0000-0000F95D0000}"/>
    <cellStyle name="Normal 6 3 5 4 5" xfId="12939" xr:uid="{00000000-0005-0000-0000-0000FA5D0000}"/>
    <cellStyle name="Normal 6 3 5 4 5 2" xfId="12940" xr:uid="{00000000-0005-0000-0000-0000FB5D0000}"/>
    <cellStyle name="Normal 6 3 5 4 5 2 2" xfId="40897" xr:uid="{00000000-0005-0000-0000-0000FC5D0000}"/>
    <cellStyle name="Normal 6 3 5 4 5 3" xfId="30879" xr:uid="{00000000-0005-0000-0000-0000FD5D0000}"/>
    <cellStyle name="Normal 6 3 5 4 6" xfId="12941" xr:uid="{00000000-0005-0000-0000-0000FE5D0000}"/>
    <cellStyle name="Normal 6 3 5 4 6 2" xfId="12942" xr:uid="{00000000-0005-0000-0000-0000FF5D0000}"/>
    <cellStyle name="Normal 6 3 5 4 6 2 2" xfId="40898" xr:uid="{00000000-0005-0000-0000-0000005E0000}"/>
    <cellStyle name="Normal 6 3 5 4 6 3" xfId="30880" xr:uid="{00000000-0005-0000-0000-0000015E0000}"/>
    <cellStyle name="Normal 6 3 5 4 7" xfId="12943" xr:uid="{00000000-0005-0000-0000-0000025E0000}"/>
    <cellStyle name="Normal 6 3 5 4 7 2" xfId="35861" xr:uid="{00000000-0005-0000-0000-0000035E0000}"/>
    <cellStyle name="Normal 6 3 5 4 8" xfId="25265" xr:uid="{00000000-0005-0000-0000-0000045E0000}"/>
    <cellStyle name="Normal 6 3 5 5" xfId="12944" xr:uid="{00000000-0005-0000-0000-0000055E0000}"/>
    <cellStyle name="Normal 6 3 5 5 2" xfId="12945" xr:uid="{00000000-0005-0000-0000-0000065E0000}"/>
    <cellStyle name="Normal 6 3 5 5 2 2" xfId="12946" xr:uid="{00000000-0005-0000-0000-0000075E0000}"/>
    <cellStyle name="Normal 6 3 5 5 2 2 2" xfId="12947" xr:uid="{00000000-0005-0000-0000-0000085E0000}"/>
    <cellStyle name="Normal 6 3 5 5 2 2 2 2" xfId="12948" xr:uid="{00000000-0005-0000-0000-0000095E0000}"/>
    <cellStyle name="Normal 6 3 5 5 2 2 2 2 2" xfId="40899" xr:uid="{00000000-0005-0000-0000-00000A5E0000}"/>
    <cellStyle name="Normal 6 3 5 5 2 2 2 3" xfId="30881" xr:uid="{00000000-0005-0000-0000-00000B5E0000}"/>
    <cellStyle name="Normal 6 3 5 5 2 2 3" xfId="12949" xr:uid="{00000000-0005-0000-0000-00000C5E0000}"/>
    <cellStyle name="Normal 6 3 5 5 2 2 3 2" xfId="12950" xr:uid="{00000000-0005-0000-0000-00000D5E0000}"/>
    <cellStyle name="Normal 6 3 5 5 2 2 3 2 2" xfId="40900" xr:uid="{00000000-0005-0000-0000-00000E5E0000}"/>
    <cellStyle name="Normal 6 3 5 5 2 2 3 3" xfId="30882" xr:uid="{00000000-0005-0000-0000-00000F5E0000}"/>
    <cellStyle name="Normal 6 3 5 5 2 2 4" xfId="12951" xr:uid="{00000000-0005-0000-0000-0000105E0000}"/>
    <cellStyle name="Normal 6 3 5 5 2 2 4 2" xfId="35869" xr:uid="{00000000-0005-0000-0000-0000115E0000}"/>
    <cellStyle name="Normal 6 3 5 5 2 2 5" xfId="25273" xr:uid="{00000000-0005-0000-0000-0000125E0000}"/>
    <cellStyle name="Normal 6 3 5 5 2 3" xfId="12952" xr:uid="{00000000-0005-0000-0000-0000135E0000}"/>
    <cellStyle name="Normal 6 3 5 5 2 3 2" xfId="12953" xr:uid="{00000000-0005-0000-0000-0000145E0000}"/>
    <cellStyle name="Normal 6 3 5 5 2 3 2 2" xfId="12954" xr:uid="{00000000-0005-0000-0000-0000155E0000}"/>
    <cellStyle name="Normal 6 3 5 5 2 3 2 2 2" xfId="40901" xr:uid="{00000000-0005-0000-0000-0000165E0000}"/>
    <cellStyle name="Normal 6 3 5 5 2 3 2 3" xfId="30883" xr:uid="{00000000-0005-0000-0000-0000175E0000}"/>
    <cellStyle name="Normal 6 3 5 5 2 3 3" xfId="12955" xr:uid="{00000000-0005-0000-0000-0000185E0000}"/>
    <cellStyle name="Normal 6 3 5 5 2 3 3 2" xfId="12956" xr:uid="{00000000-0005-0000-0000-0000195E0000}"/>
    <cellStyle name="Normal 6 3 5 5 2 3 3 2 2" xfId="40902" xr:uid="{00000000-0005-0000-0000-00001A5E0000}"/>
    <cellStyle name="Normal 6 3 5 5 2 3 3 3" xfId="30884" xr:uid="{00000000-0005-0000-0000-00001B5E0000}"/>
    <cellStyle name="Normal 6 3 5 5 2 3 4" xfId="12957" xr:uid="{00000000-0005-0000-0000-00001C5E0000}"/>
    <cellStyle name="Normal 6 3 5 5 2 3 4 2" xfId="35870" xr:uid="{00000000-0005-0000-0000-00001D5E0000}"/>
    <cellStyle name="Normal 6 3 5 5 2 3 5" xfId="25274" xr:uid="{00000000-0005-0000-0000-00001E5E0000}"/>
    <cellStyle name="Normal 6 3 5 5 2 4" xfId="12958" xr:uid="{00000000-0005-0000-0000-00001F5E0000}"/>
    <cellStyle name="Normal 6 3 5 5 2 4 2" xfId="12959" xr:uid="{00000000-0005-0000-0000-0000205E0000}"/>
    <cellStyle name="Normal 6 3 5 5 2 4 2 2" xfId="40903" xr:uid="{00000000-0005-0000-0000-0000215E0000}"/>
    <cellStyle name="Normal 6 3 5 5 2 4 3" xfId="30885" xr:uid="{00000000-0005-0000-0000-0000225E0000}"/>
    <cellStyle name="Normal 6 3 5 5 2 5" xfId="12960" xr:uid="{00000000-0005-0000-0000-0000235E0000}"/>
    <cellStyle name="Normal 6 3 5 5 2 5 2" xfId="12961" xr:uid="{00000000-0005-0000-0000-0000245E0000}"/>
    <cellStyle name="Normal 6 3 5 5 2 5 2 2" xfId="40904" xr:uid="{00000000-0005-0000-0000-0000255E0000}"/>
    <cellStyle name="Normal 6 3 5 5 2 5 3" xfId="30886" xr:uid="{00000000-0005-0000-0000-0000265E0000}"/>
    <cellStyle name="Normal 6 3 5 5 2 6" xfId="12962" xr:uid="{00000000-0005-0000-0000-0000275E0000}"/>
    <cellStyle name="Normal 6 3 5 5 2 6 2" xfId="35868" xr:uid="{00000000-0005-0000-0000-0000285E0000}"/>
    <cellStyle name="Normal 6 3 5 5 2 7" xfId="25272" xr:uid="{00000000-0005-0000-0000-0000295E0000}"/>
    <cellStyle name="Normal 6 3 5 5 3" xfId="12963" xr:uid="{00000000-0005-0000-0000-00002A5E0000}"/>
    <cellStyle name="Normal 6 3 5 5 3 2" xfId="12964" xr:uid="{00000000-0005-0000-0000-00002B5E0000}"/>
    <cellStyle name="Normal 6 3 5 5 3 2 2" xfId="12965" xr:uid="{00000000-0005-0000-0000-00002C5E0000}"/>
    <cellStyle name="Normal 6 3 5 5 3 2 2 2" xfId="40905" xr:uid="{00000000-0005-0000-0000-00002D5E0000}"/>
    <cellStyle name="Normal 6 3 5 5 3 2 3" xfId="30887" xr:uid="{00000000-0005-0000-0000-00002E5E0000}"/>
    <cellStyle name="Normal 6 3 5 5 3 3" xfId="12966" xr:uid="{00000000-0005-0000-0000-00002F5E0000}"/>
    <cellStyle name="Normal 6 3 5 5 3 3 2" xfId="12967" xr:uid="{00000000-0005-0000-0000-0000305E0000}"/>
    <cellStyle name="Normal 6 3 5 5 3 3 2 2" xfId="40906" xr:uid="{00000000-0005-0000-0000-0000315E0000}"/>
    <cellStyle name="Normal 6 3 5 5 3 3 3" xfId="30888" xr:uid="{00000000-0005-0000-0000-0000325E0000}"/>
    <cellStyle name="Normal 6 3 5 5 3 4" xfId="12968" xr:uid="{00000000-0005-0000-0000-0000335E0000}"/>
    <cellStyle name="Normal 6 3 5 5 3 4 2" xfId="35871" xr:uid="{00000000-0005-0000-0000-0000345E0000}"/>
    <cellStyle name="Normal 6 3 5 5 3 5" xfId="25275" xr:uid="{00000000-0005-0000-0000-0000355E0000}"/>
    <cellStyle name="Normal 6 3 5 5 4" xfId="12969" xr:uid="{00000000-0005-0000-0000-0000365E0000}"/>
    <cellStyle name="Normal 6 3 5 5 4 2" xfId="12970" xr:uid="{00000000-0005-0000-0000-0000375E0000}"/>
    <cellStyle name="Normal 6 3 5 5 4 2 2" xfId="12971" xr:uid="{00000000-0005-0000-0000-0000385E0000}"/>
    <cellStyle name="Normal 6 3 5 5 4 2 2 2" xfId="40907" xr:uid="{00000000-0005-0000-0000-0000395E0000}"/>
    <cellStyle name="Normal 6 3 5 5 4 2 3" xfId="30889" xr:uid="{00000000-0005-0000-0000-00003A5E0000}"/>
    <cellStyle name="Normal 6 3 5 5 4 3" xfId="12972" xr:uid="{00000000-0005-0000-0000-00003B5E0000}"/>
    <cellStyle name="Normal 6 3 5 5 4 3 2" xfId="12973" xr:uid="{00000000-0005-0000-0000-00003C5E0000}"/>
    <cellStyle name="Normal 6 3 5 5 4 3 2 2" xfId="40908" xr:uid="{00000000-0005-0000-0000-00003D5E0000}"/>
    <cellStyle name="Normal 6 3 5 5 4 3 3" xfId="30890" xr:uid="{00000000-0005-0000-0000-00003E5E0000}"/>
    <cellStyle name="Normal 6 3 5 5 4 4" xfId="12974" xr:uid="{00000000-0005-0000-0000-00003F5E0000}"/>
    <cellStyle name="Normal 6 3 5 5 4 4 2" xfId="35872" xr:uid="{00000000-0005-0000-0000-0000405E0000}"/>
    <cellStyle name="Normal 6 3 5 5 4 5" xfId="25276" xr:uid="{00000000-0005-0000-0000-0000415E0000}"/>
    <cellStyle name="Normal 6 3 5 5 5" xfId="12975" xr:uid="{00000000-0005-0000-0000-0000425E0000}"/>
    <cellStyle name="Normal 6 3 5 5 5 2" xfId="12976" xr:uid="{00000000-0005-0000-0000-0000435E0000}"/>
    <cellStyle name="Normal 6 3 5 5 5 2 2" xfId="40909" xr:uid="{00000000-0005-0000-0000-0000445E0000}"/>
    <cellStyle name="Normal 6 3 5 5 5 3" xfId="30891" xr:uid="{00000000-0005-0000-0000-0000455E0000}"/>
    <cellStyle name="Normal 6 3 5 5 6" xfId="12977" xr:uid="{00000000-0005-0000-0000-0000465E0000}"/>
    <cellStyle name="Normal 6 3 5 5 6 2" xfId="12978" xr:uid="{00000000-0005-0000-0000-0000475E0000}"/>
    <cellStyle name="Normal 6 3 5 5 6 2 2" xfId="40910" xr:uid="{00000000-0005-0000-0000-0000485E0000}"/>
    <cellStyle name="Normal 6 3 5 5 6 3" xfId="30892" xr:uid="{00000000-0005-0000-0000-0000495E0000}"/>
    <cellStyle name="Normal 6 3 5 5 7" xfId="12979" xr:uid="{00000000-0005-0000-0000-00004A5E0000}"/>
    <cellStyle name="Normal 6 3 5 5 7 2" xfId="35867" xr:uid="{00000000-0005-0000-0000-00004B5E0000}"/>
    <cellStyle name="Normal 6 3 5 5 8" xfId="25271" xr:uid="{00000000-0005-0000-0000-00004C5E0000}"/>
    <cellStyle name="Normal 6 3 5 6" xfId="12980" xr:uid="{00000000-0005-0000-0000-00004D5E0000}"/>
    <cellStyle name="Normal 6 3 5 6 2" xfId="12981" xr:uid="{00000000-0005-0000-0000-00004E5E0000}"/>
    <cellStyle name="Normal 6 3 5 6 2 2" xfId="12982" xr:uid="{00000000-0005-0000-0000-00004F5E0000}"/>
    <cellStyle name="Normal 6 3 5 6 2 2 2" xfId="12983" xr:uid="{00000000-0005-0000-0000-0000505E0000}"/>
    <cellStyle name="Normal 6 3 5 6 2 2 2 2" xfId="12984" xr:uid="{00000000-0005-0000-0000-0000515E0000}"/>
    <cellStyle name="Normal 6 3 5 6 2 2 2 2 2" xfId="40911" xr:uid="{00000000-0005-0000-0000-0000525E0000}"/>
    <cellStyle name="Normal 6 3 5 6 2 2 2 3" xfId="30893" xr:uid="{00000000-0005-0000-0000-0000535E0000}"/>
    <cellStyle name="Normal 6 3 5 6 2 2 3" xfId="12985" xr:uid="{00000000-0005-0000-0000-0000545E0000}"/>
    <cellStyle name="Normal 6 3 5 6 2 2 3 2" xfId="12986" xr:uid="{00000000-0005-0000-0000-0000555E0000}"/>
    <cellStyle name="Normal 6 3 5 6 2 2 3 2 2" xfId="40912" xr:uid="{00000000-0005-0000-0000-0000565E0000}"/>
    <cellStyle name="Normal 6 3 5 6 2 2 3 3" xfId="30894" xr:uid="{00000000-0005-0000-0000-0000575E0000}"/>
    <cellStyle name="Normal 6 3 5 6 2 2 4" xfId="12987" xr:uid="{00000000-0005-0000-0000-0000585E0000}"/>
    <cellStyle name="Normal 6 3 5 6 2 2 4 2" xfId="35875" xr:uid="{00000000-0005-0000-0000-0000595E0000}"/>
    <cellStyle name="Normal 6 3 5 6 2 2 5" xfId="25279" xr:uid="{00000000-0005-0000-0000-00005A5E0000}"/>
    <cellStyle name="Normal 6 3 5 6 2 3" xfId="12988" xr:uid="{00000000-0005-0000-0000-00005B5E0000}"/>
    <cellStyle name="Normal 6 3 5 6 2 3 2" xfId="12989" xr:uid="{00000000-0005-0000-0000-00005C5E0000}"/>
    <cellStyle name="Normal 6 3 5 6 2 3 2 2" xfId="12990" xr:uid="{00000000-0005-0000-0000-00005D5E0000}"/>
    <cellStyle name="Normal 6 3 5 6 2 3 2 2 2" xfId="40913" xr:uid="{00000000-0005-0000-0000-00005E5E0000}"/>
    <cellStyle name="Normal 6 3 5 6 2 3 2 3" xfId="30895" xr:uid="{00000000-0005-0000-0000-00005F5E0000}"/>
    <cellStyle name="Normal 6 3 5 6 2 3 3" xfId="12991" xr:uid="{00000000-0005-0000-0000-0000605E0000}"/>
    <cellStyle name="Normal 6 3 5 6 2 3 3 2" xfId="12992" xr:uid="{00000000-0005-0000-0000-0000615E0000}"/>
    <cellStyle name="Normal 6 3 5 6 2 3 3 2 2" xfId="40914" xr:uid="{00000000-0005-0000-0000-0000625E0000}"/>
    <cellStyle name="Normal 6 3 5 6 2 3 3 3" xfId="30896" xr:uid="{00000000-0005-0000-0000-0000635E0000}"/>
    <cellStyle name="Normal 6 3 5 6 2 3 4" xfId="12993" xr:uid="{00000000-0005-0000-0000-0000645E0000}"/>
    <cellStyle name="Normal 6 3 5 6 2 3 4 2" xfId="35876" xr:uid="{00000000-0005-0000-0000-0000655E0000}"/>
    <cellStyle name="Normal 6 3 5 6 2 3 5" xfId="25280" xr:uid="{00000000-0005-0000-0000-0000665E0000}"/>
    <cellStyle name="Normal 6 3 5 6 2 4" xfId="12994" xr:uid="{00000000-0005-0000-0000-0000675E0000}"/>
    <cellStyle name="Normal 6 3 5 6 2 4 2" xfId="12995" xr:uid="{00000000-0005-0000-0000-0000685E0000}"/>
    <cellStyle name="Normal 6 3 5 6 2 4 2 2" xfId="40915" xr:uid="{00000000-0005-0000-0000-0000695E0000}"/>
    <cellStyle name="Normal 6 3 5 6 2 4 3" xfId="30897" xr:uid="{00000000-0005-0000-0000-00006A5E0000}"/>
    <cellStyle name="Normal 6 3 5 6 2 5" xfId="12996" xr:uid="{00000000-0005-0000-0000-00006B5E0000}"/>
    <cellStyle name="Normal 6 3 5 6 2 5 2" xfId="12997" xr:uid="{00000000-0005-0000-0000-00006C5E0000}"/>
    <cellStyle name="Normal 6 3 5 6 2 5 2 2" xfId="40916" xr:uid="{00000000-0005-0000-0000-00006D5E0000}"/>
    <cellStyle name="Normal 6 3 5 6 2 5 3" xfId="30898" xr:uid="{00000000-0005-0000-0000-00006E5E0000}"/>
    <cellStyle name="Normal 6 3 5 6 2 6" xfId="12998" xr:uid="{00000000-0005-0000-0000-00006F5E0000}"/>
    <cellStyle name="Normal 6 3 5 6 2 6 2" xfId="35874" xr:uid="{00000000-0005-0000-0000-0000705E0000}"/>
    <cellStyle name="Normal 6 3 5 6 2 7" xfId="25278" xr:uid="{00000000-0005-0000-0000-0000715E0000}"/>
    <cellStyle name="Normal 6 3 5 6 3" xfId="12999" xr:uid="{00000000-0005-0000-0000-0000725E0000}"/>
    <cellStyle name="Normal 6 3 5 6 3 2" xfId="13000" xr:uid="{00000000-0005-0000-0000-0000735E0000}"/>
    <cellStyle name="Normal 6 3 5 6 3 2 2" xfId="13001" xr:uid="{00000000-0005-0000-0000-0000745E0000}"/>
    <cellStyle name="Normal 6 3 5 6 3 2 2 2" xfId="40917" xr:uid="{00000000-0005-0000-0000-0000755E0000}"/>
    <cellStyle name="Normal 6 3 5 6 3 2 3" xfId="30899" xr:uid="{00000000-0005-0000-0000-0000765E0000}"/>
    <cellStyle name="Normal 6 3 5 6 3 3" xfId="13002" xr:uid="{00000000-0005-0000-0000-0000775E0000}"/>
    <cellStyle name="Normal 6 3 5 6 3 3 2" xfId="13003" xr:uid="{00000000-0005-0000-0000-0000785E0000}"/>
    <cellStyle name="Normal 6 3 5 6 3 3 2 2" xfId="40918" xr:uid="{00000000-0005-0000-0000-0000795E0000}"/>
    <cellStyle name="Normal 6 3 5 6 3 3 3" xfId="30900" xr:uid="{00000000-0005-0000-0000-00007A5E0000}"/>
    <cellStyle name="Normal 6 3 5 6 3 4" xfId="13004" xr:uid="{00000000-0005-0000-0000-00007B5E0000}"/>
    <cellStyle name="Normal 6 3 5 6 3 4 2" xfId="35877" xr:uid="{00000000-0005-0000-0000-00007C5E0000}"/>
    <cellStyle name="Normal 6 3 5 6 3 5" xfId="25281" xr:uid="{00000000-0005-0000-0000-00007D5E0000}"/>
    <cellStyle name="Normal 6 3 5 6 4" xfId="13005" xr:uid="{00000000-0005-0000-0000-00007E5E0000}"/>
    <cellStyle name="Normal 6 3 5 6 4 2" xfId="13006" xr:uid="{00000000-0005-0000-0000-00007F5E0000}"/>
    <cellStyle name="Normal 6 3 5 6 4 2 2" xfId="13007" xr:uid="{00000000-0005-0000-0000-0000805E0000}"/>
    <cellStyle name="Normal 6 3 5 6 4 2 2 2" xfId="40919" xr:uid="{00000000-0005-0000-0000-0000815E0000}"/>
    <cellStyle name="Normal 6 3 5 6 4 2 3" xfId="30901" xr:uid="{00000000-0005-0000-0000-0000825E0000}"/>
    <cellStyle name="Normal 6 3 5 6 4 3" xfId="13008" xr:uid="{00000000-0005-0000-0000-0000835E0000}"/>
    <cellStyle name="Normal 6 3 5 6 4 3 2" xfId="13009" xr:uid="{00000000-0005-0000-0000-0000845E0000}"/>
    <cellStyle name="Normal 6 3 5 6 4 3 2 2" xfId="40920" xr:uid="{00000000-0005-0000-0000-0000855E0000}"/>
    <cellStyle name="Normal 6 3 5 6 4 3 3" xfId="30902" xr:uid="{00000000-0005-0000-0000-0000865E0000}"/>
    <cellStyle name="Normal 6 3 5 6 4 4" xfId="13010" xr:uid="{00000000-0005-0000-0000-0000875E0000}"/>
    <cellStyle name="Normal 6 3 5 6 4 4 2" xfId="35878" xr:uid="{00000000-0005-0000-0000-0000885E0000}"/>
    <cellStyle name="Normal 6 3 5 6 4 5" xfId="25282" xr:uid="{00000000-0005-0000-0000-0000895E0000}"/>
    <cellStyle name="Normal 6 3 5 6 5" xfId="13011" xr:uid="{00000000-0005-0000-0000-00008A5E0000}"/>
    <cellStyle name="Normal 6 3 5 6 5 2" xfId="13012" xr:uid="{00000000-0005-0000-0000-00008B5E0000}"/>
    <cellStyle name="Normal 6 3 5 6 5 2 2" xfId="40921" xr:uid="{00000000-0005-0000-0000-00008C5E0000}"/>
    <cellStyle name="Normal 6 3 5 6 5 3" xfId="30903" xr:uid="{00000000-0005-0000-0000-00008D5E0000}"/>
    <cellStyle name="Normal 6 3 5 6 6" xfId="13013" xr:uid="{00000000-0005-0000-0000-00008E5E0000}"/>
    <cellStyle name="Normal 6 3 5 6 6 2" xfId="13014" xr:uid="{00000000-0005-0000-0000-00008F5E0000}"/>
    <cellStyle name="Normal 6 3 5 6 6 2 2" xfId="40922" xr:uid="{00000000-0005-0000-0000-0000905E0000}"/>
    <cellStyle name="Normal 6 3 5 6 6 3" xfId="30904" xr:uid="{00000000-0005-0000-0000-0000915E0000}"/>
    <cellStyle name="Normal 6 3 5 6 7" xfId="13015" xr:uid="{00000000-0005-0000-0000-0000925E0000}"/>
    <cellStyle name="Normal 6 3 5 6 7 2" xfId="35873" xr:uid="{00000000-0005-0000-0000-0000935E0000}"/>
    <cellStyle name="Normal 6 3 5 6 8" xfId="25277" xr:uid="{00000000-0005-0000-0000-0000945E0000}"/>
    <cellStyle name="Normal 6 3 5 7" xfId="13016" xr:uid="{00000000-0005-0000-0000-0000955E0000}"/>
    <cellStyle name="Normal 6 3 5 7 2" xfId="13017" xr:uid="{00000000-0005-0000-0000-0000965E0000}"/>
    <cellStyle name="Normal 6 3 5 7 2 2" xfId="13018" xr:uid="{00000000-0005-0000-0000-0000975E0000}"/>
    <cellStyle name="Normal 6 3 5 7 2 2 2" xfId="13019" xr:uid="{00000000-0005-0000-0000-0000985E0000}"/>
    <cellStyle name="Normal 6 3 5 7 2 2 2 2" xfId="40923" xr:uid="{00000000-0005-0000-0000-0000995E0000}"/>
    <cellStyle name="Normal 6 3 5 7 2 2 3" xfId="30905" xr:uid="{00000000-0005-0000-0000-00009A5E0000}"/>
    <cellStyle name="Normal 6 3 5 7 2 3" xfId="13020" xr:uid="{00000000-0005-0000-0000-00009B5E0000}"/>
    <cellStyle name="Normal 6 3 5 7 2 3 2" xfId="13021" xr:uid="{00000000-0005-0000-0000-00009C5E0000}"/>
    <cellStyle name="Normal 6 3 5 7 2 3 2 2" xfId="40924" xr:uid="{00000000-0005-0000-0000-00009D5E0000}"/>
    <cellStyle name="Normal 6 3 5 7 2 3 3" xfId="30906" xr:uid="{00000000-0005-0000-0000-00009E5E0000}"/>
    <cellStyle name="Normal 6 3 5 7 2 4" xfId="13022" xr:uid="{00000000-0005-0000-0000-00009F5E0000}"/>
    <cellStyle name="Normal 6 3 5 7 2 4 2" xfId="35880" xr:uid="{00000000-0005-0000-0000-0000A05E0000}"/>
    <cellStyle name="Normal 6 3 5 7 2 5" xfId="25284" xr:uid="{00000000-0005-0000-0000-0000A15E0000}"/>
    <cellStyle name="Normal 6 3 5 7 3" xfId="13023" xr:uid="{00000000-0005-0000-0000-0000A25E0000}"/>
    <cellStyle name="Normal 6 3 5 7 3 2" xfId="13024" xr:uid="{00000000-0005-0000-0000-0000A35E0000}"/>
    <cellStyle name="Normal 6 3 5 7 3 2 2" xfId="13025" xr:uid="{00000000-0005-0000-0000-0000A45E0000}"/>
    <cellStyle name="Normal 6 3 5 7 3 2 2 2" xfId="40925" xr:uid="{00000000-0005-0000-0000-0000A55E0000}"/>
    <cellStyle name="Normal 6 3 5 7 3 2 3" xfId="30907" xr:uid="{00000000-0005-0000-0000-0000A65E0000}"/>
    <cellStyle name="Normal 6 3 5 7 3 3" xfId="13026" xr:uid="{00000000-0005-0000-0000-0000A75E0000}"/>
    <cellStyle name="Normal 6 3 5 7 3 3 2" xfId="13027" xr:uid="{00000000-0005-0000-0000-0000A85E0000}"/>
    <cellStyle name="Normal 6 3 5 7 3 3 2 2" xfId="40926" xr:uid="{00000000-0005-0000-0000-0000A95E0000}"/>
    <cellStyle name="Normal 6 3 5 7 3 3 3" xfId="30908" xr:uid="{00000000-0005-0000-0000-0000AA5E0000}"/>
    <cellStyle name="Normal 6 3 5 7 3 4" xfId="13028" xr:uid="{00000000-0005-0000-0000-0000AB5E0000}"/>
    <cellStyle name="Normal 6 3 5 7 3 4 2" xfId="35881" xr:uid="{00000000-0005-0000-0000-0000AC5E0000}"/>
    <cellStyle name="Normal 6 3 5 7 3 5" xfId="25285" xr:uid="{00000000-0005-0000-0000-0000AD5E0000}"/>
    <cellStyle name="Normal 6 3 5 7 4" xfId="13029" xr:uid="{00000000-0005-0000-0000-0000AE5E0000}"/>
    <cellStyle name="Normal 6 3 5 7 4 2" xfId="13030" xr:uid="{00000000-0005-0000-0000-0000AF5E0000}"/>
    <cellStyle name="Normal 6 3 5 7 4 2 2" xfId="40927" xr:uid="{00000000-0005-0000-0000-0000B05E0000}"/>
    <cellStyle name="Normal 6 3 5 7 4 3" xfId="30909" xr:uid="{00000000-0005-0000-0000-0000B15E0000}"/>
    <cellStyle name="Normal 6 3 5 7 5" xfId="13031" xr:uid="{00000000-0005-0000-0000-0000B25E0000}"/>
    <cellStyle name="Normal 6 3 5 7 5 2" xfId="13032" xr:uid="{00000000-0005-0000-0000-0000B35E0000}"/>
    <cellStyle name="Normal 6 3 5 7 5 2 2" xfId="40928" xr:uid="{00000000-0005-0000-0000-0000B45E0000}"/>
    <cellStyle name="Normal 6 3 5 7 5 3" xfId="30910" xr:uid="{00000000-0005-0000-0000-0000B55E0000}"/>
    <cellStyle name="Normal 6 3 5 7 6" xfId="13033" xr:uid="{00000000-0005-0000-0000-0000B65E0000}"/>
    <cellStyle name="Normal 6 3 5 7 6 2" xfId="35879" xr:uid="{00000000-0005-0000-0000-0000B75E0000}"/>
    <cellStyle name="Normal 6 3 5 7 7" xfId="25283" xr:uid="{00000000-0005-0000-0000-0000B85E0000}"/>
    <cellStyle name="Normal 6 3 5 8" xfId="13034" xr:uid="{00000000-0005-0000-0000-0000B95E0000}"/>
    <cellStyle name="Normal 6 3 5 8 2" xfId="13035" xr:uid="{00000000-0005-0000-0000-0000BA5E0000}"/>
    <cellStyle name="Normal 6 3 5 8 2 2" xfId="13036" xr:uid="{00000000-0005-0000-0000-0000BB5E0000}"/>
    <cellStyle name="Normal 6 3 5 8 2 2 2" xfId="40929" xr:uid="{00000000-0005-0000-0000-0000BC5E0000}"/>
    <cellStyle name="Normal 6 3 5 8 2 3" xfId="30911" xr:uid="{00000000-0005-0000-0000-0000BD5E0000}"/>
    <cellStyle name="Normal 6 3 5 8 3" xfId="13037" xr:uid="{00000000-0005-0000-0000-0000BE5E0000}"/>
    <cellStyle name="Normal 6 3 5 8 3 2" xfId="13038" xr:uid="{00000000-0005-0000-0000-0000BF5E0000}"/>
    <cellStyle name="Normal 6 3 5 8 3 2 2" xfId="40930" xr:uid="{00000000-0005-0000-0000-0000C05E0000}"/>
    <cellStyle name="Normal 6 3 5 8 3 3" xfId="30912" xr:uid="{00000000-0005-0000-0000-0000C15E0000}"/>
    <cellStyle name="Normal 6 3 5 8 4" xfId="13039" xr:uid="{00000000-0005-0000-0000-0000C25E0000}"/>
    <cellStyle name="Normal 6 3 5 8 4 2" xfId="35882" xr:uid="{00000000-0005-0000-0000-0000C35E0000}"/>
    <cellStyle name="Normal 6 3 5 8 5" xfId="25286" xr:uid="{00000000-0005-0000-0000-0000C45E0000}"/>
    <cellStyle name="Normal 6 3 5 9" xfId="13040" xr:uid="{00000000-0005-0000-0000-0000C55E0000}"/>
    <cellStyle name="Normal 6 3 5 9 2" xfId="13041" xr:uid="{00000000-0005-0000-0000-0000C65E0000}"/>
    <cellStyle name="Normal 6 3 5 9 2 2" xfId="13042" xr:uid="{00000000-0005-0000-0000-0000C75E0000}"/>
    <cellStyle name="Normal 6 3 5 9 2 2 2" xfId="40931" xr:uid="{00000000-0005-0000-0000-0000C85E0000}"/>
    <cellStyle name="Normal 6 3 5 9 2 3" xfId="30913" xr:uid="{00000000-0005-0000-0000-0000C95E0000}"/>
    <cellStyle name="Normal 6 3 5 9 3" xfId="13043" xr:uid="{00000000-0005-0000-0000-0000CA5E0000}"/>
    <cellStyle name="Normal 6 3 5 9 3 2" xfId="13044" xr:uid="{00000000-0005-0000-0000-0000CB5E0000}"/>
    <cellStyle name="Normal 6 3 5 9 3 2 2" xfId="40932" xr:uid="{00000000-0005-0000-0000-0000CC5E0000}"/>
    <cellStyle name="Normal 6 3 5 9 3 3" xfId="30914" xr:uid="{00000000-0005-0000-0000-0000CD5E0000}"/>
    <cellStyle name="Normal 6 3 5 9 4" xfId="13045" xr:uid="{00000000-0005-0000-0000-0000CE5E0000}"/>
    <cellStyle name="Normal 6 3 5 9 4 2" xfId="35883" xr:uid="{00000000-0005-0000-0000-0000CF5E0000}"/>
    <cellStyle name="Normal 6 3 5 9 5" xfId="25287" xr:uid="{00000000-0005-0000-0000-0000D05E0000}"/>
    <cellStyle name="Normal 6 3 6" xfId="13046" xr:uid="{00000000-0005-0000-0000-0000D15E0000}"/>
    <cellStyle name="Normal 6 3 6 10" xfId="13047" xr:uid="{00000000-0005-0000-0000-0000D25E0000}"/>
    <cellStyle name="Normal 6 3 6 10 2" xfId="13048" xr:uid="{00000000-0005-0000-0000-0000D35E0000}"/>
    <cellStyle name="Normal 6 3 6 10 2 2" xfId="40933" xr:uid="{00000000-0005-0000-0000-0000D45E0000}"/>
    <cellStyle name="Normal 6 3 6 10 3" xfId="30915" xr:uid="{00000000-0005-0000-0000-0000D55E0000}"/>
    <cellStyle name="Normal 6 3 6 11" xfId="13049" xr:uid="{00000000-0005-0000-0000-0000D65E0000}"/>
    <cellStyle name="Normal 6 3 6 11 2" xfId="35884" xr:uid="{00000000-0005-0000-0000-0000D75E0000}"/>
    <cellStyle name="Normal 6 3 6 12" xfId="25288" xr:uid="{00000000-0005-0000-0000-0000D85E0000}"/>
    <cellStyle name="Normal 6 3 6 2" xfId="13050" xr:uid="{00000000-0005-0000-0000-0000D95E0000}"/>
    <cellStyle name="Normal 6 3 6 2 10" xfId="25289" xr:uid="{00000000-0005-0000-0000-0000DA5E0000}"/>
    <cellStyle name="Normal 6 3 6 2 2" xfId="13051" xr:uid="{00000000-0005-0000-0000-0000DB5E0000}"/>
    <cellStyle name="Normal 6 3 6 2 2 2" xfId="13052" xr:uid="{00000000-0005-0000-0000-0000DC5E0000}"/>
    <cellStyle name="Normal 6 3 6 2 2 2 2" xfId="13053" xr:uid="{00000000-0005-0000-0000-0000DD5E0000}"/>
    <cellStyle name="Normal 6 3 6 2 2 2 2 2" xfId="13054" xr:uid="{00000000-0005-0000-0000-0000DE5E0000}"/>
    <cellStyle name="Normal 6 3 6 2 2 2 2 2 2" xfId="13055" xr:uid="{00000000-0005-0000-0000-0000DF5E0000}"/>
    <cellStyle name="Normal 6 3 6 2 2 2 2 2 2 2" xfId="40934" xr:uid="{00000000-0005-0000-0000-0000E05E0000}"/>
    <cellStyle name="Normal 6 3 6 2 2 2 2 2 3" xfId="30916" xr:uid="{00000000-0005-0000-0000-0000E15E0000}"/>
    <cellStyle name="Normal 6 3 6 2 2 2 2 3" xfId="13056" xr:uid="{00000000-0005-0000-0000-0000E25E0000}"/>
    <cellStyle name="Normal 6 3 6 2 2 2 2 3 2" xfId="13057" xr:uid="{00000000-0005-0000-0000-0000E35E0000}"/>
    <cellStyle name="Normal 6 3 6 2 2 2 2 3 2 2" xfId="40935" xr:uid="{00000000-0005-0000-0000-0000E45E0000}"/>
    <cellStyle name="Normal 6 3 6 2 2 2 2 3 3" xfId="30917" xr:uid="{00000000-0005-0000-0000-0000E55E0000}"/>
    <cellStyle name="Normal 6 3 6 2 2 2 2 4" xfId="13058" xr:uid="{00000000-0005-0000-0000-0000E65E0000}"/>
    <cellStyle name="Normal 6 3 6 2 2 2 2 4 2" xfId="35888" xr:uid="{00000000-0005-0000-0000-0000E75E0000}"/>
    <cellStyle name="Normal 6 3 6 2 2 2 2 5" xfId="25292" xr:uid="{00000000-0005-0000-0000-0000E85E0000}"/>
    <cellStyle name="Normal 6 3 6 2 2 2 3" xfId="13059" xr:uid="{00000000-0005-0000-0000-0000E95E0000}"/>
    <cellStyle name="Normal 6 3 6 2 2 2 3 2" xfId="13060" xr:uid="{00000000-0005-0000-0000-0000EA5E0000}"/>
    <cellStyle name="Normal 6 3 6 2 2 2 3 2 2" xfId="13061" xr:uid="{00000000-0005-0000-0000-0000EB5E0000}"/>
    <cellStyle name="Normal 6 3 6 2 2 2 3 2 2 2" xfId="40936" xr:uid="{00000000-0005-0000-0000-0000EC5E0000}"/>
    <cellStyle name="Normal 6 3 6 2 2 2 3 2 3" xfId="30918" xr:uid="{00000000-0005-0000-0000-0000ED5E0000}"/>
    <cellStyle name="Normal 6 3 6 2 2 2 3 3" xfId="13062" xr:uid="{00000000-0005-0000-0000-0000EE5E0000}"/>
    <cellStyle name="Normal 6 3 6 2 2 2 3 3 2" xfId="13063" xr:uid="{00000000-0005-0000-0000-0000EF5E0000}"/>
    <cellStyle name="Normal 6 3 6 2 2 2 3 3 2 2" xfId="40937" xr:uid="{00000000-0005-0000-0000-0000F05E0000}"/>
    <cellStyle name="Normal 6 3 6 2 2 2 3 3 3" xfId="30919" xr:uid="{00000000-0005-0000-0000-0000F15E0000}"/>
    <cellStyle name="Normal 6 3 6 2 2 2 3 4" xfId="13064" xr:uid="{00000000-0005-0000-0000-0000F25E0000}"/>
    <cellStyle name="Normal 6 3 6 2 2 2 3 4 2" xfId="35889" xr:uid="{00000000-0005-0000-0000-0000F35E0000}"/>
    <cellStyle name="Normal 6 3 6 2 2 2 3 5" xfId="25293" xr:uid="{00000000-0005-0000-0000-0000F45E0000}"/>
    <cellStyle name="Normal 6 3 6 2 2 2 4" xfId="13065" xr:uid="{00000000-0005-0000-0000-0000F55E0000}"/>
    <cellStyle name="Normal 6 3 6 2 2 2 4 2" xfId="13066" xr:uid="{00000000-0005-0000-0000-0000F65E0000}"/>
    <cellStyle name="Normal 6 3 6 2 2 2 4 2 2" xfId="40938" xr:uid="{00000000-0005-0000-0000-0000F75E0000}"/>
    <cellStyle name="Normal 6 3 6 2 2 2 4 3" xfId="30920" xr:uid="{00000000-0005-0000-0000-0000F85E0000}"/>
    <cellStyle name="Normal 6 3 6 2 2 2 5" xfId="13067" xr:uid="{00000000-0005-0000-0000-0000F95E0000}"/>
    <cellStyle name="Normal 6 3 6 2 2 2 5 2" xfId="13068" xr:uid="{00000000-0005-0000-0000-0000FA5E0000}"/>
    <cellStyle name="Normal 6 3 6 2 2 2 5 2 2" xfId="40939" xr:uid="{00000000-0005-0000-0000-0000FB5E0000}"/>
    <cellStyle name="Normal 6 3 6 2 2 2 5 3" xfId="30921" xr:uid="{00000000-0005-0000-0000-0000FC5E0000}"/>
    <cellStyle name="Normal 6 3 6 2 2 2 6" xfId="13069" xr:uid="{00000000-0005-0000-0000-0000FD5E0000}"/>
    <cellStyle name="Normal 6 3 6 2 2 2 6 2" xfId="35887" xr:uid="{00000000-0005-0000-0000-0000FE5E0000}"/>
    <cellStyle name="Normal 6 3 6 2 2 2 7" xfId="25291" xr:uid="{00000000-0005-0000-0000-0000FF5E0000}"/>
    <cellStyle name="Normal 6 3 6 2 2 3" xfId="13070" xr:uid="{00000000-0005-0000-0000-0000005F0000}"/>
    <cellStyle name="Normal 6 3 6 2 2 3 2" xfId="13071" xr:uid="{00000000-0005-0000-0000-0000015F0000}"/>
    <cellStyle name="Normal 6 3 6 2 2 3 2 2" xfId="13072" xr:uid="{00000000-0005-0000-0000-0000025F0000}"/>
    <cellStyle name="Normal 6 3 6 2 2 3 2 2 2" xfId="40940" xr:uid="{00000000-0005-0000-0000-0000035F0000}"/>
    <cellStyle name="Normal 6 3 6 2 2 3 2 3" xfId="30922" xr:uid="{00000000-0005-0000-0000-0000045F0000}"/>
    <cellStyle name="Normal 6 3 6 2 2 3 3" xfId="13073" xr:uid="{00000000-0005-0000-0000-0000055F0000}"/>
    <cellStyle name="Normal 6 3 6 2 2 3 3 2" xfId="13074" xr:uid="{00000000-0005-0000-0000-0000065F0000}"/>
    <cellStyle name="Normal 6 3 6 2 2 3 3 2 2" xfId="40941" xr:uid="{00000000-0005-0000-0000-0000075F0000}"/>
    <cellStyle name="Normal 6 3 6 2 2 3 3 3" xfId="30923" xr:uid="{00000000-0005-0000-0000-0000085F0000}"/>
    <cellStyle name="Normal 6 3 6 2 2 3 4" xfId="13075" xr:uid="{00000000-0005-0000-0000-0000095F0000}"/>
    <cellStyle name="Normal 6 3 6 2 2 3 4 2" xfId="35890" xr:uid="{00000000-0005-0000-0000-00000A5F0000}"/>
    <cellStyle name="Normal 6 3 6 2 2 3 5" xfId="25294" xr:uid="{00000000-0005-0000-0000-00000B5F0000}"/>
    <cellStyle name="Normal 6 3 6 2 2 4" xfId="13076" xr:uid="{00000000-0005-0000-0000-00000C5F0000}"/>
    <cellStyle name="Normal 6 3 6 2 2 4 2" xfId="13077" xr:uid="{00000000-0005-0000-0000-00000D5F0000}"/>
    <cellStyle name="Normal 6 3 6 2 2 4 2 2" xfId="13078" xr:uid="{00000000-0005-0000-0000-00000E5F0000}"/>
    <cellStyle name="Normal 6 3 6 2 2 4 2 2 2" xfId="40942" xr:uid="{00000000-0005-0000-0000-00000F5F0000}"/>
    <cellStyle name="Normal 6 3 6 2 2 4 2 3" xfId="30924" xr:uid="{00000000-0005-0000-0000-0000105F0000}"/>
    <cellStyle name="Normal 6 3 6 2 2 4 3" xfId="13079" xr:uid="{00000000-0005-0000-0000-0000115F0000}"/>
    <cellStyle name="Normal 6 3 6 2 2 4 3 2" xfId="13080" xr:uid="{00000000-0005-0000-0000-0000125F0000}"/>
    <cellStyle name="Normal 6 3 6 2 2 4 3 2 2" xfId="40943" xr:uid="{00000000-0005-0000-0000-0000135F0000}"/>
    <cellStyle name="Normal 6 3 6 2 2 4 3 3" xfId="30925" xr:uid="{00000000-0005-0000-0000-0000145F0000}"/>
    <cellStyle name="Normal 6 3 6 2 2 4 4" xfId="13081" xr:uid="{00000000-0005-0000-0000-0000155F0000}"/>
    <cellStyle name="Normal 6 3 6 2 2 4 4 2" xfId="35891" xr:uid="{00000000-0005-0000-0000-0000165F0000}"/>
    <cellStyle name="Normal 6 3 6 2 2 4 5" xfId="25295" xr:uid="{00000000-0005-0000-0000-0000175F0000}"/>
    <cellStyle name="Normal 6 3 6 2 2 5" xfId="13082" xr:uid="{00000000-0005-0000-0000-0000185F0000}"/>
    <cellStyle name="Normal 6 3 6 2 2 5 2" xfId="13083" xr:uid="{00000000-0005-0000-0000-0000195F0000}"/>
    <cellStyle name="Normal 6 3 6 2 2 5 2 2" xfId="40944" xr:uid="{00000000-0005-0000-0000-00001A5F0000}"/>
    <cellStyle name="Normal 6 3 6 2 2 5 3" xfId="30926" xr:uid="{00000000-0005-0000-0000-00001B5F0000}"/>
    <cellStyle name="Normal 6 3 6 2 2 6" xfId="13084" xr:uid="{00000000-0005-0000-0000-00001C5F0000}"/>
    <cellStyle name="Normal 6 3 6 2 2 6 2" xfId="13085" xr:uid="{00000000-0005-0000-0000-00001D5F0000}"/>
    <cellStyle name="Normal 6 3 6 2 2 6 2 2" xfId="40945" xr:uid="{00000000-0005-0000-0000-00001E5F0000}"/>
    <cellStyle name="Normal 6 3 6 2 2 6 3" xfId="30927" xr:uid="{00000000-0005-0000-0000-00001F5F0000}"/>
    <cellStyle name="Normal 6 3 6 2 2 7" xfId="13086" xr:uid="{00000000-0005-0000-0000-0000205F0000}"/>
    <cellStyle name="Normal 6 3 6 2 2 7 2" xfId="35886" xr:uid="{00000000-0005-0000-0000-0000215F0000}"/>
    <cellStyle name="Normal 6 3 6 2 2 8" xfId="25290" xr:uid="{00000000-0005-0000-0000-0000225F0000}"/>
    <cellStyle name="Normal 6 3 6 2 3" xfId="13087" xr:uid="{00000000-0005-0000-0000-0000235F0000}"/>
    <cellStyle name="Normal 6 3 6 2 3 2" xfId="13088" xr:uid="{00000000-0005-0000-0000-0000245F0000}"/>
    <cellStyle name="Normal 6 3 6 2 3 2 2" xfId="13089" xr:uid="{00000000-0005-0000-0000-0000255F0000}"/>
    <cellStyle name="Normal 6 3 6 2 3 2 2 2" xfId="13090" xr:uid="{00000000-0005-0000-0000-0000265F0000}"/>
    <cellStyle name="Normal 6 3 6 2 3 2 2 2 2" xfId="13091" xr:uid="{00000000-0005-0000-0000-0000275F0000}"/>
    <cellStyle name="Normal 6 3 6 2 3 2 2 2 2 2" xfId="40946" xr:uid="{00000000-0005-0000-0000-0000285F0000}"/>
    <cellStyle name="Normal 6 3 6 2 3 2 2 2 3" xfId="30928" xr:uid="{00000000-0005-0000-0000-0000295F0000}"/>
    <cellStyle name="Normal 6 3 6 2 3 2 2 3" xfId="13092" xr:uid="{00000000-0005-0000-0000-00002A5F0000}"/>
    <cellStyle name="Normal 6 3 6 2 3 2 2 3 2" xfId="13093" xr:uid="{00000000-0005-0000-0000-00002B5F0000}"/>
    <cellStyle name="Normal 6 3 6 2 3 2 2 3 2 2" xfId="40947" xr:uid="{00000000-0005-0000-0000-00002C5F0000}"/>
    <cellStyle name="Normal 6 3 6 2 3 2 2 3 3" xfId="30929" xr:uid="{00000000-0005-0000-0000-00002D5F0000}"/>
    <cellStyle name="Normal 6 3 6 2 3 2 2 4" xfId="13094" xr:uid="{00000000-0005-0000-0000-00002E5F0000}"/>
    <cellStyle name="Normal 6 3 6 2 3 2 2 4 2" xfId="35894" xr:uid="{00000000-0005-0000-0000-00002F5F0000}"/>
    <cellStyle name="Normal 6 3 6 2 3 2 2 5" xfId="25298" xr:uid="{00000000-0005-0000-0000-0000305F0000}"/>
    <cellStyle name="Normal 6 3 6 2 3 2 3" xfId="13095" xr:uid="{00000000-0005-0000-0000-0000315F0000}"/>
    <cellStyle name="Normal 6 3 6 2 3 2 3 2" xfId="13096" xr:uid="{00000000-0005-0000-0000-0000325F0000}"/>
    <cellStyle name="Normal 6 3 6 2 3 2 3 2 2" xfId="13097" xr:uid="{00000000-0005-0000-0000-0000335F0000}"/>
    <cellStyle name="Normal 6 3 6 2 3 2 3 2 2 2" xfId="40948" xr:uid="{00000000-0005-0000-0000-0000345F0000}"/>
    <cellStyle name="Normal 6 3 6 2 3 2 3 2 3" xfId="30930" xr:uid="{00000000-0005-0000-0000-0000355F0000}"/>
    <cellStyle name="Normal 6 3 6 2 3 2 3 3" xfId="13098" xr:uid="{00000000-0005-0000-0000-0000365F0000}"/>
    <cellStyle name="Normal 6 3 6 2 3 2 3 3 2" xfId="13099" xr:uid="{00000000-0005-0000-0000-0000375F0000}"/>
    <cellStyle name="Normal 6 3 6 2 3 2 3 3 2 2" xfId="40949" xr:uid="{00000000-0005-0000-0000-0000385F0000}"/>
    <cellStyle name="Normal 6 3 6 2 3 2 3 3 3" xfId="30931" xr:uid="{00000000-0005-0000-0000-0000395F0000}"/>
    <cellStyle name="Normal 6 3 6 2 3 2 3 4" xfId="13100" xr:uid="{00000000-0005-0000-0000-00003A5F0000}"/>
    <cellStyle name="Normal 6 3 6 2 3 2 3 4 2" xfId="35895" xr:uid="{00000000-0005-0000-0000-00003B5F0000}"/>
    <cellStyle name="Normal 6 3 6 2 3 2 3 5" xfId="25299" xr:uid="{00000000-0005-0000-0000-00003C5F0000}"/>
    <cellStyle name="Normal 6 3 6 2 3 2 4" xfId="13101" xr:uid="{00000000-0005-0000-0000-00003D5F0000}"/>
    <cellStyle name="Normal 6 3 6 2 3 2 4 2" xfId="13102" xr:uid="{00000000-0005-0000-0000-00003E5F0000}"/>
    <cellStyle name="Normal 6 3 6 2 3 2 4 2 2" xfId="40950" xr:uid="{00000000-0005-0000-0000-00003F5F0000}"/>
    <cellStyle name="Normal 6 3 6 2 3 2 4 3" xfId="30932" xr:uid="{00000000-0005-0000-0000-0000405F0000}"/>
    <cellStyle name="Normal 6 3 6 2 3 2 5" xfId="13103" xr:uid="{00000000-0005-0000-0000-0000415F0000}"/>
    <cellStyle name="Normal 6 3 6 2 3 2 5 2" xfId="13104" xr:uid="{00000000-0005-0000-0000-0000425F0000}"/>
    <cellStyle name="Normal 6 3 6 2 3 2 5 2 2" xfId="40951" xr:uid="{00000000-0005-0000-0000-0000435F0000}"/>
    <cellStyle name="Normal 6 3 6 2 3 2 5 3" xfId="30933" xr:uid="{00000000-0005-0000-0000-0000445F0000}"/>
    <cellStyle name="Normal 6 3 6 2 3 2 6" xfId="13105" xr:uid="{00000000-0005-0000-0000-0000455F0000}"/>
    <cellStyle name="Normal 6 3 6 2 3 2 6 2" xfId="35893" xr:uid="{00000000-0005-0000-0000-0000465F0000}"/>
    <cellStyle name="Normal 6 3 6 2 3 2 7" xfId="25297" xr:uid="{00000000-0005-0000-0000-0000475F0000}"/>
    <cellStyle name="Normal 6 3 6 2 3 3" xfId="13106" xr:uid="{00000000-0005-0000-0000-0000485F0000}"/>
    <cellStyle name="Normal 6 3 6 2 3 3 2" xfId="13107" xr:uid="{00000000-0005-0000-0000-0000495F0000}"/>
    <cellStyle name="Normal 6 3 6 2 3 3 2 2" xfId="13108" xr:uid="{00000000-0005-0000-0000-00004A5F0000}"/>
    <cellStyle name="Normal 6 3 6 2 3 3 2 2 2" xfId="40952" xr:uid="{00000000-0005-0000-0000-00004B5F0000}"/>
    <cellStyle name="Normal 6 3 6 2 3 3 2 3" xfId="30934" xr:uid="{00000000-0005-0000-0000-00004C5F0000}"/>
    <cellStyle name="Normal 6 3 6 2 3 3 3" xfId="13109" xr:uid="{00000000-0005-0000-0000-00004D5F0000}"/>
    <cellStyle name="Normal 6 3 6 2 3 3 3 2" xfId="13110" xr:uid="{00000000-0005-0000-0000-00004E5F0000}"/>
    <cellStyle name="Normal 6 3 6 2 3 3 3 2 2" xfId="40953" xr:uid="{00000000-0005-0000-0000-00004F5F0000}"/>
    <cellStyle name="Normal 6 3 6 2 3 3 3 3" xfId="30935" xr:uid="{00000000-0005-0000-0000-0000505F0000}"/>
    <cellStyle name="Normal 6 3 6 2 3 3 4" xfId="13111" xr:uid="{00000000-0005-0000-0000-0000515F0000}"/>
    <cellStyle name="Normal 6 3 6 2 3 3 4 2" xfId="35896" xr:uid="{00000000-0005-0000-0000-0000525F0000}"/>
    <cellStyle name="Normal 6 3 6 2 3 3 5" xfId="25300" xr:uid="{00000000-0005-0000-0000-0000535F0000}"/>
    <cellStyle name="Normal 6 3 6 2 3 4" xfId="13112" xr:uid="{00000000-0005-0000-0000-0000545F0000}"/>
    <cellStyle name="Normal 6 3 6 2 3 4 2" xfId="13113" xr:uid="{00000000-0005-0000-0000-0000555F0000}"/>
    <cellStyle name="Normal 6 3 6 2 3 4 2 2" xfId="13114" xr:uid="{00000000-0005-0000-0000-0000565F0000}"/>
    <cellStyle name="Normal 6 3 6 2 3 4 2 2 2" xfId="40954" xr:uid="{00000000-0005-0000-0000-0000575F0000}"/>
    <cellStyle name="Normal 6 3 6 2 3 4 2 3" xfId="30936" xr:uid="{00000000-0005-0000-0000-0000585F0000}"/>
    <cellStyle name="Normal 6 3 6 2 3 4 3" xfId="13115" xr:uid="{00000000-0005-0000-0000-0000595F0000}"/>
    <cellStyle name="Normal 6 3 6 2 3 4 3 2" xfId="13116" xr:uid="{00000000-0005-0000-0000-00005A5F0000}"/>
    <cellStyle name="Normal 6 3 6 2 3 4 3 2 2" xfId="40955" xr:uid="{00000000-0005-0000-0000-00005B5F0000}"/>
    <cellStyle name="Normal 6 3 6 2 3 4 3 3" xfId="30937" xr:uid="{00000000-0005-0000-0000-00005C5F0000}"/>
    <cellStyle name="Normal 6 3 6 2 3 4 4" xfId="13117" xr:uid="{00000000-0005-0000-0000-00005D5F0000}"/>
    <cellStyle name="Normal 6 3 6 2 3 4 4 2" xfId="35897" xr:uid="{00000000-0005-0000-0000-00005E5F0000}"/>
    <cellStyle name="Normal 6 3 6 2 3 4 5" xfId="25301" xr:uid="{00000000-0005-0000-0000-00005F5F0000}"/>
    <cellStyle name="Normal 6 3 6 2 3 5" xfId="13118" xr:uid="{00000000-0005-0000-0000-0000605F0000}"/>
    <cellStyle name="Normal 6 3 6 2 3 5 2" xfId="13119" xr:uid="{00000000-0005-0000-0000-0000615F0000}"/>
    <cellStyle name="Normal 6 3 6 2 3 5 2 2" xfId="40956" xr:uid="{00000000-0005-0000-0000-0000625F0000}"/>
    <cellStyle name="Normal 6 3 6 2 3 5 3" xfId="30938" xr:uid="{00000000-0005-0000-0000-0000635F0000}"/>
    <cellStyle name="Normal 6 3 6 2 3 6" xfId="13120" xr:uid="{00000000-0005-0000-0000-0000645F0000}"/>
    <cellStyle name="Normal 6 3 6 2 3 6 2" xfId="13121" xr:uid="{00000000-0005-0000-0000-0000655F0000}"/>
    <cellStyle name="Normal 6 3 6 2 3 6 2 2" xfId="40957" xr:uid="{00000000-0005-0000-0000-0000665F0000}"/>
    <cellStyle name="Normal 6 3 6 2 3 6 3" xfId="30939" xr:uid="{00000000-0005-0000-0000-0000675F0000}"/>
    <cellStyle name="Normal 6 3 6 2 3 7" xfId="13122" xr:uid="{00000000-0005-0000-0000-0000685F0000}"/>
    <cellStyle name="Normal 6 3 6 2 3 7 2" xfId="35892" xr:uid="{00000000-0005-0000-0000-0000695F0000}"/>
    <cellStyle name="Normal 6 3 6 2 3 8" xfId="25296" xr:uid="{00000000-0005-0000-0000-00006A5F0000}"/>
    <cellStyle name="Normal 6 3 6 2 4" xfId="13123" xr:uid="{00000000-0005-0000-0000-00006B5F0000}"/>
    <cellStyle name="Normal 6 3 6 2 4 2" xfId="13124" xr:uid="{00000000-0005-0000-0000-00006C5F0000}"/>
    <cellStyle name="Normal 6 3 6 2 4 2 2" xfId="13125" xr:uid="{00000000-0005-0000-0000-00006D5F0000}"/>
    <cellStyle name="Normal 6 3 6 2 4 2 2 2" xfId="13126" xr:uid="{00000000-0005-0000-0000-00006E5F0000}"/>
    <cellStyle name="Normal 6 3 6 2 4 2 2 2 2" xfId="40958" xr:uid="{00000000-0005-0000-0000-00006F5F0000}"/>
    <cellStyle name="Normal 6 3 6 2 4 2 2 3" xfId="30940" xr:uid="{00000000-0005-0000-0000-0000705F0000}"/>
    <cellStyle name="Normal 6 3 6 2 4 2 3" xfId="13127" xr:uid="{00000000-0005-0000-0000-0000715F0000}"/>
    <cellStyle name="Normal 6 3 6 2 4 2 3 2" xfId="13128" xr:uid="{00000000-0005-0000-0000-0000725F0000}"/>
    <cellStyle name="Normal 6 3 6 2 4 2 3 2 2" xfId="40959" xr:uid="{00000000-0005-0000-0000-0000735F0000}"/>
    <cellStyle name="Normal 6 3 6 2 4 2 3 3" xfId="30941" xr:uid="{00000000-0005-0000-0000-0000745F0000}"/>
    <cellStyle name="Normal 6 3 6 2 4 2 4" xfId="13129" xr:uid="{00000000-0005-0000-0000-0000755F0000}"/>
    <cellStyle name="Normal 6 3 6 2 4 2 4 2" xfId="35899" xr:uid="{00000000-0005-0000-0000-0000765F0000}"/>
    <cellStyle name="Normal 6 3 6 2 4 2 5" xfId="25303" xr:uid="{00000000-0005-0000-0000-0000775F0000}"/>
    <cellStyle name="Normal 6 3 6 2 4 3" xfId="13130" xr:uid="{00000000-0005-0000-0000-0000785F0000}"/>
    <cellStyle name="Normal 6 3 6 2 4 3 2" xfId="13131" xr:uid="{00000000-0005-0000-0000-0000795F0000}"/>
    <cellStyle name="Normal 6 3 6 2 4 3 2 2" xfId="13132" xr:uid="{00000000-0005-0000-0000-00007A5F0000}"/>
    <cellStyle name="Normal 6 3 6 2 4 3 2 2 2" xfId="40960" xr:uid="{00000000-0005-0000-0000-00007B5F0000}"/>
    <cellStyle name="Normal 6 3 6 2 4 3 2 3" xfId="30942" xr:uid="{00000000-0005-0000-0000-00007C5F0000}"/>
    <cellStyle name="Normal 6 3 6 2 4 3 3" xfId="13133" xr:uid="{00000000-0005-0000-0000-00007D5F0000}"/>
    <cellStyle name="Normal 6 3 6 2 4 3 3 2" xfId="13134" xr:uid="{00000000-0005-0000-0000-00007E5F0000}"/>
    <cellStyle name="Normal 6 3 6 2 4 3 3 2 2" xfId="40961" xr:uid="{00000000-0005-0000-0000-00007F5F0000}"/>
    <cellStyle name="Normal 6 3 6 2 4 3 3 3" xfId="30943" xr:uid="{00000000-0005-0000-0000-0000805F0000}"/>
    <cellStyle name="Normal 6 3 6 2 4 3 4" xfId="13135" xr:uid="{00000000-0005-0000-0000-0000815F0000}"/>
    <cellStyle name="Normal 6 3 6 2 4 3 4 2" xfId="35900" xr:uid="{00000000-0005-0000-0000-0000825F0000}"/>
    <cellStyle name="Normal 6 3 6 2 4 3 5" xfId="25304" xr:uid="{00000000-0005-0000-0000-0000835F0000}"/>
    <cellStyle name="Normal 6 3 6 2 4 4" xfId="13136" xr:uid="{00000000-0005-0000-0000-0000845F0000}"/>
    <cellStyle name="Normal 6 3 6 2 4 4 2" xfId="13137" xr:uid="{00000000-0005-0000-0000-0000855F0000}"/>
    <cellStyle name="Normal 6 3 6 2 4 4 2 2" xfId="40962" xr:uid="{00000000-0005-0000-0000-0000865F0000}"/>
    <cellStyle name="Normal 6 3 6 2 4 4 3" xfId="30944" xr:uid="{00000000-0005-0000-0000-0000875F0000}"/>
    <cellStyle name="Normal 6 3 6 2 4 5" xfId="13138" xr:uid="{00000000-0005-0000-0000-0000885F0000}"/>
    <cellStyle name="Normal 6 3 6 2 4 5 2" xfId="13139" xr:uid="{00000000-0005-0000-0000-0000895F0000}"/>
    <cellStyle name="Normal 6 3 6 2 4 5 2 2" xfId="40963" xr:uid="{00000000-0005-0000-0000-00008A5F0000}"/>
    <cellStyle name="Normal 6 3 6 2 4 5 3" xfId="30945" xr:uid="{00000000-0005-0000-0000-00008B5F0000}"/>
    <cellStyle name="Normal 6 3 6 2 4 6" xfId="13140" xr:uid="{00000000-0005-0000-0000-00008C5F0000}"/>
    <cellStyle name="Normal 6 3 6 2 4 6 2" xfId="35898" xr:uid="{00000000-0005-0000-0000-00008D5F0000}"/>
    <cellStyle name="Normal 6 3 6 2 4 7" xfId="25302" xr:uid="{00000000-0005-0000-0000-00008E5F0000}"/>
    <cellStyle name="Normal 6 3 6 2 5" xfId="13141" xr:uid="{00000000-0005-0000-0000-00008F5F0000}"/>
    <cellStyle name="Normal 6 3 6 2 5 2" xfId="13142" xr:uid="{00000000-0005-0000-0000-0000905F0000}"/>
    <cellStyle name="Normal 6 3 6 2 5 2 2" xfId="13143" xr:uid="{00000000-0005-0000-0000-0000915F0000}"/>
    <cellStyle name="Normal 6 3 6 2 5 2 2 2" xfId="40964" xr:uid="{00000000-0005-0000-0000-0000925F0000}"/>
    <cellStyle name="Normal 6 3 6 2 5 2 3" xfId="30946" xr:uid="{00000000-0005-0000-0000-0000935F0000}"/>
    <cellStyle name="Normal 6 3 6 2 5 3" xfId="13144" xr:uid="{00000000-0005-0000-0000-0000945F0000}"/>
    <cellStyle name="Normal 6 3 6 2 5 3 2" xfId="13145" xr:uid="{00000000-0005-0000-0000-0000955F0000}"/>
    <cellStyle name="Normal 6 3 6 2 5 3 2 2" xfId="40965" xr:uid="{00000000-0005-0000-0000-0000965F0000}"/>
    <cellStyle name="Normal 6 3 6 2 5 3 3" xfId="30947" xr:uid="{00000000-0005-0000-0000-0000975F0000}"/>
    <cellStyle name="Normal 6 3 6 2 5 4" xfId="13146" xr:uid="{00000000-0005-0000-0000-0000985F0000}"/>
    <cellStyle name="Normal 6 3 6 2 5 4 2" xfId="35901" xr:uid="{00000000-0005-0000-0000-0000995F0000}"/>
    <cellStyle name="Normal 6 3 6 2 5 5" xfId="25305" xr:uid="{00000000-0005-0000-0000-00009A5F0000}"/>
    <cellStyle name="Normal 6 3 6 2 6" xfId="13147" xr:uid="{00000000-0005-0000-0000-00009B5F0000}"/>
    <cellStyle name="Normal 6 3 6 2 6 2" xfId="13148" xr:uid="{00000000-0005-0000-0000-00009C5F0000}"/>
    <cellStyle name="Normal 6 3 6 2 6 2 2" xfId="13149" xr:uid="{00000000-0005-0000-0000-00009D5F0000}"/>
    <cellStyle name="Normal 6 3 6 2 6 2 2 2" xfId="40966" xr:uid="{00000000-0005-0000-0000-00009E5F0000}"/>
    <cellStyle name="Normal 6 3 6 2 6 2 3" xfId="30948" xr:uid="{00000000-0005-0000-0000-00009F5F0000}"/>
    <cellStyle name="Normal 6 3 6 2 6 3" xfId="13150" xr:uid="{00000000-0005-0000-0000-0000A05F0000}"/>
    <cellStyle name="Normal 6 3 6 2 6 3 2" xfId="13151" xr:uid="{00000000-0005-0000-0000-0000A15F0000}"/>
    <cellStyle name="Normal 6 3 6 2 6 3 2 2" xfId="40967" xr:uid="{00000000-0005-0000-0000-0000A25F0000}"/>
    <cellStyle name="Normal 6 3 6 2 6 3 3" xfId="30949" xr:uid="{00000000-0005-0000-0000-0000A35F0000}"/>
    <cellStyle name="Normal 6 3 6 2 6 4" xfId="13152" xr:uid="{00000000-0005-0000-0000-0000A45F0000}"/>
    <cellStyle name="Normal 6 3 6 2 6 4 2" xfId="35902" xr:uid="{00000000-0005-0000-0000-0000A55F0000}"/>
    <cellStyle name="Normal 6 3 6 2 6 5" xfId="25306" xr:uid="{00000000-0005-0000-0000-0000A65F0000}"/>
    <cellStyle name="Normal 6 3 6 2 7" xfId="13153" xr:uid="{00000000-0005-0000-0000-0000A75F0000}"/>
    <cellStyle name="Normal 6 3 6 2 7 2" xfId="13154" xr:uid="{00000000-0005-0000-0000-0000A85F0000}"/>
    <cellStyle name="Normal 6 3 6 2 7 2 2" xfId="40968" xr:uid="{00000000-0005-0000-0000-0000A95F0000}"/>
    <cellStyle name="Normal 6 3 6 2 7 3" xfId="30950" xr:uid="{00000000-0005-0000-0000-0000AA5F0000}"/>
    <cellStyle name="Normal 6 3 6 2 8" xfId="13155" xr:uid="{00000000-0005-0000-0000-0000AB5F0000}"/>
    <cellStyle name="Normal 6 3 6 2 8 2" xfId="13156" xr:uid="{00000000-0005-0000-0000-0000AC5F0000}"/>
    <cellStyle name="Normal 6 3 6 2 8 2 2" xfId="40969" xr:uid="{00000000-0005-0000-0000-0000AD5F0000}"/>
    <cellStyle name="Normal 6 3 6 2 8 3" xfId="30951" xr:uid="{00000000-0005-0000-0000-0000AE5F0000}"/>
    <cellStyle name="Normal 6 3 6 2 9" xfId="13157" xr:uid="{00000000-0005-0000-0000-0000AF5F0000}"/>
    <cellStyle name="Normal 6 3 6 2 9 2" xfId="35885" xr:uid="{00000000-0005-0000-0000-0000B05F0000}"/>
    <cellStyle name="Normal 6 3 6 3" xfId="13158" xr:uid="{00000000-0005-0000-0000-0000B15F0000}"/>
    <cellStyle name="Normal 6 3 6 3 2" xfId="13159" xr:uid="{00000000-0005-0000-0000-0000B25F0000}"/>
    <cellStyle name="Normal 6 3 6 3 2 2" xfId="13160" xr:uid="{00000000-0005-0000-0000-0000B35F0000}"/>
    <cellStyle name="Normal 6 3 6 3 2 2 2" xfId="13161" xr:uid="{00000000-0005-0000-0000-0000B45F0000}"/>
    <cellStyle name="Normal 6 3 6 3 2 2 2 2" xfId="13162" xr:uid="{00000000-0005-0000-0000-0000B55F0000}"/>
    <cellStyle name="Normal 6 3 6 3 2 2 2 2 2" xfId="40970" xr:uid="{00000000-0005-0000-0000-0000B65F0000}"/>
    <cellStyle name="Normal 6 3 6 3 2 2 2 3" xfId="30952" xr:uid="{00000000-0005-0000-0000-0000B75F0000}"/>
    <cellStyle name="Normal 6 3 6 3 2 2 3" xfId="13163" xr:uid="{00000000-0005-0000-0000-0000B85F0000}"/>
    <cellStyle name="Normal 6 3 6 3 2 2 3 2" xfId="13164" xr:uid="{00000000-0005-0000-0000-0000B95F0000}"/>
    <cellStyle name="Normal 6 3 6 3 2 2 3 2 2" xfId="40971" xr:uid="{00000000-0005-0000-0000-0000BA5F0000}"/>
    <cellStyle name="Normal 6 3 6 3 2 2 3 3" xfId="30953" xr:uid="{00000000-0005-0000-0000-0000BB5F0000}"/>
    <cellStyle name="Normal 6 3 6 3 2 2 4" xfId="13165" xr:uid="{00000000-0005-0000-0000-0000BC5F0000}"/>
    <cellStyle name="Normal 6 3 6 3 2 2 4 2" xfId="35905" xr:uid="{00000000-0005-0000-0000-0000BD5F0000}"/>
    <cellStyle name="Normal 6 3 6 3 2 2 5" xfId="25309" xr:uid="{00000000-0005-0000-0000-0000BE5F0000}"/>
    <cellStyle name="Normal 6 3 6 3 2 3" xfId="13166" xr:uid="{00000000-0005-0000-0000-0000BF5F0000}"/>
    <cellStyle name="Normal 6 3 6 3 2 3 2" xfId="13167" xr:uid="{00000000-0005-0000-0000-0000C05F0000}"/>
    <cellStyle name="Normal 6 3 6 3 2 3 2 2" xfId="13168" xr:uid="{00000000-0005-0000-0000-0000C15F0000}"/>
    <cellStyle name="Normal 6 3 6 3 2 3 2 2 2" xfId="40972" xr:uid="{00000000-0005-0000-0000-0000C25F0000}"/>
    <cellStyle name="Normal 6 3 6 3 2 3 2 3" xfId="30954" xr:uid="{00000000-0005-0000-0000-0000C35F0000}"/>
    <cellStyle name="Normal 6 3 6 3 2 3 3" xfId="13169" xr:uid="{00000000-0005-0000-0000-0000C45F0000}"/>
    <cellStyle name="Normal 6 3 6 3 2 3 3 2" xfId="13170" xr:uid="{00000000-0005-0000-0000-0000C55F0000}"/>
    <cellStyle name="Normal 6 3 6 3 2 3 3 2 2" xfId="40973" xr:uid="{00000000-0005-0000-0000-0000C65F0000}"/>
    <cellStyle name="Normal 6 3 6 3 2 3 3 3" xfId="30955" xr:uid="{00000000-0005-0000-0000-0000C75F0000}"/>
    <cellStyle name="Normal 6 3 6 3 2 3 4" xfId="13171" xr:uid="{00000000-0005-0000-0000-0000C85F0000}"/>
    <cellStyle name="Normal 6 3 6 3 2 3 4 2" xfId="35906" xr:uid="{00000000-0005-0000-0000-0000C95F0000}"/>
    <cellStyle name="Normal 6 3 6 3 2 3 5" xfId="25310" xr:uid="{00000000-0005-0000-0000-0000CA5F0000}"/>
    <cellStyle name="Normal 6 3 6 3 2 4" xfId="13172" xr:uid="{00000000-0005-0000-0000-0000CB5F0000}"/>
    <cellStyle name="Normal 6 3 6 3 2 4 2" xfId="13173" xr:uid="{00000000-0005-0000-0000-0000CC5F0000}"/>
    <cellStyle name="Normal 6 3 6 3 2 4 2 2" xfId="40974" xr:uid="{00000000-0005-0000-0000-0000CD5F0000}"/>
    <cellStyle name="Normal 6 3 6 3 2 4 3" xfId="30956" xr:uid="{00000000-0005-0000-0000-0000CE5F0000}"/>
    <cellStyle name="Normal 6 3 6 3 2 5" xfId="13174" xr:uid="{00000000-0005-0000-0000-0000CF5F0000}"/>
    <cellStyle name="Normal 6 3 6 3 2 5 2" xfId="13175" xr:uid="{00000000-0005-0000-0000-0000D05F0000}"/>
    <cellStyle name="Normal 6 3 6 3 2 5 2 2" xfId="40975" xr:uid="{00000000-0005-0000-0000-0000D15F0000}"/>
    <cellStyle name="Normal 6 3 6 3 2 5 3" xfId="30957" xr:uid="{00000000-0005-0000-0000-0000D25F0000}"/>
    <cellStyle name="Normal 6 3 6 3 2 6" xfId="13176" xr:uid="{00000000-0005-0000-0000-0000D35F0000}"/>
    <cellStyle name="Normal 6 3 6 3 2 6 2" xfId="35904" xr:uid="{00000000-0005-0000-0000-0000D45F0000}"/>
    <cellStyle name="Normal 6 3 6 3 2 7" xfId="25308" xr:uid="{00000000-0005-0000-0000-0000D55F0000}"/>
    <cellStyle name="Normal 6 3 6 3 3" xfId="13177" xr:uid="{00000000-0005-0000-0000-0000D65F0000}"/>
    <cellStyle name="Normal 6 3 6 3 3 2" xfId="13178" xr:uid="{00000000-0005-0000-0000-0000D75F0000}"/>
    <cellStyle name="Normal 6 3 6 3 3 2 2" xfId="13179" xr:uid="{00000000-0005-0000-0000-0000D85F0000}"/>
    <cellStyle name="Normal 6 3 6 3 3 2 2 2" xfId="40976" xr:uid="{00000000-0005-0000-0000-0000D95F0000}"/>
    <cellStyle name="Normal 6 3 6 3 3 2 3" xfId="30958" xr:uid="{00000000-0005-0000-0000-0000DA5F0000}"/>
    <cellStyle name="Normal 6 3 6 3 3 3" xfId="13180" xr:uid="{00000000-0005-0000-0000-0000DB5F0000}"/>
    <cellStyle name="Normal 6 3 6 3 3 3 2" xfId="13181" xr:uid="{00000000-0005-0000-0000-0000DC5F0000}"/>
    <cellStyle name="Normal 6 3 6 3 3 3 2 2" xfId="40977" xr:uid="{00000000-0005-0000-0000-0000DD5F0000}"/>
    <cellStyle name="Normal 6 3 6 3 3 3 3" xfId="30959" xr:uid="{00000000-0005-0000-0000-0000DE5F0000}"/>
    <cellStyle name="Normal 6 3 6 3 3 4" xfId="13182" xr:uid="{00000000-0005-0000-0000-0000DF5F0000}"/>
    <cellStyle name="Normal 6 3 6 3 3 4 2" xfId="35907" xr:uid="{00000000-0005-0000-0000-0000E05F0000}"/>
    <cellStyle name="Normal 6 3 6 3 3 5" xfId="25311" xr:uid="{00000000-0005-0000-0000-0000E15F0000}"/>
    <cellStyle name="Normal 6 3 6 3 4" xfId="13183" xr:uid="{00000000-0005-0000-0000-0000E25F0000}"/>
    <cellStyle name="Normal 6 3 6 3 4 2" xfId="13184" xr:uid="{00000000-0005-0000-0000-0000E35F0000}"/>
    <cellStyle name="Normal 6 3 6 3 4 2 2" xfId="13185" xr:uid="{00000000-0005-0000-0000-0000E45F0000}"/>
    <cellStyle name="Normal 6 3 6 3 4 2 2 2" xfId="40978" xr:uid="{00000000-0005-0000-0000-0000E55F0000}"/>
    <cellStyle name="Normal 6 3 6 3 4 2 3" xfId="30960" xr:uid="{00000000-0005-0000-0000-0000E65F0000}"/>
    <cellStyle name="Normal 6 3 6 3 4 3" xfId="13186" xr:uid="{00000000-0005-0000-0000-0000E75F0000}"/>
    <cellStyle name="Normal 6 3 6 3 4 3 2" xfId="13187" xr:uid="{00000000-0005-0000-0000-0000E85F0000}"/>
    <cellStyle name="Normal 6 3 6 3 4 3 2 2" xfId="40979" xr:uid="{00000000-0005-0000-0000-0000E95F0000}"/>
    <cellStyle name="Normal 6 3 6 3 4 3 3" xfId="30961" xr:uid="{00000000-0005-0000-0000-0000EA5F0000}"/>
    <cellStyle name="Normal 6 3 6 3 4 4" xfId="13188" xr:uid="{00000000-0005-0000-0000-0000EB5F0000}"/>
    <cellStyle name="Normal 6 3 6 3 4 4 2" xfId="35908" xr:uid="{00000000-0005-0000-0000-0000EC5F0000}"/>
    <cellStyle name="Normal 6 3 6 3 4 5" xfId="25312" xr:uid="{00000000-0005-0000-0000-0000ED5F0000}"/>
    <cellStyle name="Normal 6 3 6 3 5" xfId="13189" xr:uid="{00000000-0005-0000-0000-0000EE5F0000}"/>
    <cellStyle name="Normal 6 3 6 3 5 2" xfId="13190" xr:uid="{00000000-0005-0000-0000-0000EF5F0000}"/>
    <cellStyle name="Normal 6 3 6 3 5 2 2" xfId="40980" xr:uid="{00000000-0005-0000-0000-0000F05F0000}"/>
    <cellStyle name="Normal 6 3 6 3 5 3" xfId="30962" xr:uid="{00000000-0005-0000-0000-0000F15F0000}"/>
    <cellStyle name="Normal 6 3 6 3 6" xfId="13191" xr:uid="{00000000-0005-0000-0000-0000F25F0000}"/>
    <cellStyle name="Normal 6 3 6 3 6 2" xfId="13192" xr:uid="{00000000-0005-0000-0000-0000F35F0000}"/>
    <cellStyle name="Normal 6 3 6 3 6 2 2" xfId="40981" xr:uid="{00000000-0005-0000-0000-0000F45F0000}"/>
    <cellStyle name="Normal 6 3 6 3 6 3" xfId="30963" xr:uid="{00000000-0005-0000-0000-0000F55F0000}"/>
    <cellStyle name="Normal 6 3 6 3 7" xfId="13193" xr:uid="{00000000-0005-0000-0000-0000F65F0000}"/>
    <cellStyle name="Normal 6 3 6 3 7 2" xfId="35903" xr:uid="{00000000-0005-0000-0000-0000F75F0000}"/>
    <cellStyle name="Normal 6 3 6 3 8" xfId="25307" xr:uid="{00000000-0005-0000-0000-0000F85F0000}"/>
    <cellStyle name="Normal 6 3 6 4" xfId="13194" xr:uid="{00000000-0005-0000-0000-0000F95F0000}"/>
    <cellStyle name="Normal 6 3 6 4 2" xfId="13195" xr:uid="{00000000-0005-0000-0000-0000FA5F0000}"/>
    <cellStyle name="Normal 6 3 6 4 2 2" xfId="13196" xr:uid="{00000000-0005-0000-0000-0000FB5F0000}"/>
    <cellStyle name="Normal 6 3 6 4 2 2 2" xfId="13197" xr:uid="{00000000-0005-0000-0000-0000FC5F0000}"/>
    <cellStyle name="Normal 6 3 6 4 2 2 2 2" xfId="13198" xr:uid="{00000000-0005-0000-0000-0000FD5F0000}"/>
    <cellStyle name="Normal 6 3 6 4 2 2 2 2 2" xfId="40982" xr:uid="{00000000-0005-0000-0000-0000FE5F0000}"/>
    <cellStyle name="Normal 6 3 6 4 2 2 2 3" xfId="30964" xr:uid="{00000000-0005-0000-0000-0000FF5F0000}"/>
    <cellStyle name="Normal 6 3 6 4 2 2 3" xfId="13199" xr:uid="{00000000-0005-0000-0000-000000600000}"/>
    <cellStyle name="Normal 6 3 6 4 2 2 3 2" xfId="13200" xr:uid="{00000000-0005-0000-0000-000001600000}"/>
    <cellStyle name="Normal 6 3 6 4 2 2 3 2 2" xfId="40983" xr:uid="{00000000-0005-0000-0000-000002600000}"/>
    <cellStyle name="Normal 6 3 6 4 2 2 3 3" xfId="30965" xr:uid="{00000000-0005-0000-0000-000003600000}"/>
    <cellStyle name="Normal 6 3 6 4 2 2 4" xfId="13201" xr:uid="{00000000-0005-0000-0000-000004600000}"/>
    <cellStyle name="Normal 6 3 6 4 2 2 4 2" xfId="35911" xr:uid="{00000000-0005-0000-0000-000005600000}"/>
    <cellStyle name="Normal 6 3 6 4 2 2 5" xfId="25315" xr:uid="{00000000-0005-0000-0000-000006600000}"/>
    <cellStyle name="Normal 6 3 6 4 2 3" xfId="13202" xr:uid="{00000000-0005-0000-0000-000007600000}"/>
    <cellStyle name="Normal 6 3 6 4 2 3 2" xfId="13203" xr:uid="{00000000-0005-0000-0000-000008600000}"/>
    <cellStyle name="Normal 6 3 6 4 2 3 2 2" xfId="13204" xr:uid="{00000000-0005-0000-0000-000009600000}"/>
    <cellStyle name="Normal 6 3 6 4 2 3 2 2 2" xfId="40984" xr:uid="{00000000-0005-0000-0000-00000A600000}"/>
    <cellStyle name="Normal 6 3 6 4 2 3 2 3" xfId="30966" xr:uid="{00000000-0005-0000-0000-00000B600000}"/>
    <cellStyle name="Normal 6 3 6 4 2 3 3" xfId="13205" xr:uid="{00000000-0005-0000-0000-00000C600000}"/>
    <cellStyle name="Normal 6 3 6 4 2 3 3 2" xfId="13206" xr:uid="{00000000-0005-0000-0000-00000D600000}"/>
    <cellStyle name="Normal 6 3 6 4 2 3 3 2 2" xfId="40985" xr:uid="{00000000-0005-0000-0000-00000E600000}"/>
    <cellStyle name="Normal 6 3 6 4 2 3 3 3" xfId="30967" xr:uid="{00000000-0005-0000-0000-00000F600000}"/>
    <cellStyle name="Normal 6 3 6 4 2 3 4" xfId="13207" xr:uid="{00000000-0005-0000-0000-000010600000}"/>
    <cellStyle name="Normal 6 3 6 4 2 3 4 2" xfId="35912" xr:uid="{00000000-0005-0000-0000-000011600000}"/>
    <cellStyle name="Normal 6 3 6 4 2 3 5" xfId="25316" xr:uid="{00000000-0005-0000-0000-000012600000}"/>
    <cellStyle name="Normal 6 3 6 4 2 4" xfId="13208" xr:uid="{00000000-0005-0000-0000-000013600000}"/>
    <cellStyle name="Normal 6 3 6 4 2 4 2" xfId="13209" xr:uid="{00000000-0005-0000-0000-000014600000}"/>
    <cellStyle name="Normal 6 3 6 4 2 4 2 2" xfId="40986" xr:uid="{00000000-0005-0000-0000-000015600000}"/>
    <cellStyle name="Normal 6 3 6 4 2 4 3" xfId="30968" xr:uid="{00000000-0005-0000-0000-000016600000}"/>
    <cellStyle name="Normal 6 3 6 4 2 5" xfId="13210" xr:uid="{00000000-0005-0000-0000-000017600000}"/>
    <cellStyle name="Normal 6 3 6 4 2 5 2" xfId="13211" xr:uid="{00000000-0005-0000-0000-000018600000}"/>
    <cellStyle name="Normal 6 3 6 4 2 5 2 2" xfId="40987" xr:uid="{00000000-0005-0000-0000-000019600000}"/>
    <cellStyle name="Normal 6 3 6 4 2 5 3" xfId="30969" xr:uid="{00000000-0005-0000-0000-00001A600000}"/>
    <cellStyle name="Normal 6 3 6 4 2 6" xfId="13212" xr:uid="{00000000-0005-0000-0000-00001B600000}"/>
    <cellStyle name="Normal 6 3 6 4 2 6 2" xfId="35910" xr:uid="{00000000-0005-0000-0000-00001C600000}"/>
    <cellStyle name="Normal 6 3 6 4 2 7" xfId="25314" xr:uid="{00000000-0005-0000-0000-00001D600000}"/>
    <cellStyle name="Normal 6 3 6 4 3" xfId="13213" xr:uid="{00000000-0005-0000-0000-00001E600000}"/>
    <cellStyle name="Normal 6 3 6 4 3 2" xfId="13214" xr:uid="{00000000-0005-0000-0000-00001F600000}"/>
    <cellStyle name="Normal 6 3 6 4 3 2 2" xfId="13215" xr:uid="{00000000-0005-0000-0000-000020600000}"/>
    <cellStyle name="Normal 6 3 6 4 3 2 2 2" xfId="40988" xr:uid="{00000000-0005-0000-0000-000021600000}"/>
    <cellStyle name="Normal 6 3 6 4 3 2 3" xfId="30970" xr:uid="{00000000-0005-0000-0000-000022600000}"/>
    <cellStyle name="Normal 6 3 6 4 3 3" xfId="13216" xr:uid="{00000000-0005-0000-0000-000023600000}"/>
    <cellStyle name="Normal 6 3 6 4 3 3 2" xfId="13217" xr:uid="{00000000-0005-0000-0000-000024600000}"/>
    <cellStyle name="Normal 6 3 6 4 3 3 2 2" xfId="40989" xr:uid="{00000000-0005-0000-0000-000025600000}"/>
    <cellStyle name="Normal 6 3 6 4 3 3 3" xfId="30971" xr:uid="{00000000-0005-0000-0000-000026600000}"/>
    <cellStyle name="Normal 6 3 6 4 3 4" xfId="13218" xr:uid="{00000000-0005-0000-0000-000027600000}"/>
    <cellStyle name="Normal 6 3 6 4 3 4 2" xfId="35913" xr:uid="{00000000-0005-0000-0000-000028600000}"/>
    <cellStyle name="Normal 6 3 6 4 3 5" xfId="25317" xr:uid="{00000000-0005-0000-0000-000029600000}"/>
    <cellStyle name="Normal 6 3 6 4 4" xfId="13219" xr:uid="{00000000-0005-0000-0000-00002A600000}"/>
    <cellStyle name="Normal 6 3 6 4 4 2" xfId="13220" xr:uid="{00000000-0005-0000-0000-00002B600000}"/>
    <cellStyle name="Normal 6 3 6 4 4 2 2" xfId="13221" xr:uid="{00000000-0005-0000-0000-00002C600000}"/>
    <cellStyle name="Normal 6 3 6 4 4 2 2 2" xfId="40990" xr:uid="{00000000-0005-0000-0000-00002D600000}"/>
    <cellStyle name="Normal 6 3 6 4 4 2 3" xfId="30972" xr:uid="{00000000-0005-0000-0000-00002E600000}"/>
    <cellStyle name="Normal 6 3 6 4 4 3" xfId="13222" xr:uid="{00000000-0005-0000-0000-00002F600000}"/>
    <cellStyle name="Normal 6 3 6 4 4 3 2" xfId="13223" xr:uid="{00000000-0005-0000-0000-000030600000}"/>
    <cellStyle name="Normal 6 3 6 4 4 3 2 2" xfId="40991" xr:uid="{00000000-0005-0000-0000-000031600000}"/>
    <cellStyle name="Normal 6 3 6 4 4 3 3" xfId="30973" xr:uid="{00000000-0005-0000-0000-000032600000}"/>
    <cellStyle name="Normal 6 3 6 4 4 4" xfId="13224" xr:uid="{00000000-0005-0000-0000-000033600000}"/>
    <cellStyle name="Normal 6 3 6 4 4 4 2" xfId="35914" xr:uid="{00000000-0005-0000-0000-000034600000}"/>
    <cellStyle name="Normal 6 3 6 4 4 5" xfId="25318" xr:uid="{00000000-0005-0000-0000-000035600000}"/>
    <cellStyle name="Normal 6 3 6 4 5" xfId="13225" xr:uid="{00000000-0005-0000-0000-000036600000}"/>
    <cellStyle name="Normal 6 3 6 4 5 2" xfId="13226" xr:uid="{00000000-0005-0000-0000-000037600000}"/>
    <cellStyle name="Normal 6 3 6 4 5 2 2" xfId="40992" xr:uid="{00000000-0005-0000-0000-000038600000}"/>
    <cellStyle name="Normal 6 3 6 4 5 3" xfId="30974" xr:uid="{00000000-0005-0000-0000-000039600000}"/>
    <cellStyle name="Normal 6 3 6 4 6" xfId="13227" xr:uid="{00000000-0005-0000-0000-00003A600000}"/>
    <cellStyle name="Normal 6 3 6 4 6 2" xfId="13228" xr:uid="{00000000-0005-0000-0000-00003B600000}"/>
    <cellStyle name="Normal 6 3 6 4 6 2 2" xfId="40993" xr:uid="{00000000-0005-0000-0000-00003C600000}"/>
    <cellStyle name="Normal 6 3 6 4 6 3" xfId="30975" xr:uid="{00000000-0005-0000-0000-00003D600000}"/>
    <cellStyle name="Normal 6 3 6 4 7" xfId="13229" xr:uid="{00000000-0005-0000-0000-00003E600000}"/>
    <cellStyle name="Normal 6 3 6 4 7 2" xfId="35909" xr:uid="{00000000-0005-0000-0000-00003F600000}"/>
    <cellStyle name="Normal 6 3 6 4 8" xfId="25313" xr:uid="{00000000-0005-0000-0000-000040600000}"/>
    <cellStyle name="Normal 6 3 6 5" xfId="13230" xr:uid="{00000000-0005-0000-0000-000041600000}"/>
    <cellStyle name="Normal 6 3 6 5 2" xfId="13231" xr:uid="{00000000-0005-0000-0000-000042600000}"/>
    <cellStyle name="Normal 6 3 6 5 2 2" xfId="13232" xr:uid="{00000000-0005-0000-0000-000043600000}"/>
    <cellStyle name="Normal 6 3 6 5 2 2 2" xfId="13233" xr:uid="{00000000-0005-0000-0000-000044600000}"/>
    <cellStyle name="Normal 6 3 6 5 2 2 2 2" xfId="13234" xr:uid="{00000000-0005-0000-0000-000045600000}"/>
    <cellStyle name="Normal 6 3 6 5 2 2 2 2 2" xfId="40994" xr:uid="{00000000-0005-0000-0000-000046600000}"/>
    <cellStyle name="Normal 6 3 6 5 2 2 2 3" xfId="30976" xr:uid="{00000000-0005-0000-0000-000047600000}"/>
    <cellStyle name="Normal 6 3 6 5 2 2 3" xfId="13235" xr:uid="{00000000-0005-0000-0000-000048600000}"/>
    <cellStyle name="Normal 6 3 6 5 2 2 3 2" xfId="13236" xr:uid="{00000000-0005-0000-0000-000049600000}"/>
    <cellStyle name="Normal 6 3 6 5 2 2 3 2 2" xfId="40995" xr:uid="{00000000-0005-0000-0000-00004A600000}"/>
    <cellStyle name="Normal 6 3 6 5 2 2 3 3" xfId="30977" xr:uid="{00000000-0005-0000-0000-00004B600000}"/>
    <cellStyle name="Normal 6 3 6 5 2 2 4" xfId="13237" xr:uid="{00000000-0005-0000-0000-00004C600000}"/>
    <cellStyle name="Normal 6 3 6 5 2 2 4 2" xfId="35917" xr:uid="{00000000-0005-0000-0000-00004D600000}"/>
    <cellStyle name="Normal 6 3 6 5 2 2 5" xfId="25321" xr:uid="{00000000-0005-0000-0000-00004E600000}"/>
    <cellStyle name="Normal 6 3 6 5 2 3" xfId="13238" xr:uid="{00000000-0005-0000-0000-00004F600000}"/>
    <cellStyle name="Normal 6 3 6 5 2 3 2" xfId="13239" xr:uid="{00000000-0005-0000-0000-000050600000}"/>
    <cellStyle name="Normal 6 3 6 5 2 3 2 2" xfId="13240" xr:uid="{00000000-0005-0000-0000-000051600000}"/>
    <cellStyle name="Normal 6 3 6 5 2 3 2 2 2" xfId="40996" xr:uid="{00000000-0005-0000-0000-000052600000}"/>
    <cellStyle name="Normal 6 3 6 5 2 3 2 3" xfId="30978" xr:uid="{00000000-0005-0000-0000-000053600000}"/>
    <cellStyle name="Normal 6 3 6 5 2 3 3" xfId="13241" xr:uid="{00000000-0005-0000-0000-000054600000}"/>
    <cellStyle name="Normal 6 3 6 5 2 3 3 2" xfId="13242" xr:uid="{00000000-0005-0000-0000-000055600000}"/>
    <cellStyle name="Normal 6 3 6 5 2 3 3 2 2" xfId="40997" xr:uid="{00000000-0005-0000-0000-000056600000}"/>
    <cellStyle name="Normal 6 3 6 5 2 3 3 3" xfId="30979" xr:uid="{00000000-0005-0000-0000-000057600000}"/>
    <cellStyle name="Normal 6 3 6 5 2 3 4" xfId="13243" xr:uid="{00000000-0005-0000-0000-000058600000}"/>
    <cellStyle name="Normal 6 3 6 5 2 3 4 2" xfId="35918" xr:uid="{00000000-0005-0000-0000-000059600000}"/>
    <cellStyle name="Normal 6 3 6 5 2 3 5" xfId="25322" xr:uid="{00000000-0005-0000-0000-00005A600000}"/>
    <cellStyle name="Normal 6 3 6 5 2 4" xfId="13244" xr:uid="{00000000-0005-0000-0000-00005B600000}"/>
    <cellStyle name="Normal 6 3 6 5 2 4 2" xfId="13245" xr:uid="{00000000-0005-0000-0000-00005C600000}"/>
    <cellStyle name="Normal 6 3 6 5 2 4 2 2" xfId="40998" xr:uid="{00000000-0005-0000-0000-00005D600000}"/>
    <cellStyle name="Normal 6 3 6 5 2 4 3" xfId="30980" xr:uid="{00000000-0005-0000-0000-00005E600000}"/>
    <cellStyle name="Normal 6 3 6 5 2 5" xfId="13246" xr:uid="{00000000-0005-0000-0000-00005F600000}"/>
    <cellStyle name="Normal 6 3 6 5 2 5 2" xfId="13247" xr:uid="{00000000-0005-0000-0000-000060600000}"/>
    <cellStyle name="Normal 6 3 6 5 2 5 2 2" xfId="40999" xr:uid="{00000000-0005-0000-0000-000061600000}"/>
    <cellStyle name="Normal 6 3 6 5 2 5 3" xfId="30981" xr:uid="{00000000-0005-0000-0000-000062600000}"/>
    <cellStyle name="Normal 6 3 6 5 2 6" xfId="13248" xr:uid="{00000000-0005-0000-0000-000063600000}"/>
    <cellStyle name="Normal 6 3 6 5 2 6 2" xfId="35916" xr:uid="{00000000-0005-0000-0000-000064600000}"/>
    <cellStyle name="Normal 6 3 6 5 2 7" xfId="25320" xr:uid="{00000000-0005-0000-0000-000065600000}"/>
    <cellStyle name="Normal 6 3 6 5 3" xfId="13249" xr:uid="{00000000-0005-0000-0000-000066600000}"/>
    <cellStyle name="Normal 6 3 6 5 3 2" xfId="13250" xr:uid="{00000000-0005-0000-0000-000067600000}"/>
    <cellStyle name="Normal 6 3 6 5 3 2 2" xfId="13251" xr:uid="{00000000-0005-0000-0000-000068600000}"/>
    <cellStyle name="Normal 6 3 6 5 3 2 2 2" xfId="41000" xr:uid="{00000000-0005-0000-0000-000069600000}"/>
    <cellStyle name="Normal 6 3 6 5 3 2 3" xfId="30982" xr:uid="{00000000-0005-0000-0000-00006A600000}"/>
    <cellStyle name="Normal 6 3 6 5 3 3" xfId="13252" xr:uid="{00000000-0005-0000-0000-00006B600000}"/>
    <cellStyle name="Normal 6 3 6 5 3 3 2" xfId="13253" xr:uid="{00000000-0005-0000-0000-00006C600000}"/>
    <cellStyle name="Normal 6 3 6 5 3 3 2 2" xfId="41001" xr:uid="{00000000-0005-0000-0000-00006D600000}"/>
    <cellStyle name="Normal 6 3 6 5 3 3 3" xfId="30983" xr:uid="{00000000-0005-0000-0000-00006E600000}"/>
    <cellStyle name="Normal 6 3 6 5 3 4" xfId="13254" xr:uid="{00000000-0005-0000-0000-00006F600000}"/>
    <cellStyle name="Normal 6 3 6 5 3 4 2" xfId="35919" xr:uid="{00000000-0005-0000-0000-000070600000}"/>
    <cellStyle name="Normal 6 3 6 5 3 5" xfId="25323" xr:uid="{00000000-0005-0000-0000-000071600000}"/>
    <cellStyle name="Normal 6 3 6 5 4" xfId="13255" xr:uid="{00000000-0005-0000-0000-000072600000}"/>
    <cellStyle name="Normal 6 3 6 5 4 2" xfId="13256" xr:uid="{00000000-0005-0000-0000-000073600000}"/>
    <cellStyle name="Normal 6 3 6 5 4 2 2" xfId="13257" xr:uid="{00000000-0005-0000-0000-000074600000}"/>
    <cellStyle name="Normal 6 3 6 5 4 2 2 2" xfId="41002" xr:uid="{00000000-0005-0000-0000-000075600000}"/>
    <cellStyle name="Normal 6 3 6 5 4 2 3" xfId="30984" xr:uid="{00000000-0005-0000-0000-000076600000}"/>
    <cellStyle name="Normal 6 3 6 5 4 3" xfId="13258" xr:uid="{00000000-0005-0000-0000-000077600000}"/>
    <cellStyle name="Normal 6 3 6 5 4 3 2" xfId="13259" xr:uid="{00000000-0005-0000-0000-000078600000}"/>
    <cellStyle name="Normal 6 3 6 5 4 3 2 2" xfId="41003" xr:uid="{00000000-0005-0000-0000-000079600000}"/>
    <cellStyle name="Normal 6 3 6 5 4 3 3" xfId="30985" xr:uid="{00000000-0005-0000-0000-00007A600000}"/>
    <cellStyle name="Normal 6 3 6 5 4 4" xfId="13260" xr:uid="{00000000-0005-0000-0000-00007B600000}"/>
    <cellStyle name="Normal 6 3 6 5 4 4 2" xfId="35920" xr:uid="{00000000-0005-0000-0000-00007C600000}"/>
    <cellStyle name="Normal 6 3 6 5 4 5" xfId="25324" xr:uid="{00000000-0005-0000-0000-00007D600000}"/>
    <cellStyle name="Normal 6 3 6 5 5" xfId="13261" xr:uid="{00000000-0005-0000-0000-00007E600000}"/>
    <cellStyle name="Normal 6 3 6 5 5 2" xfId="13262" xr:uid="{00000000-0005-0000-0000-00007F600000}"/>
    <cellStyle name="Normal 6 3 6 5 5 2 2" xfId="41004" xr:uid="{00000000-0005-0000-0000-000080600000}"/>
    <cellStyle name="Normal 6 3 6 5 5 3" xfId="30986" xr:uid="{00000000-0005-0000-0000-000081600000}"/>
    <cellStyle name="Normal 6 3 6 5 6" xfId="13263" xr:uid="{00000000-0005-0000-0000-000082600000}"/>
    <cellStyle name="Normal 6 3 6 5 6 2" xfId="13264" xr:uid="{00000000-0005-0000-0000-000083600000}"/>
    <cellStyle name="Normal 6 3 6 5 6 2 2" xfId="41005" xr:uid="{00000000-0005-0000-0000-000084600000}"/>
    <cellStyle name="Normal 6 3 6 5 6 3" xfId="30987" xr:uid="{00000000-0005-0000-0000-000085600000}"/>
    <cellStyle name="Normal 6 3 6 5 7" xfId="13265" xr:uid="{00000000-0005-0000-0000-000086600000}"/>
    <cellStyle name="Normal 6 3 6 5 7 2" xfId="35915" xr:uid="{00000000-0005-0000-0000-000087600000}"/>
    <cellStyle name="Normal 6 3 6 5 8" xfId="25319" xr:uid="{00000000-0005-0000-0000-000088600000}"/>
    <cellStyle name="Normal 6 3 6 6" xfId="13266" xr:uid="{00000000-0005-0000-0000-000089600000}"/>
    <cellStyle name="Normal 6 3 6 6 2" xfId="13267" xr:uid="{00000000-0005-0000-0000-00008A600000}"/>
    <cellStyle name="Normal 6 3 6 6 2 2" xfId="13268" xr:uid="{00000000-0005-0000-0000-00008B600000}"/>
    <cellStyle name="Normal 6 3 6 6 2 2 2" xfId="13269" xr:uid="{00000000-0005-0000-0000-00008C600000}"/>
    <cellStyle name="Normal 6 3 6 6 2 2 2 2" xfId="41006" xr:uid="{00000000-0005-0000-0000-00008D600000}"/>
    <cellStyle name="Normal 6 3 6 6 2 2 3" xfId="30988" xr:uid="{00000000-0005-0000-0000-00008E600000}"/>
    <cellStyle name="Normal 6 3 6 6 2 3" xfId="13270" xr:uid="{00000000-0005-0000-0000-00008F600000}"/>
    <cellStyle name="Normal 6 3 6 6 2 3 2" xfId="13271" xr:uid="{00000000-0005-0000-0000-000090600000}"/>
    <cellStyle name="Normal 6 3 6 6 2 3 2 2" xfId="41007" xr:uid="{00000000-0005-0000-0000-000091600000}"/>
    <cellStyle name="Normal 6 3 6 6 2 3 3" xfId="30989" xr:uid="{00000000-0005-0000-0000-000092600000}"/>
    <cellStyle name="Normal 6 3 6 6 2 4" xfId="13272" xr:uid="{00000000-0005-0000-0000-000093600000}"/>
    <cellStyle name="Normal 6 3 6 6 2 4 2" xfId="35922" xr:uid="{00000000-0005-0000-0000-000094600000}"/>
    <cellStyle name="Normal 6 3 6 6 2 5" xfId="25326" xr:uid="{00000000-0005-0000-0000-000095600000}"/>
    <cellStyle name="Normal 6 3 6 6 3" xfId="13273" xr:uid="{00000000-0005-0000-0000-000096600000}"/>
    <cellStyle name="Normal 6 3 6 6 3 2" xfId="13274" xr:uid="{00000000-0005-0000-0000-000097600000}"/>
    <cellStyle name="Normal 6 3 6 6 3 2 2" xfId="13275" xr:uid="{00000000-0005-0000-0000-000098600000}"/>
    <cellStyle name="Normal 6 3 6 6 3 2 2 2" xfId="41008" xr:uid="{00000000-0005-0000-0000-000099600000}"/>
    <cellStyle name="Normal 6 3 6 6 3 2 3" xfId="30990" xr:uid="{00000000-0005-0000-0000-00009A600000}"/>
    <cellStyle name="Normal 6 3 6 6 3 3" xfId="13276" xr:uid="{00000000-0005-0000-0000-00009B600000}"/>
    <cellStyle name="Normal 6 3 6 6 3 3 2" xfId="13277" xr:uid="{00000000-0005-0000-0000-00009C600000}"/>
    <cellStyle name="Normal 6 3 6 6 3 3 2 2" xfId="41009" xr:uid="{00000000-0005-0000-0000-00009D600000}"/>
    <cellStyle name="Normal 6 3 6 6 3 3 3" xfId="30991" xr:uid="{00000000-0005-0000-0000-00009E600000}"/>
    <cellStyle name="Normal 6 3 6 6 3 4" xfId="13278" xr:uid="{00000000-0005-0000-0000-00009F600000}"/>
    <cellStyle name="Normal 6 3 6 6 3 4 2" xfId="35923" xr:uid="{00000000-0005-0000-0000-0000A0600000}"/>
    <cellStyle name="Normal 6 3 6 6 3 5" xfId="25327" xr:uid="{00000000-0005-0000-0000-0000A1600000}"/>
    <cellStyle name="Normal 6 3 6 6 4" xfId="13279" xr:uid="{00000000-0005-0000-0000-0000A2600000}"/>
    <cellStyle name="Normal 6 3 6 6 4 2" xfId="13280" xr:uid="{00000000-0005-0000-0000-0000A3600000}"/>
    <cellStyle name="Normal 6 3 6 6 4 2 2" xfId="41010" xr:uid="{00000000-0005-0000-0000-0000A4600000}"/>
    <cellStyle name="Normal 6 3 6 6 4 3" xfId="30992" xr:uid="{00000000-0005-0000-0000-0000A5600000}"/>
    <cellStyle name="Normal 6 3 6 6 5" xfId="13281" xr:uid="{00000000-0005-0000-0000-0000A6600000}"/>
    <cellStyle name="Normal 6 3 6 6 5 2" xfId="13282" xr:uid="{00000000-0005-0000-0000-0000A7600000}"/>
    <cellStyle name="Normal 6 3 6 6 5 2 2" xfId="41011" xr:uid="{00000000-0005-0000-0000-0000A8600000}"/>
    <cellStyle name="Normal 6 3 6 6 5 3" xfId="30993" xr:uid="{00000000-0005-0000-0000-0000A9600000}"/>
    <cellStyle name="Normal 6 3 6 6 6" xfId="13283" xr:uid="{00000000-0005-0000-0000-0000AA600000}"/>
    <cellStyle name="Normal 6 3 6 6 6 2" xfId="35921" xr:uid="{00000000-0005-0000-0000-0000AB600000}"/>
    <cellStyle name="Normal 6 3 6 6 7" xfId="25325" xr:uid="{00000000-0005-0000-0000-0000AC600000}"/>
    <cellStyle name="Normal 6 3 6 7" xfId="13284" xr:uid="{00000000-0005-0000-0000-0000AD600000}"/>
    <cellStyle name="Normal 6 3 6 7 2" xfId="13285" xr:uid="{00000000-0005-0000-0000-0000AE600000}"/>
    <cellStyle name="Normal 6 3 6 7 2 2" xfId="13286" xr:uid="{00000000-0005-0000-0000-0000AF600000}"/>
    <cellStyle name="Normal 6 3 6 7 2 2 2" xfId="41012" xr:uid="{00000000-0005-0000-0000-0000B0600000}"/>
    <cellStyle name="Normal 6 3 6 7 2 3" xfId="30994" xr:uid="{00000000-0005-0000-0000-0000B1600000}"/>
    <cellStyle name="Normal 6 3 6 7 3" xfId="13287" xr:uid="{00000000-0005-0000-0000-0000B2600000}"/>
    <cellStyle name="Normal 6 3 6 7 3 2" xfId="13288" xr:uid="{00000000-0005-0000-0000-0000B3600000}"/>
    <cellStyle name="Normal 6 3 6 7 3 2 2" xfId="41013" xr:uid="{00000000-0005-0000-0000-0000B4600000}"/>
    <cellStyle name="Normal 6 3 6 7 3 3" xfId="30995" xr:uid="{00000000-0005-0000-0000-0000B5600000}"/>
    <cellStyle name="Normal 6 3 6 7 4" xfId="13289" xr:uid="{00000000-0005-0000-0000-0000B6600000}"/>
    <cellStyle name="Normal 6 3 6 7 4 2" xfId="35924" xr:uid="{00000000-0005-0000-0000-0000B7600000}"/>
    <cellStyle name="Normal 6 3 6 7 5" xfId="25328" xr:uid="{00000000-0005-0000-0000-0000B8600000}"/>
    <cellStyle name="Normal 6 3 6 8" xfId="13290" xr:uid="{00000000-0005-0000-0000-0000B9600000}"/>
    <cellStyle name="Normal 6 3 6 8 2" xfId="13291" xr:uid="{00000000-0005-0000-0000-0000BA600000}"/>
    <cellStyle name="Normal 6 3 6 8 2 2" xfId="13292" xr:uid="{00000000-0005-0000-0000-0000BB600000}"/>
    <cellStyle name="Normal 6 3 6 8 2 2 2" xfId="41014" xr:uid="{00000000-0005-0000-0000-0000BC600000}"/>
    <cellStyle name="Normal 6 3 6 8 2 3" xfId="30996" xr:uid="{00000000-0005-0000-0000-0000BD600000}"/>
    <cellStyle name="Normal 6 3 6 8 3" xfId="13293" xr:uid="{00000000-0005-0000-0000-0000BE600000}"/>
    <cellStyle name="Normal 6 3 6 8 3 2" xfId="13294" xr:uid="{00000000-0005-0000-0000-0000BF600000}"/>
    <cellStyle name="Normal 6 3 6 8 3 2 2" xfId="41015" xr:uid="{00000000-0005-0000-0000-0000C0600000}"/>
    <cellStyle name="Normal 6 3 6 8 3 3" xfId="30997" xr:uid="{00000000-0005-0000-0000-0000C1600000}"/>
    <cellStyle name="Normal 6 3 6 8 4" xfId="13295" xr:uid="{00000000-0005-0000-0000-0000C2600000}"/>
    <cellStyle name="Normal 6 3 6 8 4 2" xfId="35925" xr:uid="{00000000-0005-0000-0000-0000C3600000}"/>
    <cellStyle name="Normal 6 3 6 8 5" xfId="25329" xr:uid="{00000000-0005-0000-0000-0000C4600000}"/>
    <cellStyle name="Normal 6 3 6 9" xfId="13296" xr:uid="{00000000-0005-0000-0000-0000C5600000}"/>
    <cellStyle name="Normal 6 3 6 9 2" xfId="13297" xr:uid="{00000000-0005-0000-0000-0000C6600000}"/>
    <cellStyle name="Normal 6 3 6 9 2 2" xfId="41016" xr:uid="{00000000-0005-0000-0000-0000C7600000}"/>
    <cellStyle name="Normal 6 3 6 9 3" xfId="30998" xr:uid="{00000000-0005-0000-0000-0000C8600000}"/>
    <cellStyle name="Normal 6 3 7" xfId="13298" xr:uid="{00000000-0005-0000-0000-0000C9600000}"/>
    <cellStyle name="Normal 6 3 7 10" xfId="13299" xr:uid="{00000000-0005-0000-0000-0000CA600000}"/>
    <cellStyle name="Normal 6 3 7 10 2" xfId="35926" xr:uid="{00000000-0005-0000-0000-0000CB600000}"/>
    <cellStyle name="Normal 6 3 7 11" xfId="25330" xr:uid="{00000000-0005-0000-0000-0000CC600000}"/>
    <cellStyle name="Normal 6 3 7 2" xfId="13300" xr:uid="{00000000-0005-0000-0000-0000CD600000}"/>
    <cellStyle name="Normal 6 3 7 2 10" xfId="25331" xr:uid="{00000000-0005-0000-0000-0000CE600000}"/>
    <cellStyle name="Normal 6 3 7 2 2" xfId="13301" xr:uid="{00000000-0005-0000-0000-0000CF600000}"/>
    <cellStyle name="Normal 6 3 7 2 2 2" xfId="13302" xr:uid="{00000000-0005-0000-0000-0000D0600000}"/>
    <cellStyle name="Normal 6 3 7 2 2 2 2" xfId="13303" xr:uid="{00000000-0005-0000-0000-0000D1600000}"/>
    <cellStyle name="Normal 6 3 7 2 2 2 2 2" xfId="13304" xr:uid="{00000000-0005-0000-0000-0000D2600000}"/>
    <cellStyle name="Normal 6 3 7 2 2 2 2 2 2" xfId="13305" xr:uid="{00000000-0005-0000-0000-0000D3600000}"/>
    <cellStyle name="Normal 6 3 7 2 2 2 2 2 2 2" xfId="41017" xr:uid="{00000000-0005-0000-0000-0000D4600000}"/>
    <cellStyle name="Normal 6 3 7 2 2 2 2 2 3" xfId="30999" xr:uid="{00000000-0005-0000-0000-0000D5600000}"/>
    <cellStyle name="Normal 6 3 7 2 2 2 2 3" xfId="13306" xr:uid="{00000000-0005-0000-0000-0000D6600000}"/>
    <cellStyle name="Normal 6 3 7 2 2 2 2 3 2" xfId="13307" xr:uid="{00000000-0005-0000-0000-0000D7600000}"/>
    <cellStyle name="Normal 6 3 7 2 2 2 2 3 2 2" xfId="41018" xr:uid="{00000000-0005-0000-0000-0000D8600000}"/>
    <cellStyle name="Normal 6 3 7 2 2 2 2 3 3" xfId="31000" xr:uid="{00000000-0005-0000-0000-0000D9600000}"/>
    <cellStyle name="Normal 6 3 7 2 2 2 2 4" xfId="13308" xr:uid="{00000000-0005-0000-0000-0000DA600000}"/>
    <cellStyle name="Normal 6 3 7 2 2 2 2 4 2" xfId="35930" xr:uid="{00000000-0005-0000-0000-0000DB600000}"/>
    <cellStyle name="Normal 6 3 7 2 2 2 2 5" xfId="25334" xr:uid="{00000000-0005-0000-0000-0000DC600000}"/>
    <cellStyle name="Normal 6 3 7 2 2 2 3" xfId="13309" xr:uid="{00000000-0005-0000-0000-0000DD600000}"/>
    <cellStyle name="Normal 6 3 7 2 2 2 3 2" xfId="13310" xr:uid="{00000000-0005-0000-0000-0000DE600000}"/>
    <cellStyle name="Normal 6 3 7 2 2 2 3 2 2" xfId="13311" xr:uid="{00000000-0005-0000-0000-0000DF600000}"/>
    <cellStyle name="Normal 6 3 7 2 2 2 3 2 2 2" xfId="41019" xr:uid="{00000000-0005-0000-0000-0000E0600000}"/>
    <cellStyle name="Normal 6 3 7 2 2 2 3 2 3" xfId="31001" xr:uid="{00000000-0005-0000-0000-0000E1600000}"/>
    <cellStyle name="Normal 6 3 7 2 2 2 3 3" xfId="13312" xr:uid="{00000000-0005-0000-0000-0000E2600000}"/>
    <cellStyle name="Normal 6 3 7 2 2 2 3 3 2" xfId="13313" xr:uid="{00000000-0005-0000-0000-0000E3600000}"/>
    <cellStyle name="Normal 6 3 7 2 2 2 3 3 2 2" xfId="41020" xr:uid="{00000000-0005-0000-0000-0000E4600000}"/>
    <cellStyle name="Normal 6 3 7 2 2 2 3 3 3" xfId="31002" xr:uid="{00000000-0005-0000-0000-0000E5600000}"/>
    <cellStyle name="Normal 6 3 7 2 2 2 3 4" xfId="13314" xr:uid="{00000000-0005-0000-0000-0000E6600000}"/>
    <cellStyle name="Normal 6 3 7 2 2 2 3 4 2" xfId="35931" xr:uid="{00000000-0005-0000-0000-0000E7600000}"/>
    <cellStyle name="Normal 6 3 7 2 2 2 3 5" xfId="25335" xr:uid="{00000000-0005-0000-0000-0000E8600000}"/>
    <cellStyle name="Normal 6 3 7 2 2 2 4" xfId="13315" xr:uid="{00000000-0005-0000-0000-0000E9600000}"/>
    <cellStyle name="Normal 6 3 7 2 2 2 4 2" xfId="13316" xr:uid="{00000000-0005-0000-0000-0000EA600000}"/>
    <cellStyle name="Normal 6 3 7 2 2 2 4 2 2" xfId="41021" xr:uid="{00000000-0005-0000-0000-0000EB600000}"/>
    <cellStyle name="Normal 6 3 7 2 2 2 4 3" xfId="31003" xr:uid="{00000000-0005-0000-0000-0000EC600000}"/>
    <cellStyle name="Normal 6 3 7 2 2 2 5" xfId="13317" xr:uid="{00000000-0005-0000-0000-0000ED600000}"/>
    <cellStyle name="Normal 6 3 7 2 2 2 5 2" xfId="13318" xr:uid="{00000000-0005-0000-0000-0000EE600000}"/>
    <cellStyle name="Normal 6 3 7 2 2 2 5 2 2" xfId="41022" xr:uid="{00000000-0005-0000-0000-0000EF600000}"/>
    <cellStyle name="Normal 6 3 7 2 2 2 5 3" xfId="31004" xr:uid="{00000000-0005-0000-0000-0000F0600000}"/>
    <cellStyle name="Normal 6 3 7 2 2 2 6" xfId="13319" xr:uid="{00000000-0005-0000-0000-0000F1600000}"/>
    <cellStyle name="Normal 6 3 7 2 2 2 6 2" xfId="35929" xr:uid="{00000000-0005-0000-0000-0000F2600000}"/>
    <cellStyle name="Normal 6 3 7 2 2 2 7" xfId="25333" xr:uid="{00000000-0005-0000-0000-0000F3600000}"/>
    <cellStyle name="Normal 6 3 7 2 2 3" xfId="13320" xr:uid="{00000000-0005-0000-0000-0000F4600000}"/>
    <cellStyle name="Normal 6 3 7 2 2 3 2" xfId="13321" xr:uid="{00000000-0005-0000-0000-0000F5600000}"/>
    <cellStyle name="Normal 6 3 7 2 2 3 2 2" xfId="13322" xr:uid="{00000000-0005-0000-0000-0000F6600000}"/>
    <cellStyle name="Normal 6 3 7 2 2 3 2 2 2" xfId="41023" xr:uid="{00000000-0005-0000-0000-0000F7600000}"/>
    <cellStyle name="Normal 6 3 7 2 2 3 2 3" xfId="31005" xr:uid="{00000000-0005-0000-0000-0000F8600000}"/>
    <cellStyle name="Normal 6 3 7 2 2 3 3" xfId="13323" xr:uid="{00000000-0005-0000-0000-0000F9600000}"/>
    <cellStyle name="Normal 6 3 7 2 2 3 3 2" xfId="13324" xr:uid="{00000000-0005-0000-0000-0000FA600000}"/>
    <cellStyle name="Normal 6 3 7 2 2 3 3 2 2" xfId="41024" xr:uid="{00000000-0005-0000-0000-0000FB600000}"/>
    <cellStyle name="Normal 6 3 7 2 2 3 3 3" xfId="31006" xr:uid="{00000000-0005-0000-0000-0000FC600000}"/>
    <cellStyle name="Normal 6 3 7 2 2 3 4" xfId="13325" xr:uid="{00000000-0005-0000-0000-0000FD600000}"/>
    <cellStyle name="Normal 6 3 7 2 2 3 4 2" xfId="35932" xr:uid="{00000000-0005-0000-0000-0000FE600000}"/>
    <cellStyle name="Normal 6 3 7 2 2 3 5" xfId="25336" xr:uid="{00000000-0005-0000-0000-0000FF600000}"/>
    <cellStyle name="Normal 6 3 7 2 2 4" xfId="13326" xr:uid="{00000000-0005-0000-0000-000000610000}"/>
    <cellStyle name="Normal 6 3 7 2 2 4 2" xfId="13327" xr:uid="{00000000-0005-0000-0000-000001610000}"/>
    <cellStyle name="Normal 6 3 7 2 2 4 2 2" xfId="13328" xr:uid="{00000000-0005-0000-0000-000002610000}"/>
    <cellStyle name="Normal 6 3 7 2 2 4 2 2 2" xfId="41025" xr:uid="{00000000-0005-0000-0000-000003610000}"/>
    <cellStyle name="Normal 6 3 7 2 2 4 2 3" xfId="31007" xr:uid="{00000000-0005-0000-0000-000004610000}"/>
    <cellStyle name="Normal 6 3 7 2 2 4 3" xfId="13329" xr:uid="{00000000-0005-0000-0000-000005610000}"/>
    <cellStyle name="Normal 6 3 7 2 2 4 3 2" xfId="13330" xr:uid="{00000000-0005-0000-0000-000006610000}"/>
    <cellStyle name="Normal 6 3 7 2 2 4 3 2 2" xfId="41026" xr:uid="{00000000-0005-0000-0000-000007610000}"/>
    <cellStyle name="Normal 6 3 7 2 2 4 3 3" xfId="31008" xr:uid="{00000000-0005-0000-0000-000008610000}"/>
    <cellStyle name="Normal 6 3 7 2 2 4 4" xfId="13331" xr:uid="{00000000-0005-0000-0000-000009610000}"/>
    <cellStyle name="Normal 6 3 7 2 2 4 4 2" xfId="35933" xr:uid="{00000000-0005-0000-0000-00000A610000}"/>
    <cellStyle name="Normal 6 3 7 2 2 4 5" xfId="25337" xr:uid="{00000000-0005-0000-0000-00000B610000}"/>
    <cellStyle name="Normal 6 3 7 2 2 5" xfId="13332" xr:uid="{00000000-0005-0000-0000-00000C610000}"/>
    <cellStyle name="Normal 6 3 7 2 2 5 2" xfId="13333" xr:uid="{00000000-0005-0000-0000-00000D610000}"/>
    <cellStyle name="Normal 6 3 7 2 2 5 2 2" xfId="41027" xr:uid="{00000000-0005-0000-0000-00000E610000}"/>
    <cellStyle name="Normal 6 3 7 2 2 5 3" xfId="31009" xr:uid="{00000000-0005-0000-0000-00000F610000}"/>
    <cellStyle name="Normal 6 3 7 2 2 6" xfId="13334" xr:uid="{00000000-0005-0000-0000-000010610000}"/>
    <cellStyle name="Normal 6 3 7 2 2 6 2" xfId="13335" xr:uid="{00000000-0005-0000-0000-000011610000}"/>
    <cellStyle name="Normal 6 3 7 2 2 6 2 2" xfId="41028" xr:uid="{00000000-0005-0000-0000-000012610000}"/>
    <cellStyle name="Normal 6 3 7 2 2 6 3" xfId="31010" xr:uid="{00000000-0005-0000-0000-000013610000}"/>
    <cellStyle name="Normal 6 3 7 2 2 7" xfId="13336" xr:uid="{00000000-0005-0000-0000-000014610000}"/>
    <cellStyle name="Normal 6 3 7 2 2 7 2" xfId="35928" xr:uid="{00000000-0005-0000-0000-000015610000}"/>
    <cellStyle name="Normal 6 3 7 2 2 8" xfId="25332" xr:uid="{00000000-0005-0000-0000-000016610000}"/>
    <cellStyle name="Normal 6 3 7 2 3" xfId="13337" xr:uid="{00000000-0005-0000-0000-000017610000}"/>
    <cellStyle name="Normal 6 3 7 2 3 2" xfId="13338" xr:uid="{00000000-0005-0000-0000-000018610000}"/>
    <cellStyle name="Normal 6 3 7 2 3 2 2" xfId="13339" xr:uid="{00000000-0005-0000-0000-000019610000}"/>
    <cellStyle name="Normal 6 3 7 2 3 2 2 2" xfId="13340" xr:uid="{00000000-0005-0000-0000-00001A610000}"/>
    <cellStyle name="Normal 6 3 7 2 3 2 2 2 2" xfId="13341" xr:uid="{00000000-0005-0000-0000-00001B610000}"/>
    <cellStyle name="Normal 6 3 7 2 3 2 2 2 2 2" xfId="41029" xr:uid="{00000000-0005-0000-0000-00001C610000}"/>
    <cellStyle name="Normal 6 3 7 2 3 2 2 2 3" xfId="31011" xr:uid="{00000000-0005-0000-0000-00001D610000}"/>
    <cellStyle name="Normal 6 3 7 2 3 2 2 3" xfId="13342" xr:uid="{00000000-0005-0000-0000-00001E610000}"/>
    <cellStyle name="Normal 6 3 7 2 3 2 2 3 2" xfId="13343" xr:uid="{00000000-0005-0000-0000-00001F610000}"/>
    <cellStyle name="Normal 6 3 7 2 3 2 2 3 2 2" xfId="41030" xr:uid="{00000000-0005-0000-0000-000020610000}"/>
    <cellStyle name="Normal 6 3 7 2 3 2 2 3 3" xfId="31012" xr:uid="{00000000-0005-0000-0000-000021610000}"/>
    <cellStyle name="Normal 6 3 7 2 3 2 2 4" xfId="13344" xr:uid="{00000000-0005-0000-0000-000022610000}"/>
    <cellStyle name="Normal 6 3 7 2 3 2 2 4 2" xfId="35936" xr:uid="{00000000-0005-0000-0000-000023610000}"/>
    <cellStyle name="Normal 6 3 7 2 3 2 2 5" xfId="25340" xr:uid="{00000000-0005-0000-0000-000024610000}"/>
    <cellStyle name="Normal 6 3 7 2 3 2 3" xfId="13345" xr:uid="{00000000-0005-0000-0000-000025610000}"/>
    <cellStyle name="Normal 6 3 7 2 3 2 3 2" xfId="13346" xr:uid="{00000000-0005-0000-0000-000026610000}"/>
    <cellStyle name="Normal 6 3 7 2 3 2 3 2 2" xfId="13347" xr:uid="{00000000-0005-0000-0000-000027610000}"/>
    <cellStyle name="Normal 6 3 7 2 3 2 3 2 2 2" xfId="41031" xr:uid="{00000000-0005-0000-0000-000028610000}"/>
    <cellStyle name="Normal 6 3 7 2 3 2 3 2 3" xfId="31013" xr:uid="{00000000-0005-0000-0000-000029610000}"/>
    <cellStyle name="Normal 6 3 7 2 3 2 3 3" xfId="13348" xr:uid="{00000000-0005-0000-0000-00002A610000}"/>
    <cellStyle name="Normal 6 3 7 2 3 2 3 3 2" xfId="13349" xr:uid="{00000000-0005-0000-0000-00002B610000}"/>
    <cellStyle name="Normal 6 3 7 2 3 2 3 3 2 2" xfId="41032" xr:uid="{00000000-0005-0000-0000-00002C610000}"/>
    <cellStyle name="Normal 6 3 7 2 3 2 3 3 3" xfId="31014" xr:uid="{00000000-0005-0000-0000-00002D610000}"/>
    <cellStyle name="Normal 6 3 7 2 3 2 3 4" xfId="13350" xr:uid="{00000000-0005-0000-0000-00002E610000}"/>
    <cellStyle name="Normal 6 3 7 2 3 2 3 4 2" xfId="35937" xr:uid="{00000000-0005-0000-0000-00002F610000}"/>
    <cellStyle name="Normal 6 3 7 2 3 2 3 5" xfId="25341" xr:uid="{00000000-0005-0000-0000-000030610000}"/>
    <cellStyle name="Normal 6 3 7 2 3 2 4" xfId="13351" xr:uid="{00000000-0005-0000-0000-000031610000}"/>
    <cellStyle name="Normal 6 3 7 2 3 2 4 2" xfId="13352" xr:uid="{00000000-0005-0000-0000-000032610000}"/>
    <cellStyle name="Normal 6 3 7 2 3 2 4 2 2" xfId="41033" xr:uid="{00000000-0005-0000-0000-000033610000}"/>
    <cellStyle name="Normal 6 3 7 2 3 2 4 3" xfId="31015" xr:uid="{00000000-0005-0000-0000-000034610000}"/>
    <cellStyle name="Normal 6 3 7 2 3 2 5" xfId="13353" xr:uid="{00000000-0005-0000-0000-000035610000}"/>
    <cellStyle name="Normal 6 3 7 2 3 2 5 2" xfId="13354" xr:uid="{00000000-0005-0000-0000-000036610000}"/>
    <cellStyle name="Normal 6 3 7 2 3 2 5 2 2" xfId="41034" xr:uid="{00000000-0005-0000-0000-000037610000}"/>
    <cellStyle name="Normal 6 3 7 2 3 2 5 3" xfId="31016" xr:uid="{00000000-0005-0000-0000-000038610000}"/>
    <cellStyle name="Normal 6 3 7 2 3 2 6" xfId="13355" xr:uid="{00000000-0005-0000-0000-000039610000}"/>
    <cellStyle name="Normal 6 3 7 2 3 2 6 2" xfId="35935" xr:uid="{00000000-0005-0000-0000-00003A610000}"/>
    <cellStyle name="Normal 6 3 7 2 3 2 7" xfId="25339" xr:uid="{00000000-0005-0000-0000-00003B610000}"/>
    <cellStyle name="Normal 6 3 7 2 3 3" xfId="13356" xr:uid="{00000000-0005-0000-0000-00003C610000}"/>
    <cellStyle name="Normal 6 3 7 2 3 3 2" xfId="13357" xr:uid="{00000000-0005-0000-0000-00003D610000}"/>
    <cellStyle name="Normal 6 3 7 2 3 3 2 2" xfId="13358" xr:uid="{00000000-0005-0000-0000-00003E610000}"/>
    <cellStyle name="Normal 6 3 7 2 3 3 2 2 2" xfId="41035" xr:uid="{00000000-0005-0000-0000-00003F610000}"/>
    <cellStyle name="Normal 6 3 7 2 3 3 2 3" xfId="31017" xr:uid="{00000000-0005-0000-0000-000040610000}"/>
    <cellStyle name="Normal 6 3 7 2 3 3 3" xfId="13359" xr:uid="{00000000-0005-0000-0000-000041610000}"/>
    <cellStyle name="Normal 6 3 7 2 3 3 3 2" xfId="13360" xr:uid="{00000000-0005-0000-0000-000042610000}"/>
    <cellStyle name="Normal 6 3 7 2 3 3 3 2 2" xfId="41036" xr:uid="{00000000-0005-0000-0000-000043610000}"/>
    <cellStyle name="Normal 6 3 7 2 3 3 3 3" xfId="31018" xr:uid="{00000000-0005-0000-0000-000044610000}"/>
    <cellStyle name="Normal 6 3 7 2 3 3 4" xfId="13361" xr:uid="{00000000-0005-0000-0000-000045610000}"/>
    <cellStyle name="Normal 6 3 7 2 3 3 4 2" xfId="35938" xr:uid="{00000000-0005-0000-0000-000046610000}"/>
    <cellStyle name="Normal 6 3 7 2 3 3 5" xfId="25342" xr:uid="{00000000-0005-0000-0000-000047610000}"/>
    <cellStyle name="Normal 6 3 7 2 3 4" xfId="13362" xr:uid="{00000000-0005-0000-0000-000048610000}"/>
    <cellStyle name="Normal 6 3 7 2 3 4 2" xfId="13363" xr:uid="{00000000-0005-0000-0000-000049610000}"/>
    <cellStyle name="Normal 6 3 7 2 3 4 2 2" xfId="13364" xr:uid="{00000000-0005-0000-0000-00004A610000}"/>
    <cellStyle name="Normal 6 3 7 2 3 4 2 2 2" xfId="41037" xr:uid="{00000000-0005-0000-0000-00004B610000}"/>
    <cellStyle name="Normal 6 3 7 2 3 4 2 3" xfId="31019" xr:uid="{00000000-0005-0000-0000-00004C610000}"/>
    <cellStyle name="Normal 6 3 7 2 3 4 3" xfId="13365" xr:uid="{00000000-0005-0000-0000-00004D610000}"/>
    <cellStyle name="Normal 6 3 7 2 3 4 3 2" xfId="13366" xr:uid="{00000000-0005-0000-0000-00004E610000}"/>
    <cellStyle name="Normal 6 3 7 2 3 4 3 2 2" xfId="41038" xr:uid="{00000000-0005-0000-0000-00004F610000}"/>
    <cellStyle name="Normal 6 3 7 2 3 4 3 3" xfId="31020" xr:uid="{00000000-0005-0000-0000-000050610000}"/>
    <cellStyle name="Normal 6 3 7 2 3 4 4" xfId="13367" xr:uid="{00000000-0005-0000-0000-000051610000}"/>
    <cellStyle name="Normal 6 3 7 2 3 4 4 2" xfId="35939" xr:uid="{00000000-0005-0000-0000-000052610000}"/>
    <cellStyle name="Normal 6 3 7 2 3 4 5" xfId="25343" xr:uid="{00000000-0005-0000-0000-000053610000}"/>
    <cellStyle name="Normal 6 3 7 2 3 5" xfId="13368" xr:uid="{00000000-0005-0000-0000-000054610000}"/>
    <cellStyle name="Normal 6 3 7 2 3 5 2" xfId="13369" xr:uid="{00000000-0005-0000-0000-000055610000}"/>
    <cellStyle name="Normal 6 3 7 2 3 5 2 2" xfId="41039" xr:uid="{00000000-0005-0000-0000-000056610000}"/>
    <cellStyle name="Normal 6 3 7 2 3 5 3" xfId="31021" xr:uid="{00000000-0005-0000-0000-000057610000}"/>
    <cellStyle name="Normal 6 3 7 2 3 6" xfId="13370" xr:uid="{00000000-0005-0000-0000-000058610000}"/>
    <cellStyle name="Normal 6 3 7 2 3 6 2" xfId="13371" xr:uid="{00000000-0005-0000-0000-000059610000}"/>
    <cellStyle name="Normal 6 3 7 2 3 6 2 2" xfId="41040" xr:uid="{00000000-0005-0000-0000-00005A610000}"/>
    <cellStyle name="Normal 6 3 7 2 3 6 3" xfId="31022" xr:uid="{00000000-0005-0000-0000-00005B610000}"/>
    <cellStyle name="Normal 6 3 7 2 3 7" xfId="13372" xr:uid="{00000000-0005-0000-0000-00005C610000}"/>
    <cellStyle name="Normal 6 3 7 2 3 7 2" xfId="35934" xr:uid="{00000000-0005-0000-0000-00005D610000}"/>
    <cellStyle name="Normal 6 3 7 2 3 8" xfId="25338" xr:uid="{00000000-0005-0000-0000-00005E610000}"/>
    <cellStyle name="Normal 6 3 7 2 4" xfId="13373" xr:uid="{00000000-0005-0000-0000-00005F610000}"/>
    <cellStyle name="Normal 6 3 7 2 4 2" xfId="13374" xr:uid="{00000000-0005-0000-0000-000060610000}"/>
    <cellStyle name="Normal 6 3 7 2 4 2 2" xfId="13375" xr:uid="{00000000-0005-0000-0000-000061610000}"/>
    <cellStyle name="Normal 6 3 7 2 4 2 2 2" xfId="13376" xr:uid="{00000000-0005-0000-0000-000062610000}"/>
    <cellStyle name="Normal 6 3 7 2 4 2 2 2 2" xfId="41041" xr:uid="{00000000-0005-0000-0000-000063610000}"/>
    <cellStyle name="Normal 6 3 7 2 4 2 2 3" xfId="31023" xr:uid="{00000000-0005-0000-0000-000064610000}"/>
    <cellStyle name="Normal 6 3 7 2 4 2 3" xfId="13377" xr:uid="{00000000-0005-0000-0000-000065610000}"/>
    <cellStyle name="Normal 6 3 7 2 4 2 3 2" xfId="13378" xr:uid="{00000000-0005-0000-0000-000066610000}"/>
    <cellStyle name="Normal 6 3 7 2 4 2 3 2 2" xfId="41042" xr:uid="{00000000-0005-0000-0000-000067610000}"/>
    <cellStyle name="Normal 6 3 7 2 4 2 3 3" xfId="31024" xr:uid="{00000000-0005-0000-0000-000068610000}"/>
    <cellStyle name="Normal 6 3 7 2 4 2 4" xfId="13379" xr:uid="{00000000-0005-0000-0000-000069610000}"/>
    <cellStyle name="Normal 6 3 7 2 4 2 4 2" xfId="35941" xr:uid="{00000000-0005-0000-0000-00006A610000}"/>
    <cellStyle name="Normal 6 3 7 2 4 2 5" xfId="25345" xr:uid="{00000000-0005-0000-0000-00006B610000}"/>
    <cellStyle name="Normal 6 3 7 2 4 3" xfId="13380" xr:uid="{00000000-0005-0000-0000-00006C610000}"/>
    <cellStyle name="Normal 6 3 7 2 4 3 2" xfId="13381" xr:uid="{00000000-0005-0000-0000-00006D610000}"/>
    <cellStyle name="Normal 6 3 7 2 4 3 2 2" xfId="13382" xr:uid="{00000000-0005-0000-0000-00006E610000}"/>
    <cellStyle name="Normal 6 3 7 2 4 3 2 2 2" xfId="41043" xr:uid="{00000000-0005-0000-0000-00006F610000}"/>
    <cellStyle name="Normal 6 3 7 2 4 3 2 3" xfId="31025" xr:uid="{00000000-0005-0000-0000-000070610000}"/>
    <cellStyle name="Normal 6 3 7 2 4 3 3" xfId="13383" xr:uid="{00000000-0005-0000-0000-000071610000}"/>
    <cellStyle name="Normal 6 3 7 2 4 3 3 2" xfId="13384" xr:uid="{00000000-0005-0000-0000-000072610000}"/>
    <cellStyle name="Normal 6 3 7 2 4 3 3 2 2" xfId="41044" xr:uid="{00000000-0005-0000-0000-000073610000}"/>
    <cellStyle name="Normal 6 3 7 2 4 3 3 3" xfId="31026" xr:uid="{00000000-0005-0000-0000-000074610000}"/>
    <cellStyle name="Normal 6 3 7 2 4 3 4" xfId="13385" xr:uid="{00000000-0005-0000-0000-000075610000}"/>
    <cellStyle name="Normal 6 3 7 2 4 3 4 2" xfId="35942" xr:uid="{00000000-0005-0000-0000-000076610000}"/>
    <cellStyle name="Normal 6 3 7 2 4 3 5" xfId="25346" xr:uid="{00000000-0005-0000-0000-000077610000}"/>
    <cellStyle name="Normal 6 3 7 2 4 4" xfId="13386" xr:uid="{00000000-0005-0000-0000-000078610000}"/>
    <cellStyle name="Normal 6 3 7 2 4 4 2" xfId="13387" xr:uid="{00000000-0005-0000-0000-000079610000}"/>
    <cellStyle name="Normal 6 3 7 2 4 4 2 2" xfId="41045" xr:uid="{00000000-0005-0000-0000-00007A610000}"/>
    <cellStyle name="Normal 6 3 7 2 4 4 3" xfId="31027" xr:uid="{00000000-0005-0000-0000-00007B610000}"/>
    <cellStyle name="Normal 6 3 7 2 4 5" xfId="13388" xr:uid="{00000000-0005-0000-0000-00007C610000}"/>
    <cellStyle name="Normal 6 3 7 2 4 5 2" xfId="13389" xr:uid="{00000000-0005-0000-0000-00007D610000}"/>
    <cellStyle name="Normal 6 3 7 2 4 5 2 2" xfId="41046" xr:uid="{00000000-0005-0000-0000-00007E610000}"/>
    <cellStyle name="Normal 6 3 7 2 4 5 3" xfId="31028" xr:uid="{00000000-0005-0000-0000-00007F610000}"/>
    <cellStyle name="Normal 6 3 7 2 4 6" xfId="13390" xr:uid="{00000000-0005-0000-0000-000080610000}"/>
    <cellStyle name="Normal 6 3 7 2 4 6 2" xfId="35940" xr:uid="{00000000-0005-0000-0000-000081610000}"/>
    <cellStyle name="Normal 6 3 7 2 4 7" xfId="25344" xr:uid="{00000000-0005-0000-0000-000082610000}"/>
    <cellStyle name="Normal 6 3 7 2 5" xfId="13391" xr:uid="{00000000-0005-0000-0000-000083610000}"/>
    <cellStyle name="Normal 6 3 7 2 5 2" xfId="13392" xr:uid="{00000000-0005-0000-0000-000084610000}"/>
    <cellStyle name="Normal 6 3 7 2 5 2 2" xfId="13393" xr:uid="{00000000-0005-0000-0000-000085610000}"/>
    <cellStyle name="Normal 6 3 7 2 5 2 2 2" xfId="41047" xr:uid="{00000000-0005-0000-0000-000086610000}"/>
    <cellStyle name="Normal 6 3 7 2 5 2 3" xfId="31029" xr:uid="{00000000-0005-0000-0000-000087610000}"/>
    <cellStyle name="Normal 6 3 7 2 5 3" xfId="13394" xr:uid="{00000000-0005-0000-0000-000088610000}"/>
    <cellStyle name="Normal 6 3 7 2 5 3 2" xfId="13395" xr:uid="{00000000-0005-0000-0000-000089610000}"/>
    <cellStyle name="Normal 6 3 7 2 5 3 2 2" xfId="41048" xr:uid="{00000000-0005-0000-0000-00008A610000}"/>
    <cellStyle name="Normal 6 3 7 2 5 3 3" xfId="31030" xr:uid="{00000000-0005-0000-0000-00008B610000}"/>
    <cellStyle name="Normal 6 3 7 2 5 4" xfId="13396" xr:uid="{00000000-0005-0000-0000-00008C610000}"/>
    <cellStyle name="Normal 6 3 7 2 5 4 2" xfId="35943" xr:uid="{00000000-0005-0000-0000-00008D610000}"/>
    <cellStyle name="Normal 6 3 7 2 5 5" xfId="25347" xr:uid="{00000000-0005-0000-0000-00008E610000}"/>
    <cellStyle name="Normal 6 3 7 2 6" xfId="13397" xr:uid="{00000000-0005-0000-0000-00008F610000}"/>
    <cellStyle name="Normal 6 3 7 2 6 2" xfId="13398" xr:uid="{00000000-0005-0000-0000-000090610000}"/>
    <cellStyle name="Normal 6 3 7 2 6 2 2" xfId="13399" xr:uid="{00000000-0005-0000-0000-000091610000}"/>
    <cellStyle name="Normal 6 3 7 2 6 2 2 2" xfId="41049" xr:uid="{00000000-0005-0000-0000-000092610000}"/>
    <cellStyle name="Normal 6 3 7 2 6 2 3" xfId="31031" xr:uid="{00000000-0005-0000-0000-000093610000}"/>
    <cellStyle name="Normal 6 3 7 2 6 3" xfId="13400" xr:uid="{00000000-0005-0000-0000-000094610000}"/>
    <cellStyle name="Normal 6 3 7 2 6 3 2" xfId="13401" xr:uid="{00000000-0005-0000-0000-000095610000}"/>
    <cellStyle name="Normal 6 3 7 2 6 3 2 2" xfId="41050" xr:uid="{00000000-0005-0000-0000-000096610000}"/>
    <cellStyle name="Normal 6 3 7 2 6 3 3" xfId="31032" xr:uid="{00000000-0005-0000-0000-000097610000}"/>
    <cellStyle name="Normal 6 3 7 2 6 4" xfId="13402" xr:uid="{00000000-0005-0000-0000-000098610000}"/>
    <cellStyle name="Normal 6 3 7 2 6 4 2" xfId="35944" xr:uid="{00000000-0005-0000-0000-000099610000}"/>
    <cellStyle name="Normal 6 3 7 2 6 5" xfId="25348" xr:uid="{00000000-0005-0000-0000-00009A610000}"/>
    <cellStyle name="Normal 6 3 7 2 7" xfId="13403" xr:uid="{00000000-0005-0000-0000-00009B610000}"/>
    <cellStyle name="Normal 6 3 7 2 7 2" xfId="13404" xr:uid="{00000000-0005-0000-0000-00009C610000}"/>
    <cellStyle name="Normal 6 3 7 2 7 2 2" xfId="41051" xr:uid="{00000000-0005-0000-0000-00009D610000}"/>
    <cellStyle name="Normal 6 3 7 2 7 3" xfId="31033" xr:uid="{00000000-0005-0000-0000-00009E610000}"/>
    <cellStyle name="Normal 6 3 7 2 8" xfId="13405" xr:uid="{00000000-0005-0000-0000-00009F610000}"/>
    <cellStyle name="Normal 6 3 7 2 8 2" xfId="13406" xr:uid="{00000000-0005-0000-0000-0000A0610000}"/>
    <cellStyle name="Normal 6 3 7 2 8 2 2" xfId="41052" xr:uid="{00000000-0005-0000-0000-0000A1610000}"/>
    <cellStyle name="Normal 6 3 7 2 8 3" xfId="31034" xr:uid="{00000000-0005-0000-0000-0000A2610000}"/>
    <cellStyle name="Normal 6 3 7 2 9" xfId="13407" xr:uid="{00000000-0005-0000-0000-0000A3610000}"/>
    <cellStyle name="Normal 6 3 7 2 9 2" xfId="35927" xr:uid="{00000000-0005-0000-0000-0000A4610000}"/>
    <cellStyle name="Normal 6 3 7 3" xfId="13408" xr:uid="{00000000-0005-0000-0000-0000A5610000}"/>
    <cellStyle name="Normal 6 3 7 3 2" xfId="13409" xr:uid="{00000000-0005-0000-0000-0000A6610000}"/>
    <cellStyle name="Normal 6 3 7 3 2 2" xfId="13410" xr:uid="{00000000-0005-0000-0000-0000A7610000}"/>
    <cellStyle name="Normal 6 3 7 3 2 2 2" xfId="13411" xr:uid="{00000000-0005-0000-0000-0000A8610000}"/>
    <cellStyle name="Normal 6 3 7 3 2 2 2 2" xfId="13412" xr:uid="{00000000-0005-0000-0000-0000A9610000}"/>
    <cellStyle name="Normal 6 3 7 3 2 2 2 2 2" xfId="41053" xr:uid="{00000000-0005-0000-0000-0000AA610000}"/>
    <cellStyle name="Normal 6 3 7 3 2 2 2 3" xfId="31035" xr:uid="{00000000-0005-0000-0000-0000AB610000}"/>
    <cellStyle name="Normal 6 3 7 3 2 2 3" xfId="13413" xr:uid="{00000000-0005-0000-0000-0000AC610000}"/>
    <cellStyle name="Normal 6 3 7 3 2 2 3 2" xfId="13414" xr:uid="{00000000-0005-0000-0000-0000AD610000}"/>
    <cellStyle name="Normal 6 3 7 3 2 2 3 2 2" xfId="41054" xr:uid="{00000000-0005-0000-0000-0000AE610000}"/>
    <cellStyle name="Normal 6 3 7 3 2 2 3 3" xfId="31036" xr:uid="{00000000-0005-0000-0000-0000AF610000}"/>
    <cellStyle name="Normal 6 3 7 3 2 2 4" xfId="13415" xr:uid="{00000000-0005-0000-0000-0000B0610000}"/>
    <cellStyle name="Normal 6 3 7 3 2 2 4 2" xfId="35947" xr:uid="{00000000-0005-0000-0000-0000B1610000}"/>
    <cellStyle name="Normal 6 3 7 3 2 2 5" xfId="25351" xr:uid="{00000000-0005-0000-0000-0000B2610000}"/>
    <cellStyle name="Normal 6 3 7 3 2 3" xfId="13416" xr:uid="{00000000-0005-0000-0000-0000B3610000}"/>
    <cellStyle name="Normal 6 3 7 3 2 3 2" xfId="13417" xr:uid="{00000000-0005-0000-0000-0000B4610000}"/>
    <cellStyle name="Normal 6 3 7 3 2 3 2 2" xfId="13418" xr:uid="{00000000-0005-0000-0000-0000B5610000}"/>
    <cellStyle name="Normal 6 3 7 3 2 3 2 2 2" xfId="41055" xr:uid="{00000000-0005-0000-0000-0000B6610000}"/>
    <cellStyle name="Normal 6 3 7 3 2 3 2 3" xfId="31037" xr:uid="{00000000-0005-0000-0000-0000B7610000}"/>
    <cellStyle name="Normal 6 3 7 3 2 3 3" xfId="13419" xr:uid="{00000000-0005-0000-0000-0000B8610000}"/>
    <cellStyle name="Normal 6 3 7 3 2 3 3 2" xfId="13420" xr:uid="{00000000-0005-0000-0000-0000B9610000}"/>
    <cellStyle name="Normal 6 3 7 3 2 3 3 2 2" xfId="41056" xr:uid="{00000000-0005-0000-0000-0000BA610000}"/>
    <cellStyle name="Normal 6 3 7 3 2 3 3 3" xfId="31038" xr:uid="{00000000-0005-0000-0000-0000BB610000}"/>
    <cellStyle name="Normal 6 3 7 3 2 3 4" xfId="13421" xr:uid="{00000000-0005-0000-0000-0000BC610000}"/>
    <cellStyle name="Normal 6 3 7 3 2 3 4 2" xfId="35948" xr:uid="{00000000-0005-0000-0000-0000BD610000}"/>
    <cellStyle name="Normal 6 3 7 3 2 3 5" xfId="25352" xr:uid="{00000000-0005-0000-0000-0000BE610000}"/>
    <cellStyle name="Normal 6 3 7 3 2 4" xfId="13422" xr:uid="{00000000-0005-0000-0000-0000BF610000}"/>
    <cellStyle name="Normal 6 3 7 3 2 4 2" xfId="13423" xr:uid="{00000000-0005-0000-0000-0000C0610000}"/>
    <cellStyle name="Normal 6 3 7 3 2 4 2 2" xfId="41057" xr:uid="{00000000-0005-0000-0000-0000C1610000}"/>
    <cellStyle name="Normal 6 3 7 3 2 4 3" xfId="31039" xr:uid="{00000000-0005-0000-0000-0000C2610000}"/>
    <cellStyle name="Normal 6 3 7 3 2 5" xfId="13424" xr:uid="{00000000-0005-0000-0000-0000C3610000}"/>
    <cellStyle name="Normal 6 3 7 3 2 5 2" xfId="13425" xr:uid="{00000000-0005-0000-0000-0000C4610000}"/>
    <cellStyle name="Normal 6 3 7 3 2 5 2 2" xfId="41058" xr:uid="{00000000-0005-0000-0000-0000C5610000}"/>
    <cellStyle name="Normal 6 3 7 3 2 5 3" xfId="31040" xr:uid="{00000000-0005-0000-0000-0000C6610000}"/>
    <cellStyle name="Normal 6 3 7 3 2 6" xfId="13426" xr:uid="{00000000-0005-0000-0000-0000C7610000}"/>
    <cellStyle name="Normal 6 3 7 3 2 6 2" xfId="35946" xr:uid="{00000000-0005-0000-0000-0000C8610000}"/>
    <cellStyle name="Normal 6 3 7 3 2 7" xfId="25350" xr:uid="{00000000-0005-0000-0000-0000C9610000}"/>
    <cellStyle name="Normal 6 3 7 3 3" xfId="13427" xr:uid="{00000000-0005-0000-0000-0000CA610000}"/>
    <cellStyle name="Normal 6 3 7 3 3 2" xfId="13428" xr:uid="{00000000-0005-0000-0000-0000CB610000}"/>
    <cellStyle name="Normal 6 3 7 3 3 2 2" xfId="13429" xr:uid="{00000000-0005-0000-0000-0000CC610000}"/>
    <cellStyle name="Normal 6 3 7 3 3 2 2 2" xfId="41059" xr:uid="{00000000-0005-0000-0000-0000CD610000}"/>
    <cellStyle name="Normal 6 3 7 3 3 2 3" xfId="31041" xr:uid="{00000000-0005-0000-0000-0000CE610000}"/>
    <cellStyle name="Normal 6 3 7 3 3 3" xfId="13430" xr:uid="{00000000-0005-0000-0000-0000CF610000}"/>
    <cellStyle name="Normal 6 3 7 3 3 3 2" xfId="13431" xr:uid="{00000000-0005-0000-0000-0000D0610000}"/>
    <cellStyle name="Normal 6 3 7 3 3 3 2 2" xfId="41060" xr:uid="{00000000-0005-0000-0000-0000D1610000}"/>
    <cellStyle name="Normal 6 3 7 3 3 3 3" xfId="31042" xr:uid="{00000000-0005-0000-0000-0000D2610000}"/>
    <cellStyle name="Normal 6 3 7 3 3 4" xfId="13432" xr:uid="{00000000-0005-0000-0000-0000D3610000}"/>
    <cellStyle name="Normal 6 3 7 3 3 4 2" xfId="35949" xr:uid="{00000000-0005-0000-0000-0000D4610000}"/>
    <cellStyle name="Normal 6 3 7 3 3 5" xfId="25353" xr:uid="{00000000-0005-0000-0000-0000D5610000}"/>
    <cellStyle name="Normal 6 3 7 3 4" xfId="13433" xr:uid="{00000000-0005-0000-0000-0000D6610000}"/>
    <cellStyle name="Normal 6 3 7 3 4 2" xfId="13434" xr:uid="{00000000-0005-0000-0000-0000D7610000}"/>
    <cellStyle name="Normal 6 3 7 3 4 2 2" xfId="13435" xr:uid="{00000000-0005-0000-0000-0000D8610000}"/>
    <cellStyle name="Normal 6 3 7 3 4 2 2 2" xfId="41061" xr:uid="{00000000-0005-0000-0000-0000D9610000}"/>
    <cellStyle name="Normal 6 3 7 3 4 2 3" xfId="31043" xr:uid="{00000000-0005-0000-0000-0000DA610000}"/>
    <cellStyle name="Normal 6 3 7 3 4 3" xfId="13436" xr:uid="{00000000-0005-0000-0000-0000DB610000}"/>
    <cellStyle name="Normal 6 3 7 3 4 3 2" xfId="13437" xr:uid="{00000000-0005-0000-0000-0000DC610000}"/>
    <cellStyle name="Normal 6 3 7 3 4 3 2 2" xfId="41062" xr:uid="{00000000-0005-0000-0000-0000DD610000}"/>
    <cellStyle name="Normal 6 3 7 3 4 3 3" xfId="31044" xr:uid="{00000000-0005-0000-0000-0000DE610000}"/>
    <cellStyle name="Normal 6 3 7 3 4 4" xfId="13438" xr:uid="{00000000-0005-0000-0000-0000DF610000}"/>
    <cellStyle name="Normal 6 3 7 3 4 4 2" xfId="35950" xr:uid="{00000000-0005-0000-0000-0000E0610000}"/>
    <cellStyle name="Normal 6 3 7 3 4 5" xfId="25354" xr:uid="{00000000-0005-0000-0000-0000E1610000}"/>
    <cellStyle name="Normal 6 3 7 3 5" xfId="13439" xr:uid="{00000000-0005-0000-0000-0000E2610000}"/>
    <cellStyle name="Normal 6 3 7 3 5 2" xfId="13440" xr:uid="{00000000-0005-0000-0000-0000E3610000}"/>
    <cellStyle name="Normal 6 3 7 3 5 2 2" xfId="41063" xr:uid="{00000000-0005-0000-0000-0000E4610000}"/>
    <cellStyle name="Normal 6 3 7 3 5 3" xfId="31045" xr:uid="{00000000-0005-0000-0000-0000E5610000}"/>
    <cellStyle name="Normal 6 3 7 3 6" xfId="13441" xr:uid="{00000000-0005-0000-0000-0000E6610000}"/>
    <cellStyle name="Normal 6 3 7 3 6 2" xfId="13442" xr:uid="{00000000-0005-0000-0000-0000E7610000}"/>
    <cellStyle name="Normal 6 3 7 3 6 2 2" xfId="41064" xr:uid="{00000000-0005-0000-0000-0000E8610000}"/>
    <cellStyle name="Normal 6 3 7 3 6 3" xfId="31046" xr:uid="{00000000-0005-0000-0000-0000E9610000}"/>
    <cellStyle name="Normal 6 3 7 3 7" xfId="13443" xr:uid="{00000000-0005-0000-0000-0000EA610000}"/>
    <cellStyle name="Normal 6 3 7 3 7 2" xfId="35945" xr:uid="{00000000-0005-0000-0000-0000EB610000}"/>
    <cellStyle name="Normal 6 3 7 3 8" xfId="25349" xr:uid="{00000000-0005-0000-0000-0000EC610000}"/>
    <cellStyle name="Normal 6 3 7 4" xfId="13444" xr:uid="{00000000-0005-0000-0000-0000ED610000}"/>
    <cellStyle name="Normal 6 3 7 4 2" xfId="13445" xr:uid="{00000000-0005-0000-0000-0000EE610000}"/>
    <cellStyle name="Normal 6 3 7 4 2 2" xfId="13446" xr:uid="{00000000-0005-0000-0000-0000EF610000}"/>
    <cellStyle name="Normal 6 3 7 4 2 2 2" xfId="13447" xr:uid="{00000000-0005-0000-0000-0000F0610000}"/>
    <cellStyle name="Normal 6 3 7 4 2 2 2 2" xfId="13448" xr:uid="{00000000-0005-0000-0000-0000F1610000}"/>
    <cellStyle name="Normal 6 3 7 4 2 2 2 2 2" xfId="41065" xr:uid="{00000000-0005-0000-0000-0000F2610000}"/>
    <cellStyle name="Normal 6 3 7 4 2 2 2 3" xfId="31047" xr:uid="{00000000-0005-0000-0000-0000F3610000}"/>
    <cellStyle name="Normal 6 3 7 4 2 2 3" xfId="13449" xr:uid="{00000000-0005-0000-0000-0000F4610000}"/>
    <cellStyle name="Normal 6 3 7 4 2 2 3 2" xfId="13450" xr:uid="{00000000-0005-0000-0000-0000F5610000}"/>
    <cellStyle name="Normal 6 3 7 4 2 2 3 2 2" xfId="41066" xr:uid="{00000000-0005-0000-0000-0000F6610000}"/>
    <cellStyle name="Normal 6 3 7 4 2 2 3 3" xfId="31048" xr:uid="{00000000-0005-0000-0000-0000F7610000}"/>
    <cellStyle name="Normal 6 3 7 4 2 2 4" xfId="13451" xr:uid="{00000000-0005-0000-0000-0000F8610000}"/>
    <cellStyle name="Normal 6 3 7 4 2 2 4 2" xfId="35953" xr:uid="{00000000-0005-0000-0000-0000F9610000}"/>
    <cellStyle name="Normal 6 3 7 4 2 2 5" xfId="25357" xr:uid="{00000000-0005-0000-0000-0000FA610000}"/>
    <cellStyle name="Normal 6 3 7 4 2 3" xfId="13452" xr:uid="{00000000-0005-0000-0000-0000FB610000}"/>
    <cellStyle name="Normal 6 3 7 4 2 3 2" xfId="13453" xr:uid="{00000000-0005-0000-0000-0000FC610000}"/>
    <cellStyle name="Normal 6 3 7 4 2 3 2 2" xfId="13454" xr:uid="{00000000-0005-0000-0000-0000FD610000}"/>
    <cellStyle name="Normal 6 3 7 4 2 3 2 2 2" xfId="41067" xr:uid="{00000000-0005-0000-0000-0000FE610000}"/>
    <cellStyle name="Normal 6 3 7 4 2 3 2 3" xfId="31049" xr:uid="{00000000-0005-0000-0000-0000FF610000}"/>
    <cellStyle name="Normal 6 3 7 4 2 3 3" xfId="13455" xr:uid="{00000000-0005-0000-0000-000000620000}"/>
    <cellStyle name="Normal 6 3 7 4 2 3 3 2" xfId="13456" xr:uid="{00000000-0005-0000-0000-000001620000}"/>
    <cellStyle name="Normal 6 3 7 4 2 3 3 2 2" xfId="41068" xr:uid="{00000000-0005-0000-0000-000002620000}"/>
    <cellStyle name="Normal 6 3 7 4 2 3 3 3" xfId="31050" xr:uid="{00000000-0005-0000-0000-000003620000}"/>
    <cellStyle name="Normal 6 3 7 4 2 3 4" xfId="13457" xr:uid="{00000000-0005-0000-0000-000004620000}"/>
    <cellStyle name="Normal 6 3 7 4 2 3 4 2" xfId="35954" xr:uid="{00000000-0005-0000-0000-000005620000}"/>
    <cellStyle name="Normal 6 3 7 4 2 3 5" xfId="25358" xr:uid="{00000000-0005-0000-0000-000006620000}"/>
    <cellStyle name="Normal 6 3 7 4 2 4" xfId="13458" xr:uid="{00000000-0005-0000-0000-000007620000}"/>
    <cellStyle name="Normal 6 3 7 4 2 4 2" xfId="13459" xr:uid="{00000000-0005-0000-0000-000008620000}"/>
    <cellStyle name="Normal 6 3 7 4 2 4 2 2" xfId="41069" xr:uid="{00000000-0005-0000-0000-000009620000}"/>
    <cellStyle name="Normal 6 3 7 4 2 4 3" xfId="31051" xr:uid="{00000000-0005-0000-0000-00000A620000}"/>
    <cellStyle name="Normal 6 3 7 4 2 5" xfId="13460" xr:uid="{00000000-0005-0000-0000-00000B620000}"/>
    <cellStyle name="Normal 6 3 7 4 2 5 2" xfId="13461" xr:uid="{00000000-0005-0000-0000-00000C620000}"/>
    <cellStyle name="Normal 6 3 7 4 2 5 2 2" xfId="41070" xr:uid="{00000000-0005-0000-0000-00000D620000}"/>
    <cellStyle name="Normal 6 3 7 4 2 5 3" xfId="31052" xr:uid="{00000000-0005-0000-0000-00000E620000}"/>
    <cellStyle name="Normal 6 3 7 4 2 6" xfId="13462" xr:uid="{00000000-0005-0000-0000-00000F620000}"/>
    <cellStyle name="Normal 6 3 7 4 2 6 2" xfId="35952" xr:uid="{00000000-0005-0000-0000-000010620000}"/>
    <cellStyle name="Normal 6 3 7 4 2 7" xfId="25356" xr:uid="{00000000-0005-0000-0000-000011620000}"/>
    <cellStyle name="Normal 6 3 7 4 3" xfId="13463" xr:uid="{00000000-0005-0000-0000-000012620000}"/>
    <cellStyle name="Normal 6 3 7 4 3 2" xfId="13464" xr:uid="{00000000-0005-0000-0000-000013620000}"/>
    <cellStyle name="Normal 6 3 7 4 3 2 2" xfId="13465" xr:uid="{00000000-0005-0000-0000-000014620000}"/>
    <cellStyle name="Normal 6 3 7 4 3 2 2 2" xfId="41071" xr:uid="{00000000-0005-0000-0000-000015620000}"/>
    <cellStyle name="Normal 6 3 7 4 3 2 3" xfId="31053" xr:uid="{00000000-0005-0000-0000-000016620000}"/>
    <cellStyle name="Normal 6 3 7 4 3 3" xfId="13466" xr:uid="{00000000-0005-0000-0000-000017620000}"/>
    <cellStyle name="Normal 6 3 7 4 3 3 2" xfId="13467" xr:uid="{00000000-0005-0000-0000-000018620000}"/>
    <cellStyle name="Normal 6 3 7 4 3 3 2 2" xfId="41072" xr:uid="{00000000-0005-0000-0000-000019620000}"/>
    <cellStyle name="Normal 6 3 7 4 3 3 3" xfId="31054" xr:uid="{00000000-0005-0000-0000-00001A620000}"/>
    <cellStyle name="Normal 6 3 7 4 3 4" xfId="13468" xr:uid="{00000000-0005-0000-0000-00001B620000}"/>
    <cellStyle name="Normal 6 3 7 4 3 4 2" xfId="35955" xr:uid="{00000000-0005-0000-0000-00001C620000}"/>
    <cellStyle name="Normal 6 3 7 4 3 5" xfId="25359" xr:uid="{00000000-0005-0000-0000-00001D620000}"/>
    <cellStyle name="Normal 6 3 7 4 4" xfId="13469" xr:uid="{00000000-0005-0000-0000-00001E620000}"/>
    <cellStyle name="Normal 6 3 7 4 4 2" xfId="13470" xr:uid="{00000000-0005-0000-0000-00001F620000}"/>
    <cellStyle name="Normal 6 3 7 4 4 2 2" xfId="13471" xr:uid="{00000000-0005-0000-0000-000020620000}"/>
    <cellStyle name="Normal 6 3 7 4 4 2 2 2" xfId="41073" xr:uid="{00000000-0005-0000-0000-000021620000}"/>
    <cellStyle name="Normal 6 3 7 4 4 2 3" xfId="31055" xr:uid="{00000000-0005-0000-0000-000022620000}"/>
    <cellStyle name="Normal 6 3 7 4 4 3" xfId="13472" xr:uid="{00000000-0005-0000-0000-000023620000}"/>
    <cellStyle name="Normal 6 3 7 4 4 3 2" xfId="13473" xr:uid="{00000000-0005-0000-0000-000024620000}"/>
    <cellStyle name="Normal 6 3 7 4 4 3 2 2" xfId="41074" xr:uid="{00000000-0005-0000-0000-000025620000}"/>
    <cellStyle name="Normal 6 3 7 4 4 3 3" xfId="31056" xr:uid="{00000000-0005-0000-0000-000026620000}"/>
    <cellStyle name="Normal 6 3 7 4 4 4" xfId="13474" xr:uid="{00000000-0005-0000-0000-000027620000}"/>
    <cellStyle name="Normal 6 3 7 4 4 4 2" xfId="35956" xr:uid="{00000000-0005-0000-0000-000028620000}"/>
    <cellStyle name="Normal 6 3 7 4 4 5" xfId="25360" xr:uid="{00000000-0005-0000-0000-000029620000}"/>
    <cellStyle name="Normal 6 3 7 4 5" xfId="13475" xr:uid="{00000000-0005-0000-0000-00002A620000}"/>
    <cellStyle name="Normal 6 3 7 4 5 2" xfId="13476" xr:uid="{00000000-0005-0000-0000-00002B620000}"/>
    <cellStyle name="Normal 6 3 7 4 5 2 2" xfId="41075" xr:uid="{00000000-0005-0000-0000-00002C620000}"/>
    <cellStyle name="Normal 6 3 7 4 5 3" xfId="31057" xr:uid="{00000000-0005-0000-0000-00002D620000}"/>
    <cellStyle name="Normal 6 3 7 4 6" xfId="13477" xr:uid="{00000000-0005-0000-0000-00002E620000}"/>
    <cellStyle name="Normal 6 3 7 4 6 2" xfId="13478" xr:uid="{00000000-0005-0000-0000-00002F620000}"/>
    <cellStyle name="Normal 6 3 7 4 6 2 2" xfId="41076" xr:uid="{00000000-0005-0000-0000-000030620000}"/>
    <cellStyle name="Normal 6 3 7 4 6 3" xfId="31058" xr:uid="{00000000-0005-0000-0000-000031620000}"/>
    <cellStyle name="Normal 6 3 7 4 7" xfId="13479" xr:uid="{00000000-0005-0000-0000-000032620000}"/>
    <cellStyle name="Normal 6 3 7 4 7 2" xfId="35951" xr:uid="{00000000-0005-0000-0000-000033620000}"/>
    <cellStyle name="Normal 6 3 7 4 8" xfId="25355" xr:uid="{00000000-0005-0000-0000-000034620000}"/>
    <cellStyle name="Normal 6 3 7 5" xfId="13480" xr:uid="{00000000-0005-0000-0000-000035620000}"/>
    <cellStyle name="Normal 6 3 7 5 2" xfId="13481" xr:uid="{00000000-0005-0000-0000-000036620000}"/>
    <cellStyle name="Normal 6 3 7 5 2 2" xfId="13482" xr:uid="{00000000-0005-0000-0000-000037620000}"/>
    <cellStyle name="Normal 6 3 7 5 2 2 2" xfId="13483" xr:uid="{00000000-0005-0000-0000-000038620000}"/>
    <cellStyle name="Normal 6 3 7 5 2 2 2 2" xfId="41077" xr:uid="{00000000-0005-0000-0000-000039620000}"/>
    <cellStyle name="Normal 6 3 7 5 2 2 3" xfId="31059" xr:uid="{00000000-0005-0000-0000-00003A620000}"/>
    <cellStyle name="Normal 6 3 7 5 2 3" xfId="13484" xr:uid="{00000000-0005-0000-0000-00003B620000}"/>
    <cellStyle name="Normal 6 3 7 5 2 3 2" xfId="13485" xr:uid="{00000000-0005-0000-0000-00003C620000}"/>
    <cellStyle name="Normal 6 3 7 5 2 3 2 2" xfId="41078" xr:uid="{00000000-0005-0000-0000-00003D620000}"/>
    <cellStyle name="Normal 6 3 7 5 2 3 3" xfId="31060" xr:uid="{00000000-0005-0000-0000-00003E620000}"/>
    <cellStyle name="Normal 6 3 7 5 2 4" xfId="13486" xr:uid="{00000000-0005-0000-0000-00003F620000}"/>
    <cellStyle name="Normal 6 3 7 5 2 4 2" xfId="35958" xr:uid="{00000000-0005-0000-0000-000040620000}"/>
    <cellStyle name="Normal 6 3 7 5 2 5" xfId="25362" xr:uid="{00000000-0005-0000-0000-000041620000}"/>
    <cellStyle name="Normal 6 3 7 5 3" xfId="13487" xr:uid="{00000000-0005-0000-0000-000042620000}"/>
    <cellStyle name="Normal 6 3 7 5 3 2" xfId="13488" xr:uid="{00000000-0005-0000-0000-000043620000}"/>
    <cellStyle name="Normal 6 3 7 5 3 2 2" xfId="13489" xr:uid="{00000000-0005-0000-0000-000044620000}"/>
    <cellStyle name="Normal 6 3 7 5 3 2 2 2" xfId="41079" xr:uid="{00000000-0005-0000-0000-000045620000}"/>
    <cellStyle name="Normal 6 3 7 5 3 2 3" xfId="31061" xr:uid="{00000000-0005-0000-0000-000046620000}"/>
    <cellStyle name="Normal 6 3 7 5 3 3" xfId="13490" xr:uid="{00000000-0005-0000-0000-000047620000}"/>
    <cellStyle name="Normal 6 3 7 5 3 3 2" xfId="13491" xr:uid="{00000000-0005-0000-0000-000048620000}"/>
    <cellStyle name="Normal 6 3 7 5 3 3 2 2" xfId="41080" xr:uid="{00000000-0005-0000-0000-000049620000}"/>
    <cellStyle name="Normal 6 3 7 5 3 3 3" xfId="31062" xr:uid="{00000000-0005-0000-0000-00004A620000}"/>
    <cellStyle name="Normal 6 3 7 5 3 4" xfId="13492" xr:uid="{00000000-0005-0000-0000-00004B620000}"/>
    <cellStyle name="Normal 6 3 7 5 3 4 2" xfId="35959" xr:uid="{00000000-0005-0000-0000-00004C620000}"/>
    <cellStyle name="Normal 6 3 7 5 3 5" xfId="25363" xr:uid="{00000000-0005-0000-0000-00004D620000}"/>
    <cellStyle name="Normal 6 3 7 5 4" xfId="13493" xr:uid="{00000000-0005-0000-0000-00004E620000}"/>
    <cellStyle name="Normal 6 3 7 5 4 2" xfId="13494" xr:uid="{00000000-0005-0000-0000-00004F620000}"/>
    <cellStyle name="Normal 6 3 7 5 4 2 2" xfId="41081" xr:uid="{00000000-0005-0000-0000-000050620000}"/>
    <cellStyle name="Normal 6 3 7 5 4 3" xfId="31063" xr:uid="{00000000-0005-0000-0000-000051620000}"/>
    <cellStyle name="Normal 6 3 7 5 5" xfId="13495" xr:uid="{00000000-0005-0000-0000-000052620000}"/>
    <cellStyle name="Normal 6 3 7 5 5 2" xfId="13496" xr:uid="{00000000-0005-0000-0000-000053620000}"/>
    <cellStyle name="Normal 6 3 7 5 5 2 2" xfId="41082" xr:uid="{00000000-0005-0000-0000-000054620000}"/>
    <cellStyle name="Normal 6 3 7 5 5 3" xfId="31064" xr:uid="{00000000-0005-0000-0000-000055620000}"/>
    <cellStyle name="Normal 6 3 7 5 6" xfId="13497" xr:uid="{00000000-0005-0000-0000-000056620000}"/>
    <cellStyle name="Normal 6 3 7 5 6 2" xfId="35957" xr:uid="{00000000-0005-0000-0000-000057620000}"/>
    <cellStyle name="Normal 6 3 7 5 7" xfId="25361" xr:uid="{00000000-0005-0000-0000-000058620000}"/>
    <cellStyle name="Normal 6 3 7 6" xfId="13498" xr:uid="{00000000-0005-0000-0000-000059620000}"/>
    <cellStyle name="Normal 6 3 7 6 2" xfId="13499" xr:uid="{00000000-0005-0000-0000-00005A620000}"/>
    <cellStyle name="Normal 6 3 7 6 2 2" xfId="13500" xr:uid="{00000000-0005-0000-0000-00005B620000}"/>
    <cellStyle name="Normal 6 3 7 6 2 2 2" xfId="41083" xr:uid="{00000000-0005-0000-0000-00005C620000}"/>
    <cellStyle name="Normal 6 3 7 6 2 3" xfId="31065" xr:uid="{00000000-0005-0000-0000-00005D620000}"/>
    <cellStyle name="Normal 6 3 7 6 3" xfId="13501" xr:uid="{00000000-0005-0000-0000-00005E620000}"/>
    <cellStyle name="Normal 6 3 7 6 3 2" xfId="13502" xr:uid="{00000000-0005-0000-0000-00005F620000}"/>
    <cellStyle name="Normal 6 3 7 6 3 2 2" xfId="41084" xr:uid="{00000000-0005-0000-0000-000060620000}"/>
    <cellStyle name="Normal 6 3 7 6 3 3" xfId="31066" xr:uid="{00000000-0005-0000-0000-000061620000}"/>
    <cellStyle name="Normal 6 3 7 6 4" xfId="13503" xr:uid="{00000000-0005-0000-0000-000062620000}"/>
    <cellStyle name="Normal 6 3 7 6 4 2" xfId="35960" xr:uid="{00000000-0005-0000-0000-000063620000}"/>
    <cellStyle name="Normal 6 3 7 6 5" xfId="25364" xr:uid="{00000000-0005-0000-0000-000064620000}"/>
    <cellStyle name="Normal 6 3 7 7" xfId="13504" xr:uid="{00000000-0005-0000-0000-000065620000}"/>
    <cellStyle name="Normal 6 3 7 7 2" xfId="13505" xr:uid="{00000000-0005-0000-0000-000066620000}"/>
    <cellStyle name="Normal 6 3 7 7 2 2" xfId="13506" xr:uid="{00000000-0005-0000-0000-000067620000}"/>
    <cellStyle name="Normal 6 3 7 7 2 2 2" xfId="41085" xr:uid="{00000000-0005-0000-0000-000068620000}"/>
    <cellStyle name="Normal 6 3 7 7 2 3" xfId="31067" xr:uid="{00000000-0005-0000-0000-000069620000}"/>
    <cellStyle name="Normal 6 3 7 7 3" xfId="13507" xr:uid="{00000000-0005-0000-0000-00006A620000}"/>
    <cellStyle name="Normal 6 3 7 7 3 2" xfId="13508" xr:uid="{00000000-0005-0000-0000-00006B620000}"/>
    <cellStyle name="Normal 6 3 7 7 3 2 2" xfId="41086" xr:uid="{00000000-0005-0000-0000-00006C620000}"/>
    <cellStyle name="Normal 6 3 7 7 3 3" xfId="31068" xr:uid="{00000000-0005-0000-0000-00006D620000}"/>
    <cellStyle name="Normal 6 3 7 7 4" xfId="13509" xr:uid="{00000000-0005-0000-0000-00006E620000}"/>
    <cellStyle name="Normal 6 3 7 7 4 2" xfId="35961" xr:uid="{00000000-0005-0000-0000-00006F620000}"/>
    <cellStyle name="Normal 6 3 7 7 5" xfId="25365" xr:uid="{00000000-0005-0000-0000-000070620000}"/>
    <cellStyle name="Normal 6 3 7 8" xfId="13510" xr:uid="{00000000-0005-0000-0000-000071620000}"/>
    <cellStyle name="Normal 6 3 7 8 2" xfId="13511" xr:uid="{00000000-0005-0000-0000-000072620000}"/>
    <cellStyle name="Normal 6 3 7 8 2 2" xfId="41087" xr:uid="{00000000-0005-0000-0000-000073620000}"/>
    <cellStyle name="Normal 6 3 7 8 3" xfId="31069" xr:uid="{00000000-0005-0000-0000-000074620000}"/>
    <cellStyle name="Normal 6 3 7 9" xfId="13512" xr:uid="{00000000-0005-0000-0000-000075620000}"/>
    <cellStyle name="Normal 6 3 7 9 2" xfId="13513" xr:uid="{00000000-0005-0000-0000-000076620000}"/>
    <cellStyle name="Normal 6 3 7 9 2 2" xfId="41088" xr:uid="{00000000-0005-0000-0000-000077620000}"/>
    <cellStyle name="Normal 6 3 7 9 3" xfId="31070" xr:uid="{00000000-0005-0000-0000-000078620000}"/>
    <cellStyle name="Normal 6 3 8" xfId="13514" xr:uid="{00000000-0005-0000-0000-000079620000}"/>
    <cellStyle name="Normal 6 3 8 10" xfId="25366" xr:uid="{00000000-0005-0000-0000-00007A620000}"/>
    <cellStyle name="Normal 6 3 8 2" xfId="13515" xr:uid="{00000000-0005-0000-0000-00007B620000}"/>
    <cellStyle name="Normal 6 3 8 2 2" xfId="13516" xr:uid="{00000000-0005-0000-0000-00007C620000}"/>
    <cellStyle name="Normal 6 3 8 2 2 2" xfId="13517" xr:uid="{00000000-0005-0000-0000-00007D620000}"/>
    <cellStyle name="Normal 6 3 8 2 2 2 2" xfId="13518" xr:uid="{00000000-0005-0000-0000-00007E620000}"/>
    <cellStyle name="Normal 6 3 8 2 2 2 2 2" xfId="13519" xr:uid="{00000000-0005-0000-0000-00007F620000}"/>
    <cellStyle name="Normal 6 3 8 2 2 2 2 2 2" xfId="41089" xr:uid="{00000000-0005-0000-0000-000080620000}"/>
    <cellStyle name="Normal 6 3 8 2 2 2 2 3" xfId="31071" xr:uid="{00000000-0005-0000-0000-000081620000}"/>
    <cellStyle name="Normal 6 3 8 2 2 2 3" xfId="13520" xr:uid="{00000000-0005-0000-0000-000082620000}"/>
    <cellStyle name="Normal 6 3 8 2 2 2 3 2" xfId="13521" xr:uid="{00000000-0005-0000-0000-000083620000}"/>
    <cellStyle name="Normal 6 3 8 2 2 2 3 2 2" xfId="41090" xr:uid="{00000000-0005-0000-0000-000084620000}"/>
    <cellStyle name="Normal 6 3 8 2 2 2 3 3" xfId="31072" xr:uid="{00000000-0005-0000-0000-000085620000}"/>
    <cellStyle name="Normal 6 3 8 2 2 2 4" xfId="13522" xr:uid="{00000000-0005-0000-0000-000086620000}"/>
    <cellStyle name="Normal 6 3 8 2 2 2 4 2" xfId="35965" xr:uid="{00000000-0005-0000-0000-000087620000}"/>
    <cellStyle name="Normal 6 3 8 2 2 2 5" xfId="25369" xr:uid="{00000000-0005-0000-0000-000088620000}"/>
    <cellStyle name="Normal 6 3 8 2 2 3" xfId="13523" xr:uid="{00000000-0005-0000-0000-000089620000}"/>
    <cellStyle name="Normal 6 3 8 2 2 3 2" xfId="13524" xr:uid="{00000000-0005-0000-0000-00008A620000}"/>
    <cellStyle name="Normal 6 3 8 2 2 3 2 2" xfId="13525" xr:uid="{00000000-0005-0000-0000-00008B620000}"/>
    <cellStyle name="Normal 6 3 8 2 2 3 2 2 2" xfId="41091" xr:uid="{00000000-0005-0000-0000-00008C620000}"/>
    <cellStyle name="Normal 6 3 8 2 2 3 2 3" xfId="31073" xr:uid="{00000000-0005-0000-0000-00008D620000}"/>
    <cellStyle name="Normal 6 3 8 2 2 3 3" xfId="13526" xr:uid="{00000000-0005-0000-0000-00008E620000}"/>
    <cellStyle name="Normal 6 3 8 2 2 3 3 2" xfId="13527" xr:uid="{00000000-0005-0000-0000-00008F620000}"/>
    <cellStyle name="Normal 6 3 8 2 2 3 3 2 2" xfId="41092" xr:uid="{00000000-0005-0000-0000-000090620000}"/>
    <cellStyle name="Normal 6 3 8 2 2 3 3 3" xfId="31074" xr:uid="{00000000-0005-0000-0000-000091620000}"/>
    <cellStyle name="Normal 6 3 8 2 2 3 4" xfId="13528" xr:uid="{00000000-0005-0000-0000-000092620000}"/>
    <cellStyle name="Normal 6 3 8 2 2 3 4 2" xfId="35966" xr:uid="{00000000-0005-0000-0000-000093620000}"/>
    <cellStyle name="Normal 6 3 8 2 2 3 5" xfId="25370" xr:uid="{00000000-0005-0000-0000-000094620000}"/>
    <cellStyle name="Normal 6 3 8 2 2 4" xfId="13529" xr:uid="{00000000-0005-0000-0000-000095620000}"/>
    <cellStyle name="Normal 6 3 8 2 2 4 2" xfId="13530" xr:uid="{00000000-0005-0000-0000-000096620000}"/>
    <cellStyle name="Normal 6 3 8 2 2 4 2 2" xfId="41093" xr:uid="{00000000-0005-0000-0000-000097620000}"/>
    <cellStyle name="Normal 6 3 8 2 2 4 3" xfId="31075" xr:uid="{00000000-0005-0000-0000-000098620000}"/>
    <cellStyle name="Normal 6 3 8 2 2 5" xfId="13531" xr:uid="{00000000-0005-0000-0000-000099620000}"/>
    <cellStyle name="Normal 6 3 8 2 2 5 2" xfId="13532" xr:uid="{00000000-0005-0000-0000-00009A620000}"/>
    <cellStyle name="Normal 6 3 8 2 2 5 2 2" xfId="41094" xr:uid="{00000000-0005-0000-0000-00009B620000}"/>
    <cellStyle name="Normal 6 3 8 2 2 5 3" xfId="31076" xr:uid="{00000000-0005-0000-0000-00009C620000}"/>
    <cellStyle name="Normal 6 3 8 2 2 6" xfId="13533" xr:uid="{00000000-0005-0000-0000-00009D620000}"/>
    <cellStyle name="Normal 6 3 8 2 2 6 2" xfId="35964" xr:uid="{00000000-0005-0000-0000-00009E620000}"/>
    <cellStyle name="Normal 6 3 8 2 2 7" xfId="25368" xr:uid="{00000000-0005-0000-0000-00009F620000}"/>
    <cellStyle name="Normal 6 3 8 2 3" xfId="13534" xr:uid="{00000000-0005-0000-0000-0000A0620000}"/>
    <cellStyle name="Normal 6 3 8 2 3 2" xfId="13535" xr:uid="{00000000-0005-0000-0000-0000A1620000}"/>
    <cellStyle name="Normal 6 3 8 2 3 2 2" xfId="13536" xr:uid="{00000000-0005-0000-0000-0000A2620000}"/>
    <cellStyle name="Normal 6 3 8 2 3 2 2 2" xfId="41095" xr:uid="{00000000-0005-0000-0000-0000A3620000}"/>
    <cellStyle name="Normal 6 3 8 2 3 2 3" xfId="31077" xr:uid="{00000000-0005-0000-0000-0000A4620000}"/>
    <cellStyle name="Normal 6 3 8 2 3 3" xfId="13537" xr:uid="{00000000-0005-0000-0000-0000A5620000}"/>
    <cellStyle name="Normal 6 3 8 2 3 3 2" xfId="13538" xr:uid="{00000000-0005-0000-0000-0000A6620000}"/>
    <cellStyle name="Normal 6 3 8 2 3 3 2 2" xfId="41096" xr:uid="{00000000-0005-0000-0000-0000A7620000}"/>
    <cellStyle name="Normal 6 3 8 2 3 3 3" xfId="31078" xr:uid="{00000000-0005-0000-0000-0000A8620000}"/>
    <cellStyle name="Normal 6 3 8 2 3 4" xfId="13539" xr:uid="{00000000-0005-0000-0000-0000A9620000}"/>
    <cellStyle name="Normal 6 3 8 2 3 4 2" xfId="35967" xr:uid="{00000000-0005-0000-0000-0000AA620000}"/>
    <cellStyle name="Normal 6 3 8 2 3 5" xfId="25371" xr:uid="{00000000-0005-0000-0000-0000AB620000}"/>
    <cellStyle name="Normal 6 3 8 2 4" xfId="13540" xr:uid="{00000000-0005-0000-0000-0000AC620000}"/>
    <cellStyle name="Normal 6 3 8 2 4 2" xfId="13541" xr:uid="{00000000-0005-0000-0000-0000AD620000}"/>
    <cellStyle name="Normal 6 3 8 2 4 2 2" xfId="13542" xr:uid="{00000000-0005-0000-0000-0000AE620000}"/>
    <cellStyle name="Normal 6 3 8 2 4 2 2 2" xfId="41097" xr:uid="{00000000-0005-0000-0000-0000AF620000}"/>
    <cellStyle name="Normal 6 3 8 2 4 2 3" xfId="31079" xr:uid="{00000000-0005-0000-0000-0000B0620000}"/>
    <cellStyle name="Normal 6 3 8 2 4 3" xfId="13543" xr:uid="{00000000-0005-0000-0000-0000B1620000}"/>
    <cellStyle name="Normal 6 3 8 2 4 3 2" xfId="13544" xr:uid="{00000000-0005-0000-0000-0000B2620000}"/>
    <cellStyle name="Normal 6 3 8 2 4 3 2 2" xfId="41098" xr:uid="{00000000-0005-0000-0000-0000B3620000}"/>
    <cellStyle name="Normal 6 3 8 2 4 3 3" xfId="31080" xr:uid="{00000000-0005-0000-0000-0000B4620000}"/>
    <cellStyle name="Normal 6 3 8 2 4 4" xfId="13545" xr:uid="{00000000-0005-0000-0000-0000B5620000}"/>
    <cellStyle name="Normal 6 3 8 2 4 4 2" xfId="35968" xr:uid="{00000000-0005-0000-0000-0000B6620000}"/>
    <cellStyle name="Normal 6 3 8 2 4 5" xfId="25372" xr:uid="{00000000-0005-0000-0000-0000B7620000}"/>
    <cellStyle name="Normal 6 3 8 2 5" xfId="13546" xr:uid="{00000000-0005-0000-0000-0000B8620000}"/>
    <cellStyle name="Normal 6 3 8 2 5 2" xfId="13547" xr:uid="{00000000-0005-0000-0000-0000B9620000}"/>
    <cellStyle name="Normal 6 3 8 2 5 2 2" xfId="41099" xr:uid="{00000000-0005-0000-0000-0000BA620000}"/>
    <cellStyle name="Normal 6 3 8 2 5 3" xfId="31081" xr:uid="{00000000-0005-0000-0000-0000BB620000}"/>
    <cellStyle name="Normal 6 3 8 2 6" xfId="13548" xr:uid="{00000000-0005-0000-0000-0000BC620000}"/>
    <cellStyle name="Normal 6 3 8 2 6 2" xfId="13549" xr:uid="{00000000-0005-0000-0000-0000BD620000}"/>
    <cellStyle name="Normal 6 3 8 2 6 2 2" xfId="41100" xr:uid="{00000000-0005-0000-0000-0000BE620000}"/>
    <cellStyle name="Normal 6 3 8 2 6 3" xfId="31082" xr:uid="{00000000-0005-0000-0000-0000BF620000}"/>
    <cellStyle name="Normal 6 3 8 2 7" xfId="13550" xr:uid="{00000000-0005-0000-0000-0000C0620000}"/>
    <cellStyle name="Normal 6 3 8 2 7 2" xfId="35963" xr:uid="{00000000-0005-0000-0000-0000C1620000}"/>
    <cellStyle name="Normal 6 3 8 2 8" xfId="25367" xr:uid="{00000000-0005-0000-0000-0000C2620000}"/>
    <cellStyle name="Normal 6 3 8 3" xfId="13551" xr:uid="{00000000-0005-0000-0000-0000C3620000}"/>
    <cellStyle name="Normal 6 3 8 3 2" xfId="13552" xr:uid="{00000000-0005-0000-0000-0000C4620000}"/>
    <cellStyle name="Normal 6 3 8 3 2 2" xfId="13553" xr:uid="{00000000-0005-0000-0000-0000C5620000}"/>
    <cellStyle name="Normal 6 3 8 3 2 2 2" xfId="13554" xr:uid="{00000000-0005-0000-0000-0000C6620000}"/>
    <cellStyle name="Normal 6 3 8 3 2 2 2 2" xfId="13555" xr:uid="{00000000-0005-0000-0000-0000C7620000}"/>
    <cellStyle name="Normal 6 3 8 3 2 2 2 2 2" xfId="41101" xr:uid="{00000000-0005-0000-0000-0000C8620000}"/>
    <cellStyle name="Normal 6 3 8 3 2 2 2 3" xfId="31083" xr:uid="{00000000-0005-0000-0000-0000C9620000}"/>
    <cellStyle name="Normal 6 3 8 3 2 2 3" xfId="13556" xr:uid="{00000000-0005-0000-0000-0000CA620000}"/>
    <cellStyle name="Normal 6 3 8 3 2 2 3 2" xfId="13557" xr:uid="{00000000-0005-0000-0000-0000CB620000}"/>
    <cellStyle name="Normal 6 3 8 3 2 2 3 2 2" xfId="41102" xr:uid="{00000000-0005-0000-0000-0000CC620000}"/>
    <cellStyle name="Normal 6 3 8 3 2 2 3 3" xfId="31084" xr:uid="{00000000-0005-0000-0000-0000CD620000}"/>
    <cellStyle name="Normal 6 3 8 3 2 2 4" xfId="13558" xr:uid="{00000000-0005-0000-0000-0000CE620000}"/>
    <cellStyle name="Normal 6 3 8 3 2 2 4 2" xfId="35971" xr:uid="{00000000-0005-0000-0000-0000CF620000}"/>
    <cellStyle name="Normal 6 3 8 3 2 2 5" xfId="25375" xr:uid="{00000000-0005-0000-0000-0000D0620000}"/>
    <cellStyle name="Normal 6 3 8 3 2 3" xfId="13559" xr:uid="{00000000-0005-0000-0000-0000D1620000}"/>
    <cellStyle name="Normal 6 3 8 3 2 3 2" xfId="13560" xr:uid="{00000000-0005-0000-0000-0000D2620000}"/>
    <cellStyle name="Normal 6 3 8 3 2 3 2 2" xfId="13561" xr:uid="{00000000-0005-0000-0000-0000D3620000}"/>
    <cellStyle name="Normal 6 3 8 3 2 3 2 2 2" xfId="41103" xr:uid="{00000000-0005-0000-0000-0000D4620000}"/>
    <cellStyle name="Normal 6 3 8 3 2 3 2 3" xfId="31085" xr:uid="{00000000-0005-0000-0000-0000D5620000}"/>
    <cellStyle name="Normal 6 3 8 3 2 3 3" xfId="13562" xr:uid="{00000000-0005-0000-0000-0000D6620000}"/>
    <cellStyle name="Normal 6 3 8 3 2 3 3 2" xfId="13563" xr:uid="{00000000-0005-0000-0000-0000D7620000}"/>
    <cellStyle name="Normal 6 3 8 3 2 3 3 2 2" xfId="41104" xr:uid="{00000000-0005-0000-0000-0000D8620000}"/>
    <cellStyle name="Normal 6 3 8 3 2 3 3 3" xfId="31086" xr:uid="{00000000-0005-0000-0000-0000D9620000}"/>
    <cellStyle name="Normal 6 3 8 3 2 3 4" xfId="13564" xr:uid="{00000000-0005-0000-0000-0000DA620000}"/>
    <cellStyle name="Normal 6 3 8 3 2 3 4 2" xfId="35972" xr:uid="{00000000-0005-0000-0000-0000DB620000}"/>
    <cellStyle name="Normal 6 3 8 3 2 3 5" xfId="25376" xr:uid="{00000000-0005-0000-0000-0000DC620000}"/>
    <cellStyle name="Normal 6 3 8 3 2 4" xfId="13565" xr:uid="{00000000-0005-0000-0000-0000DD620000}"/>
    <cellStyle name="Normal 6 3 8 3 2 4 2" xfId="13566" xr:uid="{00000000-0005-0000-0000-0000DE620000}"/>
    <cellStyle name="Normal 6 3 8 3 2 4 2 2" xfId="41105" xr:uid="{00000000-0005-0000-0000-0000DF620000}"/>
    <cellStyle name="Normal 6 3 8 3 2 4 3" xfId="31087" xr:uid="{00000000-0005-0000-0000-0000E0620000}"/>
    <cellStyle name="Normal 6 3 8 3 2 5" xfId="13567" xr:uid="{00000000-0005-0000-0000-0000E1620000}"/>
    <cellStyle name="Normal 6 3 8 3 2 5 2" xfId="13568" xr:uid="{00000000-0005-0000-0000-0000E2620000}"/>
    <cellStyle name="Normal 6 3 8 3 2 5 2 2" xfId="41106" xr:uid="{00000000-0005-0000-0000-0000E3620000}"/>
    <cellStyle name="Normal 6 3 8 3 2 5 3" xfId="31088" xr:uid="{00000000-0005-0000-0000-0000E4620000}"/>
    <cellStyle name="Normal 6 3 8 3 2 6" xfId="13569" xr:uid="{00000000-0005-0000-0000-0000E5620000}"/>
    <cellStyle name="Normal 6 3 8 3 2 6 2" xfId="35970" xr:uid="{00000000-0005-0000-0000-0000E6620000}"/>
    <cellStyle name="Normal 6 3 8 3 2 7" xfId="25374" xr:uid="{00000000-0005-0000-0000-0000E7620000}"/>
    <cellStyle name="Normal 6 3 8 3 3" xfId="13570" xr:uid="{00000000-0005-0000-0000-0000E8620000}"/>
    <cellStyle name="Normal 6 3 8 3 3 2" xfId="13571" xr:uid="{00000000-0005-0000-0000-0000E9620000}"/>
    <cellStyle name="Normal 6 3 8 3 3 2 2" xfId="13572" xr:uid="{00000000-0005-0000-0000-0000EA620000}"/>
    <cellStyle name="Normal 6 3 8 3 3 2 2 2" xfId="41107" xr:uid="{00000000-0005-0000-0000-0000EB620000}"/>
    <cellStyle name="Normal 6 3 8 3 3 2 3" xfId="31089" xr:uid="{00000000-0005-0000-0000-0000EC620000}"/>
    <cellStyle name="Normal 6 3 8 3 3 3" xfId="13573" xr:uid="{00000000-0005-0000-0000-0000ED620000}"/>
    <cellStyle name="Normal 6 3 8 3 3 3 2" xfId="13574" xr:uid="{00000000-0005-0000-0000-0000EE620000}"/>
    <cellStyle name="Normal 6 3 8 3 3 3 2 2" xfId="41108" xr:uid="{00000000-0005-0000-0000-0000EF620000}"/>
    <cellStyle name="Normal 6 3 8 3 3 3 3" xfId="31090" xr:uid="{00000000-0005-0000-0000-0000F0620000}"/>
    <cellStyle name="Normal 6 3 8 3 3 4" xfId="13575" xr:uid="{00000000-0005-0000-0000-0000F1620000}"/>
    <cellStyle name="Normal 6 3 8 3 3 4 2" xfId="35973" xr:uid="{00000000-0005-0000-0000-0000F2620000}"/>
    <cellStyle name="Normal 6 3 8 3 3 5" xfId="25377" xr:uid="{00000000-0005-0000-0000-0000F3620000}"/>
    <cellStyle name="Normal 6 3 8 3 4" xfId="13576" xr:uid="{00000000-0005-0000-0000-0000F4620000}"/>
    <cellStyle name="Normal 6 3 8 3 4 2" xfId="13577" xr:uid="{00000000-0005-0000-0000-0000F5620000}"/>
    <cellStyle name="Normal 6 3 8 3 4 2 2" xfId="13578" xr:uid="{00000000-0005-0000-0000-0000F6620000}"/>
    <cellStyle name="Normal 6 3 8 3 4 2 2 2" xfId="41109" xr:uid="{00000000-0005-0000-0000-0000F7620000}"/>
    <cellStyle name="Normal 6 3 8 3 4 2 3" xfId="31091" xr:uid="{00000000-0005-0000-0000-0000F8620000}"/>
    <cellStyle name="Normal 6 3 8 3 4 3" xfId="13579" xr:uid="{00000000-0005-0000-0000-0000F9620000}"/>
    <cellStyle name="Normal 6 3 8 3 4 3 2" xfId="13580" xr:uid="{00000000-0005-0000-0000-0000FA620000}"/>
    <cellStyle name="Normal 6 3 8 3 4 3 2 2" xfId="41110" xr:uid="{00000000-0005-0000-0000-0000FB620000}"/>
    <cellStyle name="Normal 6 3 8 3 4 3 3" xfId="31092" xr:uid="{00000000-0005-0000-0000-0000FC620000}"/>
    <cellStyle name="Normal 6 3 8 3 4 4" xfId="13581" xr:uid="{00000000-0005-0000-0000-0000FD620000}"/>
    <cellStyle name="Normal 6 3 8 3 4 4 2" xfId="35974" xr:uid="{00000000-0005-0000-0000-0000FE620000}"/>
    <cellStyle name="Normal 6 3 8 3 4 5" xfId="25378" xr:uid="{00000000-0005-0000-0000-0000FF620000}"/>
    <cellStyle name="Normal 6 3 8 3 5" xfId="13582" xr:uid="{00000000-0005-0000-0000-000000630000}"/>
    <cellStyle name="Normal 6 3 8 3 5 2" xfId="13583" xr:uid="{00000000-0005-0000-0000-000001630000}"/>
    <cellStyle name="Normal 6 3 8 3 5 2 2" xfId="41111" xr:uid="{00000000-0005-0000-0000-000002630000}"/>
    <cellStyle name="Normal 6 3 8 3 5 3" xfId="31093" xr:uid="{00000000-0005-0000-0000-000003630000}"/>
    <cellStyle name="Normal 6 3 8 3 6" xfId="13584" xr:uid="{00000000-0005-0000-0000-000004630000}"/>
    <cellStyle name="Normal 6 3 8 3 6 2" xfId="13585" xr:uid="{00000000-0005-0000-0000-000005630000}"/>
    <cellStyle name="Normal 6 3 8 3 6 2 2" xfId="41112" xr:uid="{00000000-0005-0000-0000-000006630000}"/>
    <cellStyle name="Normal 6 3 8 3 6 3" xfId="31094" xr:uid="{00000000-0005-0000-0000-000007630000}"/>
    <cellStyle name="Normal 6 3 8 3 7" xfId="13586" xr:uid="{00000000-0005-0000-0000-000008630000}"/>
    <cellStyle name="Normal 6 3 8 3 7 2" xfId="35969" xr:uid="{00000000-0005-0000-0000-000009630000}"/>
    <cellStyle name="Normal 6 3 8 3 8" xfId="25373" xr:uid="{00000000-0005-0000-0000-00000A630000}"/>
    <cellStyle name="Normal 6 3 8 4" xfId="13587" xr:uid="{00000000-0005-0000-0000-00000B630000}"/>
    <cellStyle name="Normal 6 3 8 4 2" xfId="13588" xr:uid="{00000000-0005-0000-0000-00000C630000}"/>
    <cellStyle name="Normal 6 3 8 4 2 2" xfId="13589" xr:uid="{00000000-0005-0000-0000-00000D630000}"/>
    <cellStyle name="Normal 6 3 8 4 2 2 2" xfId="13590" xr:uid="{00000000-0005-0000-0000-00000E630000}"/>
    <cellStyle name="Normal 6 3 8 4 2 2 2 2" xfId="41113" xr:uid="{00000000-0005-0000-0000-00000F630000}"/>
    <cellStyle name="Normal 6 3 8 4 2 2 3" xfId="31095" xr:uid="{00000000-0005-0000-0000-000010630000}"/>
    <cellStyle name="Normal 6 3 8 4 2 3" xfId="13591" xr:uid="{00000000-0005-0000-0000-000011630000}"/>
    <cellStyle name="Normal 6 3 8 4 2 3 2" xfId="13592" xr:uid="{00000000-0005-0000-0000-000012630000}"/>
    <cellStyle name="Normal 6 3 8 4 2 3 2 2" xfId="41114" xr:uid="{00000000-0005-0000-0000-000013630000}"/>
    <cellStyle name="Normal 6 3 8 4 2 3 3" xfId="31096" xr:uid="{00000000-0005-0000-0000-000014630000}"/>
    <cellStyle name="Normal 6 3 8 4 2 4" xfId="13593" xr:uid="{00000000-0005-0000-0000-000015630000}"/>
    <cellStyle name="Normal 6 3 8 4 2 4 2" xfId="35976" xr:uid="{00000000-0005-0000-0000-000016630000}"/>
    <cellStyle name="Normal 6 3 8 4 2 5" xfId="25380" xr:uid="{00000000-0005-0000-0000-000017630000}"/>
    <cellStyle name="Normal 6 3 8 4 3" xfId="13594" xr:uid="{00000000-0005-0000-0000-000018630000}"/>
    <cellStyle name="Normal 6 3 8 4 3 2" xfId="13595" xr:uid="{00000000-0005-0000-0000-000019630000}"/>
    <cellStyle name="Normal 6 3 8 4 3 2 2" xfId="13596" xr:uid="{00000000-0005-0000-0000-00001A630000}"/>
    <cellStyle name="Normal 6 3 8 4 3 2 2 2" xfId="41115" xr:uid="{00000000-0005-0000-0000-00001B630000}"/>
    <cellStyle name="Normal 6 3 8 4 3 2 3" xfId="31097" xr:uid="{00000000-0005-0000-0000-00001C630000}"/>
    <cellStyle name="Normal 6 3 8 4 3 3" xfId="13597" xr:uid="{00000000-0005-0000-0000-00001D630000}"/>
    <cellStyle name="Normal 6 3 8 4 3 3 2" xfId="13598" xr:uid="{00000000-0005-0000-0000-00001E630000}"/>
    <cellStyle name="Normal 6 3 8 4 3 3 2 2" xfId="41116" xr:uid="{00000000-0005-0000-0000-00001F630000}"/>
    <cellStyle name="Normal 6 3 8 4 3 3 3" xfId="31098" xr:uid="{00000000-0005-0000-0000-000020630000}"/>
    <cellStyle name="Normal 6 3 8 4 3 4" xfId="13599" xr:uid="{00000000-0005-0000-0000-000021630000}"/>
    <cellStyle name="Normal 6 3 8 4 3 4 2" xfId="35977" xr:uid="{00000000-0005-0000-0000-000022630000}"/>
    <cellStyle name="Normal 6 3 8 4 3 5" xfId="25381" xr:uid="{00000000-0005-0000-0000-000023630000}"/>
    <cellStyle name="Normal 6 3 8 4 4" xfId="13600" xr:uid="{00000000-0005-0000-0000-000024630000}"/>
    <cellStyle name="Normal 6 3 8 4 4 2" xfId="13601" xr:uid="{00000000-0005-0000-0000-000025630000}"/>
    <cellStyle name="Normal 6 3 8 4 4 2 2" xfId="41117" xr:uid="{00000000-0005-0000-0000-000026630000}"/>
    <cellStyle name="Normal 6 3 8 4 4 3" xfId="31099" xr:uid="{00000000-0005-0000-0000-000027630000}"/>
    <cellStyle name="Normal 6 3 8 4 5" xfId="13602" xr:uid="{00000000-0005-0000-0000-000028630000}"/>
    <cellStyle name="Normal 6 3 8 4 5 2" xfId="13603" xr:uid="{00000000-0005-0000-0000-000029630000}"/>
    <cellStyle name="Normal 6 3 8 4 5 2 2" xfId="41118" xr:uid="{00000000-0005-0000-0000-00002A630000}"/>
    <cellStyle name="Normal 6 3 8 4 5 3" xfId="31100" xr:uid="{00000000-0005-0000-0000-00002B630000}"/>
    <cellStyle name="Normal 6 3 8 4 6" xfId="13604" xr:uid="{00000000-0005-0000-0000-00002C630000}"/>
    <cellStyle name="Normal 6 3 8 4 6 2" xfId="35975" xr:uid="{00000000-0005-0000-0000-00002D630000}"/>
    <cellStyle name="Normal 6 3 8 4 7" xfId="25379" xr:uid="{00000000-0005-0000-0000-00002E630000}"/>
    <cellStyle name="Normal 6 3 8 5" xfId="13605" xr:uid="{00000000-0005-0000-0000-00002F630000}"/>
    <cellStyle name="Normal 6 3 8 5 2" xfId="13606" xr:uid="{00000000-0005-0000-0000-000030630000}"/>
    <cellStyle name="Normal 6 3 8 5 2 2" xfId="13607" xr:uid="{00000000-0005-0000-0000-000031630000}"/>
    <cellStyle name="Normal 6 3 8 5 2 2 2" xfId="41119" xr:uid="{00000000-0005-0000-0000-000032630000}"/>
    <cellStyle name="Normal 6 3 8 5 2 3" xfId="31101" xr:uid="{00000000-0005-0000-0000-000033630000}"/>
    <cellStyle name="Normal 6 3 8 5 3" xfId="13608" xr:uid="{00000000-0005-0000-0000-000034630000}"/>
    <cellStyle name="Normal 6 3 8 5 3 2" xfId="13609" xr:uid="{00000000-0005-0000-0000-000035630000}"/>
    <cellStyle name="Normal 6 3 8 5 3 2 2" xfId="41120" xr:uid="{00000000-0005-0000-0000-000036630000}"/>
    <cellStyle name="Normal 6 3 8 5 3 3" xfId="31102" xr:uid="{00000000-0005-0000-0000-000037630000}"/>
    <cellStyle name="Normal 6 3 8 5 4" xfId="13610" xr:uid="{00000000-0005-0000-0000-000038630000}"/>
    <cellStyle name="Normal 6 3 8 5 4 2" xfId="35978" xr:uid="{00000000-0005-0000-0000-000039630000}"/>
    <cellStyle name="Normal 6 3 8 5 5" xfId="25382" xr:uid="{00000000-0005-0000-0000-00003A630000}"/>
    <cellStyle name="Normal 6 3 8 6" xfId="13611" xr:uid="{00000000-0005-0000-0000-00003B630000}"/>
    <cellStyle name="Normal 6 3 8 6 2" xfId="13612" xr:uid="{00000000-0005-0000-0000-00003C630000}"/>
    <cellStyle name="Normal 6 3 8 6 2 2" xfId="13613" xr:uid="{00000000-0005-0000-0000-00003D630000}"/>
    <cellStyle name="Normal 6 3 8 6 2 2 2" xfId="41121" xr:uid="{00000000-0005-0000-0000-00003E630000}"/>
    <cellStyle name="Normal 6 3 8 6 2 3" xfId="31103" xr:uid="{00000000-0005-0000-0000-00003F630000}"/>
    <cellStyle name="Normal 6 3 8 6 3" xfId="13614" xr:uid="{00000000-0005-0000-0000-000040630000}"/>
    <cellStyle name="Normal 6 3 8 6 3 2" xfId="13615" xr:uid="{00000000-0005-0000-0000-000041630000}"/>
    <cellStyle name="Normal 6 3 8 6 3 2 2" xfId="41122" xr:uid="{00000000-0005-0000-0000-000042630000}"/>
    <cellStyle name="Normal 6 3 8 6 3 3" xfId="31104" xr:uid="{00000000-0005-0000-0000-000043630000}"/>
    <cellStyle name="Normal 6 3 8 6 4" xfId="13616" xr:uid="{00000000-0005-0000-0000-000044630000}"/>
    <cellStyle name="Normal 6 3 8 6 4 2" xfId="35979" xr:uid="{00000000-0005-0000-0000-000045630000}"/>
    <cellStyle name="Normal 6 3 8 6 5" xfId="25383" xr:uid="{00000000-0005-0000-0000-000046630000}"/>
    <cellStyle name="Normal 6 3 8 7" xfId="13617" xr:uid="{00000000-0005-0000-0000-000047630000}"/>
    <cellStyle name="Normal 6 3 8 7 2" xfId="13618" xr:uid="{00000000-0005-0000-0000-000048630000}"/>
    <cellStyle name="Normal 6 3 8 7 2 2" xfId="41123" xr:uid="{00000000-0005-0000-0000-000049630000}"/>
    <cellStyle name="Normal 6 3 8 7 3" xfId="31105" xr:uid="{00000000-0005-0000-0000-00004A630000}"/>
    <cellStyle name="Normal 6 3 8 8" xfId="13619" xr:uid="{00000000-0005-0000-0000-00004B630000}"/>
    <cellStyle name="Normal 6 3 8 8 2" xfId="13620" xr:uid="{00000000-0005-0000-0000-00004C630000}"/>
    <cellStyle name="Normal 6 3 8 8 2 2" xfId="41124" xr:uid="{00000000-0005-0000-0000-00004D630000}"/>
    <cellStyle name="Normal 6 3 8 8 3" xfId="31106" xr:uid="{00000000-0005-0000-0000-00004E630000}"/>
    <cellStyle name="Normal 6 3 8 9" xfId="13621" xr:uid="{00000000-0005-0000-0000-00004F630000}"/>
    <cellStyle name="Normal 6 3 8 9 2" xfId="35962" xr:uid="{00000000-0005-0000-0000-000050630000}"/>
    <cellStyle name="Normal 6 3 9" xfId="13622" xr:uid="{00000000-0005-0000-0000-000051630000}"/>
    <cellStyle name="Normal 6 3 9 10" xfId="25384" xr:uid="{00000000-0005-0000-0000-000052630000}"/>
    <cellStyle name="Normal 6 3 9 2" xfId="13623" xr:uid="{00000000-0005-0000-0000-000053630000}"/>
    <cellStyle name="Normal 6 3 9 2 2" xfId="13624" xr:uid="{00000000-0005-0000-0000-000054630000}"/>
    <cellStyle name="Normal 6 3 9 2 2 2" xfId="13625" xr:uid="{00000000-0005-0000-0000-000055630000}"/>
    <cellStyle name="Normal 6 3 9 2 2 2 2" xfId="13626" xr:uid="{00000000-0005-0000-0000-000056630000}"/>
    <cellStyle name="Normal 6 3 9 2 2 2 2 2" xfId="13627" xr:uid="{00000000-0005-0000-0000-000057630000}"/>
    <cellStyle name="Normal 6 3 9 2 2 2 2 2 2" xfId="41125" xr:uid="{00000000-0005-0000-0000-000058630000}"/>
    <cellStyle name="Normal 6 3 9 2 2 2 2 3" xfId="31107" xr:uid="{00000000-0005-0000-0000-000059630000}"/>
    <cellStyle name="Normal 6 3 9 2 2 2 3" xfId="13628" xr:uid="{00000000-0005-0000-0000-00005A630000}"/>
    <cellStyle name="Normal 6 3 9 2 2 2 3 2" xfId="13629" xr:uid="{00000000-0005-0000-0000-00005B630000}"/>
    <cellStyle name="Normal 6 3 9 2 2 2 3 2 2" xfId="41126" xr:uid="{00000000-0005-0000-0000-00005C630000}"/>
    <cellStyle name="Normal 6 3 9 2 2 2 3 3" xfId="31108" xr:uid="{00000000-0005-0000-0000-00005D630000}"/>
    <cellStyle name="Normal 6 3 9 2 2 2 4" xfId="13630" xr:uid="{00000000-0005-0000-0000-00005E630000}"/>
    <cellStyle name="Normal 6 3 9 2 2 2 4 2" xfId="35983" xr:uid="{00000000-0005-0000-0000-00005F630000}"/>
    <cellStyle name="Normal 6 3 9 2 2 2 5" xfId="25387" xr:uid="{00000000-0005-0000-0000-000060630000}"/>
    <cellStyle name="Normal 6 3 9 2 2 3" xfId="13631" xr:uid="{00000000-0005-0000-0000-000061630000}"/>
    <cellStyle name="Normal 6 3 9 2 2 3 2" xfId="13632" xr:uid="{00000000-0005-0000-0000-000062630000}"/>
    <cellStyle name="Normal 6 3 9 2 2 3 2 2" xfId="13633" xr:uid="{00000000-0005-0000-0000-000063630000}"/>
    <cellStyle name="Normal 6 3 9 2 2 3 2 2 2" xfId="41127" xr:uid="{00000000-0005-0000-0000-000064630000}"/>
    <cellStyle name="Normal 6 3 9 2 2 3 2 3" xfId="31109" xr:uid="{00000000-0005-0000-0000-000065630000}"/>
    <cellStyle name="Normal 6 3 9 2 2 3 3" xfId="13634" xr:uid="{00000000-0005-0000-0000-000066630000}"/>
    <cellStyle name="Normal 6 3 9 2 2 3 3 2" xfId="13635" xr:uid="{00000000-0005-0000-0000-000067630000}"/>
    <cellStyle name="Normal 6 3 9 2 2 3 3 2 2" xfId="41128" xr:uid="{00000000-0005-0000-0000-000068630000}"/>
    <cellStyle name="Normal 6 3 9 2 2 3 3 3" xfId="31110" xr:uid="{00000000-0005-0000-0000-000069630000}"/>
    <cellStyle name="Normal 6 3 9 2 2 3 4" xfId="13636" xr:uid="{00000000-0005-0000-0000-00006A630000}"/>
    <cellStyle name="Normal 6 3 9 2 2 3 4 2" xfId="35984" xr:uid="{00000000-0005-0000-0000-00006B630000}"/>
    <cellStyle name="Normal 6 3 9 2 2 3 5" xfId="25388" xr:uid="{00000000-0005-0000-0000-00006C630000}"/>
    <cellStyle name="Normal 6 3 9 2 2 4" xfId="13637" xr:uid="{00000000-0005-0000-0000-00006D630000}"/>
    <cellStyle name="Normal 6 3 9 2 2 4 2" xfId="13638" xr:uid="{00000000-0005-0000-0000-00006E630000}"/>
    <cellStyle name="Normal 6 3 9 2 2 4 2 2" xfId="41129" xr:uid="{00000000-0005-0000-0000-00006F630000}"/>
    <cellStyle name="Normal 6 3 9 2 2 4 3" xfId="31111" xr:uid="{00000000-0005-0000-0000-000070630000}"/>
    <cellStyle name="Normal 6 3 9 2 2 5" xfId="13639" xr:uid="{00000000-0005-0000-0000-000071630000}"/>
    <cellStyle name="Normal 6 3 9 2 2 5 2" xfId="13640" xr:uid="{00000000-0005-0000-0000-000072630000}"/>
    <cellStyle name="Normal 6 3 9 2 2 5 2 2" xfId="41130" xr:uid="{00000000-0005-0000-0000-000073630000}"/>
    <cellStyle name="Normal 6 3 9 2 2 5 3" xfId="31112" xr:uid="{00000000-0005-0000-0000-000074630000}"/>
    <cellStyle name="Normal 6 3 9 2 2 6" xfId="13641" xr:uid="{00000000-0005-0000-0000-000075630000}"/>
    <cellStyle name="Normal 6 3 9 2 2 6 2" xfId="35982" xr:uid="{00000000-0005-0000-0000-000076630000}"/>
    <cellStyle name="Normal 6 3 9 2 2 7" xfId="25386" xr:uid="{00000000-0005-0000-0000-000077630000}"/>
    <cellStyle name="Normal 6 3 9 2 3" xfId="13642" xr:uid="{00000000-0005-0000-0000-000078630000}"/>
    <cellStyle name="Normal 6 3 9 2 3 2" xfId="13643" xr:uid="{00000000-0005-0000-0000-000079630000}"/>
    <cellStyle name="Normal 6 3 9 2 3 2 2" xfId="13644" xr:uid="{00000000-0005-0000-0000-00007A630000}"/>
    <cellStyle name="Normal 6 3 9 2 3 2 2 2" xfId="41131" xr:uid="{00000000-0005-0000-0000-00007B630000}"/>
    <cellStyle name="Normal 6 3 9 2 3 2 3" xfId="31113" xr:uid="{00000000-0005-0000-0000-00007C630000}"/>
    <cellStyle name="Normal 6 3 9 2 3 3" xfId="13645" xr:uid="{00000000-0005-0000-0000-00007D630000}"/>
    <cellStyle name="Normal 6 3 9 2 3 3 2" xfId="13646" xr:uid="{00000000-0005-0000-0000-00007E630000}"/>
    <cellStyle name="Normal 6 3 9 2 3 3 2 2" xfId="41132" xr:uid="{00000000-0005-0000-0000-00007F630000}"/>
    <cellStyle name="Normal 6 3 9 2 3 3 3" xfId="31114" xr:uid="{00000000-0005-0000-0000-000080630000}"/>
    <cellStyle name="Normal 6 3 9 2 3 4" xfId="13647" xr:uid="{00000000-0005-0000-0000-000081630000}"/>
    <cellStyle name="Normal 6 3 9 2 3 4 2" xfId="35985" xr:uid="{00000000-0005-0000-0000-000082630000}"/>
    <cellStyle name="Normal 6 3 9 2 3 5" xfId="25389" xr:uid="{00000000-0005-0000-0000-000083630000}"/>
    <cellStyle name="Normal 6 3 9 2 4" xfId="13648" xr:uid="{00000000-0005-0000-0000-000084630000}"/>
    <cellStyle name="Normal 6 3 9 2 4 2" xfId="13649" xr:uid="{00000000-0005-0000-0000-000085630000}"/>
    <cellStyle name="Normal 6 3 9 2 4 2 2" xfId="13650" xr:uid="{00000000-0005-0000-0000-000086630000}"/>
    <cellStyle name="Normal 6 3 9 2 4 2 2 2" xfId="41133" xr:uid="{00000000-0005-0000-0000-000087630000}"/>
    <cellStyle name="Normal 6 3 9 2 4 2 3" xfId="31115" xr:uid="{00000000-0005-0000-0000-000088630000}"/>
    <cellStyle name="Normal 6 3 9 2 4 3" xfId="13651" xr:uid="{00000000-0005-0000-0000-000089630000}"/>
    <cellStyle name="Normal 6 3 9 2 4 3 2" xfId="13652" xr:uid="{00000000-0005-0000-0000-00008A630000}"/>
    <cellStyle name="Normal 6 3 9 2 4 3 2 2" xfId="41134" xr:uid="{00000000-0005-0000-0000-00008B630000}"/>
    <cellStyle name="Normal 6 3 9 2 4 3 3" xfId="31116" xr:uid="{00000000-0005-0000-0000-00008C630000}"/>
    <cellStyle name="Normal 6 3 9 2 4 4" xfId="13653" xr:uid="{00000000-0005-0000-0000-00008D630000}"/>
    <cellStyle name="Normal 6 3 9 2 4 4 2" xfId="35986" xr:uid="{00000000-0005-0000-0000-00008E630000}"/>
    <cellStyle name="Normal 6 3 9 2 4 5" xfId="25390" xr:uid="{00000000-0005-0000-0000-00008F630000}"/>
    <cellStyle name="Normal 6 3 9 2 5" xfId="13654" xr:uid="{00000000-0005-0000-0000-000090630000}"/>
    <cellStyle name="Normal 6 3 9 2 5 2" xfId="13655" xr:uid="{00000000-0005-0000-0000-000091630000}"/>
    <cellStyle name="Normal 6 3 9 2 5 2 2" xfId="41135" xr:uid="{00000000-0005-0000-0000-000092630000}"/>
    <cellStyle name="Normal 6 3 9 2 5 3" xfId="31117" xr:uid="{00000000-0005-0000-0000-000093630000}"/>
    <cellStyle name="Normal 6 3 9 2 6" xfId="13656" xr:uid="{00000000-0005-0000-0000-000094630000}"/>
    <cellStyle name="Normal 6 3 9 2 6 2" xfId="13657" xr:uid="{00000000-0005-0000-0000-000095630000}"/>
    <cellStyle name="Normal 6 3 9 2 6 2 2" xfId="41136" xr:uid="{00000000-0005-0000-0000-000096630000}"/>
    <cellStyle name="Normal 6 3 9 2 6 3" xfId="31118" xr:uid="{00000000-0005-0000-0000-000097630000}"/>
    <cellStyle name="Normal 6 3 9 2 7" xfId="13658" xr:uid="{00000000-0005-0000-0000-000098630000}"/>
    <cellStyle name="Normal 6 3 9 2 7 2" xfId="35981" xr:uid="{00000000-0005-0000-0000-000099630000}"/>
    <cellStyle name="Normal 6 3 9 2 8" xfId="25385" xr:uid="{00000000-0005-0000-0000-00009A630000}"/>
    <cellStyle name="Normal 6 3 9 3" xfId="13659" xr:uid="{00000000-0005-0000-0000-00009B630000}"/>
    <cellStyle name="Normal 6 3 9 3 2" xfId="13660" xr:uid="{00000000-0005-0000-0000-00009C630000}"/>
    <cellStyle name="Normal 6 3 9 3 2 2" xfId="13661" xr:uid="{00000000-0005-0000-0000-00009D630000}"/>
    <cellStyle name="Normal 6 3 9 3 2 2 2" xfId="13662" xr:uid="{00000000-0005-0000-0000-00009E630000}"/>
    <cellStyle name="Normal 6 3 9 3 2 2 2 2" xfId="13663" xr:uid="{00000000-0005-0000-0000-00009F630000}"/>
    <cellStyle name="Normal 6 3 9 3 2 2 2 2 2" xfId="41137" xr:uid="{00000000-0005-0000-0000-0000A0630000}"/>
    <cellStyle name="Normal 6 3 9 3 2 2 2 3" xfId="31119" xr:uid="{00000000-0005-0000-0000-0000A1630000}"/>
    <cellStyle name="Normal 6 3 9 3 2 2 3" xfId="13664" xr:uid="{00000000-0005-0000-0000-0000A2630000}"/>
    <cellStyle name="Normal 6 3 9 3 2 2 3 2" xfId="13665" xr:uid="{00000000-0005-0000-0000-0000A3630000}"/>
    <cellStyle name="Normal 6 3 9 3 2 2 3 2 2" xfId="41138" xr:uid="{00000000-0005-0000-0000-0000A4630000}"/>
    <cellStyle name="Normal 6 3 9 3 2 2 3 3" xfId="31120" xr:uid="{00000000-0005-0000-0000-0000A5630000}"/>
    <cellStyle name="Normal 6 3 9 3 2 2 4" xfId="13666" xr:uid="{00000000-0005-0000-0000-0000A6630000}"/>
    <cellStyle name="Normal 6 3 9 3 2 2 4 2" xfId="35989" xr:uid="{00000000-0005-0000-0000-0000A7630000}"/>
    <cellStyle name="Normal 6 3 9 3 2 2 5" xfId="25393" xr:uid="{00000000-0005-0000-0000-0000A8630000}"/>
    <cellStyle name="Normal 6 3 9 3 2 3" xfId="13667" xr:uid="{00000000-0005-0000-0000-0000A9630000}"/>
    <cellStyle name="Normal 6 3 9 3 2 3 2" xfId="13668" xr:uid="{00000000-0005-0000-0000-0000AA630000}"/>
    <cellStyle name="Normal 6 3 9 3 2 3 2 2" xfId="13669" xr:uid="{00000000-0005-0000-0000-0000AB630000}"/>
    <cellStyle name="Normal 6 3 9 3 2 3 2 2 2" xfId="41139" xr:uid="{00000000-0005-0000-0000-0000AC630000}"/>
    <cellStyle name="Normal 6 3 9 3 2 3 2 3" xfId="31121" xr:uid="{00000000-0005-0000-0000-0000AD630000}"/>
    <cellStyle name="Normal 6 3 9 3 2 3 3" xfId="13670" xr:uid="{00000000-0005-0000-0000-0000AE630000}"/>
    <cellStyle name="Normal 6 3 9 3 2 3 3 2" xfId="13671" xr:uid="{00000000-0005-0000-0000-0000AF630000}"/>
    <cellStyle name="Normal 6 3 9 3 2 3 3 2 2" xfId="41140" xr:uid="{00000000-0005-0000-0000-0000B0630000}"/>
    <cellStyle name="Normal 6 3 9 3 2 3 3 3" xfId="31122" xr:uid="{00000000-0005-0000-0000-0000B1630000}"/>
    <cellStyle name="Normal 6 3 9 3 2 3 4" xfId="13672" xr:uid="{00000000-0005-0000-0000-0000B2630000}"/>
    <cellStyle name="Normal 6 3 9 3 2 3 4 2" xfId="35990" xr:uid="{00000000-0005-0000-0000-0000B3630000}"/>
    <cellStyle name="Normal 6 3 9 3 2 3 5" xfId="25394" xr:uid="{00000000-0005-0000-0000-0000B4630000}"/>
    <cellStyle name="Normal 6 3 9 3 2 4" xfId="13673" xr:uid="{00000000-0005-0000-0000-0000B5630000}"/>
    <cellStyle name="Normal 6 3 9 3 2 4 2" xfId="13674" xr:uid="{00000000-0005-0000-0000-0000B6630000}"/>
    <cellStyle name="Normal 6 3 9 3 2 4 2 2" xfId="41141" xr:uid="{00000000-0005-0000-0000-0000B7630000}"/>
    <cellStyle name="Normal 6 3 9 3 2 4 3" xfId="31123" xr:uid="{00000000-0005-0000-0000-0000B8630000}"/>
    <cellStyle name="Normal 6 3 9 3 2 5" xfId="13675" xr:uid="{00000000-0005-0000-0000-0000B9630000}"/>
    <cellStyle name="Normal 6 3 9 3 2 5 2" xfId="13676" xr:uid="{00000000-0005-0000-0000-0000BA630000}"/>
    <cellStyle name="Normal 6 3 9 3 2 5 2 2" xfId="41142" xr:uid="{00000000-0005-0000-0000-0000BB630000}"/>
    <cellStyle name="Normal 6 3 9 3 2 5 3" xfId="31124" xr:uid="{00000000-0005-0000-0000-0000BC630000}"/>
    <cellStyle name="Normal 6 3 9 3 2 6" xfId="13677" xr:uid="{00000000-0005-0000-0000-0000BD630000}"/>
    <cellStyle name="Normal 6 3 9 3 2 6 2" xfId="35988" xr:uid="{00000000-0005-0000-0000-0000BE630000}"/>
    <cellStyle name="Normal 6 3 9 3 2 7" xfId="25392" xr:uid="{00000000-0005-0000-0000-0000BF630000}"/>
    <cellStyle name="Normal 6 3 9 3 3" xfId="13678" xr:uid="{00000000-0005-0000-0000-0000C0630000}"/>
    <cellStyle name="Normal 6 3 9 3 3 2" xfId="13679" xr:uid="{00000000-0005-0000-0000-0000C1630000}"/>
    <cellStyle name="Normal 6 3 9 3 3 2 2" xfId="13680" xr:uid="{00000000-0005-0000-0000-0000C2630000}"/>
    <cellStyle name="Normal 6 3 9 3 3 2 2 2" xfId="41143" xr:uid="{00000000-0005-0000-0000-0000C3630000}"/>
    <cellStyle name="Normal 6 3 9 3 3 2 3" xfId="31125" xr:uid="{00000000-0005-0000-0000-0000C4630000}"/>
    <cellStyle name="Normal 6 3 9 3 3 3" xfId="13681" xr:uid="{00000000-0005-0000-0000-0000C5630000}"/>
    <cellStyle name="Normal 6 3 9 3 3 3 2" xfId="13682" xr:uid="{00000000-0005-0000-0000-0000C6630000}"/>
    <cellStyle name="Normal 6 3 9 3 3 3 2 2" xfId="41144" xr:uid="{00000000-0005-0000-0000-0000C7630000}"/>
    <cellStyle name="Normal 6 3 9 3 3 3 3" xfId="31126" xr:uid="{00000000-0005-0000-0000-0000C8630000}"/>
    <cellStyle name="Normal 6 3 9 3 3 4" xfId="13683" xr:uid="{00000000-0005-0000-0000-0000C9630000}"/>
    <cellStyle name="Normal 6 3 9 3 3 4 2" xfId="35991" xr:uid="{00000000-0005-0000-0000-0000CA630000}"/>
    <cellStyle name="Normal 6 3 9 3 3 5" xfId="25395" xr:uid="{00000000-0005-0000-0000-0000CB630000}"/>
    <cellStyle name="Normal 6 3 9 3 4" xfId="13684" xr:uid="{00000000-0005-0000-0000-0000CC630000}"/>
    <cellStyle name="Normal 6 3 9 3 4 2" xfId="13685" xr:uid="{00000000-0005-0000-0000-0000CD630000}"/>
    <cellStyle name="Normal 6 3 9 3 4 2 2" xfId="13686" xr:uid="{00000000-0005-0000-0000-0000CE630000}"/>
    <cellStyle name="Normal 6 3 9 3 4 2 2 2" xfId="41145" xr:uid="{00000000-0005-0000-0000-0000CF630000}"/>
    <cellStyle name="Normal 6 3 9 3 4 2 3" xfId="31127" xr:uid="{00000000-0005-0000-0000-0000D0630000}"/>
    <cellStyle name="Normal 6 3 9 3 4 3" xfId="13687" xr:uid="{00000000-0005-0000-0000-0000D1630000}"/>
    <cellStyle name="Normal 6 3 9 3 4 3 2" xfId="13688" xr:uid="{00000000-0005-0000-0000-0000D2630000}"/>
    <cellStyle name="Normal 6 3 9 3 4 3 2 2" xfId="41146" xr:uid="{00000000-0005-0000-0000-0000D3630000}"/>
    <cellStyle name="Normal 6 3 9 3 4 3 3" xfId="31128" xr:uid="{00000000-0005-0000-0000-0000D4630000}"/>
    <cellStyle name="Normal 6 3 9 3 4 4" xfId="13689" xr:uid="{00000000-0005-0000-0000-0000D5630000}"/>
    <cellStyle name="Normal 6 3 9 3 4 4 2" xfId="35992" xr:uid="{00000000-0005-0000-0000-0000D6630000}"/>
    <cellStyle name="Normal 6 3 9 3 4 5" xfId="25396" xr:uid="{00000000-0005-0000-0000-0000D7630000}"/>
    <cellStyle name="Normal 6 3 9 3 5" xfId="13690" xr:uid="{00000000-0005-0000-0000-0000D8630000}"/>
    <cellStyle name="Normal 6 3 9 3 5 2" xfId="13691" xr:uid="{00000000-0005-0000-0000-0000D9630000}"/>
    <cellStyle name="Normal 6 3 9 3 5 2 2" xfId="41147" xr:uid="{00000000-0005-0000-0000-0000DA630000}"/>
    <cellStyle name="Normal 6 3 9 3 5 3" xfId="31129" xr:uid="{00000000-0005-0000-0000-0000DB630000}"/>
    <cellStyle name="Normal 6 3 9 3 6" xfId="13692" xr:uid="{00000000-0005-0000-0000-0000DC630000}"/>
    <cellStyle name="Normal 6 3 9 3 6 2" xfId="13693" xr:uid="{00000000-0005-0000-0000-0000DD630000}"/>
    <cellStyle name="Normal 6 3 9 3 6 2 2" xfId="41148" xr:uid="{00000000-0005-0000-0000-0000DE630000}"/>
    <cellStyle name="Normal 6 3 9 3 6 3" xfId="31130" xr:uid="{00000000-0005-0000-0000-0000DF630000}"/>
    <cellStyle name="Normal 6 3 9 3 7" xfId="13694" xr:uid="{00000000-0005-0000-0000-0000E0630000}"/>
    <cellStyle name="Normal 6 3 9 3 7 2" xfId="35987" xr:uid="{00000000-0005-0000-0000-0000E1630000}"/>
    <cellStyle name="Normal 6 3 9 3 8" xfId="25391" xr:uid="{00000000-0005-0000-0000-0000E2630000}"/>
    <cellStyle name="Normal 6 3 9 4" xfId="13695" xr:uid="{00000000-0005-0000-0000-0000E3630000}"/>
    <cellStyle name="Normal 6 3 9 4 2" xfId="13696" xr:uid="{00000000-0005-0000-0000-0000E4630000}"/>
    <cellStyle name="Normal 6 3 9 4 2 2" xfId="13697" xr:uid="{00000000-0005-0000-0000-0000E5630000}"/>
    <cellStyle name="Normal 6 3 9 4 2 2 2" xfId="13698" xr:uid="{00000000-0005-0000-0000-0000E6630000}"/>
    <cellStyle name="Normal 6 3 9 4 2 2 2 2" xfId="41149" xr:uid="{00000000-0005-0000-0000-0000E7630000}"/>
    <cellStyle name="Normal 6 3 9 4 2 2 3" xfId="31131" xr:uid="{00000000-0005-0000-0000-0000E8630000}"/>
    <cellStyle name="Normal 6 3 9 4 2 3" xfId="13699" xr:uid="{00000000-0005-0000-0000-0000E9630000}"/>
    <cellStyle name="Normal 6 3 9 4 2 3 2" xfId="13700" xr:uid="{00000000-0005-0000-0000-0000EA630000}"/>
    <cellStyle name="Normal 6 3 9 4 2 3 2 2" xfId="41150" xr:uid="{00000000-0005-0000-0000-0000EB630000}"/>
    <cellStyle name="Normal 6 3 9 4 2 3 3" xfId="31132" xr:uid="{00000000-0005-0000-0000-0000EC630000}"/>
    <cellStyle name="Normal 6 3 9 4 2 4" xfId="13701" xr:uid="{00000000-0005-0000-0000-0000ED630000}"/>
    <cellStyle name="Normal 6 3 9 4 2 4 2" xfId="35994" xr:uid="{00000000-0005-0000-0000-0000EE630000}"/>
    <cellStyle name="Normal 6 3 9 4 2 5" xfId="25398" xr:uid="{00000000-0005-0000-0000-0000EF630000}"/>
    <cellStyle name="Normal 6 3 9 4 3" xfId="13702" xr:uid="{00000000-0005-0000-0000-0000F0630000}"/>
    <cellStyle name="Normal 6 3 9 4 3 2" xfId="13703" xr:uid="{00000000-0005-0000-0000-0000F1630000}"/>
    <cellStyle name="Normal 6 3 9 4 3 2 2" xfId="13704" xr:uid="{00000000-0005-0000-0000-0000F2630000}"/>
    <cellStyle name="Normal 6 3 9 4 3 2 2 2" xfId="41151" xr:uid="{00000000-0005-0000-0000-0000F3630000}"/>
    <cellStyle name="Normal 6 3 9 4 3 2 3" xfId="31133" xr:uid="{00000000-0005-0000-0000-0000F4630000}"/>
    <cellStyle name="Normal 6 3 9 4 3 3" xfId="13705" xr:uid="{00000000-0005-0000-0000-0000F5630000}"/>
    <cellStyle name="Normal 6 3 9 4 3 3 2" xfId="13706" xr:uid="{00000000-0005-0000-0000-0000F6630000}"/>
    <cellStyle name="Normal 6 3 9 4 3 3 2 2" xfId="41152" xr:uid="{00000000-0005-0000-0000-0000F7630000}"/>
    <cellStyle name="Normal 6 3 9 4 3 3 3" xfId="31134" xr:uid="{00000000-0005-0000-0000-0000F8630000}"/>
    <cellStyle name="Normal 6 3 9 4 3 4" xfId="13707" xr:uid="{00000000-0005-0000-0000-0000F9630000}"/>
    <cellStyle name="Normal 6 3 9 4 3 4 2" xfId="35995" xr:uid="{00000000-0005-0000-0000-0000FA630000}"/>
    <cellStyle name="Normal 6 3 9 4 3 5" xfId="25399" xr:uid="{00000000-0005-0000-0000-0000FB630000}"/>
    <cellStyle name="Normal 6 3 9 4 4" xfId="13708" xr:uid="{00000000-0005-0000-0000-0000FC630000}"/>
    <cellStyle name="Normal 6 3 9 4 4 2" xfId="13709" xr:uid="{00000000-0005-0000-0000-0000FD630000}"/>
    <cellStyle name="Normal 6 3 9 4 4 2 2" xfId="41153" xr:uid="{00000000-0005-0000-0000-0000FE630000}"/>
    <cellStyle name="Normal 6 3 9 4 4 3" xfId="31135" xr:uid="{00000000-0005-0000-0000-0000FF630000}"/>
    <cellStyle name="Normal 6 3 9 4 5" xfId="13710" xr:uid="{00000000-0005-0000-0000-000000640000}"/>
    <cellStyle name="Normal 6 3 9 4 5 2" xfId="13711" xr:uid="{00000000-0005-0000-0000-000001640000}"/>
    <cellStyle name="Normal 6 3 9 4 5 2 2" xfId="41154" xr:uid="{00000000-0005-0000-0000-000002640000}"/>
    <cellStyle name="Normal 6 3 9 4 5 3" xfId="31136" xr:uid="{00000000-0005-0000-0000-000003640000}"/>
    <cellStyle name="Normal 6 3 9 4 6" xfId="13712" xr:uid="{00000000-0005-0000-0000-000004640000}"/>
    <cellStyle name="Normal 6 3 9 4 6 2" xfId="35993" xr:uid="{00000000-0005-0000-0000-000005640000}"/>
    <cellStyle name="Normal 6 3 9 4 7" xfId="25397" xr:uid="{00000000-0005-0000-0000-000006640000}"/>
    <cellStyle name="Normal 6 3 9 5" xfId="13713" xr:uid="{00000000-0005-0000-0000-000007640000}"/>
    <cellStyle name="Normal 6 3 9 5 2" xfId="13714" xr:uid="{00000000-0005-0000-0000-000008640000}"/>
    <cellStyle name="Normal 6 3 9 5 2 2" xfId="13715" xr:uid="{00000000-0005-0000-0000-000009640000}"/>
    <cellStyle name="Normal 6 3 9 5 2 2 2" xfId="41155" xr:uid="{00000000-0005-0000-0000-00000A640000}"/>
    <cellStyle name="Normal 6 3 9 5 2 3" xfId="31137" xr:uid="{00000000-0005-0000-0000-00000B640000}"/>
    <cellStyle name="Normal 6 3 9 5 3" xfId="13716" xr:uid="{00000000-0005-0000-0000-00000C640000}"/>
    <cellStyle name="Normal 6 3 9 5 3 2" xfId="13717" xr:uid="{00000000-0005-0000-0000-00000D640000}"/>
    <cellStyle name="Normal 6 3 9 5 3 2 2" xfId="41156" xr:uid="{00000000-0005-0000-0000-00000E640000}"/>
    <cellStyle name="Normal 6 3 9 5 3 3" xfId="31138" xr:uid="{00000000-0005-0000-0000-00000F640000}"/>
    <cellStyle name="Normal 6 3 9 5 4" xfId="13718" xr:uid="{00000000-0005-0000-0000-000010640000}"/>
    <cellStyle name="Normal 6 3 9 5 4 2" xfId="35996" xr:uid="{00000000-0005-0000-0000-000011640000}"/>
    <cellStyle name="Normal 6 3 9 5 5" xfId="25400" xr:uid="{00000000-0005-0000-0000-000012640000}"/>
    <cellStyle name="Normal 6 3 9 6" xfId="13719" xr:uid="{00000000-0005-0000-0000-000013640000}"/>
    <cellStyle name="Normal 6 3 9 6 2" xfId="13720" xr:uid="{00000000-0005-0000-0000-000014640000}"/>
    <cellStyle name="Normal 6 3 9 6 2 2" xfId="13721" xr:uid="{00000000-0005-0000-0000-000015640000}"/>
    <cellStyle name="Normal 6 3 9 6 2 2 2" xfId="41157" xr:uid="{00000000-0005-0000-0000-000016640000}"/>
    <cellStyle name="Normal 6 3 9 6 2 3" xfId="31139" xr:uid="{00000000-0005-0000-0000-000017640000}"/>
    <cellStyle name="Normal 6 3 9 6 3" xfId="13722" xr:uid="{00000000-0005-0000-0000-000018640000}"/>
    <cellStyle name="Normal 6 3 9 6 3 2" xfId="13723" xr:uid="{00000000-0005-0000-0000-000019640000}"/>
    <cellStyle name="Normal 6 3 9 6 3 2 2" xfId="41158" xr:uid="{00000000-0005-0000-0000-00001A640000}"/>
    <cellStyle name="Normal 6 3 9 6 3 3" xfId="31140" xr:uid="{00000000-0005-0000-0000-00001B640000}"/>
    <cellStyle name="Normal 6 3 9 6 4" xfId="13724" xr:uid="{00000000-0005-0000-0000-00001C640000}"/>
    <cellStyle name="Normal 6 3 9 6 4 2" xfId="35997" xr:uid="{00000000-0005-0000-0000-00001D640000}"/>
    <cellStyle name="Normal 6 3 9 6 5" xfId="25401" xr:uid="{00000000-0005-0000-0000-00001E640000}"/>
    <cellStyle name="Normal 6 3 9 7" xfId="13725" xr:uid="{00000000-0005-0000-0000-00001F640000}"/>
    <cellStyle name="Normal 6 3 9 7 2" xfId="13726" xr:uid="{00000000-0005-0000-0000-000020640000}"/>
    <cellStyle name="Normal 6 3 9 7 2 2" xfId="41159" xr:uid="{00000000-0005-0000-0000-000021640000}"/>
    <cellStyle name="Normal 6 3 9 7 3" xfId="31141" xr:uid="{00000000-0005-0000-0000-000022640000}"/>
    <cellStyle name="Normal 6 3 9 8" xfId="13727" xr:uid="{00000000-0005-0000-0000-000023640000}"/>
    <cellStyle name="Normal 6 3 9 8 2" xfId="13728" xr:uid="{00000000-0005-0000-0000-000024640000}"/>
    <cellStyle name="Normal 6 3 9 8 2 2" xfId="41160" xr:uid="{00000000-0005-0000-0000-000025640000}"/>
    <cellStyle name="Normal 6 3 9 8 3" xfId="31142" xr:uid="{00000000-0005-0000-0000-000026640000}"/>
    <cellStyle name="Normal 6 3 9 9" xfId="13729" xr:uid="{00000000-0005-0000-0000-000027640000}"/>
    <cellStyle name="Normal 6 3 9 9 2" xfId="35980" xr:uid="{00000000-0005-0000-0000-000028640000}"/>
    <cellStyle name="Normal 6 4" xfId="13730" xr:uid="{00000000-0005-0000-0000-000029640000}"/>
    <cellStyle name="Normal 6 4 10" xfId="13731" xr:uid="{00000000-0005-0000-0000-00002A640000}"/>
    <cellStyle name="Normal 6 4 10 2" xfId="13732" xr:uid="{00000000-0005-0000-0000-00002B640000}"/>
    <cellStyle name="Normal 6 4 10 2 2" xfId="13733" xr:uid="{00000000-0005-0000-0000-00002C640000}"/>
    <cellStyle name="Normal 6 4 10 2 2 2" xfId="13734" xr:uid="{00000000-0005-0000-0000-00002D640000}"/>
    <cellStyle name="Normal 6 4 10 2 2 2 2" xfId="13735" xr:uid="{00000000-0005-0000-0000-00002E640000}"/>
    <cellStyle name="Normal 6 4 10 2 2 2 2 2" xfId="41161" xr:uid="{00000000-0005-0000-0000-00002F640000}"/>
    <cellStyle name="Normal 6 4 10 2 2 2 3" xfId="31143" xr:uid="{00000000-0005-0000-0000-000030640000}"/>
    <cellStyle name="Normal 6 4 10 2 2 3" xfId="13736" xr:uid="{00000000-0005-0000-0000-000031640000}"/>
    <cellStyle name="Normal 6 4 10 2 2 3 2" xfId="13737" xr:uid="{00000000-0005-0000-0000-000032640000}"/>
    <cellStyle name="Normal 6 4 10 2 2 3 2 2" xfId="41162" xr:uid="{00000000-0005-0000-0000-000033640000}"/>
    <cellStyle name="Normal 6 4 10 2 2 3 3" xfId="31144" xr:uid="{00000000-0005-0000-0000-000034640000}"/>
    <cellStyle name="Normal 6 4 10 2 2 4" xfId="13738" xr:uid="{00000000-0005-0000-0000-000035640000}"/>
    <cellStyle name="Normal 6 4 10 2 2 4 2" xfId="36001" xr:uid="{00000000-0005-0000-0000-000036640000}"/>
    <cellStyle name="Normal 6 4 10 2 2 5" xfId="25405" xr:uid="{00000000-0005-0000-0000-000037640000}"/>
    <cellStyle name="Normal 6 4 10 2 3" xfId="13739" xr:uid="{00000000-0005-0000-0000-000038640000}"/>
    <cellStyle name="Normal 6 4 10 2 3 2" xfId="13740" xr:uid="{00000000-0005-0000-0000-000039640000}"/>
    <cellStyle name="Normal 6 4 10 2 3 2 2" xfId="13741" xr:uid="{00000000-0005-0000-0000-00003A640000}"/>
    <cellStyle name="Normal 6 4 10 2 3 2 2 2" xfId="41163" xr:uid="{00000000-0005-0000-0000-00003B640000}"/>
    <cellStyle name="Normal 6 4 10 2 3 2 3" xfId="31145" xr:uid="{00000000-0005-0000-0000-00003C640000}"/>
    <cellStyle name="Normal 6 4 10 2 3 3" xfId="13742" xr:uid="{00000000-0005-0000-0000-00003D640000}"/>
    <cellStyle name="Normal 6 4 10 2 3 3 2" xfId="13743" xr:uid="{00000000-0005-0000-0000-00003E640000}"/>
    <cellStyle name="Normal 6 4 10 2 3 3 2 2" xfId="41164" xr:uid="{00000000-0005-0000-0000-00003F640000}"/>
    <cellStyle name="Normal 6 4 10 2 3 3 3" xfId="31146" xr:uid="{00000000-0005-0000-0000-000040640000}"/>
    <cellStyle name="Normal 6 4 10 2 3 4" xfId="13744" xr:uid="{00000000-0005-0000-0000-000041640000}"/>
    <cellStyle name="Normal 6 4 10 2 3 4 2" xfId="36002" xr:uid="{00000000-0005-0000-0000-000042640000}"/>
    <cellStyle name="Normal 6 4 10 2 3 5" xfId="25406" xr:uid="{00000000-0005-0000-0000-000043640000}"/>
    <cellStyle name="Normal 6 4 10 2 4" xfId="13745" xr:uid="{00000000-0005-0000-0000-000044640000}"/>
    <cellStyle name="Normal 6 4 10 2 4 2" xfId="13746" xr:uid="{00000000-0005-0000-0000-000045640000}"/>
    <cellStyle name="Normal 6 4 10 2 4 2 2" xfId="41165" xr:uid="{00000000-0005-0000-0000-000046640000}"/>
    <cellStyle name="Normal 6 4 10 2 4 3" xfId="31147" xr:uid="{00000000-0005-0000-0000-000047640000}"/>
    <cellStyle name="Normal 6 4 10 2 5" xfId="13747" xr:uid="{00000000-0005-0000-0000-000048640000}"/>
    <cellStyle name="Normal 6 4 10 2 5 2" xfId="13748" xr:uid="{00000000-0005-0000-0000-000049640000}"/>
    <cellStyle name="Normal 6 4 10 2 5 2 2" xfId="41166" xr:uid="{00000000-0005-0000-0000-00004A640000}"/>
    <cellStyle name="Normal 6 4 10 2 5 3" xfId="31148" xr:uid="{00000000-0005-0000-0000-00004B640000}"/>
    <cellStyle name="Normal 6 4 10 2 6" xfId="13749" xr:uid="{00000000-0005-0000-0000-00004C640000}"/>
    <cellStyle name="Normal 6 4 10 2 6 2" xfId="36000" xr:uid="{00000000-0005-0000-0000-00004D640000}"/>
    <cellStyle name="Normal 6 4 10 2 7" xfId="25404" xr:uid="{00000000-0005-0000-0000-00004E640000}"/>
    <cellStyle name="Normal 6 4 10 3" xfId="13750" xr:uid="{00000000-0005-0000-0000-00004F640000}"/>
    <cellStyle name="Normal 6 4 10 3 2" xfId="13751" xr:uid="{00000000-0005-0000-0000-000050640000}"/>
    <cellStyle name="Normal 6 4 10 3 2 2" xfId="13752" xr:uid="{00000000-0005-0000-0000-000051640000}"/>
    <cellStyle name="Normal 6 4 10 3 2 2 2" xfId="41167" xr:uid="{00000000-0005-0000-0000-000052640000}"/>
    <cellStyle name="Normal 6 4 10 3 2 3" xfId="31149" xr:uid="{00000000-0005-0000-0000-000053640000}"/>
    <cellStyle name="Normal 6 4 10 3 3" xfId="13753" xr:uid="{00000000-0005-0000-0000-000054640000}"/>
    <cellStyle name="Normal 6 4 10 3 3 2" xfId="13754" xr:uid="{00000000-0005-0000-0000-000055640000}"/>
    <cellStyle name="Normal 6 4 10 3 3 2 2" xfId="41168" xr:uid="{00000000-0005-0000-0000-000056640000}"/>
    <cellStyle name="Normal 6 4 10 3 3 3" xfId="31150" xr:uid="{00000000-0005-0000-0000-000057640000}"/>
    <cellStyle name="Normal 6 4 10 3 4" xfId="13755" xr:uid="{00000000-0005-0000-0000-000058640000}"/>
    <cellStyle name="Normal 6 4 10 3 4 2" xfId="36003" xr:uid="{00000000-0005-0000-0000-000059640000}"/>
    <cellStyle name="Normal 6 4 10 3 5" xfId="25407" xr:uid="{00000000-0005-0000-0000-00005A640000}"/>
    <cellStyle name="Normal 6 4 10 4" xfId="13756" xr:uid="{00000000-0005-0000-0000-00005B640000}"/>
    <cellStyle name="Normal 6 4 10 4 2" xfId="13757" xr:uid="{00000000-0005-0000-0000-00005C640000}"/>
    <cellStyle name="Normal 6 4 10 4 2 2" xfId="13758" xr:uid="{00000000-0005-0000-0000-00005D640000}"/>
    <cellStyle name="Normal 6 4 10 4 2 2 2" xfId="41169" xr:uid="{00000000-0005-0000-0000-00005E640000}"/>
    <cellStyle name="Normal 6 4 10 4 2 3" xfId="31151" xr:uid="{00000000-0005-0000-0000-00005F640000}"/>
    <cellStyle name="Normal 6 4 10 4 3" xfId="13759" xr:uid="{00000000-0005-0000-0000-000060640000}"/>
    <cellStyle name="Normal 6 4 10 4 3 2" xfId="13760" xr:uid="{00000000-0005-0000-0000-000061640000}"/>
    <cellStyle name="Normal 6 4 10 4 3 2 2" xfId="41170" xr:uid="{00000000-0005-0000-0000-000062640000}"/>
    <cellStyle name="Normal 6 4 10 4 3 3" xfId="31152" xr:uid="{00000000-0005-0000-0000-000063640000}"/>
    <cellStyle name="Normal 6 4 10 4 4" xfId="13761" xr:uid="{00000000-0005-0000-0000-000064640000}"/>
    <cellStyle name="Normal 6 4 10 4 4 2" xfId="36004" xr:uid="{00000000-0005-0000-0000-000065640000}"/>
    <cellStyle name="Normal 6 4 10 4 5" xfId="25408" xr:uid="{00000000-0005-0000-0000-000066640000}"/>
    <cellStyle name="Normal 6 4 10 5" xfId="13762" xr:uid="{00000000-0005-0000-0000-000067640000}"/>
    <cellStyle name="Normal 6 4 10 5 2" xfId="13763" xr:uid="{00000000-0005-0000-0000-000068640000}"/>
    <cellStyle name="Normal 6 4 10 5 2 2" xfId="41171" xr:uid="{00000000-0005-0000-0000-000069640000}"/>
    <cellStyle name="Normal 6 4 10 5 3" xfId="31153" xr:uid="{00000000-0005-0000-0000-00006A640000}"/>
    <cellStyle name="Normal 6 4 10 6" xfId="13764" xr:uid="{00000000-0005-0000-0000-00006B640000}"/>
    <cellStyle name="Normal 6 4 10 6 2" xfId="13765" xr:uid="{00000000-0005-0000-0000-00006C640000}"/>
    <cellStyle name="Normal 6 4 10 6 2 2" xfId="41172" xr:uid="{00000000-0005-0000-0000-00006D640000}"/>
    <cellStyle name="Normal 6 4 10 6 3" xfId="31154" xr:uid="{00000000-0005-0000-0000-00006E640000}"/>
    <cellStyle name="Normal 6 4 10 7" xfId="13766" xr:uid="{00000000-0005-0000-0000-00006F640000}"/>
    <cellStyle name="Normal 6 4 10 7 2" xfId="35999" xr:uid="{00000000-0005-0000-0000-000070640000}"/>
    <cellStyle name="Normal 6 4 10 8" xfId="25403" xr:uid="{00000000-0005-0000-0000-000071640000}"/>
    <cellStyle name="Normal 6 4 11" xfId="13767" xr:uid="{00000000-0005-0000-0000-000072640000}"/>
    <cellStyle name="Normal 6 4 11 2" xfId="13768" xr:uid="{00000000-0005-0000-0000-000073640000}"/>
    <cellStyle name="Normal 6 4 11 2 2" xfId="13769" xr:uid="{00000000-0005-0000-0000-000074640000}"/>
    <cellStyle name="Normal 6 4 11 2 2 2" xfId="13770" xr:uid="{00000000-0005-0000-0000-000075640000}"/>
    <cellStyle name="Normal 6 4 11 2 2 2 2" xfId="41173" xr:uid="{00000000-0005-0000-0000-000076640000}"/>
    <cellStyle name="Normal 6 4 11 2 2 3" xfId="31155" xr:uid="{00000000-0005-0000-0000-000077640000}"/>
    <cellStyle name="Normal 6 4 11 2 3" xfId="13771" xr:uid="{00000000-0005-0000-0000-000078640000}"/>
    <cellStyle name="Normal 6 4 11 2 3 2" xfId="13772" xr:uid="{00000000-0005-0000-0000-000079640000}"/>
    <cellStyle name="Normal 6 4 11 2 3 2 2" xfId="41174" xr:uid="{00000000-0005-0000-0000-00007A640000}"/>
    <cellStyle name="Normal 6 4 11 2 3 3" xfId="31156" xr:uid="{00000000-0005-0000-0000-00007B640000}"/>
    <cellStyle name="Normal 6 4 11 2 4" xfId="13773" xr:uid="{00000000-0005-0000-0000-00007C640000}"/>
    <cellStyle name="Normal 6 4 11 2 4 2" xfId="36006" xr:uid="{00000000-0005-0000-0000-00007D640000}"/>
    <cellStyle name="Normal 6 4 11 2 5" xfId="25410" xr:uid="{00000000-0005-0000-0000-00007E640000}"/>
    <cellStyle name="Normal 6 4 11 3" xfId="13774" xr:uid="{00000000-0005-0000-0000-00007F640000}"/>
    <cellStyle name="Normal 6 4 11 3 2" xfId="13775" xr:uid="{00000000-0005-0000-0000-000080640000}"/>
    <cellStyle name="Normal 6 4 11 3 2 2" xfId="13776" xr:uid="{00000000-0005-0000-0000-000081640000}"/>
    <cellStyle name="Normal 6 4 11 3 2 2 2" xfId="41175" xr:uid="{00000000-0005-0000-0000-000082640000}"/>
    <cellStyle name="Normal 6 4 11 3 2 3" xfId="31157" xr:uid="{00000000-0005-0000-0000-000083640000}"/>
    <cellStyle name="Normal 6 4 11 3 3" xfId="13777" xr:uid="{00000000-0005-0000-0000-000084640000}"/>
    <cellStyle name="Normal 6 4 11 3 3 2" xfId="13778" xr:uid="{00000000-0005-0000-0000-000085640000}"/>
    <cellStyle name="Normal 6 4 11 3 3 2 2" xfId="41176" xr:uid="{00000000-0005-0000-0000-000086640000}"/>
    <cellStyle name="Normal 6 4 11 3 3 3" xfId="31158" xr:uid="{00000000-0005-0000-0000-000087640000}"/>
    <cellStyle name="Normal 6 4 11 3 4" xfId="13779" xr:uid="{00000000-0005-0000-0000-000088640000}"/>
    <cellStyle name="Normal 6 4 11 3 4 2" xfId="36007" xr:uid="{00000000-0005-0000-0000-000089640000}"/>
    <cellStyle name="Normal 6 4 11 3 5" xfId="25411" xr:uid="{00000000-0005-0000-0000-00008A640000}"/>
    <cellStyle name="Normal 6 4 11 4" xfId="13780" xr:uid="{00000000-0005-0000-0000-00008B640000}"/>
    <cellStyle name="Normal 6 4 11 4 2" xfId="13781" xr:uid="{00000000-0005-0000-0000-00008C640000}"/>
    <cellStyle name="Normal 6 4 11 4 2 2" xfId="41177" xr:uid="{00000000-0005-0000-0000-00008D640000}"/>
    <cellStyle name="Normal 6 4 11 4 3" xfId="31159" xr:uid="{00000000-0005-0000-0000-00008E640000}"/>
    <cellStyle name="Normal 6 4 11 5" xfId="13782" xr:uid="{00000000-0005-0000-0000-00008F640000}"/>
    <cellStyle name="Normal 6 4 11 5 2" xfId="13783" xr:uid="{00000000-0005-0000-0000-000090640000}"/>
    <cellStyle name="Normal 6 4 11 5 2 2" xfId="41178" xr:uid="{00000000-0005-0000-0000-000091640000}"/>
    <cellStyle name="Normal 6 4 11 5 3" xfId="31160" xr:uid="{00000000-0005-0000-0000-000092640000}"/>
    <cellStyle name="Normal 6 4 11 6" xfId="13784" xr:uid="{00000000-0005-0000-0000-000093640000}"/>
    <cellStyle name="Normal 6 4 11 6 2" xfId="36005" xr:uid="{00000000-0005-0000-0000-000094640000}"/>
    <cellStyle name="Normal 6 4 11 7" xfId="25409" xr:uid="{00000000-0005-0000-0000-000095640000}"/>
    <cellStyle name="Normal 6 4 12" xfId="13785" xr:uid="{00000000-0005-0000-0000-000096640000}"/>
    <cellStyle name="Normal 6 4 12 2" xfId="13786" xr:uid="{00000000-0005-0000-0000-000097640000}"/>
    <cellStyle name="Normal 6 4 12 2 2" xfId="13787" xr:uid="{00000000-0005-0000-0000-000098640000}"/>
    <cellStyle name="Normal 6 4 12 2 2 2" xfId="13788" xr:uid="{00000000-0005-0000-0000-000099640000}"/>
    <cellStyle name="Normal 6 4 12 2 2 2 2" xfId="41179" xr:uid="{00000000-0005-0000-0000-00009A640000}"/>
    <cellStyle name="Normal 6 4 12 2 2 3" xfId="31161" xr:uid="{00000000-0005-0000-0000-00009B640000}"/>
    <cellStyle name="Normal 6 4 12 2 3" xfId="13789" xr:uid="{00000000-0005-0000-0000-00009C640000}"/>
    <cellStyle name="Normal 6 4 12 2 3 2" xfId="13790" xr:uid="{00000000-0005-0000-0000-00009D640000}"/>
    <cellStyle name="Normal 6 4 12 2 3 2 2" xfId="41180" xr:uid="{00000000-0005-0000-0000-00009E640000}"/>
    <cellStyle name="Normal 6 4 12 2 3 3" xfId="31162" xr:uid="{00000000-0005-0000-0000-00009F640000}"/>
    <cellStyle name="Normal 6 4 12 2 4" xfId="13791" xr:uid="{00000000-0005-0000-0000-0000A0640000}"/>
    <cellStyle name="Normal 6 4 12 2 4 2" xfId="36009" xr:uid="{00000000-0005-0000-0000-0000A1640000}"/>
    <cellStyle name="Normal 6 4 12 2 5" xfId="25413" xr:uid="{00000000-0005-0000-0000-0000A2640000}"/>
    <cellStyle name="Normal 6 4 12 3" xfId="13792" xr:uid="{00000000-0005-0000-0000-0000A3640000}"/>
    <cellStyle name="Normal 6 4 12 3 2" xfId="13793" xr:uid="{00000000-0005-0000-0000-0000A4640000}"/>
    <cellStyle name="Normal 6 4 12 3 2 2" xfId="13794" xr:uid="{00000000-0005-0000-0000-0000A5640000}"/>
    <cellStyle name="Normal 6 4 12 3 2 2 2" xfId="41181" xr:uid="{00000000-0005-0000-0000-0000A6640000}"/>
    <cellStyle name="Normal 6 4 12 3 2 3" xfId="31163" xr:uid="{00000000-0005-0000-0000-0000A7640000}"/>
    <cellStyle name="Normal 6 4 12 3 3" xfId="13795" xr:uid="{00000000-0005-0000-0000-0000A8640000}"/>
    <cellStyle name="Normal 6 4 12 3 3 2" xfId="13796" xr:uid="{00000000-0005-0000-0000-0000A9640000}"/>
    <cellStyle name="Normal 6 4 12 3 3 2 2" xfId="41182" xr:uid="{00000000-0005-0000-0000-0000AA640000}"/>
    <cellStyle name="Normal 6 4 12 3 3 3" xfId="31164" xr:uid="{00000000-0005-0000-0000-0000AB640000}"/>
    <cellStyle name="Normal 6 4 12 3 4" xfId="13797" xr:uid="{00000000-0005-0000-0000-0000AC640000}"/>
    <cellStyle name="Normal 6 4 12 3 4 2" xfId="36010" xr:uid="{00000000-0005-0000-0000-0000AD640000}"/>
    <cellStyle name="Normal 6 4 12 3 5" xfId="25414" xr:uid="{00000000-0005-0000-0000-0000AE640000}"/>
    <cellStyle name="Normal 6 4 12 4" xfId="13798" xr:uid="{00000000-0005-0000-0000-0000AF640000}"/>
    <cellStyle name="Normal 6 4 12 4 2" xfId="13799" xr:uid="{00000000-0005-0000-0000-0000B0640000}"/>
    <cellStyle name="Normal 6 4 12 4 2 2" xfId="41183" xr:uid="{00000000-0005-0000-0000-0000B1640000}"/>
    <cellStyle name="Normal 6 4 12 4 3" xfId="31165" xr:uid="{00000000-0005-0000-0000-0000B2640000}"/>
    <cellStyle name="Normal 6 4 12 5" xfId="13800" xr:uid="{00000000-0005-0000-0000-0000B3640000}"/>
    <cellStyle name="Normal 6 4 12 5 2" xfId="13801" xr:uid="{00000000-0005-0000-0000-0000B4640000}"/>
    <cellStyle name="Normal 6 4 12 5 2 2" xfId="41184" xr:uid="{00000000-0005-0000-0000-0000B5640000}"/>
    <cellStyle name="Normal 6 4 12 5 3" xfId="31166" xr:uid="{00000000-0005-0000-0000-0000B6640000}"/>
    <cellStyle name="Normal 6 4 12 6" xfId="13802" xr:uid="{00000000-0005-0000-0000-0000B7640000}"/>
    <cellStyle name="Normal 6 4 12 6 2" xfId="36008" xr:uid="{00000000-0005-0000-0000-0000B8640000}"/>
    <cellStyle name="Normal 6 4 12 7" xfId="25412" xr:uid="{00000000-0005-0000-0000-0000B9640000}"/>
    <cellStyle name="Normal 6 4 13" xfId="13803" xr:uid="{00000000-0005-0000-0000-0000BA640000}"/>
    <cellStyle name="Normal 6 4 13 2" xfId="13804" xr:uid="{00000000-0005-0000-0000-0000BB640000}"/>
    <cellStyle name="Normal 6 4 13 2 2" xfId="13805" xr:uid="{00000000-0005-0000-0000-0000BC640000}"/>
    <cellStyle name="Normal 6 4 13 2 2 2" xfId="41185" xr:uid="{00000000-0005-0000-0000-0000BD640000}"/>
    <cellStyle name="Normal 6 4 13 2 3" xfId="31167" xr:uid="{00000000-0005-0000-0000-0000BE640000}"/>
    <cellStyle name="Normal 6 4 13 3" xfId="13806" xr:uid="{00000000-0005-0000-0000-0000BF640000}"/>
    <cellStyle name="Normal 6 4 13 3 2" xfId="13807" xr:uid="{00000000-0005-0000-0000-0000C0640000}"/>
    <cellStyle name="Normal 6 4 13 3 2 2" xfId="41186" xr:uid="{00000000-0005-0000-0000-0000C1640000}"/>
    <cellStyle name="Normal 6 4 13 3 3" xfId="31168" xr:uid="{00000000-0005-0000-0000-0000C2640000}"/>
    <cellStyle name="Normal 6 4 13 4" xfId="13808" xr:uid="{00000000-0005-0000-0000-0000C3640000}"/>
    <cellStyle name="Normal 6 4 13 4 2" xfId="36011" xr:uid="{00000000-0005-0000-0000-0000C4640000}"/>
    <cellStyle name="Normal 6 4 13 5" xfId="25415" xr:uid="{00000000-0005-0000-0000-0000C5640000}"/>
    <cellStyle name="Normal 6 4 14" xfId="13809" xr:uid="{00000000-0005-0000-0000-0000C6640000}"/>
    <cellStyle name="Normal 6 4 14 2" xfId="13810" xr:uid="{00000000-0005-0000-0000-0000C7640000}"/>
    <cellStyle name="Normal 6 4 14 2 2" xfId="13811" xr:uid="{00000000-0005-0000-0000-0000C8640000}"/>
    <cellStyle name="Normal 6 4 14 2 2 2" xfId="41187" xr:uid="{00000000-0005-0000-0000-0000C9640000}"/>
    <cellStyle name="Normal 6 4 14 2 3" xfId="31169" xr:uid="{00000000-0005-0000-0000-0000CA640000}"/>
    <cellStyle name="Normal 6 4 14 3" xfId="13812" xr:uid="{00000000-0005-0000-0000-0000CB640000}"/>
    <cellStyle name="Normal 6 4 14 3 2" xfId="13813" xr:uid="{00000000-0005-0000-0000-0000CC640000}"/>
    <cellStyle name="Normal 6 4 14 3 2 2" xfId="41188" xr:uid="{00000000-0005-0000-0000-0000CD640000}"/>
    <cellStyle name="Normal 6 4 14 3 3" xfId="31170" xr:uid="{00000000-0005-0000-0000-0000CE640000}"/>
    <cellStyle name="Normal 6 4 14 4" xfId="13814" xr:uid="{00000000-0005-0000-0000-0000CF640000}"/>
    <cellStyle name="Normal 6 4 14 4 2" xfId="36012" xr:uid="{00000000-0005-0000-0000-0000D0640000}"/>
    <cellStyle name="Normal 6 4 14 5" xfId="25416" xr:uid="{00000000-0005-0000-0000-0000D1640000}"/>
    <cellStyle name="Normal 6 4 15" xfId="13815" xr:uid="{00000000-0005-0000-0000-0000D2640000}"/>
    <cellStyle name="Normal 6 4 15 2" xfId="13816" xr:uid="{00000000-0005-0000-0000-0000D3640000}"/>
    <cellStyle name="Normal 6 4 15 2 2" xfId="35998" xr:uid="{00000000-0005-0000-0000-0000D4640000}"/>
    <cellStyle name="Normal 6 4 15 3" xfId="25402" xr:uid="{00000000-0005-0000-0000-0000D5640000}"/>
    <cellStyle name="Normal 6 4 16" xfId="13817" xr:uid="{00000000-0005-0000-0000-0000D6640000}"/>
    <cellStyle name="Normal 6 4 16 2" xfId="13818" xr:uid="{00000000-0005-0000-0000-0000D7640000}"/>
    <cellStyle name="Normal 6 4 16 2 2" xfId="41189" xr:uid="{00000000-0005-0000-0000-0000D8640000}"/>
    <cellStyle name="Normal 6 4 16 3" xfId="31171" xr:uid="{00000000-0005-0000-0000-0000D9640000}"/>
    <cellStyle name="Normal 6 4 17" xfId="13819" xr:uid="{00000000-0005-0000-0000-0000DA640000}"/>
    <cellStyle name="Normal 6 4 17 2" xfId="13820" xr:uid="{00000000-0005-0000-0000-0000DB640000}"/>
    <cellStyle name="Normal 6 4 17 2 2" xfId="41190" xr:uid="{00000000-0005-0000-0000-0000DC640000}"/>
    <cellStyle name="Normal 6 4 17 3" xfId="31172" xr:uid="{00000000-0005-0000-0000-0000DD640000}"/>
    <cellStyle name="Normal 6 4 18" xfId="13821" xr:uid="{00000000-0005-0000-0000-0000DE640000}"/>
    <cellStyle name="Normal 6 4 18 2" xfId="13822" xr:uid="{00000000-0005-0000-0000-0000DF640000}"/>
    <cellStyle name="Normal 6 4 18 2 2" xfId="43834" xr:uid="{00000000-0005-0000-0000-0000E0640000}"/>
    <cellStyle name="Normal 6 4 18 3" xfId="33818" xr:uid="{00000000-0005-0000-0000-0000E1640000}"/>
    <cellStyle name="Normal 6 4 19" xfId="23268" xr:uid="{00000000-0005-0000-0000-0000E2640000}"/>
    <cellStyle name="Normal 6 4 2" xfId="13823" xr:uid="{00000000-0005-0000-0000-0000E3640000}"/>
    <cellStyle name="Normal 6 4 2 10" xfId="13824" xr:uid="{00000000-0005-0000-0000-0000E4640000}"/>
    <cellStyle name="Normal 6 4 2 10 2" xfId="13825" xr:uid="{00000000-0005-0000-0000-0000E5640000}"/>
    <cellStyle name="Normal 6 4 2 10 2 2" xfId="41191" xr:uid="{00000000-0005-0000-0000-0000E6640000}"/>
    <cellStyle name="Normal 6 4 2 10 3" xfId="31173" xr:uid="{00000000-0005-0000-0000-0000E7640000}"/>
    <cellStyle name="Normal 6 4 2 11" xfId="13826" xr:uid="{00000000-0005-0000-0000-0000E8640000}"/>
    <cellStyle name="Normal 6 4 2 11 2" xfId="13827" xr:uid="{00000000-0005-0000-0000-0000E9640000}"/>
    <cellStyle name="Normal 6 4 2 11 2 2" xfId="41192" xr:uid="{00000000-0005-0000-0000-0000EA640000}"/>
    <cellStyle name="Normal 6 4 2 11 3" xfId="31174" xr:uid="{00000000-0005-0000-0000-0000EB640000}"/>
    <cellStyle name="Normal 6 4 2 12" xfId="13828" xr:uid="{00000000-0005-0000-0000-0000EC640000}"/>
    <cellStyle name="Normal 6 4 2 12 2" xfId="36013" xr:uid="{00000000-0005-0000-0000-0000ED640000}"/>
    <cellStyle name="Normal 6 4 2 13" xfId="25417" xr:uid="{00000000-0005-0000-0000-0000EE640000}"/>
    <cellStyle name="Normal 6 4 2 2" xfId="13829" xr:uid="{00000000-0005-0000-0000-0000EF640000}"/>
    <cellStyle name="Normal 6 4 2 2 10" xfId="13830" xr:uid="{00000000-0005-0000-0000-0000F0640000}"/>
    <cellStyle name="Normal 6 4 2 2 10 2" xfId="13831" xr:uid="{00000000-0005-0000-0000-0000F1640000}"/>
    <cellStyle name="Normal 6 4 2 2 10 2 2" xfId="41193" xr:uid="{00000000-0005-0000-0000-0000F2640000}"/>
    <cellStyle name="Normal 6 4 2 2 10 3" xfId="31175" xr:uid="{00000000-0005-0000-0000-0000F3640000}"/>
    <cellStyle name="Normal 6 4 2 2 11" xfId="13832" xr:uid="{00000000-0005-0000-0000-0000F4640000}"/>
    <cellStyle name="Normal 6 4 2 2 11 2" xfId="36014" xr:uid="{00000000-0005-0000-0000-0000F5640000}"/>
    <cellStyle name="Normal 6 4 2 2 12" xfId="25418" xr:uid="{00000000-0005-0000-0000-0000F6640000}"/>
    <cellStyle name="Normal 6 4 2 2 2" xfId="13833" xr:uid="{00000000-0005-0000-0000-0000F7640000}"/>
    <cellStyle name="Normal 6 4 2 2 2 10" xfId="25419" xr:uid="{00000000-0005-0000-0000-0000F8640000}"/>
    <cellStyle name="Normal 6 4 2 2 2 2" xfId="13834" xr:uid="{00000000-0005-0000-0000-0000F9640000}"/>
    <cellStyle name="Normal 6 4 2 2 2 2 2" xfId="13835" xr:uid="{00000000-0005-0000-0000-0000FA640000}"/>
    <cellStyle name="Normal 6 4 2 2 2 2 2 2" xfId="13836" xr:uid="{00000000-0005-0000-0000-0000FB640000}"/>
    <cellStyle name="Normal 6 4 2 2 2 2 2 2 2" xfId="13837" xr:uid="{00000000-0005-0000-0000-0000FC640000}"/>
    <cellStyle name="Normal 6 4 2 2 2 2 2 2 2 2" xfId="13838" xr:uid="{00000000-0005-0000-0000-0000FD640000}"/>
    <cellStyle name="Normal 6 4 2 2 2 2 2 2 2 2 2" xfId="41194" xr:uid="{00000000-0005-0000-0000-0000FE640000}"/>
    <cellStyle name="Normal 6 4 2 2 2 2 2 2 2 3" xfId="31176" xr:uid="{00000000-0005-0000-0000-0000FF640000}"/>
    <cellStyle name="Normal 6 4 2 2 2 2 2 2 3" xfId="13839" xr:uid="{00000000-0005-0000-0000-000000650000}"/>
    <cellStyle name="Normal 6 4 2 2 2 2 2 2 3 2" xfId="13840" xr:uid="{00000000-0005-0000-0000-000001650000}"/>
    <cellStyle name="Normal 6 4 2 2 2 2 2 2 3 2 2" xfId="41195" xr:uid="{00000000-0005-0000-0000-000002650000}"/>
    <cellStyle name="Normal 6 4 2 2 2 2 2 2 3 3" xfId="31177" xr:uid="{00000000-0005-0000-0000-000003650000}"/>
    <cellStyle name="Normal 6 4 2 2 2 2 2 2 4" xfId="13841" xr:uid="{00000000-0005-0000-0000-000004650000}"/>
    <cellStyle name="Normal 6 4 2 2 2 2 2 2 4 2" xfId="36018" xr:uid="{00000000-0005-0000-0000-000005650000}"/>
    <cellStyle name="Normal 6 4 2 2 2 2 2 2 5" xfId="25422" xr:uid="{00000000-0005-0000-0000-000006650000}"/>
    <cellStyle name="Normal 6 4 2 2 2 2 2 3" xfId="13842" xr:uid="{00000000-0005-0000-0000-000007650000}"/>
    <cellStyle name="Normal 6 4 2 2 2 2 2 3 2" xfId="13843" xr:uid="{00000000-0005-0000-0000-000008650000}"/>
    <cellStyle name="Normal 6 4 2 2 2 2 2 3 2 2" xfId="13844" xr:uid="{00000000-0005-0000-0000-000009650000}"/>
    <cellStyle name="Normal 6 4 2 2 2 2 2 3 2 2 2" xfId="41196" xr:uid="{00000000-0005-0000-0000-00000A650000}"/>
    <cellStyle name="Normal 6 4 2 2 2 2 2 3 2 3" xfId="31178" xr:uid="{00000000-0005-0000-0000-00000B650000}"/>
    <cellStyle name="Normal 6 4 2 2 2 2 2 3 3" xfId="13845" xr:uid="{00000000-0005-0000-0000-00000C650000}"/>
    <cellStyle name="Normal 6 4 2 2 2 2 2 3 3 2" xfId="13846" xr:uid="{00000000-0005-0000-0000-00000D650000}"/>
    <cellStyle name="Normal 6 4 2 2 2 2 2 3 3 2 2" xfId="41197" xr:uid="{00000000-0005-0000-0000-00000E650000}"/>
    <cellStyle name="Normal 6 4 2 2 2 2 2 3 3 3" xfId="31179" xr:uid="{00000000-0005-0000-0000-00000F650000}"/>
    <cellStyle name="Normal 6 4 2 2 2 2 2 3 4" xfId="13847" xr:uid="{00000000-0005-0000-0000-000010650000}"/>
    <cellStyle name="Normal 6 4 2 2 2 2 2 3 4 2" xfId="36019" xr:uid="{00000000-0005-0000-0000-000011650000}"/>
    <cellStyle name="Normal 6 4 2 2 2 2 2 3 5" xfId="25423" xr:uid="{00000000-0005-0000-0000-000012650000}"/>
    <cellStyle name="Normal 6 4 2 2 2 2 2 4" xfId="13848" xr:uid="{00000000-0005-0000-0000-000013650000}"/>
    <cellStyle name="Normal 6 4 2 2 2 2 2 4 2" xfId="13849" xr:uid="{00000000-0005-0000-0000-000014650000}"/>
    <cellStyle name="Normal 6 4 2 2 2 2 2 4 2 2" xfId="41198" xr:uid="{00000000-0005-0000-0000-000015650000}"/>
    <cellStyle name="Normal 6 4 2 2 2 2 2 4 3" xfId="31180" xr:uid="{00000000-0005-0000-0000-000016650000}"/>
    <cellStyle name="Normal 6 4 2 2 2 2 2 5" xfId="13850" xr:uid="{00000000-0005-0000-0000-000017650000}"/>
    <cellStyle name="Normal 6 4 2 2 2 2 2 5 2" xfId="13851" xr:uid="{00000000-0005-0000-0000-000018650000}"/>
    <cellStyle name="Normal 6 4 2 2 2 2 2 5 2 2" xfId="41199" xr:uid="{00000000-0005-0000-0000-000019650000}"/>
    <cellStyle name="Normal 6 4 2 2 2 2 2 5 3" xfId="31181" xr:uid="{00000000-0005-0000-0000-00001A650000}"/>
    <cellStyle name="Normal 6 4 2 2 2 2 2 6" xfId="13852" xr:uid="{00000000-0005-0000-0000-00001B650000}"/>
    <cellStyle name="Normal 6 4 2 2 2 2 2 6 2" xfId="36017" xr:uid="{00000000-0005-0000-0000-00001C650000}"/>
    <cellStyle name="Normal 6 4 2 2 2 2 2 7" xfId="25421" xr:uid="{00000000-0005-0000-0000-00001D650000}"/>
    <cellStyle name="Normal 6 4 2 2 2 2 3" xfId="13853" xr:uid="{00000000-0005-0000-0000-00001E650000}"/>
    <cellStyle name="Normal 6 4 2 2 2 2 3 2" xfId="13854" xr:uid="{00000000-0005-0000-0000-00001F650000}"/>
    <cellStyle name="Normal 6 4 2 2 2 2 3 2 2" xfId="13855" xr:uid="{00000000-0005-0000-0000-000020650000}"/>
    <cellStyle name="Normal 6 4 2 2 2 2 3 2 2 2" xfId="41200" xr:uid="{00000000-0005-0000-0000-000021650000}"/>
    <cellStyle name="Normal 6 4 2 2 2 2 3 2 3" xfId="31182" xr:uid="{00000000-0005-0000-0000-000022650000}"/>
    <cellStyle name="Normal 6 4 2 2 2 2 3 3" xfId="13856" xr:uid="{00000000-0005-0000-0000-000023650000}"/>
    <cellStyle name="Normal 6 4 2 2 2 2 3 3 2" xfId="13857" xr:uid="{00000000-0005-0000-0000-000024650000}"/>
    <cellStyle name="Normal 6 4 2 2 2 2 3 3 2 2" xfId="41201" xr:uid="{00000000-0005-0000-0000-000025650000}"/>
    <cellStyle name="Normal 6 4 2 2 2 2 3 3 3" xfId="31183" xr:uid="{00000000-0005-0000-0000-000026650000}"/>
    <cellStyle name="Normal 6 4 2 2 2 2 3 4" xfId="13858" xr:uid="{00000000-0005-0000-0000-000027650000}"/>
    <cellStyle name="Normal 6 4 2 2 2 2 3 4 2" xfId="36020" xr:uid="{00000000-0005-0000-0000-000028650000}"/>
    <cellStyle name="Normal 6 4 2 2 2 2 3 5" xfId="25424" xr:uid="{00000000-0005-0000-0000-000029650000}"/>
    <cellStyle name="Normal 6 4 2 2 2 2 4" xfId="13859" xr:uid="{00000000-0005-0000-0000-00002A650000}"/>
    <cellStyle name="Normal 6 4 2 2 2 2 4 2" xfId="13860" xr:uid="{00000000-0005-0000-0000-00002B650000}"/>
    <cellStyle name="Normal 6 4 2 2 2 2 4 2 2" xfId="13861" xr:uid="{00000000-0005-0000-0000-00002C650000}"/>
    <cellStyle name="Normal 6 4 2 2 2 2 4 2 2 2" xfId="41202" xr:uid="{00000000-0005-0000-0000-00002D650000}"/>
    <cellStyle name="Normal 6 4 2 2 2 2 4 2 3" xfId="31184" xr:uid="{00000000-0005-0000-0000-00002E650000}"/>
    <cellStyle name="Normal 6 4 2 2 2 2 4 3" xfId="13862" xr:uid="{00000000-0005-0000-0000-00002F650000}"/>
    <cellStyle name="Normal 6 4 2 2 2 2 4 3 2" xfId="13863" xr:uid="{00000000-0005-0000-0000-000030650000}"/>
    <cellStyle name="Normal 6 4 2 2 2 2 4 3 2 2" xfId="41203" xr:uid="{00000000-0005-0000-0000-000031650000}"/>
    <cellStyle name="Normal 6 4 2 2 2 2 4 3 3" xfId="31185" xr:uid="{00000000-0005-0000-0000-000032650000}"/>
    <cellStyle name="Normal 6 4 2 2 2 2 4 4" xfId="13864" xr:uid="{00000000-0005-0000-0000-000033650000}"/>
    <cellStyle name="Normal 6 4 2 2 2 2 4 4 2" xfId="36021" xr:uid="{00000000-0005-0000-0000-000034650000}"/>
    <cellStyle name="Normal 6 4 2 2 2 2 4 5" xfId="25425" xr:uid="{00000000-0005-0000-0000-000035650000}"/>
    <cellStyle name="Normal 6 4 2 2 2 2 5" xfId="13865" xr:uid="{00000000-0005-0000-0000-000036650000}"/>
    <cellStyle name="Normal 6 4 2 2 2 2 5 2" xfId="13866" xr:uid="{00000000-0005-0000-0000-000037650000}"/>
    <cellStyle name="Normal 6 4 2 2 2 2 5 2 2" xfId="41204" xr:uid="{00000000-0005-0000-0000-000038650000}"/>
    <cellStyle name="Normal 6 4 2 2 2 2 5 3" xfId="31186" xr:uid="{00000000-0005-0000-0000-000039650000}"/>
    <cellStyle name="Normal 6 4 2 2 2 2 6" xfId="13867" xr:uid="{00000000-0005-0000-0000-00003A650000}"/>
    <cellStyle name="Normal 6 4 2 2 2 2 6 2" xfId="13868" xr:uid="{00000000-0005-0000-0000-00003B650000}"/>
    <cellStyle name="Normal 6 4 2 2 2 2 6 2 2" xfId="41205" xr:uid="{00000000-0005-0000-0000-00003C650000}"/>
    <cellStyle name="Normal 6 4 2 2 2 2 6 3" xfId="31187" xr:uid="{00000000-0005-0000-0000-00003D650000}"/>
    <cellStyle name="Normal 6 4 2 2 2 2 7" xfId="13869" xr:uid="{00000000-0005-0000-0000-00003E650000}"/>
    <cellStyle name="Normal 6 4 2 2 2 2 7 2" xfId="36016" xr:uid="{00000000-0005-0000-0000-00003F650000}"/>
    <cellStyle name="Normal 6 4 2 2 2 2 8" xfId="25420" xr:uid="{00000000-0005-0000-0000-000040650000}"/>
    <cellStyle name="Normal 6 4 2 2 2 3" xfId="13870" xr:uid="{00000000-0005-0000-0000-000041650000}"/>
    <cellStyle name="Normal 6 4 2 2 2 3 2" xfId="13871" xr:uid="{00000000-0005-0000-0000-000042650000}"/>
    <cellStyle name="Normal 6 4 2 2 2 3 2 2" xfId="13872" xr:uid="{00000000-0005-0000-0000-000043650000}"/>
    <cellStyle name="Normal 6 4 2 2 2 3 2 2 2" xfId="13873" xr:uid="{00000000-0005-0000-0000-000044650000}"/>
    <cellStyle name="Normal 6 4 2 2 2 3 2 2 2 2" xfId="13874" xr:uid="{00000000-0005-0000-0000-000045650000}"/>
    <cellStyle name="Normal 6 4 2 2 2 3 2 2 2 2 2" xfId="41206" xr:uid="{00000000-0005-0000-0000-000046650000}"/>
    <cellStyle name="Normal 6 4 2 2 2 3 2 2 2 3" xfId="31188" xr:uid="{00000000-0005-0000-0000-000047650000}"/>
    <cellStyle name="Normal 6 4 2 2 2 3 2 2 3" xfId="13875" xr:uid="{00000000-0005-0000-0000-000048650000}"/>
    <cellStyle name="Normal 6 4 2 2 2 3 2 2 3 2" xfId="13876" xr:uid="{00000000-0005-0000-0000-000049650000}"/>
    <cellStyle name="Normal 6 4 2 2 2 3 2 2 3 2 2" xfId="41207" xr:uid="{00000000-0005-0000-0000-00004A650000}"/>
    <cellStyle name="Normal 6 4 2 2 2 3 2 2 3 3" xfId="31189" xr:uid="{00000000-0005-0000-0000-00004B650000}"/>
    <cellStyle name="Normal 6 4 2 2 2 3 2 2 4" xfId="13877" xr:uid="{00000000-0005-0000-0000-00004C650000}"/>
    <cellStyle name="Normal 6 4 2 2 2 3 2 2 4 2" xfId="36024" xr:uid="{00000000-0005-0000-0000-00004D650000}"/>
    <cellStyle name="Normal 6 4 2 2 2 3 2 2 5" xfId="25428" xr:uid="{00000000-0005-0000-0000-00004E650000}"/>
    <cellStyle name="Normal 6 4 2 2 2 3 2 3" xfId="13878" xr:uid="{00000000-0005-0000-0000-00004F650000}"/>
    <cellStyle name="Normal 6 4 2 2 2 3 2 3 2" xfId="13879" xr:uid="{00000000-0005-0000-0000-000050650000}"/>
    <cellStyle name="Normal 6 4 2 2 2 3 2 3 2 2" xfId="13880" xr:uid="{00000000-0005-0000-0000-000051650000}"/>
    <cellStyle name="Normal 6 4 2 2 2 3 2 3 2 2 2" xfId="41208" xr:uid="{00000000-0005-0000-0000-000052650000}"/>
    <cellStyle name="Normal 6 4 2 2 2 3 2 3 2 3" xfId="31190" xr:uid="{00000000-0005-0000-0000-000053650000}"/>
    <cellStyle name="Normal 6 4 2 2 2 3 2 3 3" xfId="13881" xr:uid="{00000000-0005-0000-0000-000054650000}"/>
    <cellStyle name="Normal 6 4 2 2 2 3 2 3 3 2" xfId="13882" xr:uid="{00000000-0005-0000-0000-000055650000}"/>
    <cellStyle name="Normal 6 4 2 2 2 3 2 3 3 2 2" xfId="41209" xr:uid="{00000000-0005-0000-0000-000056650000}"/>
    <cellStyle name="Normal 6 4 2 2 2 3 2 3 3 3" xfId="31191" xr:uid="{00000000-0005-0000-0000-000057650000}"/>
    <cellStyle name="Normal 6 4 2 2 2 3 2 3 4" xfId="13883" xr:uid="{00000000-0005-0000-0000-000058650000}"/>
    <cellStyle name="Normal 6 4 2 2 2 3 2 3 4 2" xfId="36025" xr:uid="{00000000-0005-0000-0000-000059650000}"/>
    <cellStyle name="Normal 6 4 2 2 2 3 2 3 5" xfId="25429" xr:uid="{00000000-0005-0000-0000-00005A650000}"/>
    <cellStyle name="Normal 6 4 2 2 2 3 2 4" xfId="13884" xr:uid="{00000000-0005-0000-0000-00005B650000}"/>
    <cellStyle name="Normal 6 4 2 2 2 3 2 4 2" xfId="13885" xr:uid="{00000000-0005-0000-0000-00005C650000}"/>
    <cellStyle name="Normal 6 4 2 2 2 3 2 4 2 2" xfId="41210" xr:uid="{00000000-0005-0000-0000-00005D650000}"/>
    <cellStyle name="Normal 6 4 2 2 2 3 2 4 3" xfId="31192" xr:uid="{00000000-0005-0000-0000-00005E650000}"/>
    <cellStyle name="Normal 6 4 2 2 2 3 2 5" xfId="13886" xr:uid="{00000000-0005-0000-0000-00005F650000}"/>
    <cellStyle name="Normal 6 4 2 2 2 3 2 5 2" xfId="13887" xr:uid="{00000000-0005-0000-0000-000060650000}"/>
    <cellStyle name="Normal 6 4 2 2 2 3 2 5 2 2" xfId="41211" xr:uid="{00000000-0005-0000-0000-000061650000}"/>
    <cellStyle name="Normal 6 4 2 2 2 3 2 5 3" xfId="31193" xr:uid="{00000000-0005-0000-0000-000062650000}"/>
    <cellStyle name="Normal 6 4 2 2 2 3 2 6" xfId="13888" xr:uid="{00000000-0005-0000-0000-000063650000}"/>
    <cellStyle name="Normal 6 4 2 2 2 3 2 6 2" xfId="36023" xr:uid="{00000000-0005-0000-0000-000064650000}"/>
    <cellStyle name="Normal 6 4 2 2 2 3 2 7" xfId="25427" xr:uid="{00000000-0005-0000-0000-000065650000}"/>
    <cellStyle name="Normal 6 4 2 2 2 3 3" xfId="13889" xr:uid="{00000000-0005-0000-0000-000066650000}"/>
    <cellStyle name="Normal 6 4 2 2 2 3 3 2" xfId="13890" xr:uid="{00000000-0005-0000-0000-000067650000}"/>
    <cellStyle name="Normal 6 4 2 2 2 3 3 2 2" xfId="13891" xr:uid="{00000000-0005-0000-0000-000068650000}"/>
    <cellStyle name="Normal 6 4 2 2 2 3 3 2 2 2" xfId="41212" xr:uid="{00000000-0005-0000-0000-000069650000}"/>
    <cellStyle name="Normal 6 4 2 2 2 3 3 2 3" xfId="31194" xr:uid="{00000000-0005-0000-0000-00006A650000}"/>
    <cellStyle name="Normal 6 4 2 2 2 3 3 3" xfId="13892" xr:uid="{00000000-0005-0000-0000-00006B650000}"/>
    <cellStyle name="Normal 6 4 2 2 2 3 3 3 2" xfId="13893" xr:uid="{00000000-0005-0000-0000-00006C650000}"/>
    <cellStyle name="Normal 6 4 2 2 2 3 3 3 2 2" xfId="41213" xr:uid="{00000000-0005-0000-0000-00006D650000}"/>
    <cellStyle name="Normal 6 4 2 2 2 3 3 3 3" xfId="31195" xr:uid="{00000000-0005-0000-0000-00006E650000}"/>
    <cellStyle name="Normal 6 4 2 2 2 3 3 4" xfId="13894" xr:uid="{00000000-0005-0000-0000-00006F650000}"/>
    <cellStyle name="Normal 6 4 2 2 2 3 3 4 2" xfId="36026" xr:uid="{00000000-0005-0000-0000-000070650000}"/>
    <cellStyle name="Normal 6 4 2 2 2 3 3 5" xfId="25430" xr:uid="{00000000-0005-0000-0000-000071650000}"/>
    <cellStyle name="Normal 6 4 2 2 2 3 4" xfId="13895" xr:uid="{00000000-0005-0000-0000-000072650000}"/>
    <cellStyle name="Normal 6 4 2 2 2 3 4 2" xfId="13896" xr:uid="{00000000-0005-0000-0000-000073650000}"/>
    <cellStyle name="Normal 6 4 2 2 2 3 4 2 2" xfId="13897" xr:uid="{00000000-0005-0000-0000-000074650000}"/>
    <cellStyle name="Normal 6 4 2 2 2 3 4 2 2 2" xfId="41214" xr:uid="{00000000-0005-0000-0000-000075650000}"/>
    <cellStyle name="Normal 6 4 2 2 2 3 4 2 3" xfId="31196" xr:uid="{00000000-0005-0000-0000-000076650000}"/>
    <cellStyle name="Normal 6 4 2 2 2 3 4 3" xfId="13898" xr:uid="{00000000-0005-0000-0000-000077650000}"/>
    <cellStyle name="Normal 6 4 2 2 2 3 4 3 2" xfId="13899" xr:uid="{00000000-0005-0000-0000-000078650000}"/>
    <cellStyle name="Normal 6 4 2 2 2 3 4 3 2 2" xfId="41215" xr:uid="{00000000-0005-0000-0000-000079650000}"/>
    <cellStyle name="Normal 6 4 2 2 2 3 4 3 3" xfId="31197" xr:uid="{00000000-0005-0000-0000-00007A650000}"/>
    <cellStyle name="Normal 6 4 2 2 2 3 4 4" xfId="13900" xr:uid="{00000000-0005-0000-0000-00007B650000}"/>
    <cellStyle name="Normal 6 4 2 2 2 3 4 4 2" xfId="36027" xr:uid="{00000000-0005-0000-0000-00007C650000}"/>
    <cellStyle name="Normal 6 4 2 2 2 3 4 5" xfId="25431" xr:uid="{00000000-0005-0000-0000-00007D650000}"/>
    <cellStyle name="Normal 6 4 2 2 2 3 5" xfId="13901" xr:uid="{00000000-0005-0000-0000-00007E650000}"/>
    <cellStyle name="Normal 6 4 2 2 2 3 5 2" xfId="13902" xr:uid="{00000000-0005-0000-0000-00007F650000}"/>
    <cellStyle name="Normal 6 4 2 2 2 3 5 2 2" xfId="41216" xr:uid="{00000000-0005-0000-0000-000080650000}"/>
    <cellStyle name="Normal 6 4 2 2 2 3 5 3" xfId="31198" xr:uid="{00000000-0005-0000-0000-000081650000}"/>
    <cellStyle name="Normal 6 4 2 2 2 3 6" xfId="13903" xr:uid="{00000000-0005-0000-0000-000082650000}"/>
    <cellStyle name="Normal 6 4 2 2 2 3 6 2" xfId="13904" xr:uid="{00000000-0005-0000-0000-000083650000}"/>
    <cellStyle name="Normal 6 4 2 2 2 3 6 2 2" xfId="41217" xr:uid="{00000000-0005-0000-0000-000084650000}"/>
    <cellStyle name="Normal 6 4 2 2 2 3 6 3" xfId="31199" xr:uid="{00000000-0005-0000-0000-000085650000}"/>
    <cellStyle name="Normal 6 4 2 2 2 3 7" xfId="13905" xr:uid="{00000000-0005-0000-0000-000086650000}"/>
    <cellStyle name="Normal 6 4 2 2 2 3 7 2" xfId="36022" xr:uid="{00000000-0005-0000-0000-000087650000}"/>
    <cellStyle name="Normal 6 4 2 2 2 3 8" xfId="25426" xr:uid="{00000000-0005-0000-0000-000088650000}"/>
    <cellStyle name="Normal 6 4 2 2 2 4" xfId="13906" xr:uid="{00000000-0005-0000-0000-000089650000}"/>
    <cellStyle name="Normal 6 4 2 2 2 4 2" xfId="13907" xr:uid="{00000000-0005-0000-0000-00008A650000}"/>
    <cellStyle name="Normal 6 4 2 2 2 4 2 2" xfId="13908" xr:uid="{00000000-0005-0000-0000-00008B650000}"/>
    <cellStyle name="Normal 6 4 2 2 2 4 2 2 2" xfId="13909" xr:uid="{00000000-0005-0000-0000-00008C650000}"/>
    <cellStyle name="Normal 6 4 2 2 2 4 2 2 2 2" xfId="41218" xr:uid="{00000000-0005-0000-0000-00008D650000}"/>
    <cellStyle name="Normal 6 4 2 2 2 4 2 2 3" xfId="31200" xr:uid="{00000000-0005-0000-0000-00008E650000}"/>
    <cellStyle name="Normal 6 4 2 2 2 4 2 3" xfId="13910" xr:uid="{00000000-0005-0000-0000-00008F650000}"/>
    <cellStyle name="Normal 6 4 2 2 2 4 2 3 2" xfId="13911" xr:uid="{00000000-0005-0000-0000-000090650000}"/>
    <cellStyle name="Normal 6 4 2 2 2 4 2 3 2 2" xfId="41219" xr:uid="{00000000-0005-0000-0000-000091650000}"/>
    <cellStyle name="Normal 6 4 2 2 2 4 2 3 3" xfId="31201" xr:uid="{00000000-0005-0000-0000-000092650000}"/>
    <cellStyle name="Normal 6 4 2 2 2 4 2 4" xfId="13912" xr:uid="{00000000-0005-0000-0000-000093650000}"/>
    <cellStyle name="Normal 6 4 2 2 2 4 2 4 2" xfId="36029" xr:uid="{00000000-0005-0000-0000-000094650000}"/>
    <cellStyle name="Normal 6 4 2 2 2 4 2 5" xfId="25433" xr:uid="{00000000-0005-0000-0000-000095650000}"/>
    <cellStyle name="Normal 6 4 2 2 2 4 3" xfId="13913" xr:uid="{00000000-0005-0000-0000-000096650000}"/>
    <cellStyle name="Normal 6 4 2 2 2 4 3 2" xfId="13914" xr:uid="{00000000-0005-0000-0000-000097650000}"/>
    <cellStyle name="Normal 6 4 2 2 2 4 3 2 2" xfId="13915" xr:uid="{00000000-0005-0000-0000-000098650000}"/>
    <cellStyle name="Normal 6 4 2 2 2 4 3 2 2 2" xfId="41220" xr:uid="{00000000-0005-0000-0000-000099650000}"/>
    <cellStyle name="Normal 6 4 2 2 2 4 3 2 3" xfId="31202" xr:uid="{00000000-0005-0000-0000-00009A650000}"/>
    <cellStyle name="Normal 6 4 2 2 2 4 3 3" xfId="13916" xr:uid="{00000000-0005-0000-0000-00009B650000}"/>
    <cellStyle name="Normal 6 4 2 2 2 4 3 3 2" xfId="13917" xr:uid="{00000000-0005-0000-0000-00009C650000}"/>
    <cellStyle name="Normal 6 4 2 2 2 4 3 3 2 2" xfId="41221" xr:uid="{00000000-0005-0000-0000-00009D650000}"/>
    <cellStyle name="Normal 6 4 2 2 2 4 3 3 3" xfId="31203" xr:uid="{00000000-0005-0000-0000-00009E650000}"/>
    <cellStyle name="Normal 6 4 2 2 2 4 3 4" xfId="13918" xr:uid="{00000000-0005-0000-0000-00009F650000}"/>
    <cellStyle name="Normal 6 4 2 2 2 4 3 4 2" xfId="36030" xr:uid="{00000000-0005-0000-0000-0000A0650000}"/>
    <cellStyle name="Normal 6 4 2 2 2 4 3 5" xfId="25434" xr:uid="{00000000-0005-0000-0000-0000A1650000}"/>
    <cellStyle name="Normal 6 4 2 2 2 4 4" xfId="13919" xr:uid="{00000000-0005-0000-0000-0000A2650000}"/>
    <cellStyle name="Normal 6 4 2 2 2 4 4 2" xfId="13920" xr:uid="{00000000-0005-0000-0000-0000A3650000}"/>
    <cellStyle name="Normal 6 4 2 2 2 4 4 2 2" xfId="41222" xr:uid="{00000000-0005-0000-0000-0000A4650000}"/>
    <cellStyle name="Normal 6 4 2 2 2 4 4 3" xfId="31204" xr:uid="{00000000-0005-0000-0000-0000A5650000}"/>
    <cellStyle name="Normal 6 4 2 2 2 4 5" xfId="13921" xr:uid="{00000000-0005-0000-0000-0000A6650000}"/>
    <cellStyle name="Normal 6 4 2 2 2 4 5 2" xfId="13922" xr:uid="{00000000-0005-0000-0000-0000A7650000}"/>
    <cellStyle name="Normal 6 4 2 2 2 4 5 2 2" xfId="41223" xr:uid="{00000000-0005-0000-0000-0000A8650000}"/>
    <cellStyle name="Normal 6 4 2 2 2 4 5 3" xfId="31205" xr:uid="{00000000-0005-0000-0000-0000A9650000}"/>
    <cellStyle name="Normal 6 4 2 2 2 4 6" xfId="13923" xr:uid="{00000000-0005-0000-0000-0000AA650000}"/>
    <cellStyle name="Normal 6 4 2 2 2 4 6 2" xfId="36028" xr:uid="{00000000-0005-0000-0000-0000AB650000}"/>
    <cellStyle name="Normal 6 4 2 2 2 4 7" xfId="25432" xr:uid="{00000000-0005-0000-0000-0000AC650000}"/>
    <cellStyle name="Normal 6 4 2 2 2 5" xfId="13924" xr:uid="{00000000-0005-0000-0000-0000AD650000}"/>
    <cellStyle name="Normal 6 4 2 2 2 5 2" xfId="13925" xr:uid="{00000000-0005-0000-0000-0000AE650000}"/>
    <cellStyle name="Normal 6 4 2 2 2 5 2 2" xfId="13926" xr:uid="{00000000-0005-0000-0000-0000AF650000}"/>
    <cellStyle name="Normal 6 4 2 2 2 5 2 2 2" xfId="41224" xr:uid="{00000000-0005-0000-0000-0000B0650000}"/>
    <cellStyle name="Normal 6 4 2 2 2 5 2 3" xfId="31206" xr:uid="{00000000-0005-0000-0000-0000B1650000}"/>
    <cellStyle name="Normal 6 4 2 2 2 5 3" xfId="13927" xr:uid="{00000000-0005-0000-0000-0000B2650000}"/>
    <cellStyle name="Normal 6 4 2 2 2 5 3 2" xfId="13928" xr:uid="{00000000-0005-0000-0000-0000B3650000}"/>
    <cellStyle name="Normal 6 4 2 2 2 5 3 2 2" xfId="41225" xr:uid="{00000000-0005-0000-0000-0000B4650000}"/>
    <cellStyle name="Normal 6 4 2 2 2 5 3 3" xfId="31207" xr:uid="{00000000-0005-0000-0000-0000B5650000}"/>
    <cellStyle name="Normal 6 4 2 2 2 5 4" xfId="13929" xr:uid="{00000000-0005-0000-0000-0000B6650000}"/>
    <cellStyle name="Normal 6 4 2 2 2 5 4 2" xfId="36031" xr:uid="{00000000-0005-0000-0000-0000B7650000}"/>
    <cellStyle name="Normal 6 4 2 2 2 5 5" xfId="25435" xr:uid="{00000000-0005-0000-0000-0000B8650000}"/>
    <cellStyle name="Normal 6 4 2 2 2 6" xfId="13930" xr:uid="{00000000-0005-0000-0000-0000B9650000}"/>
    <cellStyle name="Normal 6 4 2 2 2 6 2" xfId="13931" xr:uid="{00000000-0005-0000-0000-0000BA650000}"/>
    <cellStyle name="Normal 6 4 2 2 2 6 2 2" xfId="13932" xr:uid="{00000000-0005-0000-0000-0000BB650000}"/>
    <cellStyle name="Normal 6 4 2 2 2 6 2 2 2" xfId="41226" xr:uid="{00000000-0005-0000-0000-0000BC650000}"/>
    <cellStyle name="Normal 6 4 2 2 2 6 2 3" xfId="31208" xr:uid="{00000000-0005-0000-0000-0000BD650000}"/>
    <cellStyle name="Normal 6 4 2 2 2 6 3" xfId="13933" xr:uid="{00000000-0005-0000-0000-0000BE650000}"/>
    <cellStyle name="Normal 6 4 2 2 2 6 3 2" xfId="13934" xr:uid="{00000000-0005-0000-0000-0000BF650000}"/>
    <cellStyle name="Normal 6 4 2 2 2 6 3 2 2" xfId="41227" xr:uid="{00000000-0005-0000-0000-0000C0650000}"/>
    <cellStyle name="Normal 6 4 2 2 2 6 3 3" xfId="31209" xr:uid="{00000000-0005-0000-0000-0000C1650000}"/>
    <cellStyle name="Normal 6 4 2 2 2 6 4" xfId="13935" xr:uid="{00000000-0005-0000-0000-0000C2650000}"/>
    <cellStyle name="Normal 6 4 2 2 2 6 4 2" xfId="36032" xr:uid="{00000000-0005-0000-0000-0000C3650000}"/>
    <cellStyle name="Normal 6 4 2 2 2 6 5" xfId="25436" xr:uid="{00000000-0005-0000-0000-0000C4650000}"/>
    <cellStyle name="Normal 6 4 2 2 2 7" xfId="13936" xr:uid="{00000000-0005-0000-0000-0000C5650000}"/>
    <cellStyle name="Normal 6 4 2 2 2 7 2" xfId="13937" xr:uid="{00000000-0005-0000-0000-0000C6650000}"/>
    <cellStyle name="Normal 6 4 2 2 2 7 2 2" xfId="41228" xr:uid="{00000000-0005-0000-0000-0000C7650000}"/>
    <cellStyle name="Normal 6 4 2 2 2 7 3" xfId="31210" xr:uid="{00000000-0005-0000-0000-0000C8650000}"/>
    <cellStyle name="Normal 6 4 2 2 2 8" xfId="13938" xr:uid="{00000000-0005-0000-0000-0000C9650000}"/>
    <cellStyle name="Normal 6 4 2 2 2 8 2" xfId="13939" xr:uid="{00000000-0005-0000-0000-0000CA650000}"/>
    <cellStyle name="Normal 6 4 2 2 2 8 2 2" xfId="41229" xr:uid="{00000000-0005-0000-0000-0000CB650000}"/>
    <cellStyle name="Normal 6 4 2 2 2 8 3" xfId="31211" xr:uid="{00000000-0005-0000-0000-0000CC650000}"/>
    <cellStyle name="Normal 6 4 2 2 2 9" xfId="13940" xr:uid="{00000000-0005-0000-0000-0000CD650000}"/>
    <cellStyle name="Normal 6 4 2 2 2 9 2" xfId="36015" xr:uid="{00000000-0005-0000-0000-0000CE650000}"/>
    <cellStyle name="Normal 6 4 2 2 3" xfId="13941" xr:uid="{00000000-0005-0000-0000-0000CF650000}"/>
    <cellStyle name="Normal 6 4 2 2 3 2" xfId="13942" xr:uid="{00000000-0005-0000-0000-0000D0650000}"/>
    <cellStyle name="Normal 6 4 2 2 3 2 2" xfId="13943" xr:uid="{00000000-0005-0000-0000-0000D1650000}"/>
    <cellStyle name="Normal 6 4 2 2 3 2 2 2" xfId="13944" xr:uid="{00000000-0005-0000-0000-0000D2650000}"/>
    <cellStyle name="Normal 6 4 2 2 3 2 2 2 2" xfId="13945" xr:uid="{00000000-0005-0000-0000-0000D3650000}"/>
    <cellStyle name="Normal 6 4 2 2 3 2 2 2 2 2" xfId="41230" xr:uid="{00000000-0005-0000-0000-0000D4650000}"/>
    <cellStyle name="Normal 6 4 2 2 3 2 2 2 3" xfId="31212" xr:uid="{00000000-0005-0000-0000-0000D5650000}"/>
    <cellStyle name="Normal 6 4 2 2 3 2 2 3" xfId="13946" xr:uid="{00000000-0005-0000-0000-0000D6650000}"/>
    <cellStyle name="Normal 6 4 2 2 3 2 2 3 2" xfId="13947" xr:uid="{00000000-0005-0000-0000-0000D7650000}"/>
    <cellStyle name="Normal 6 4 2 2 3 2 2 3 2 2" xfId="41231" xr:uid="{00000000-0005-0000-0000-0000D8650000}"/>
    <cellStyle name="Normal 6 4 2 2 3 2 2 3 3" xfId="31213" xr:uid="{00000000-0005-0000-0000-0000D9650000}"/>
    <cellStyle name="Normal 6 4 2 2 3 2 2 4" xfId="13948" xr:uid="{00000000-0005-0000-0000-0000DA650000}"/>
    <cellStyle name="Normal 6 4 2 2 3 2 2 4 2" xfId="36035" xr:uid="{00000000-0005-0000-0000-0000DB650000}"/>
    <cellStyle name="Normal 6 4 2 2 3 2 2 5" xfId="25439" xr:uid="{00000000-0005-0000-0000-0000DC650000}"/>
    <cellStyle name="Normal 6 4 2 2 3 2 3" xfId="13949" xr:uid="{00000000-0005-0000-0000-0000DD650000}"/>
    <cellStyle name="Normal 6 4 2 2 3 2 3 2" xfId="13950" xr:uid="{00000000-0005-0000-0000-0000DE650000}"/>
    <cellStyle name="Normal 6 4 2 2 3 2 3 2 2" xfId="13951" xr:uid="{00000000-0005-0000-0000-0000DF650000}"/>
    <cellStyle name="Normal 6 4 2 2 3 2 3 2 2 2" xfId="41232" xr:uid="{00000000-0005-0000-0000-0000E0650000}"/>
    <cellStyle name="Normal 6 4 2 2 3 2 3 2 3" xfId="31214" xr:uid="{00000000-0005-0000-0000-0000E1650000}"/>
    <cellStyle name="Normal 6 4 2 2 3 2 3 3" xfId="13952" xr:uid="{00000000-0005-0000-0000-0000E2650000}"/>
    <cellStyle name="Normal 6 4 2 2 3 2 3 3 2" xfId="13953" xr:uid="{00000000-0005-0000-0000-0000E3650000}"/>
    <cellStyle name="Normal 6 4 2 2 3 2 3 3 2 2" xfId="41233" xr:uid="{00000000-0005-0000-0000-0000E4650000}"/>
    <cellStyle name="Normal 6 4 2 2 3 2 3 3 3" xfId="31215" xr:uid="{00000000-0005-0000-0000-0000E5650000}"/>
    <cellStyle name="Normal 6 4 2 2 3 2 3 4" xfId="13954" xr:uid="{00000000-0005-0000-0000-0000E6650000}"/>
    <cellStyle name="Normal 6 4 2 2 3 2 3 4 2" xfId="36036" xr:uid="{00000000-0005-0000-0000-0000E7650000}"/>
    <cellStyle name="Normal 6 4 2 2 3 2 3 5" xfId="25440" xr:uid="{00000000-0005-0000-0000-0000E8650000}"/>
    <cellStyle name="Normal 6 4 2 2 3 2 4" xfId="13955" xr:uid="{00000000-0005-0000-0000-0000E9650000}"/>
    <cellStyle name="Normal 6 4 2 2 3 2 4 2" xfId="13956" xr:uid="{00000000-0005-0000-0000-0000EA650000}"/>
    <cellStyle name="Normal 6 4 2 2 3 2 4 2 2" xfId="41234" xr:uid="{00000000-0005-0000-0000-0000EB650000}"/>
    <cellStyle name="Normal 6 4 2 2 3 2 4 3" xfId="31216" xr:uid="{00000000-0005-0000-0000-0000EC650000}"/>
    <cellStyle name="Normal 6 4 2 2 3 2 5" xfId="13957" xr:uid="{00000000-0005-0000-0000-0000ED650000}"/>
    <cellStyle name="Normal 6 4 2 2 3 2 5 2" xfId="13958" xr:uid="{00000000-0005-0000-0000-0000EE650000}"/>
    <cellStyle name="Normal 6 4 2 2 3 2 5 2 2" xfId="41235" xr:uid="{00000000-0005-0000-0000-0000EF650000}"/>
    <cellStyle name="Normal 6 4 2 2 3 2 5 3" xfId="31217" xr:uid="{00000000-0005-0000-0000-0000F0650000}"/>
    <cellStyle name="Normal 6 4 2 2 3 2 6" xfId="13959" xr:uid="{00000000-0005-0000-0000-0000F1650000}"/>
    <cellStyle name="Normal 6 4 2 2 3 2 6 2" xfId="36034" xr:uid="{00000000-0005-0000-0000-0000F2650000}"/>
    <cellStyle name="Normal 6 4 2 2 3 2 7" xfId="25438" xr:uid="{00000000-0005-0000-0000-0000F3650000}"/>
    <cellStyle name="Normal 6 4 2 2 3 3" xfId="13960" xr:uid="{00000000-0005-0000-0000-0000F4650000}"/>
    <cellStyle name="Normal 6 4 2 2 3 3 2" xfId="13961" xr:uid="{00000000-0005-0000-0000-0000F5650000}"/>
    <cellStyle name="Normal 6 4 2 2 3 3 2 2" xfId="13962" xr:uid="{00000000-0005-0000-0000-0000F6650000}"/>
    <cellStyle name="Normal 6 4 2 2 3 3 2 2 2" xfId="41236" xr:uid="{00000000-0005-0000-0000-0000F7650000}"/>
    <cellStyle name="Normal 6 4 2 2 3 3 2 3" xfId="31218" xr:uid="{00000000-0005-0000-0000-0000F8650000}"/>
    <cellStyle name="Normal 6 4 2 2 3 3 3" xfId="13963" xr:uid="{00000000-0005-0000-0000-0000F9650000}"/>
    <cellStyle name="Normal 6 4 2 2 3 3 3 2" xfId="13964" xr:uid="{00000000-0005-0000-0000-0000FA650000}"/>
    <cellStyle name="Normal 6 4 2 2 3 3 3 2 2" xfId="41237" xr:uid="{00000000-0005-0000-0000-0000FB650000}"/>
    <cellStyle name="Normal 6 4 2 2 3 3 3 3" xfId="31219" xr:uid="{00000000-0005-0000-0000-0000FC650000}"/>
    <cellStyle name="Normal 6 4 2 2 3 3 4" xfId="13965" xr:uid="{00000000-0005-0000-0000-0000FD650000}"/>
    <cellStyle name="Normal 6 4 2 2 3 3 4 2" xfId="36037" xr:uid="{00000000-0005-0000-0000-0000FE650000}"/>
    <cellStyle name="Normal 6 4 2 2 3 3 5" xfId="25441" xr:uid="{00000000-0005-0000-0000-0000FF650000}"/>
    <cellStyle name="Normal 6 4 2 2 3 4" xfId="13966" xr:uid="{00000000-0005-0000-0000-000000660000}"/>
    <cellStyle name="Normal 6 4 2 2 3 4 2" xfId="13967" xr:uid="{00000000-0005-0000-0000-000001660000}"/>
    <cellStyle name="Normal 6 4 2 2 3 4 2 2" xfId="13968" xr:uid="{00000000-0005-0000-0000-000002660000}"/>
    <cellStyle name="Normal 6 4 2 2 3 4 2 2 2" xfId="41238" xr:uid="{00000000-0005-0000-0000-000003660000}"/>
    <cellStyle name="Normal 6 4 2 2 3 4 2 3" xfId="31220" xr:uid="{00000000-0005-0000-0000-000004660000}"/>
    <cellStyle name="Normal 6 4 2 2 3 4 3" xfId="13969" xr:uid="{00000000-0005-0000-0000-000005660000}"/>
    <cellStyle name="Normal 6 4 2 2 3 4 3 2" xfId="13970" xr:uid="{00000000-0005-0000-0000-000006660000}"/>
    <cellStyle name="Normal 6 4 2 2 3 4 3 2 2" xfId="41239" xr:uid="{00000000-0005-0000-0000-000007660000}"/>
    <cellStyle name="Normal 6 4 2 2 3 4 3 3" xfId="31221" xr:uid="{00000000-0005-0000-0000-000008660000}"/>
    <cellStyle name="Normal 6 4 2 2 3 4 4" xfId="13971" xr:uid="{00000000-0005-0000-0000-000009660000}"/>
    <cellStyle name="Normal 6 4 2 2 3 4 4 2" xfId="36038" xr:uid="{00000000-0005-0000-0000-00000A660000}"/>
    <cellStyle name="Normal 6 4 2 2 3 4 5" xfId="25442" xr:uid="{00000000-0005-0000-0000-00000B660000}"/>
    <cellStyle name="Normal 6 4 2 2 3 5" xfId="13972" xr:uid="{00000000-0005-0000-0000-00000C660000}"/>
    <cellStyle name="Normal 6 4 2 2 3 5 2" xfId="13973" xr:uid="{00000000-0005-0000-0000-00000D660000}"/>
    <cellStyle name="Normal 6 4 2 2 3 5 2 2" xfId="41240" xr:uid="{00000000-0005-0000-0000-00000E660000}"/>
    <cellStyle name="Normal 6 4 2 2 3 5 3" xfId="31222" xr:uid="{00000000-0005-0000-0000-00000F660000}"/>
    <cellStyle name="Normal 6 4 2 2 3 6" xfId="13974" xr:uid="{00000000-0005-0000-0000-000010660000}"/>
    <cellStyle name="Normal 6 4 2 2 3 6 2" xfId="13975" xr:uid="{00000000-0005-0000-0000-000011660000}"/>
    <cellStyle name="Normal 6 4 2 2 3 6 2 2" xfId="41241" xr:uid="{00000000-0005-0000-0000-000012660000}"/>
    <cellStyle name="Normal 6 4 2 2 3 6 3" xfId="31223" xr:uid="{00000000-0005-0000-0000-000013660000}"/>
    <cellStyle name="Normal 6 4 2 2 3 7" xfId="13976" xr:uid="{00000000-0005-0000-0000-000014660000}"/>
    <cellStyle name="Normal 6 4 2 2 3 7 2" xfId="36033" xr:uid="{00000000-0005-0000-0000-000015660000}"/>
    <cellStyle name="Normal 6 4 2 2 3 8" xfId="25437" xr:uid="{00000000-0005-0000-0000-000016660000}"/>
    <cellStyle name="Normal 6 4 2 2 4" xfId="13977" xr:uid="{00000000-0005-0000-0000-000017660000}"/>
    <cellStyle name="Normal 6 4 2 2 4 2" xfId="13978" xr:uid="{00000000-0005-0000-0000-000018660000}"/>
    <cellStyle name="Normal 6 4 2 2 4 2 2" xfId="13979" xr:uid="{00000000-0005-0000-0000-000019660000}"/>
    <cellStyle name="Normal 6 4 2 2 4 2 2 2" xfId="13980" xr:uid="{00000000-0005-0000-0000-00001A660000}"/>
    <cellStyle name="Normal 6 4 2 2 4 2 2 2 2" xfId="13981" xr:uid="{00000000-0005-0000-0000-00001B660000}"/>
    <cellStyle name="Normal 6 4 2 2 4 2 2 2 2 2" xfId="41242" xr:uid="{00000000-0005-0000-0000-00001C660000}"/>
    <cellStyle name="Normal 6 4 2 2 4 2 2 2 3" xfId="31224" xr:uid="{00000000-0005-0000-0000-00001D660000}"/>
    <cellStyle name="Normal 6 4 2 2 4 2 2 3" xfId="13982" xr:uid="{00000000-0005-0000-0000-00001E660000}"/>
    <cellStyle name="Normal 6 4 2 2 4 2 2 3 2" xfId="13983" xr:uid="{00000000-0005-0000-0000-00001F660000}"/>
    <cellStyle name="Normal 6 4 2 2 4 2 2 3 2 2" xfId="41243" xr:uid="{00000000-0005-0000-0000-000020660000}"/>
    <cellStyle name="Normal 6 4 2 2 4 2 2 3 3" xfId="31225" xr:uid="{00000000-0005-0000-0000-000021660000}"/>
    <cellStyle name="Normal 6 4 2 2 4 2 2 4" xfId="13984" xr:uid="{00000000-0005-0000-0000-000022660000}"/>
    <cellStyle name="Normal 6 4 2 2 4 2 2 4 2" xfId="36041" xr:uid="{00000000-0005-0000-0000-000023660000}"/>
    <cellStyle name="Normal 6 4 2 2 4 2 2 5" xfId="25445" xr:uid="{00000000-0005-0000-0000-000024660000}"/>
    <cellStyle name="Normal 6 4 2 2 4 2 3" xfId="13985" xr:uid="{00000000-0005-0000-0000-000025660000}"/>
    <cellStyle name="Normal 6 4 2 2 4 2 3 2" xfId="13986" xr:uid="{00000000-0005-0000-0000-000026660000}"/>
    <cellStyle name="Normal 6 4 2 2 4 2 3 2 2" xfId="13987" xr:uid="{00000000-0005-0000-0000-000027660000}"/>
    <cellStyle name="Normal 6 4 2 2 4 2 3 2 2 2" xfId="41244" xr:uid="{00000000-0005-0000-0000-000028660000}"/>
    <cellStyle name="Normal 6 4 2 2 4 2 3 2 3" xfId="31226" xr:uid="{00000000-0005-0000-0000-000029660000}"/>
    <cellStyle name="Normal 6 4 2 2 4 2 3 3" xfId="13988" xr:uid="{00000000-0005-0000-0000-00002A660000}"/>
    <cellStyle name="Normal 6 4 2 2 4 2 3 3 2" xfId="13989" xr:uid="{00000000-0005-0000-0000-00002B660000}"/>
    <cellStyle name="Normal 6 4 2 2 4 2 3 3 2 2" xfId="41245" xr:uid="{00000000-0005-0000-0000-00002C660000}"/>
    <cellStyle name="Normal 6 4 2 2 4 2 3 3 3" xfId="31227" xr:uid="{00000000-0005-0000-0000-00002D660000}"/>
    <cellStyle name="Normal 6 4 2 2 4 2 3 4" xfId="13990" xr:uid="{00000000-0005-0000-0000-00002E660000}"/>
    <cellStyle name="Normal 6 4 2 2 4 2 3 4 2" xfId="36042" xr:uid="{00000000-0005-0000-0000-00002F660000}"/>
    <cellStyle name="Normal 6 4 2 2 4 2 3 5" xfId="25446" xr:uid="{00000000-0005-0000-0000-000030660000}"/>
    <cellStyle name="Normal 6 4 2 2 4 2 4" xfId="13991" xr:uid="{00000000-0005-0000-0000-000031660000}"/>
    <cellStyle name="Normal 6 4 2 2 4 2 4 2" xfId="13992" xr:uid="{00000000-0005-0000-0000-000032660000}"/>
    <cellStyle name="Normal 6 4 2 2 4 2 4 2 2" xfId="41246" xr:uid="{00000000-0005-0000-0000-000033660000}"/>
    <cellStyle name="Normal 6 4 2 2 4 2 4 3" xfId="31228" xr:uid="{00000000-0005-0000-0000-000034660000}"/>
    <cellStyle name="Normal 6 4 2 2 4 2 5" xfId="13993" xr:uid="{00000000-0005-0000-0000-000035660000}"/>
    <cellStyle name="Normal 6 4 2 2 4 2 5 2" xfId="13994" xr:uid="{00000000-0005-0000-0000-000036660000}"/>
    <cellStyle name="Normal 6 4 2 2 4 2 5 2 2" xfId="41247" xr:uid="{00000000-0005-0000-0000-000037660000}"/>
    <cellStyle name="Normal 6 4 2 2 4 2 5 3" xfId="31229" xr:uid="{00000000-0005-0000-0000-000038660000}"/>
    <cellStyle name="Normal 6 4 2 2 4 2 6" xfId="13995" xr:uid="{00000000-0005-0000-0000-000039660000}"/>
    <cellStyle name="Normal 6 4 2 2 4 2 6 2" xfId="36040" xr:uid="{00000000-0005-0000-0000-00003A660000}"/>
    <cellStyle name="Normal 6 4 2 2 4 2 7" xfId="25444" xr:uid="{00000000-0005-0000-0000-00003B660000}"/>
    <cellStyle name="Normal 6 4 2 2 4 3" xfId="13996" xr:uid="{00000000-0005-0000-0000-00003C660000}"/>
    <cellStyle name="Normal 6 4 2 2 4 3 2" xfId="13997" xr:uid="{00000000-0005-0000-0000-00003D660000}"/>
    <cellStyle name="Normal 6 4 2 2 4 3 2 2" xfId="13998" xr:uid="{00000000-0005-0000-0000-00003E660000}"/>
    <cellStyle name="Normal 6 4 2 2 4 3 2 2 2" xfId="41248" xr:uid="{00000000-0005-0000-0000-00003F660000}"/>
    <cellStyle name="Normal 6 4 2 2 4 3 2 3" xfId="31230" xr:uid="{00000000-0005-0000-0000-000040660000}"/>
    <cellStyle name="Normal 6 4 2 2 4 3 3" xfId="13999" xr:uid="{00000000-0005-0000-0000-000041660000}"/>
    <cellStyle name="Normal 6 4 2 2 4 3 3 2" xfId="14000" xr:uid="{00000000-0005-0000-0000-000042660000}"/>
    <cellStyle name="Normal 6 4 2 2 4 3 3 2 2" xfId="41249" xr:uid="{00000000-0005-0000-0000-000043660000}"/>
    <cellStyle name="Normal 6 4 2 2 4 3 3 3" xfId="31231" xr:uid="{00000000-0005-0000-0000-000044660000}"/>
    <cellStyle name="Normal 6 4 2 2 4 3 4" xfId="14001" xr:uid="{00000000-0005-0000-0000-000045660000}"/>
    <cellStyle name="Normal 6 4 2 2 4 3 4 2" xfId="36043" xr:uid="{00000000-0005-0000-0000-000046660000}"/>
    <cellStyle name="Normal 6 4 2 2 4 3 5" xfId="25447" xr:uid="{00000000-0005-0000-0000-000047660000}"/>
    <cellStyle name="Normal 6 4 2 2 4 4" xfId="14002" xr:uid="{00000000-0005-0000-0000-000048660000}"/>
    <cellStyle name="Normal 6 4 2 2 4 4 2" xfId="14003" xr:uid="{00000000-0005-0000-0000-000049660000}"/>
    <cellStyle name="Normal 6 4 2 2 4 4 2 2" xfId="14004" xr:uid="{00000000-0005-0000-0000-00004A660000}"/>
    <cellStyle name="Normal 6 4 2 2 4 4 2 2 2" xfId="41250" xr:uid="{00000000-0005-0000-0000-00004B660000}"/>
    <cellStyle name="Normal 6 4 2 2 4 4 2 3" xfId="31232" xr:uid="{00000000-0005-0000-0000-00004C660000}"/>
    <cellStyle name="Normal 6 4 2 2 4 4 3" xfId="14005" xr:uid="{00000000-0005-0000-0000-00004D660000}"/>
    <cellStyle name="Normal 6 4 2 2 4 4 3 2" xfId="14006" xr:uid="{00000000-0005-0000-0000-00004E660000}"/>
    <cellStyle name="Normal 6 4 2 2 4 4 3 2 2" xfId="41251" xr:uid="{00000000-0005-0000-0000-00004F660000}"/>
    <cellStyle name="Normal 6 4 2 2 4 4 3 3" xfId="31233" xr:uid="{00000000-0005-0000-0000-000050660000}"/>
    <cellStyle name="Normal 6 4 2 2 4 4 4" xfId="14007" xr:uid="{00000000-0005-0000-0000-000051660000}"/>
    <cellStyle name="Normal 6 4 2 2 4 4 4 2" xfId="36044" xr:uid="{00000000-0005-0000-0000-000052660000}"/>
    <cellStyle name="Normal 6 4 2 2 4 4 5" xfId="25448" xr:uid="{00000000-0005-0000-0000-000053660000}"/>
    <cellStyle name="Normal 6 4 2 2 4 5" xfId="14008" xr:uid="{00000000-0005-0000-0000-000054660000}"/>
    <cellStyle name="Normal 6 4 2 2 4 5 2" xfId="14009" xr:uid="{00000000-0005-0000-0000-000055660000}"/>
    <cellStyle name="Normal 6 4 2 2 4 5 2 2" xfId="41252" xr:uid="{00000000-0005-0000-0000-000056660000}"/>
    <cellStyle name="Normal 6 4 2 2 4 5 3" xfId="31234" xr:uid="{00000000-0005-0000-0000-000057660000}"/>
    <cellStyle name="Normal 6 4 2 2 4 6" xfId="14010" xr:uid="{00000000-0005-0000-0000-000058660000}"/>
    <cellStyle name="Normal 6 4 2 2 4 6 2" xfId="14011" xr:uid="{00000000-0005-0000-0000-000059660000}"/>
    <cellStyle name="Normal 6 4 2 2 4 6 2 2" xfId="41253" xr:uid="{00000000-0005-0000-0000-00005A660000}"/>
    <cellStyle name="Normal 6 4 2 2 4 6 3" xfId="31235" xr:uid="{00000000-0005-0000-0000-00005B660000}"/>
    <cellStyle name="Normal 6 4 2 2 4 7" xfId="14012" xr:uid="{00000000-0005-0000-0000-00005C660000}"/>
    <cellStyle name="Normal 6 4 2 2 4 7 2" xfId="36039" xr:uid="{00000000-0005-0000-0000-00005D660000}"/>
    <cellStyle name="Normal 6 4 2 2 4 8" xfId="25443" xr:uid="{00000000-0005-0000-0000-00005E660000}"/>
    <cellStyle name="Normal 6 4 2 2 5" xfId="14013" xr:uid="{00000000-0005-0000-0000-00005F660000}"/>
    <cellStyle name="Normal 6 4 2 2 5 2" xfId="14014" xr:uid="{00000000-0005-0000-0000-000060660000}"/>
    <cellStyle name="Normal 6 4 2 2 5 2 2" xfId="14015" xr:uid="{00000000-0005-0000-0000-000061660000}"/>
    <cellStyle name="Normal 6 4 2 2 5 2 2 2" xfId="14016" xr:uid="{00000000-0005-0000-0000-000062660000}"/>
    <cellStyle name="Normal 6 4 2 2 5 2 2 2 2" xfId="14017" xr:uid="{00000000-0005-0000-0000-000063660000}"/>
    <cellStyle name="Normal 6 4 2 2 5 2 2 2 2 2" xfId="41254" xr:uid="{00000000-0005-0000-0000-000064660000}"/>
    <cellStyle name="Normal 6 4 2 2 5 2 2 2 3" xfId="31236" xr:uid="{00000000-0005-0000-0000-000065660000}"/>
    <cellStyle name="Normal 6 4 2 2 5 2 2 3" xfId="14018" xr:uid="{00000000-0005-0000-0000-000066660000}"/>
    <cellStyle name="Normal 6 4 2 2 5 2 2 3 2" xfId="14019" xr:uid="{00000000-0005-0000-0000-000067660000}"/>
    <cellStyle name="Normal 6 4 2 2 5 2 2 3 2 2" xfId="41255" xr:uid="{00000000-0005-0000-0000-000068660000}"/>
    <cellStyle name="Normal 6 4 2 2 5 2 2 3 3" xfId="31237" xr:uid="{00000000-0005-0000-0000-000069660000}"/>
    <cellStyle name="Normal 6 4 2 2 5 2 2 4" xfId="14020" xr:uid="{00000000-0005-0000-0000-00006A660000}"/>
    <cellStyle name="Normal 6 4 2 2 5 2 2 4 2" xfId="36047" xr:uid="{00000000-0005-0000-0000-00006B660000}"/>
    <cellStyle name="Normal 6 4 2 2 5 2 2 5" xfId="25451" xr:uid="{00000000-0005-0000-0000-00006C660000}"/>
    <cellStyle name="Normal 6 4 2 2 5 2 3" xfId="14021" xr:uid="{00000000-0005-0000-0000-00006D660000}"/>
    <cellStyle name="Normal 6 4 2 2 5 2 3 2" xfId="14022" xr:uid="{00000000-0005-0000-0000-00006E660000}"/>
    <cellStyle name="Normal 6 4 2 2 5 2 3 2 2" xfId="14023" xr:uid="{00000000-0005-0000-0000-00006F660000}"/>
    <cellStyle name="Normal 6 4 2 2 5 2 3 2 2 2" xfId="41256" xr:uid="{00000000-0005-0000-0000-000070660000}"/>
    <cellStyle name="Normal 6 4 2 2 5 2 3 2 3" xfId="31238" xr:uid="{00000000-0005-0000-0000-000071660000}"/>
    <cellStyle name="Normal 6 4 2 2 5 2 3 3" xfId="14024" xr:uid="{00000000-0005-0000-0000-000072660000}"/>
    <cellStyle name="Normal 6 4 2 2 5 2 3 3 2" xfId="14025" xr:uid="{00000000-0005-0000-0000-000073660000}"/>
    <cellStyle name="Normal 6 4 2 2 5 2 3 3 2 2" xfId="41257" xr:uid="{00000000-0005-0000-0000-000074660000}"/>
    <cellStyle name="Normal 6 4 2 2 5 2 3 3 3" xfId="31239" xr:uid="{00000000-0005-0000-0000-000075660000}"/>
    <cellStyle name="Normal 6 4 2 2 5 2 3 4" xfId="14026" xr:uid="{00000000-0005-0000-0000-000076660000}"/>
    <cellStyle name="Normal 6 4 2 2 5 2 3 4 2" xfId="36048" xr:uid="{00000000-0005-0000-0000-000077660000}"/>
    <cellStyle name="Normal 6 4 2 2 5 2 3 5" xfId="25452" xr:uid="{00000000-0005-0000-0000-000078660000}"/>
    <cellStyle name="Normal 6 4 2 2 5 2 4" xfId="14027" xr:uid="{00000000-0005-0000-0000-000079660000}"/>
    <cellStyle name="Normal 6 4 2 2 5 2 4 2" xfId="14028" xr:uid="{00000000-0005-0000-0000-00007A660000}"/>
    <cellStyle name="Normal 6 4 2 2 5 2 4 2 2" xfId="41258" xr:uid="{00000000-0005-0000-0000-00007B660000}"/>
    <cellStyle name="Normal 6 4 2 2 5 2 4 3" xfId="31240" xr:uid="{00000000-0005-0000-0000-00007C660000}"/>
    <cellStyle name="Normal 6 4 2 2 5 2 5" xfId="14029" xr:uid="{00000000-0005-0000-0000-00007D660000}"/>
    <cellStyle name="Normal 6 4 2 2 5 2 5 2" xfId="14030" xr:uid="{00000000-0005-0000-0000-00007E660000}"/>
    <cellStyle name="Normal 6 4 2 2 5 2 5 2 2" xfId="41259" xr:uid="{00000000-0005-0000-0000-00007F660000}"/>
    <cellStyle name="Normal 6 4 2 2 5 2 5 3" xfId="31241" xr:uid="{00000000-0005-0000-0000-000080660000}"/>
    <cellStyle name="Normal 6 4 2 2 5 2 6" xfId="14031" xr:uid="{00000000-0005-0000-0000-000081660000}"/>
    <cellStyle name="Normal 6 4 2 2 5 2 6 2" xfId="36046" xr:uid="{00000000-0005-0000-0000-000082660000}"/>
    <cellStyle name="Normal 6 4 2 2 5 2 7" xfId="25450" xr:uid="{00000000-0005-0000-0000-000083660000}"/>
    <cellStyle name="Normal 6 4 2 2 5 3" xfId="14032" xr:uid="{00000000-0005-0000-0000-000084660000}"/>
    <cellStyle name="Normal 6 4 2 2 5 3 2" xfId="14033" xr:uid="{00000000-0005-0000-0000-000085660000}"/>
    <cellStyle name="Normal 6 4 2 2 5 3 2 2" xfId="14034" xr:uid="{00000000-0005-0000-0000-000086660000}"/>
    <cellStyle name="Normal 6 4 2 2 5 3 2 2 2" xfId="41260" xr:uid="{00000000-0005-0000-0000-000087660000}"/>
    <cellStyle name="Normal 6 4 2 2 5 3 2 3" xfId="31242" xr:uid="{00000000-0005-0000-0000-000088660000}"/>
    <cellStyle name="Normal 6 4 2 2 5 3 3" xfId="14035" xr:uid="{00000000-0005-0000-0000-000089660000}"/>
    <cellStyle name="Normal 6 4 2 2 5 3 3 2" xfId="14036" xr:uid="{00000000-0005-0000-0000-00008A660000}"/>
    <cellStyle name="Normal 6 4 2 2 5 3 3 2 2" xfId="41261" xr:uid="{00000000-0005-0000-0000-00008B660000}"/>
    <cellStyle name="Normal 6 4 2 2 5 3 3 3" xfId="31243" xr:uid="{00000000-0005-0000-0000-00008C660000}"/>
    <cellStyle name="Normal 6 4 2 2 5 3 4" xfId="14037" xr:uid="{00000000-0005-0000-0000-00008D660000}"/>
    <cellStyle name="Normal 6 4 2 2 5 3 4 2" xfId="36049" xr:uid="{00000000-0005-0000-0000-00008E660000}"/>
    <cellStyle name="Normal 6 4 2 2 5 3 5" xfId="25453" xr:uid="{00000000-0005-0000-0000-00008F660000}"/>
    <cellStyle name="Normal 6 4 2 2 5 4" xfId="14038" xr:uid="{00000000-0005-0000-0000-000090660000}"/>
    <cellStyle name="Normal 6 4 2 2 5 4 2" xfId="14039" xr:uid="{00000000-0005-0000-0000-000091660000}"/>
    <cellStyle name="Normal 6 4 2 2 5 4 2 2" xfId="14040" xr:uid="{00000000-0005-0000-0000-000092660000}"/>
    <cellStyle name="Normal 6 4 2 2 5 4 2 2 2" xfId="41262" xr:uid="{00000000-0005-0000-0000-000093660000}"/>
    <cellStyle name="Normal 6 4 2 2 5 4 2 3" xfId="31244" xr:uid="{00000000-0005-0000-0000-000094660000}"/>
    <cellStyle name="Normal 6 4 2 2 5 4 3" xfId="14041" xr:uid="{00000000-0005-0000-0000-000095660000}"/>
    <cellStyle name="Normal 6 4 2 2 5 4 3 2" xfId="14042" xr:uid="{00000000-0005-0000-0000-000096660000}"/>
    <cellStyle name="Normal 6 4 2 2 5 4 3 2 2" xfId="41263" xr:uid="{00000000-0005-0000-0000-000097660000}"/>
    <cellStyle name="Normal 6 4 2 2 5 4 3 3" xfId="31245" xr:uid="{00000000-0005-0000-0000-000098660000}"/>
    <cellStyle name="Normal 6 4 2 2 5 4 4" xfId="14043" xr:uid="{00000000-0005-0000-0000-000099660000}"/>
    <cellStyle name="Normal 6 4 2 2 5 4 4 2" xfId="36050" xr:uid="{00000000-0005-0000-0000-00009A660000}"/>
    <cellStyle name="Normal 6 4 2 2 5 4 5" xfId="25454" xr:uid="{00000000-0005-0000-0000-00009B660000}"/>
    <cellStyle name="Normal 6 4 2 2 5 5" xfId="14044" xr:uid="{00000000-0005-0000-0000-00009C660000}"/>
    <cellStyle name="Normal 6 4 2 2 5 5 2" xfId="14045" xr:uid="{00000000-0005-0000-0000-00009D660000}"/>
    <cellStyle name="Normal 6 4 2 2 5 5 2 2" xfId="41264" xr:uid="{00000000-0005-0000-0000-00009E660000}"/>
    <cellStyle name="Normal 6 4 2 2 5 5 3" xfId="31246" xr:uid="{00000000-0005-0000-0000-00009F660000}"/>
    <cellStyle name="Normal 6 4 2 2 5 6" xfId="14046" xr:uid="{00000000-0005-0000-0000-0000A0660000}"/>
    <cellStyle name="Normal 6 4 2 2 5 6 2" xfId="14047" xr:uid="{00000000-0005-0000-0000-0000A1660000}"/>
    <cellStyle name="Normal 6 4 2 2 5 6 2 2" xfId="41265" xr:uid="{00000000-0005-0000-0000-0000A2660000}"/>
    <cellStyle name="Normal 6 4 2 2 5 6 3" xfId="31247" xr:uid="{00000000-0005-0000-0000-0000A3660000}"/>
    <cellStyle name="Normal 6 4 2 2 5 7" xfId="14048" xr:uid="{00000000-0005-0000-0000-0000A4660000}"/>
    <cellStyle name="Normal 6 4 2 2 5 7 2" xfId="36045" xr:uid="{00000000-0005-0000-0000-0000A5660000}"/>
    <cellStyle name="Normal 6 4 2 2 5 8" xfId="25449" xr:uid="{00000000-0005-0000-0000-0000A6660000}"/>
    <cellStyle name="Normal 6 4 2 2 6" xfId="14049" xr:uid="{00000000-0005-0000-0000-0000A7660000}"/>
    <cellStyle name="Normal 6 4 2 2 6 2" xfId="14050" xr:uid="{00000000-0005-0000-0000-0000A8660000}"/>
    <cellStyle name="Normal 6 4 2 2 6 2 2" xfId="14051" xr:uid="{00000000-0005-0000-0000-0000A9660000}"/>
    <cellStyle name="Normal 6 4 2 2 6 2 2 2" xfId="14052" xr:uid="{00000000-0005-0000-0000-0000AA660000}"/>
    <cellStyle name="Normal 6 4 2 2 6 2 2 2 2" xfId="41266" xr:uid="{00000000-0005-0000-0000-0000AB660000}"/>
    <cellStyle name="Normal 6 4 2 2 6 2 2 3" xfId="31248" xr:uid="{00000000-0005-0000-0000-0000AC660000}"/>
    <cellStyle name="Normal 6 4 2 2 6 2 3" xfId="14053" xr:uid="{00000000-0005-0000-0000-0000AD660000}"/>
    <cellStyle name="Normal 6 4 2 2 6 2 3 2" xfId="14054" xr:uid="{00000000-0005-0000-0000-0000AE660000}"/>
    <cellStyle name="Normal 6 4 2 2 6 2 3 2 2" xfId="41267" xr:uid="{00000000-0005-0000-0000-0000AF660000}"/>
    <cellStyle name="Normal 6 4 2 2 6 2 3 3" xfId="31249" xr:uid="{00000000-0005-0000-0000-0000B0660000}"/>
    <cellStyle name="Normal 6 4 2 2 6 2 4" xfId="14055" xr:uid="{00000000-0005-0000-0000-0000B1660000}"/>
    <cellStyle name="Normal 6 4 2 2 6 2 4 2" xfId="36052" xr:uid="{00000000-0005-0000-0000-0000B2660000}"/>
    <cellStyle name="Normal 6 4 2 2 6 2 5" xfId="25456" xr:uid="{00000000-0005-0000-0000-0000B3660000}"/>
    <cellStyle name="Normal 6 4 2 2 6 3" xfId="14056" xr:uid="{00000000-0005-0000-0000-0000B4660000}"/>
    <cellStyle name="Normal 6 4 2 2 6 3 2" xfId="14057" xr:uid="{00000000-0005-0000-0000-0000B5660000}"/>
    <cellStyle name="Normal 6 4 2 2 6 3 2 2" xfId="14058" xr:uid="{00000000-0005-0000-0000-0000B6660000}"/>
    <cellStyle name="Normal 6 4 2 2 6 3 2 2 2" xfId="41268" xr:uid="{00000000-0005-0000-0000-0000B7660000}"/>
    <cellStyle name="Normal 6 4 2 2 6 3 2 3" xfId="31250" xr:uid="{00000000-0005-0000-0000-0000B8660000}"/>
    <cellStyle name="Normal 6 4 2 2 6 3 3" xfId="14059" xr:uid="{00000000-0005-0000-0000-0000B9660000}"/>
    <cellStyle name="Normal 6 4 2 2 6 3 3 2" xfId="14060" xr:uid="{00000000-0005-0000-0000-0000BA660000}"/>
    <cellStyle name="Normal 6 4 2 2 6 3 3 2 2" xfId="41269" xr:uid="{00000000-0005-0000-0000-0000BB660000}"/>
    <cellStyle name="Normal 6 4 2 2 6 3 3 3" xfId="31251" xr:uid="{00000000-0005-0000-0000-0000BC660000}"/>
    <cellStyle name="Normal 6 4 2 2 6 3 4" xfId="14061" xr:uid="{00000000-0005-0000-0000-0000BD660000}"/>
    <cellStyle name="Normal 6 4 2 2 6 3 4 2" xfId="36053" xr:uid="{00000000-0005-0000-0000-0000BE660000}"/>
    <cellStyle name="Normal 6 4 2 2 6 3 5" xfId="25457" xr:uid="{00000000-0005-0000-0000-0000BF660000}"/>
    <cellStyle name="Normal 6 4 2 2 6 4" xfId="14062" xr:uid="{00000000-0005-0000-0000-0000C0660000}"/>
    <cellStyle name="Normal 6 4 2 2 6 4 2" xfId="14063" xr:uid="{00000000-0005-0000-0000-0000C1660000}"/>
    <cellStyle name="Normal 6 4 2 2 6 4 2 2" xfId="41270" xr:uid="{00000000-0005-0000-0000-0000C2660000}"/>
    <cellStyle name="Normal 6 4 2 2 6 4 3" xfId="31252" xr:uid="{00000000-0005-0000-0000-0000C3660000}"/>
    <cellStyle name="Normal 6 4 2 2 6 5" xfId="14064" xr:uid="{00000000-0005-0000-0000-0000C4660000}"/>
    <cellStyle name="Normal 6 4 2 2 6 5 2" xfId="14065" xr:uid="{00000000-0005-0000-0000-0000C5660000}"/>
    <cellStyle name="Normal 6 4 2 2 6 5 2 2" xfId="41271" xr:uid="{00000000-0005-0000-0000-0000C6660000}"/>
    <cellStyle name="Normal 6 4 2 2 6 5 3" xfId="31253" xr:uid="{00000000-0005-0000-0000-0000C7660000}"/>
    <cellStyle name="Normal 6 4 2 2 6 6" xfId="14066" xr:uid="{00000000-0005-0000-0000-0000C8660000}"/>
    <cellStyle name="Normal 6 4 2 2 6 6 2" xfId="36051" xr:uid="{00000000-0005-0000-0000-0000C9660000}"/>
    <cellStyle name="Normal 6 4 2 2 6 7" xfId="25455" xr:uid="{00000000-0005-0000-0000-0000CA660000}"/>
    <cellStyle name="Normal 6 4 2 2 7" xfId="14067" xr:uid="{00000000-0005-0000-0000-0000CB660000}"/>
    <cellStyle name="Normal 6 4 2 2 7 2" xfId="14068" xr:uid="{00000000-0005-0000-0000-0000CC660000}"/>
    <cellStyle name="Normal 6 4 2 2 7 2 2" xfId="14069" xr:uid="{00000000-0005-0000-0000-0000CD660000}"/>
    <cellStyle name="Normal 6 4 2 2 7 2 2 2" xfId="41272" xr:uid="{00000000-0005-0000-0000-0000CE660000}"/>
    <cellStyle name="Normal 6 4 2 2 7 2 3" xfId="31254" xr:uid="{00000000-0005-0000-0000-0000CF660000}"/>
    <cellStyle name="Normal 6 4 2 2 7 3" xfId="14070" xr:uid="{00000000-0005-0000-0000-0000D0660000}"/>
    <cellStyle name="Normal 6 4 2 2 7 3 2" xfId="14071" xr:uid="{00000000-0005-0000-0000-0000D1660000}"/>
    <cellStyle name="Normal 6 4 2 2 7 3 2 2" xfId="41273" xr:uid="{00000000-0005-0000-0000-0000D2660000}"/>
    <cellStyle name="Normal 6 4 2 2 7 3 3" xfId="31255" xr:uid="{00000000-0005-0000-0000-0000D3660000}"/>
    <cellStyle name="Normal 6 4 2 2 7 4" xfId="14072" xr:uid="{00000000-0005-0000-0000-0000D4660000}"/>
    <cellStyle name="Normal 6 4 2 2 7 4 2" xfId="36054" xr:uid="{00000000-0005-0000-0000-0000D5660000}"/>
    <cellStyle name="Normal 6 4 2 2 7 5" xfId="25458" xr:uid="{00000000-0005-0000-0000-0000D6660000}"/>
    <cellStyle name="Normal 6 4 2 2 8" xfId="14073" xr:uid="{00000000-0005-0000-0000-0000D7660000}"/>
    <cellStyle name="Normal 6 4 2 2 8 2" xfId="14074" xr:uid="{00000000-0005-0000-0000-0000D8660000}"/>
    <cellStyle name="Normal 6 4 2 2 8 2 2" xfId="14075" xr:uid="{00000000-0005-0000-0000-0000D9660000}"/>
    <cellStyle name="Normal 6 4 2 2 8 2 2 2" xfId="41274" xr:uid="{00000000-0005-0000-0000-0000DA660000}"/>
    <cellStyle name="Normal 6 4 2 2 8 2 3" xfId="31256" xr:uid="{00000000-0005-0000-0000-0000DB660000}"/>
    <cellStyle name="Normal 6 4 2 2 8 3" xfId="14076" xr:uid="{00000000-0005-0000-0000-0000DC660000}"/>
    <cellStyle name="Normal 6 4 2 2 8 3 2" xfId="14077" xr:uid="{00000000-0005-0000-0000-0000DD660000}"/>
    <cellStyle name="Normal 6 4 2 2 8 3 2 2" xfId="41275" xr:uid="{00000000-0005-0000-0000-0000DE660000}"/>
    <cellStyle name="Normal 6 4 2 2 8 3 3" xfId="31257" xr:uid="{00000000-0005-0000-0000-0000DF660000}"/>
    <cellStyle name="Normal 6 4 2 2 8 4" xfId="14078" xr:uid="{00000000-0005-0000-0000-0000E0660000}"/>
    <cellStyle name="Normal 6 4 2 2 8 4 2" xfId="36055" xr:uid="{00000000-0005-0000-0000-0000E1660000}"/>
    <cellStyle name="Normal 6 4 2 2 8 5" xfId="25459" xr:uid="{00000000-0005-0000-0000-0000E2660000}"/>
    <cellStyle name="Normal 6 4 2 2 9" xfId="14079" xr:uid="{00000000-0005-0000-0000-0000E3660000}"/>
    <cellStyle name="Normal 6 4 2 2 9 2" xfId="14080" xr:uid="{00000000-0005-0000-0000-0000E4660000}"/>
    <cellStyle name="Normal 6 4 2 2 9 2 2" xfId="41276" xr:uid="{00000000-0005-0000-0000-0000E5660000}"/>
    <cellStyle name="Normal 6 4 2 2 9 3" xfId="31258" xr:uid="{00000000-0005-0000-0000-0000E6660000}"/>
    <cellStyle name="Normal 6 4 2 3" xfId="14081" xr:uid="{00000000-0005-0000-0000-0000E7660000}"/>
    <cellStyle name="Normal 6 4 2 3 10" xfId="25460" xr:uid="{00000000-0005-0000-0000-0000E8660000}"/>
    <cellStyle name="Normal 6 4 2 3 2" xfId="14082" xr:uid="{00000000-0005-0000-0000-0000E9660000}"/>
    <cellStyle name="Normal 6 4 2 3 2 2" xfId="14083" xr:uid="{00000000-0005-0000-0000-0000EA660000}"/>
    <cellStyle name="Normal 6 4 2 3 2 2 2" xfId="14084" xr:uid="{00000000-0005-0000-0000-0000EB660000}"/>
    <cellStyle name="Normal 6 4 2 3 2 2 2 2" xfId="14085" xr:uid="{00000000-0005-0000-0000-0000EC660000}"/>
    <cellStyle name="Normal 6 4 2 3 2 2 2 2 2" xfId="14086" xr:uid="{00000000-0005-0000-0000-0000ED660000}"/>
    <cellStyle name="Normal 6 4 2 3 2 2 2 2 2 2" xfId="41277" xr:uid="{00000000-0005-0000-0000-0000EE660000}"/>
    <cellStyle name="Normal 6 4 2 3 2 2 2 2 3" xfId="31259" xr:uid="{00000000-0005-0000-0000-0000EF660000}"/>
    <cellStyle name="Normal 6 4 2 3 2 2 2 3" xfId="14087" xr:uid="{00000000-0005-0000-0000-0000F0660000}"/>
    <cellStyle name="Normal 6 4 2 3 2 2 2 3 2" xfId="14088" xr:uid="{00000000-0005-0000-0000-0000F1660000}"/>
    <cellStyle name="Normal 6 4 2 3 2 2 2 3 2 2" xfId="41278" xr:uid="{00000000-0005-0000-0000-0000F2660000}"/>
    <cellStyle name="Normal 6 4 2 3 2 2 2 3 3" xfId="31260" xr:uid="{00000000-0005-0000-0000-0000F3660000}"/>
    <cellStyle name="Normal 6 4 2 3 2 2 2 4" xfId="14089" xr:uid="{00000000-0005-0000-0000-0000F4660000}"/>
    <cellStyle name="Normal 6 4 2 3 2 2 2 4 2" xfId="36059" xr:uid="{00000000-0005-0000-0000-0000F5660000}"/>
    <cellStyle name="Normal 6 4 2 3 2 2 2 5" xfId="25463" xr:uid="{00000000-0005-0000-0000-0000F6660000}"/>
    <cellStyle name="Normal 6 4 2 3 2 2 3" xfId="14090" xr:uid="{00000000-0005-0000-0000-0000F7660000}"/>
    <cellStyle name="Normal 6 4 2 3 2 2 3 2" xfId="14091" xr:uid="{00000000-0005-0000-0000-0000F8660000}"/>
    <cellStyle name="Normal 6 4 2 3 2 2 3 2 2" xfId="14092" xr:uid="{00000000-0005-0000-0000-0000F9660000}"/>
    <cellStyle name="Normal 6 4 2 3 2 2 3 2 2 2" xfId="41279" xr:uid="{00000000-0005-0000-0000-0000FA660000}"/>
    <cellStyle name="Normal 6 4 2 3 2 2 3 2 3" xfId="31261" xr:uid="{00000000-0005-0000-0000-0000FB660000}"/>
    <cellStyle name="Normal 6 4 2 3 2 2 3 3" xfId="14093" xr:uid="{00000000-0005-0000-0000-0000FC660000}"/>
    <cellStyle name="Normal 6 4 2 3 2 2 3 3 2" xfId="14094" xr:uid="{00000000-0005-0000-0000-0000FD660000}"/>
    <cellStyle name="Normal 6 4 2 3 2 2 3 3 2 2" xfId="41280" xr:uid="{00000000-0005-0000-0000-0000FE660000}"/>
    <cellStyle name="Normal 6 4 2 3 2 2 3 3 3" xfId="31262" xr:uid="{00000000-0005-0000-0000-0000FF660000}"/>
    <cellStyle name="Normal 6 4 2 3 2 2 3 4" xfId="14095" xr:uid="{00000000-0005-0000-0000-000000670000}"/>
    <cellStyle name="Normal 6 4 2 3 2 2 3 4 2" xfId="36060" xr:uid="{00000000-0005-0000-0000-000001670000}"/>
    <cellStyle name="Normal 6 4 2 3 2 2 3 5" xfId="25464" xr:uid="{00000000-0005-0000-0000-000002670000}"/>
    <cellStyle name="Normal 6 4 2 3 2 2 4" xfId="14096" xr:uid="{00000000-0005-0000-0000-000003670000}"/>
    <cellStyle name="Normal 6 4 2 3 2 2 4 2" xfId="14097" xr:uid="{00000000-0005-0000-0000-000004670000}"/>
    <cellStyle name="Normal 6 4 2 3 2 2 4 2 2" xfId="41281" xr:uid="{00000000-0005-0000-0000-000005670000}"/>
    <cellStyle name="Normal 6 4 2 3 2 2 4 3" xfId="31263" xr:uid="{00000000-0005-0000-0000-000006670000}"/>
    <cellStyle name="Normal 6 4 2 3 2 2 5" xfId="14098" xr:uid="{00000000-0005-0000-0000-000007670000}"/>
    <cellStyle name="Normal 6 4 2 3 2 2 5 2" xfId="14099" xr:uid="{00000000-0005-0000-0000-000008670000}"/>
    <cellStyle name="Normal 6 4 2 3 2 2 5 2 2" xfId="41282" xr:uid="{00000000-0005-0000-0000-000009670000}"/>
    <cellStyle name="Normal 6 4 2 3 2 2 5 3" xfId="31264" xr:uid="{00000000-0005-0000-0000-00000A670000}"/>
    <cellStyle name="Normal 6 4 2 3 2 2 6" xfId="14100" xr:uid="{00000000-0005-0000-0000-00000B670000}"/>
    <cellStyle name="Normal 6 4 2 3 2 2 6 2" xfId="36058" xr:uid="{00000000-0005-0000-0000-00000C670000}"/>
    <cellStyle name="Normal 6 4 2 3 2 2 7" xfId="25462" xr:uid="{00000000-0005-0000-0000-00000D670000}"/>
    <cellStyle name="Normal 6 4 2 3 2 3" xfId="14101" xr:uid="{00000000-0005-0000-0000-00000E670000}"/>
    <cellStyle name="Normal 6 4 2 3 2 3 2" xfId="14102" xr:uid="{00000000-0005-0000-0000-00000F670000}"/>
    <cellStyle name="Normal 6 4 2 3 2 3 2 2" xfId="14103" xr:uid="{00000000-0005-0000-0000-000010670000}"/>
    <cellStyle name="Normal 6 4 2 3 2 3 2 2 2" xfId="41283" xr:uid="{00000000-0005-0000-0000-000011670000}"/>
    <cellStyle name="Normal 6 4 2 3 2 3 2 3" xfId="31265" xr:uid="{00000000-0005-0000-0000-000012670000}"/>
    <cellStyle name="Normal 6 4 2 3 2 3 3" xfId="14104" xr:uid="{00000000-0005-0000-0000-000013670000}"/>
    <cellStyle name="Normal 6 4 2 3 2 3 3 2" xfId="14105" xr:uid="{00000000-0005-0000-0000-000014670000}"/>
    <cellStyle name="Normal 6 4 2 3 2 3 3 2 2" xfId="41284" xr:uid="{00000000-0005-0000-0000-000015670000}"/>
    <cellStyle name="Normal 6 4 2 3 2 3 3 3" xfId="31266" xr:uid="{00000000-0005-0000-0000-000016670000}"/>
    <cellStyle name="Normal 6 4 2 3 2 3 4" xfId="14106" xr:uid="{00000000-0005-0000-0000-000017670000}"/>
    <cellStyle name="Normal 6 4 2 3 2 3 4 2" xfId="36061" xr:uid="{00000000-0005-0000-0000-000018670000}"/>
    <cellStyle name="Normal 6 4 2 3 2 3 5" xfId="25465" xr:uid="{00000000-0005-0000-0000-000019670000}"/>
    <cellStyle name="Normal 6 4 2 3 2 4" xfId="14107" xr:uid="{00000000-0005-0000-0000-00001A670000}"/>
    <cellStyle name="Normal 6 4 2 3 2 4 2" xfId="14108" xr:uid="{00000000-0005-0000-0000-00001B670000}"/>
    <cellStyle name="Normal 6 4 2 3 2 4 2 2" xfId="14109" xr:uid="{00000000-0005-0000-0000-00001C670000}"/>
    <cellStyle name="Normal 6 4 2 3 2 4 2 2 2" xfId="41285" xr:uid="{00000000-0005-0000-0000-00001D670000}"/>
    <cellStyle name="Normal 6 4 2 3 2 4 2 3" xfId="31267" xr:uid="{00000000-0005-0000-0000-00001E670000}"/>
    <cellStyle name="Normal 6 4 2 3 2 4 3" xfId="14110" xr:uid="{00000000-0005-0000-0000-00001F670000}"/>
    <cellStyle name="Normal 6 4 2 3 2 4 3 2" xfId="14111" xr:uid="{00000000-0005-0000-0000-000020670000}"/>
    <cellStyle name="Normal 6 4 2 3 2 4 3 2 2" xfId="41286" xr:uid="{00000000-0005-0000-0000-000021670000}"/>
    <cellStyle name="Normal 6 4 2 3 2 4 3 3" xfId="31268" xr:uid="{00000000-0005-0000-0000-000022670000}"/>
    <cellStyle name="Normal 6 4 2 3 2 4 4" xfId="14112" xr:uid="{00000000-0005-0000-0000-000023670000}"/>
    <cellStyle name="Normal 6 4 2 3 2 4 4 2" xfId="36062" xr:uid="{00000000-0005-0000-0000-000024670000}"/>
    <cellStyle name="Normal 6 4 2 3 2 4 5" xfId="25466" xr:uid="{00000000-0005-0000-0000-000025670000}"/>
    <cellStyle name="Normal 6 4 2 3 2 5" xfId="14113" xr:uid="{00000000-0005-0000-0000-000026670000}"/>
    <cellStyle name="Normal 6 4 2 3 2 5 2" xfId="14114" xr:uid="{00000000-0005-0000-0000-000027670000}"/>
    <cellStyle name="Normal 6 4 2 3 2 5 2 2" xfId="41287" xr:uid="{00000000-0005-0000-0000-000028670000}"/>
    <cellStyle name="Normal 6 4 2 3 2 5 3" xfId="31269" xr:uid="{00000000-0005-0000-0000-000029670000}"/>
    <cellStyle name="Normal 6 4 2 3 2 6" xfId="14115" xr:uid="{00000000-0005-0000-0000-00002A670000}"/>
    <cellStyle name="Normal 6 4 2 3 2 6 2" xfId="14116" xr:uid="{00000000-0005-0000-0000-00002B670000}"/>
    <cellStyle name="Normal 6 4 2 3 2 6 2 2" xfId="41288" xr:uid="{00000000-0005-0000-0000-00002C670000}"/>
    <cellStyle name="Normal 6 4 2 3 2 6 3" xfId="31270" xr:uid="{00000000-0005-0000-0000-00002D670000}"/>
    <cellStyle name="Normal 6 4 2 3 2 7" xfId="14117" xr:uid="{00000000-0005-0000-0000-00002E670000}"/>
    <cellStyle name="Normal 6 4 2 3 2 7 2" xfId="36057" xr:uid="{00000000-0005-0000-0000-00002F670000}"/>
    <cellStyle name="Normal 6 4 2 3 2 8" xfId="25461" xr:uid="{00000000-0005-0000-0000-000030670000}"/>
    <cellStyle name="Normal 6 4 2 3 3" xfId="14118" xr:uid="{00000000-0005-0000-0000-000031670000}"/>
    <cellStyle name="Normal 6 4 2 3 3 2" xfId="14119" xr:uid="{00000000-0005-0000-0000-000032670000}"/>
    <cellStyle name="Normal 6 4 2 3 3 2 2" xfId="14120" xr:uid="{00000000-0005-0000-0000-000033670000}"/>
    <cellStyle name="Normal 6 4 2 3 3 2 2 2" xfId="14121" xr:uid="{00000000-0005-0000-0000-000034670000}"/>
    <cellStyle name="Normal 6 4 2 3 3 2 2 2 2" xfId="14122" xr:uid="{00000000-0005-0000-0000-000035670000}"/>
    <cellStyle name="Normal 6 4 2 3 3 2 2 2 2 2" xfId="41289" xr:uid="{00000000-0005-0000-0000-000036670000}"/>
    <cellStyle name="Normal 6 4 2 3 3 2 2 2 3" xfId="31271" xr:uid="{00000000-0005-0000-0000-000037670000}"/>
    <cellStyle name="Normal 6 4 2 3 3 2 2 3" xfId="14123" xr:uid="{00000000-0005-0000-0000-000038670000}"/>
    <cellStyle name="Normal 6 4 2 3 3 2 2 3 2" xfId="14124" xr:uid="{00000000-0005-0000-0000-000039670000}"/>
    <cellStyle name="Normal 6 4 2 3 3 2 2 3 2 2" xfId="41290" xr:uid="{00000000-0005-0000-0000-00003A670000}"/>
    <cellStyle name="Normal 6 4 2 3 3 2 2 3 3" xfId="31272" xr:uid="{00000000-0005-0000-0000-00003B670000}"/>
    <cellStyle name="Normal 6 4 2 3 3 2 2 4" xfId="14125" xr:uid="{00000000-0005-0000-0000-00003C670000}"/>
    <cellStyle name="Normal 6 4 2 3 3 2 2 4 2" xfId="36065" xr:uid="{00000000-0005-0000-0000-00003D670000}"/>
    <cellStyle name="Normal 6 4 2 3 3 2 2 5" xfId="25469" xr:uid="{00000000-0005-0000-0000-00003E670000}"/>
    <cellStyle name="Normal 6 4 2 3 3 2 3" xfId="14126" xr:uid="{00000000-0005-0000-0000-00003F670000}"/>
    <cellStyle name="Normal 6 4 2 3 3 2 3 2" xfId="14127" xr:uid="{00000000-0005-0000-0000-000040670000}"/>
    <cellStyle name="Normal 6 4 2 3 3 2 3 2 2" xfId="14128" xr:uid="{00000000-0005-0000-0000-000041670000}"/>
    <cellStyle name="Normal 6 4 2 3 3 2 3 2 2 2" xfId="41291" xr:uid="{00000000-0005-0000-0000-000042670000}"/>
    <cellStyle name="Normal 6 4 2 3 3 2 3 2 3" xfId="31273" xr:uid="{00000000-0005-0000-0000-000043670000}"/>
    <cellStyle name="Normal 6 4 2 3 3 2 3 3" xfId="14129" xr:uid="{00000000-0005-0000-0000-000044670000}"/>
    <cellStyle name="Normal 6 4 2 3 3 2 3 3 2" xfId="14130" xr:uid="{00000000-0005-0000-0000-000045670000}"/>
    <cellStyle name="Normal 6 4 2 3 3 2 3 3 2 2" xfId="41292" xr:uid="{00000000-0005-0000-0000-000046670000}"/>
    <cellStyle name="Normal 6 4 2 3 3 2 3 3 3" xfId="31274" xr:uid="{00000000-0005-0000-0000-000047670000}"/>
    <cellStyle name="Normal 6 4 2 3 3 2 3 4" xfId="14131" xr:uid="{00000000-0005-0000-0000-000048670000}"/>
    <cellStyle name="Normal 6 4 2 3 3 2 3 4 2" xfId="36066" xr:uid="{00000000-0005-0000-0000-000049670000}"/>
    <cellStyle name="Normal 6 4 2 3 3 2 3 5" xfId="25470" xr:uid="{00000000-0005-0000-0000-00004A670000}"/>
    <cellStyle name="Normal 6 4 2 3 3 2 4" xfId="14132" xr:uid="{00000000-0005-0000-0000-00004B670000}"/>
    <cellStyle name="Normal 6 4 2 3 3 2 4 2" xfId="14133" xr:uid="{00000000-0005-0000-0000-00004C670000}"/>
    <cellStyle name="Normal 6 4 2 3 3 2 4 2 2" xfId="41293" xr:uid="{00000000-0005-0000-0000-00004D670000}"/>
    <cellStyle name="Normal 6 4 2 3 3 2 4 3" xfId="31275" xr:uid="{00000000-0005-0000-0000-00004E670000}"/>
    <cellStyle name="Normal 6 4 2 3 3 2 5" xfId="14134" xr:uid="{00000000-0005-0000-0000-00004F670000}"/>
    <cellStyle name="Normal 6 4 2 3 3 2 5 2" xfId="14135" xr:uid="{00000000-0005-0000-0000-000050670000}"/>
    <cellStyle name="Normal 6 4 2 3 3 2 5 2 2" xfId="41294" xr:uid="{00000000-0005-0000-0000-000051670000}"/>
    <cellStyle name="Normal 6 4 2 3 3 2 5 3" xfId="31276" xr:uid="{00000000-0005-0000-0000-000052670000}"/>
    <cellStyle name="Normal 6 4 2 3 3 2 6" xfId="14136" xr:uid="{00000000-0005-0000-0000-000053670000}"/>
    <cellStyle name="Normal 6 4 2 3 3 2 6 2" xfId="36064" xr:uid="{00000000-0005-0000-0000-000054670000}"/>
    <cellStyle name="Normal 6 4 2 3 3 2 7" xfId="25468" xr:uid="{00000000-0005-0000-0000-000055670000}"/>
    <cellStyle name="Normal 6 4 2 3 3 3" xfId="14137" xr:uid="{00000000-0005-0000-0000-000056670000}"/>
    <cellStyle name="Normal 6 4 2 3 3 3 2" xfId="14138" xr:uid="{00000000-0005-0000-0000-000057670000}"/>
    <cellStyle name="Normal 6 4 2 3 3 3 2 2" xfId="14139" xr:uid="{00000000-0005-0000-0000-000058670000}"/>
    <cellStyle name="Normal 6 4 2 3 3 3 2 2 2" xfId="41295" xr:uid="{00000000-0005-0000-0000-000059670000}"/>
    <cellStyle name="Normal 6 4 2 3 3 3 2 3" xfId="31277" xr:uid="{00000000-0005-0000-0000-00005A670000}"/>
    <cellStyle name="Normal 6 4 2 3 3 3 3" xfId="14140" xr:uid="{00000000-0005-0000-0000-00005B670000}"/>
    <cellStyle name="Normal 6 4 2 3 3 3 3 2" xfId="14141" xr:uid="{00000000-0005-0000-0000-00005C670000}"/>
    <cellStyle name="Normal 6 4 2 3 3 3 3 2 2" xfId="41296" xr:uid="{00000000-0005-0000-0000-00005D670000}"/>
    <cellStyle name="Normal 6 4 2 3 3 3 3 3" xfId="31278" xr:uid="{00000000-0005-0000-0000-00005E670000}"/>
    <cellStyle name="Normal 6 4 2 3 3 3 4" xfId="14142" xr:uid="{00000000-0005-0000-0000-00005F670000}"/>
    <cellStyle name="Normal 6 4 2 3 3 3 4 2" xfId="36067" xr:uid="{00000000-0005-0000-0000-000060670000}"/>
    <cellStyle name="Normal 6 4 2 3 3 3 5" xfId="25471" xr:uid="{00000000-0005-0000-0000-000061670000}"/>
    <cellStyle name="Normal 6 4 2 3 3 4" xfId="14143" xr:uid="{00000000-0005-0000-0000-000062670000}"/>
    <cellStyle name="Normal 6 4 2 3 3 4 2" xfId="14144" xr:uid="{00000000-0005-0000-0000-000063670000}"/>
    <cellStyle name="Normal 6 4 2 3 3 4 2 2" xfId="14145" xr:uid="{00000000-0005-0000-0000-000064670000}"/>
    <cellStyle name="Normal 6 4 2 3 3 4 2 2 2" xfId="41297" xr:uid="{00000000-0005-0000-0000-000065670000}"/>
    <cellStyle name="Normal 6 4 2 3 3 4 2 3" xfId="31279" xr:uid="{00000000-0005-0000-0000-000066670000}"/>
    <cellStyle name="Normal 6 4 2 3 3 4 3" xfId="14146" xr:uid="{00000000-0005-0000-0000-000067670000}"/>
    <cellStyle name="Normal 6 4 2 3 3 4 3 2" xfId="14147" xr:uid="{00000000-0005-0000-0000-000068670000}"/>
    <cellStyle name="Normal 6 4 2 3 3 4 3 2 2" xfId="41298" xr:uid="{00000000-0005-0000-0000-000069670000}"/>
    <cellStyle name="Normal 6 4 2 3 3 4 3 3" xfId="31280" xr:uid="{00000000-0005-0000-0000-00006A670000}"/>
    <cellStyle name="Normal 6 4 2 3 3 4 4" xfId="14148" xr:uid="{00000000-0005-0000-0000-00006B670000}"/>
    <cellStyle name="Normal 6 4 2 3 3 4 4 2" xfId="36068" xr:uid="{00000000-0005-0000-0000-00006C670000}"/>
    <cellStyle name="Normal 6 4 2 3 3 4 5" xfId="25472" xr:uid="{00000000-0005-0000-0000-00006D670000}"/>
    <cellStyle name="Normal 6 4 2 3 3 5" xfId="14149" xr:uid="{00000000-0005-0000-0000-00006E670000}"/>
    <cellStyle name="Normal 6 4 2 3 3 5 2" xfId="14150" xr:uid="{00000000-0005-0000-0000-00006F670000}"/>
    <cellStyle name="Normal 6 4 2 3 3 5 2 2" xfId="41299" xr:uid="{00000000-0005-0000-0000-000070670000}"/>
    <cellStyle name="Normal 6 4 2 3 3 5 3" xfId="31281" xr:uid="{00000000-0005-0000-0000-000071670000}"/>
    <cellStyle name="Normal 6 4 2 3 3 6" xfId="14151" xr:uid="{00000000-0005-0000-0000-000072670000}"/>
    <cellStyle name="Normal 6 4 2 3 3 6 2" xfId="14152" xr:uid="{00000000-0005-0000-0000-000073670000}"/>
    <cellStyle name="Normal 6 4 2 3 3 6 2 2" xfId="41300" xr:uid="{00000000-0005-0000-0000-000074670000}"/>
    <cellStyle name="Normal 6 4 2 3 3 6 3" xfId="31282" xr:uid="{00000000-0005-0000-0000-000075670000}"/>
    <cellStyle name="Normal 6 4 2 3 3 7" xfId="14153" xr:uid="{00000000-0005-0000-0000-000076670000}"/>
    <cellStyle name="Normal 6 4 2 3 3 7 2" xfId="36063" xr:uid="{00000000-0005-0000-0000-000077670000}"/>
    <cellStyle name="Normal 6 4 2 3 3 8" xfId="25467" xr:uid="{00000000-0005-0000-0000-000078670000}"/>
    <cellStyle name="Normal 6 4 2 3 4" xfId="14154" xr:uid="{00000000-0005-0000-0000-000079670000}"/>
    <cellStyle name="Normal 6 4 2 3 4 2" xfId="14155" xr:uid="{00000000-0005-0000-0000-00007A670000}"/>
    <cellStyle name="Normal 6 4 2 3 4 2 2" xfId="14156" xr:uid="{00000000-0005-0000-0000-00007B670000}"/>
    <cellStyle name="Normal 6 4 2 3 4 2 2 2" xfId="14157" xr:uid="{00000000-0005-0000-0000-00007C670000}"/>
    <cellStyle name="Normal 6 4 2 3 4 2 2 2 2" xfId="41301" xr:uid="{00000000-0005-0000-0000-00007D670000}"/>
    <cellStyle name="Normal 6 4 2 3 4 2 2 3" xfId="31283" xr:uid="{00000000-0005-0000-0000-00007E670000}"/>
    <cellStyle name="Normal 6 4 2 3 4 2 3" xfId="14158" xr:uid="{00000000-0005-0000-0000-00007F670000}"/>
    <cellStyle name="Normal 6 4 2 3 4 2 3 2" xfId="14159" xr:uid="{00000000-0005-0000-0000-000080670000}"/>
    <cellStyle name="Normal 6 4 2 3 4 2 3 2 2" xfId="41302" xr:uid="{00000000-0005-0000-0000-000081670000}"/>
    <cellStyle name="Normal 6 4 2 3 4 2 3 3" xfId="31284" xr:uid="{00000000-0005-0000-0000-000082670000}"/>
    <cellStyle name="Normal 6 4 2 3 4 2 4" xfId="14160" xr:uid="{00000000-0005-0000-0000-000083670000}"/>
    <cellStyle name="Normal 6 4 2 3 4 2 4 2" xfId="36070" xr:uid="{00000000-0005-0000-0000-000084670000}"/>
    <cellStyle name="Normal 6 4 2 3 4 2 5" xfId="25474" xr:uid="{00000000-0005-0000-0000-000085670000}"/>
    <cellStyle name="Normal 6 4 2 3 4 3" xfId="14161" xr:uid="{00000000-0005-0000-0000-000086670000}"/>
    <cellStyle name="Normal 6 4 2 3 4 3 2" xfId="14162" xr:uid="{00000000-0005-0000-0000-000087670000}"/>
    <cellStyle name="Normal 6 4 2 3 4 3 2 2" xfId="14163" xr:uid="{00000000-0005-0000-0000-000088670000}"/>
    <cellStyle name="Normal 6 4 2 3 4 3 2 2 2" xfId="41303" xr:uid="{00000000-0005-0000-0000-000089670000}"/>
    <cellStyle name="Normal 6 4 2 3 4 3 2 3" xfId="31285" xr:uid="{00000000-0005-0000-0000-00008A670000}"/>
    <cellStyle name="Normal 6 4 2 3 4 3 3" xfId="14164" xr:uid="{00000000-0005-0000-0000-00008B670000}"/>
    <cellStyle name="Normal 6 4 2 3 4 3 3 2" xfId="14165" xr:uid="{00000000-0005-0000-0000-00008C670000}"/>
    <cellStyle name="Normal 6 4 2 3 4 3 3 2 2" xfId="41304" xr:uid="{00000000-0005-0000-0000-00008D670000}"/>
    <cellStyle name="Normal 6 4 2 3 4 3 3 3" xfId="31286" xr:uid="{00000000-0005-0000-0000-00008E670000}"/>
    <cellStyle name="Normal 6 4 2 3 4 3 4" xfId="14166" xr:uid="{00000000-0005-0000-0000-00008F670000}"/>
    <cellStyle name="Normal 6 4 2 3 4 3 4 2" xfId="36071" xr:uid="{00000000-0005-0000-0000-000090670000}"/>
    <cellStyle name="Normal 6 4 2 3 4 3 5" xfId="25475" xr:uid="{00000000-0005-0000-0000-000091670000}"/>
    <cellStyle name="Normal 6 4 2 3 4 4" xfId="14167" xr:uid="{00000000-0005-0000-0000-000092670000}"/>
    <cellStyle name="Normal 6 4 2 3 4 4 2" xfId="14168" xr:uid="{00000000-0005-0000-0000-000093670000}"/>
    <cellStyle name="Normal 6 4 2 3 4 4 2 2" xfId="41305" xr:uid="{00000000-0005-0000-0000-000094670000}"/>
    <cellStyle name="Normal 6 4 2 3 4 4 3" xfId="31287" xr:uid="{00000000-0005-0000-0000-000095670000}"/>
    <cellStyle name="Normal 6 4 2 3 4 5" xfId="14169" xr:uid="{00000000-0005-0000-0000-000096670000}"/>
    <cellStyle name="Normal 6 4 2 3 4 5 2" xfId="14170" xr:uid="{00000000-0005-0000-0000-000097670000}"/>
    <cellStyle name="Normal 6 4 2 3 4 5 2 2" xfId="41306" xr:uid="{00000000-0005-0000-0000-000098670000}"/>
    <cellStyle name="Normal 6 4 2 3 4 5 3" xfId="31288" xr:uid="{00000000-0005-0000-0000-000099670000}"/>
    <cellStyle name="Normal 6 4 2 3 4 6" xfId="14171" xr:uid="{00000000-0005-0000-0000-00009A670000}"/>
    <cellStyle name="Normal 6 4 2 3 4 6 2" xfId="36069" xr:uid="{00000000-0005-0000-0000-00009B670000}"/>
    <cellStyle name="Normal 6 4 2 3 4 7" xfId="25473" xr:uid="{00000000-0005-0000-0000-00009C670000}"/>
    <cellStyle name="Normal 6 4 2 3 5" xfId="14172" xr:uid="{00000000-0005-0000-0000-00009D670000}"/>
    <cellStyle name="Normal 6 4 2 3 5 2" xfId="14173" xr:uid="{00000000-0005-0000-0000-00009E670000}"/>
    <cellStyle name="Normal 6 4 2 3 5 2 2" xfId="14174" xr:uid="{00000000-0005-0000-0000-00009F670000}"/>
    <cellStyle name="Normal 6 4 2 3 5 2 2 2" xfId="41307" xr:uid="{00000000-0005-0000-0000-0000A0670000}"/>
    <cellStyle name="Normal 6 4 2 3 5 2 3" xfId="31289" xr:uid="{00000000-0005-0000-0000-0000A1670000}"/>
    <cellStyle name="Normal 6 4 2 3 5 3" xfId="14175" xr:uid="{00000000-0005-0000-0000-0000A2670000}"/>
    <cellStyle name="Normal 6 4 2 3 5 3 2" xfId="14176" xr:uid="{00000000-0005-0000-0000-0000A3670000}"/>
    <cellStyle name="Normal 6 4 2 3 5 3 2 2" xfId="41308" xr:uid="{00000000-0005-0000-0000-0000A4670000}"/>
    <cellStyle name="Normal 6 4 2 3 5 3 3" xfId="31290" xr:uid="{00000000-0005-0000-0000-0000A5670000}"/>
    <cellStyle name="Normal 6 4 2 3 5 4" xfId="14177" xr:uid="{00000000-0005-0000-0000-0000A6670000}"/>
    <cellStyle name="Normal 6 4 2 3 5 4 2" xfId="36072" xr:uid="{00000000-0005-0000-0000-0000A7670000}"/>
    <cellStyle name="Normal 6 4 2 3 5 5" xfId="25476" xr:uid="{00000000-0005-0000-0000-0000A8670000}"/>
    <cellStyle name="Normal 6 4 2 3 6" xfId="14178" xr:uid="{00000000-0005-0000-0000-0000A9670000}"/>
    <cellStyle name="Normal 6 4 2 3 6 2" xfId="14179" xr:uid="{00000000-0005-0000-0000-0000AA670000}"/>
    <cellStyle name="Normal 6 4 2 3 6 2 2" xfId="14180" xr:uid="{00000000-0005-0000-0000-0000AB670000}"/>
    <cellStyle name="Normal 6 4 2 3 6 2 2 2" xfId="41309" xr:uid="{00000000-0005-0000-0000-0000AC670000}"/>
    <cellStyle name="Normal 6 4 2 3 6 2 3" xfId="31291" xr:uid="{00000000-0005-0000-0000-0000AD670000}"/>
    <cellStyle name="Normal 6 4 2 3 6 3" xfId="14181" xr:uid="{00000000-0005-0000-0000-0000AE670000}"/>
    <cellStyle name="Normal 6 4 2 3 6 3 2" xfId="14182" xr:uid="{00000000-0005-0000-0000-0000AF670000}"/>
    <cellStyle name="Normal 6 4 2 3 6 3 2 2" xfId="41310" xr:uid="{00000000-0005-0000-0000-0000B0670000}"/>
    <cellStyle name="Normal 6 4 2 3 6 3 3" xfId="31292" xr:uid="{00000000-0005-0000-0000-0000B1670000}"/>
    <cellStyle name="Normal 6 4 2 3 6 4" xfId="14183" xr:uid="{00000000-0005-0000-0000-0000B2670000}"/>
    <cellStyle name="Normal 6 4 2 3 6 4 2" xfId="36073" xr:uid="{00000000-0005-0000-0000-0000B3670000}"/>
    <cellStyle name="Normal 6 4 2 3 6 5" xfId="25477" xr:uid="{00000000-0005-0000-0000-0000B4670000}"/>
    <cellStyle name="Normal 6 4 2 3 7" xfId="14184" xr:uid="{00000000-0005-0000-0000-0000B5670000}"/>
    <cellStyle name="Normal 6 4 2 3 7 2" xfId="14185" xr:uid="{00000000-0005-0000-0000-0000B6670000}"/>
    <cellStyle name="Normal 6 4 2 3 7 2 2" xfId="41311" xr:uid="{00000000-0005-0000-0000-0000B7670000}"/>
    <cellStyle name="Normal 6 4 2 3 7 3" xfId="31293" xr:uid="{00000000-0005-0000-0000-0000B8670000}"/>
    <cellStyle name="Normal 6 4 2 3 8" xfId="14186" xr:uid="{00000000-0005-0000-0000-0000B9670000}"/>
    <cellStyle name="Normal 6 4 2 3 8 2" xfId="14187" xr:uid="{00000000-0005-0000-0000-0000BA670000}"/>
    <cellStyle name="Normal 6 4 2 3 8 2 2" xfId="41312" xr:uid="{00000000-0005-0000-0000-0000BB670000}"/>
    <cellStyle name="Normal 6 4 2 3 8 3" xfId="31294" xr:uid="{00000000-0005-0000-0000-0000BC670000}"/>
    <cellStyle name="Normal 6 4 2 3 9" xfId="14188" xr:uid="{00000000-0005-0000-0000-0000BD670000}"/>
    <cellStyle name="Normal 6 4 2 3 9 2" xfId="36056" xr:uid="{00000000-0005-0000-0000-0000BE670000}"/>
    <cellStyle name="Normal 6 4 2 4" xfId="14189" xr:uid="{00000000-0005-0000-0000-0000BF670000}"/>
    <cellStyle name="Normal 6 4 2 4 10" xfId="25478" xr:uid="{00000000-0005-0000-0000-0000C0670000}"/>
    <cellStyle name="Normal 6 4 2 4 2" xfId="14190" xr:uid="{00000000-0005-0000-0000-0000C1670000}"/>
    <cellStyle name="Normal 6 4 2 4 2 2" xfId="14191" xr:uid="{00000000-0005-0000-0000-0000C2670000}"/>
    <cellStyle name="Normal 6 4 2 4 2 2 2" xfId="14192" xr:uid="{00000000-0005-0000-0000-0000C3670000}"/>
    <cellStyle name="Normal 6 4 2 4 2 2 2 2" xfId="14193" xr:uid="{00000000-0005-0000-0000-0000C4670000}"/>
    <cellStyle name="Normal 6 4 2 4 2 2 2 2 2" xfId="14194" xr:uid="{00000000-0005-0000-0000-0000C5670000}"/>
    <cellStyle name="Normal 6 4 2 4 2 2 2 2 2 2" xfId="41313" xr:uid="{00000000-0005-0000-0000-0000C6670000}"/>
    <cellStyle name="Normal 6 4 2 4 2 2 2 2 3" xfId="31295" xr:uid="{00000000-0005-0000-0000-0000C7670000}"/>
    <cellStyle name="Normal 6 4 2 4 2 2 2 3" xfId="14195" xr:uid="{00000000-0005-0000-0000-0000C8670000}"/>
    <cellStyle name="Normal 6 4 2 4 2 2 2 3 2" xfId="14196" xr:uid="{00000000-0005-0000-0000-0000C9670000}"/>
    <cellStyle name="Normal 6 4 2 4 2 2 2 3 2 2" xfId="41314" xr:uid="{00000000-0005-0000-0000-0000CA670000}"/>
    <cellStyle name="Normal 6 4 2 4 2 2 2 3 3" xfId="31296" xr:uid="{00000000-0005-0000-0000-0000CB670000}"/>
    <cellStyle name="Normal 6 4 2 4 2 2 2 4" xfId="14197" xr:uid="{00000000-0005-0000-0000-0000CC670000}"/>
    <cellStyle name="Normal 6 4 2 4 2 2 2 4 2" xfId="36077" xr:uid="{00000000-0005-0000-0000-0000CD670000}"/>
    <cellStyle name="Normal 6 4 2 4 2 2 2 5" xfId="25481" xr:uid="{00000000-0005-0000-0000-0000CE670000}"/>
    <cellStyle name="Normal 6 4 2 4 2 2 3" xfId="14198" xr:uid="{00000000-0005-0000-0000-0000CF670000}"/>
    <cellStyle name="Normal 6 4 2 4 2 2 3 2" xfId="14199" xr:uid="{00000000-0005-0000-0000-0000D0670000}"/>
    <cellStyle name="Normal 6 4 2 4 2 2 3 2 2" xfId="14200" xr:uid="{00000000-0005-0000-0000-0000D1670000}"/>
    <cellStyle name="Normal 6 4 2 4 2 2 3 2 2 2" xfId="41315" xr:uid="{00000000-0005-0000-0000-0000D2670000}"/>
    <cellStyle name="Normal 6 4 2 4 2 2 3 2 3" xfId="31297" xr:uid="{00000000-0005-0000-0000-0000D3670000}"/>
    <cellStyle name="Normal 6 4 2 4 2 2 3 3" xfId="14201" xr:uid="{00000000-0005-0000-0000-0000D4670000}"/>
    <cellStyle name="Normal 6 4 2 4 2 2 3 3 2" xfId="14202" xr:uid="{00000000-0005-0000-0000-0000D5670000}"/>
    <cellStyle name="Normal 6 4 2 4 2 2 3 3 2 2" xfId="41316" xr:uid="{00000000-0005-0000-0000-0000D6670000}"/>
    <cellStyle name="Normal 6 4 2 4 2 2 3 3 3" xfId="31298" xr:uid="{00000000-0005-0000-0000-0000D7670000}"/>
    <cellStyle name="Normal 6 4 2 4 2 2 3 4" xfId="14203" xr:uid="{00000000-0005-0000-0000-0000D8670000}"/>
    <cellStyle name="Normal 6 4 2 4 2 2 3 4 2" xfId="36078" xr:uid="{00000000-0005-0000-0000-0000D9670000}"/>
    <cellStyle name="Normal 6 4 2 4 2 2 3 5" xfId="25482" xr:uid="{00000000-0005-0000-0000-0000DA670000}"/>
    <cellStyle name="Normal 6 4 2 4 2 2 4" xfId="14204" xr:uid="{00000000-0005-0000-0000-0000DB670000}"/>
    <cellStyle name="Normal 6 4 2 4 2 2 4 2" xfId="14205" xr:uid="{00000000-0005-0000-0000-0000DC670000}"/>
    <cellStyle name="Normal 6 4 2 4 2 2 4 2 2" xfId="41317" xr:uid="{00000000-0005-0000-0000-0000DD670000}"/>
    <cellStyle name="Normal 6 4 2 4 2 2 4 3" xfId="31299" xr:uid="{00000000-0005-0000-0000-0000DE670000}"/>
    <cellStyle name="Normal 6 4 2 4 2 2 5" xfId="14206" xr:uid="{00000000-0005-0000-0000-0000DF670000}"/>
    <cellStyle name="Normal 6 4 2 4 2 2 5 2" xfId="14207" xr:uid="{00000000-0005-0000-0000-0000E0670000}"/>
    <cellStyle name="Normal 6 4 2 4 2 2 5 2 2" xfId="41318" xr:uid="{00000000-0005-0000-0000-0000E1670000}"/>
    <cellStyle name="Normal 6 4 2 4 2 2 5 3" xfId="31300" xr:uid="{00000000-0005-0000-0000-0000E2670000}"/>
    <cellStyle name="Normal 6 4 2 4 2 2 6" xfId="14208" xr:uid="{00000000-0005-0000-0000-0000E3670000}"/>
    <cellStyle name="Normal 6 4 2 4 2 2 6 2" xfId="36076" xr:uid="{00000000-0005-0000-0000-0000E4670000}"/>
    <cellStyle name="Normal 6 4 2 4 2 2 7" xfId="25480" xr:uid="{00000000-0005-0000-0000-0000E5670000}"/>
    <cellStyle name="Normal 6 4 2 4 2 3" xfId="14209" xr:uid="{00000000-0005-0000-0000-0000E6670000}"/>
    <cellStyle name="Normal 6 4 2 4 2 3 2" xfId="14210" xr:uid="{00000000-0005-0000-0000-0000E7670000}"/>
    <cellStyle name="Normal 6 4 2 4 2 3 2 2" xfId="14211" xr:uid="{00000000-0005-0000-0000-0000E8670000}"/>
    <cellStyle name="Normal 6 4 2 4 2 3 2 2 2" xfId="41319" xr:uid="{00000000-0005-0000-0000-0000E9670000}"/>
    <cellStyle name="Normal 6 4 2 4 2 3 2 3" xfId="31301" xr:uid="{00000000-0005-0000-0000-0000EA670000}"/>
    <cellStyle name="Normal 6 4 2 4 2 3 3" xfId="14212" xr:uid="{00000000-0005-0000-0000-0000EB670000}"/>
    <cellStyle name="Normal 6 4 2 4 2 3 3 2" xfId="14213" xr:uid="{00000000-0005-0000-0000-0000EC670000}"/>
    <cellStyle name="Normal 6 4 2 4 2 3 3 2 2" xfId="41320" xr:uid="{00000000-0005-0000-0000-0000ED670000}"/>
    <cellStyle name="Normal 6 4 2 4 2 3 3 3" xfId="31302" xr:uid="{00000000-0005-0000-0000-0000EE670000}"/>
    <cellStyle name="Normal 6 4 2 4 2 3 4" xfId="14214" xr:uid="{00000000-0005-0000-0000-0000EF670000}"/>
    <cellStyle name="Normal 6 4 2 4 2 3 4 2" xfId="36079" xr:uid="{00000000-0005-0000-0000-0000F0670000}"/>
    <cellStyle name="Normal 6 4 2 4 2 3 5" xfId="25483" xr:uid="{00000000-0005-0000-0000-0000F1670000}"/>
    <cellStyle name="Normal 6 4 2 4 2 4" xfId="14215" xr:uid="{00000000-0005-0000-0000-0000F2670000}"/>
    <cellStyle name="Normal 6 4 2 4 2 4 2" xfId="14216" xr:uid="{00000000-0005-0000-0000-0000F3670000}"/>
    <cellStyle name="Normal 6 4 2 4 2 4 2 2" xfId="14217" xr:uid="{00000000-0005-0000-0000-0000F4670000}"/>
    <cellStyle name="Normal 6 4 2 4 2 4 2 2 2" xfId="41321" xr:uid="{00000000-0005-0000-0000-0000F5670000}"/>
    <cellStyle name="Normal 6 4 2 4 2 4 2 3" xfId="31303" xr:uid="{00000000-0005-0000-0000-0000F6670000}"/>
    <cellStyle name="Normal 6 4 2 4 2 4 3" xfId="14218" xr:uid="{00000000-0005-0000-0000-0000F7670000}"/>
    <cellStyle name="Normal 6 4 2 4 2 4 3 2" xfId="14219" xr:uid="{00000000-0005-0000-0000-0000F8670000}"/>
    <cellStyle name="Normal 6 4 2 4 2 4 3 2 2" xfId="41322" xr:uid="{00000000-0005-0000-0000-0000F9670000}"/>
    <cellStyle name="Normal 6 4 2 4 2 4 3 3" xfId="31304" xr:uid="{00000000-0005-0000-0000-0000FA670000}"/>
    <cellStyle name="Normal 6 4 2 4 2 4 4" xfId="14220" xr:uid="{00000000-0005-0000-0000-0000FB670000}"/>
    <cellStyle name="Normal 6 4 2 4 2 4 4 2" xfId="36080" xr:uid="{00000000-0005-0000-0000-0000FC670000}"/>
    <cellStyle name="Normal 6 4 2 4 2 4 5" xfId="25484" xr:uid="{00000000-0005-0000-0000-0000FD670000}"/>
    <cellStyle name="Normal 6 4 2 4 2 5" xfId="14221" xr:uid="{00000000-0005-0000-0000-0000FE670000}"/>
    <cellStyle name="Normal 6 4 2 4 2 5 2" xfId="14222" xr:uid="{00000000-0005-0000-0000-0000FF670000}"/>
    <cellStyle name="Normal 6 4 2 4 2 5 2 2" xfId="41323" xr:uid="{00000000-0005-0000-0000-000000680000}"/>
    <cellStyle name="Normal 6 4 2 4 2 5 3" xfId="31305" xr:uid="{00000000-0005-0000-0000-000001680000}"/>
    <cellStyle name="Normal 6 4 2 4 2 6" xfId="14223" xr:uid="{00000000-0005-0000-0000-000002680000}"/>
    <cellStyle name="Normal 6 4 2 4 2 6 2" xfId="14224" xr:uid="{00000000-0005-0000-0000-000003680000}"/>
    <cellStyle name="Normal 6 4 2 4 2 6 2 2" xfId="41324" xr:uid="{00000000-0005-0000-0000-000004680000}"/>
    <cellStyle name="Normal 6 4 2 4 2 6 3" xfId="31306" xr:uid="{00000000-0005-0000-0000-000005680000}"/>
    <cellStyle name="Normal 6 4 2 4 2 7" xfId="14225" xr:uid="{00000000-0005-0000-0000-000006680000}"/>
    <cellStyle name="Normal 6 4 2 4 2 7 2" xfId="36075" xr:uid="{00000000-0005-0000-0000-000007680000}"/>
    <cellStyle name="Normal 6 4 2 4 2 8" xfId="25479" xr:uid="{00000000-0005-0000-0000-000008680000}"/>
    <cellStyle name="Normal 6 4 2 4 3" xfId="14226" xr:uid="{00000000-0005-0000-0000-000009680000}"/>
    <cellStyle name="Normal 6 4 2 4 3 2" xfId="14227" xr:uid="{00000000-0005-0000-0000-00000A680000}"/>
    <cellStyle name="Normal 6 4 2 4 3 2 2" xfId="14228" xr:uid="{00000000-0005-0000-0000-00000B680000}"/>
    <cellStyle name="Normal 6 4 2 4 3 2 2 2" xfId="14229" xr:uid="{00000000-0005-0000-0000-00000C680000}"/>
    <cellStyle name="Normal 6 4 2 4 3 2 2 2 2" xfId="14230" xr:uid="{00000000-0005-0000-0000-00000D680000}"/>
    <cellStyle name="Normal 6 4 2 4 3 2 2 2 2 2" xfId="41325" xr:uid="{00000000-0005-0000-0000-00000E680000}"/>
    <cellStyle name="Normal 6 4 2 4 3 2 2 2 3" xfId="31307" xr:uid="{00000000-0005-0000-0000-00000F680000}"/>
    <cellStyle name="Normal 6 4 2 4 3 2 2 3" xfId="14231" xr:uid="{00000000-0005-0000-0000-000010680000}"/>
    <cellStyle name="Normal 6 4 2 4 3 2 2 3 2" xfId="14232" xr:uid="{00000000-0005-0000-0000-000011680000}"/>
    <cellStyle name="Normal 6 4 2 4 3 2 2 3 2 2" xfId="41326" xr:uid="{00000000-0005-0000-0000-000012680000}"/>
    <cellStyle name="Normal 6 4 2 4 3 2 2 3 3" xfId="31308" xr:uid="{00000000-0005-0000-0000-000013680000}"/>
    <cellStyle name="Normal 6 4 2 4 3 2 2 4" xfId="14233" xr:uid="{00000000-0005-0000-0000-000014680000}"/>
    <cellStyle name="Normal 6 4 2 4 3 2 2 4 2" xfId="36083" xr:uid="{00000000-0005-0000-0000-000015680000}"/>
    <cellStyle name="Normal 6 4 2 4 3 2 2 5" xfId="25487" xr:uid="{00000000-0005-0000-0000-000016680000}"/>
    <cellStyle name="Normal 6 4 2 4 3 2 3" xfId="14234" xr:uid="{00000000-0005-0000-0000-000017680000}"/>
    <cellStyle name="Normal 6 4 2 4 3 2 3 2" xfId="14235" xr:uid="{00000000-0005-0000-0000-000018680000}"/>
    <cellStyle name="Normal 6 4 2 4 3 2 3 2 2" xfId="14236" xr:uid="{00000000-0005-0000-0000-000019680000}"/>
    <cellStyle name="Normal 6 4 2 4 3 2 3 2 2 2" xfId="41327" xr:uid="{00000000-0005-0000-0000-00001A680000}"/>
    <cellStyle name="Normal 6 4 2 4 3 2 3 2 3" xfId="31309" xr:uid="{00000000-0005-0000-0000-00001B680000}"/>
    <cellStyle name="Normal 6 4 2 4 3 2 3 3" xfId="14237" xr:uid="{00000000-0005-0000-0000-00001C680000}"/>
    <cellStyle name="Normal 6 4 2 4 3 2 3 3 2" xfId="14238" xr:uid="{00000000-0005-0000-0000-00001D680000}"/>
    <cellStyle name="Normal 6 4 2 4 3 2 3 3 2 2" xfId="41328" xr:uid="{00000000-0005-0000-0000-00001E680000}"/>
    <cellStyle name="Normal 6 4 2 4 3 2 3 3 3" xfId="31310" xr:uid="{00000000-0005-0000-0000-00001F680000}"/>
    <cellStyle name="Normal 6 4 2 4 3 2 3 4" xfId="14239" xr:uid="{00000000-0005-0000-0000-000020680000}"/>
    <cellStyle name="Normal 6 4 2 4 3 2 3 4 2" xfId="36084" xr:uid="{00000000-0005-0000-0000-000021680000}"/>
    <cellStyle name="Normal 6 4 2 4 3 2 3 5" xfId="25488" xr:uid="{00000000-0005-0000-0000-000022680000}"/>
    <cellStyle name="Normal 6 4 2 4 3 2 4" xfId="14240" xr:uid="{00000000-0005-0000-0000-000023680000}"/>
    <cellStyle name="Normal 6 4 2 4 3 2 4 2" xfId="14241" xr:uid="{00000000-0005-0000-0000-000024680000}"/>
    <cellStyle name="Normal 6 4 2 4 3 2 4 2 2" xfId="41329" xr:uid="{00000000-0005-0000-0000-000025680000}"/>
    <cellStyle name="Normal 6 4 2 4 3 2 4 3" xfId="31311" xr:uid="{00000000-0005-0000-0000-000026680000}"/>
    <cellStyle name="Normal 6 4 2 4 3 2 5" xfId="14242" xr:uid="{00000000-0005-0000-0000-000027680000}"/>
    <cellStyle name="Normal 6 4 2 4 3 2 5 2" xfId="14243" xr:uid="{00000000-0005-0000-0000-000028680000}"/>
    <cellStyle name="Normal 6 4 2 4 3 2 5 2 2" xfId="41330" xr:uid="{00000000-0005-0000-0000-000029680000}"/>
    <cellStyle name="Normal 6 4 2 4 3 2 5 3" xfId="31312" xr:uid="{00000000-0005-0000-0000-00002A680000}"/>
    <cellStyle name="Normal 6 4 2 4 3 2 6" xfId="14244" xr:uid="{00000000-0005-0000-0000-00002B680000}"/>
    <cellStyle name="Normal 6 4 2 4 3 2 6 2" xfId="36082" xr:uid="{00000000-0005-0000-0000-00002C680000}"/>
    <cellStyle name="Normal 6 4 2 4 3 2 7" xfId="25486" xr:uid="{00000000-0005-0000-0000-00002D680000}"/>
    <cellStyle name="Normal 6 4 2 4 3 3" xfId="14245" xr:uid="{00000000-0005-0000-0000-00002E680000}"/>
    <cellStyle name="Normal 6 4 2 4 3 3 2" xfId="14246" xr:uid="{00000000-0005-0000-0000-00002F680000}"/>
    <cellStyle name="Normal 6 4 2 4 3 3 2 2" xfId="14247" xr:uid="{00000000-0005-0000-0000-000030680000}"/>
    <cellStyle name="Normal 6 4 2 4 3 3 2 2 2" xfId="41331" xr:uid="{00000000-0005-0000-0000-000031680000}"/>
    <cellStyle name="Normal 6 4 2 4 3 3 2 3" xfId="31313" xr:uid="{00000000-0005-0000-0000-000032680000}"/>
    <cellStyle name="Normal 6 4 2 4 3 3 3" xfId="14248" xr:uid="{00000000-0005-0000-0000-000033680000}"/>
    <cellStyle name="Normal 6 4 2 4 3 3 3 2" xfId="14249" xr:uid="{00000000-0005-0000-0000-000034680000}"/>
    <cellStyle name="Normal 6 4 2 4 3 3 3 2 2" xfId="41332" xr:uid="{00000000-0005-0000-0000-000035680000}"/>
    <cellStyle name="Normal 6 4 2 4 3 3 3 3" xfId="31314" xr:uid="{00000000-0005-0000-0000-000036680000}"/>
    <cellStyle name="Normal 6 4 2 4 3 3 4" xfId="14250" xr:uid="{00000000-0005-0000-0000-000037680000}"/>
    <cellStyle name="Normal 6 4 2 4 3 3 4 2" xfId="36085" xr:uid="{00000000-0005-0000-0000-000038680000}"/>
    <cellStyle name="Normal 6 4 2 4 3 3 5" xfId="25489" xr:uid="{00000000-0005-0000-0000-000039680000}"/>
    <cellStyle name="Normal 6 4 2 4 3 4" xfId="14251" xr:uid="{00000000-0005-0000-0000-00003A680000}"/>
    <cellStyle name="Normal 6 4 2 4 3 4 2" xfId="14252" xr:uid="{00000000-0005-0000-0000-00003B680000}"/>
    <cellStyle name="Normal 6 4 2 4 3 4 2 2" xfId="14253" xr:uid="{00000000-0005-0000-0000-00003C680000}"/>
    <cellStyle name="Normal 6 4 2 4 3 4 2 2 2" xfId="41333" xr:uid="{00000000-0005-0000-0000-00003D680000}"/>
    <cellStyle name="Normal 6 4 2 4 3 4 2 3" xfId="31315" xr:uid="{00000000-0005-0000-0000-00003E680000}"/>
    <cellStyle name="Normal 6 4 2 4 3 4 3" xfId="14254" xr:uid="{00000000-0005-0000-0000-00003F680000}"/>
    <cellStyle name="Normal 6 4 2 4 3 4 3 2" xfId="14255" xr:uid="{00000000-0005-0000-0000-000040680000}"/>
    <cellStyle name="Normal 6 4 2 4 3 4 3 2 2" xfId="41334" xr:uid="{00000000-0005-0000-0000-000041680000}"/>
    <cellStyle name="Normal 6 4 2 4 3 4 3 3" xfId="31316" xr:uid="{00000000-0005-0000-0000-000042680000}"/>
    <cellStyle name="Normal 6 4 2 4 3 4 4" xfId="14256" xr:uid="{00000000-0005-0000-0000-000043680000}"/>
    <cellStyle name="Normal 6 4 2 4 3 4 4 2" xfId="36086" xr:uid="{00000000-0005-0000-0000-000044680000}"/>
    <cellStyle name="Normal 6 4 2 4 3 4 5" xfId="25490" xr:uid="{00000000-0005-0000-0000-000045680000}"/>
    <cellStyle name="Normal 6 4 2 4 3 5" xfId="14257" xr:uid="{00000000-0005-0000-0000-000046680000}"/>
    <cellStyle name="Normal 6 4 2 4 3 5 2" xfId="14258" xr:uid="{00000000-0005-0000-0000-000047680000}"/>
    <cellStyle name="Normal 6 4 2 4 3 5 2 2" xfId="41335" xr:uid="{00000000-0005-0000-0000-000048680000}"/>
    <cellStyle name="Normal 6 4 2 4 3 5 3" xfId="31317" xr:uid="{00000000-0005-0000-0000-000049680000}"/>
    <cellStyle name="Normal 6 4 2 4 3 6" xfId="14259" xr:uid="{00000000-0005-0000-0000-00004A680000}"/>
    <cellStyle name="Normal 6 4 2 4 3 6 2" xfId="14260" xr:uid="{00000000-0005-0000-0000-00004B680000}"/>
    <cellStyle name="Normal 6 4 2 4 3 6 2 2" xfId="41336" xr:uid="{00000000-0005-0000-0000-00004C680000}"/>
    <cellStyle name="Normal 6 4 2 4 3 6 3" xfId="31318" xr:uid="{00000000-0005-0000-0000-00004D680000}"/>
    <cellStyle name="Normal 6 4 2 4 3 7" xfId="14261" xr:uid="{00000000-0005-0000-0000-00004E680000}"/>
    <cellStyle name="Normal 6 4 2 4 3 7 2" xfId="36081" xr:uid="{00000000-0005-0000-0000-00004F680000}"/>
    <cellStyle name="Normal 6 4 2 4 3 8" xfId="25485" xr:uid="{00000000-0005-0000-0000-000050680000}"/>
    <cellStyle name="Normal 6 4 2 4 4" xfId="14262" xr:uid="{00000000-0005-0000-0000-000051680000}"/>
    <cellStyle name="Normal 6 4 2 4 4 2" xfId="14263" xr:uid="{00000000-0005-0000-0000-000052680000}"/>
    <cellStyle name="Normal 6 4 2 4 4 2 2" xfId="14264" xr:uid="{00000000-0005-0000-0000-000053680000}"/>
    <cellStyle name="Normal 6 4 2 4 4 2 2 2" xfId="14265" xr:uid="{00000000-0005-0000-0000-000054680000}"/>
    <cellStyle name="Normal 6 4 2 4 4 2 2 2 2" xfId="41337" xr:uid="{00000000-0005-0000-0000-000055680000}"/>
    <cellStyle name="Normal 6 4 2 4 4 2 2 3" xfId="31319" xr:uid="{00000000-0005-0000-0000-000056680000}"/>
    <cellStyle name="Normal 6 4 2 4 4 2 3" xfId="14266" xr:uid="{00000000-0005-0000-0000-000057680000}"/>
    <cellStyle name="Normal 6 4 2 4 4 2 3 2" xfId="14267" xr:uid="{00000000-0005-0000-0000-000058680000}"/>
    <cellStyle name="Normal 6 4 2 4 4 2 3 2 2" xfId="41338" xr:uid="{00000000-0005-0000-0000-000059680000}"/>
    <cellStyle name="Normal 6 4 2 4 4 2 3 3" xfId="31320" xr:uid="{00000000-0005-0000-0000-00005A680000}"/>
    <cellStyle name="Normal 6 4 2 4 4 2 4" xfId="14268" xr:uid="{00000000-0005-0000-0000-00005B680000}"/>
    <cellStyle name="Normal 6 4 2 4 4 2 4 2" xfId="36088" xr:uid="{00000000-0005-0000-0000-00005C680000}"/>
    <cellStyle name="Normal 6 4 2 4 4 2 5" xfId="25492" xr:uid="{00000000-0005-0000-0000-00005D680000}"/>
    <cellStyle name="Normal 6 4 2 4 4 3" xfId="14269" xr:uid="{00000000-0005-0000-0000-00005E680000}"/>
    <cellStyle name="Normal 6 4 2 4 4 3 2" xfId="14270" xr:uid="{00000000-0005-0000-0000-00005F680000}"/>
    <cellStyle name="Normal 6 4 2 4 4 3 2 2" xfId="14271" xr:uid="{00000000-0005-0000-0000-000060680000}"/>
    <cellStyle name="Normal 6 4 2 4 4 3 2 2 2" xfId="41339" xr:uid="{00000000-0005-0000-0000-000061680000}"/>
    <cellStyle name="Normal 6 4 2 4 4 3 2 3" xfId="31321" xr:uid="{00000000-0005-0000-0000-000062680000}"/>
    <cellStyle name="Normal 6 4 2 4 4 3 3" xfId="14272" xr:uid="{00000000-0005-0000-0000-000063680000}"/>
    <cellStyle name="Normal 6 4 2 4 4 3 3 2" xfId="14273" xr:uid="{00000000-0005-0000-0000-000064680000}"/>
    <cellStyle name="Normal 6 4 2 4 4 3 3 2 2" xfId="41340" xr:uid="{00000000-0005-0000-0000-000065680000}"/>
    <cellStyle name="Normal 6 4 2 4 4 3 3 3" xfId="31322" xr:uid="{00000000-0005-0000-0000-000066680000}"/>
    <cellStyle name="Normal 6 4 2 4 4 3 4" xfId="14274" xr:uid="{00000000-0005-0000-0000-000067680000}"/>
    <cellStyle name="Normal 6 4 2 4 4 3 4 2" xfId="36089" xr:uid="{00000000-0005-0000-0000-000068680000}"/>
    <cellStyle name="Normal 6 4 2 4 4 3 5" xfId="25493" xr:uid="{00000000-0005-0000-0000-000069680000}"/>
    <cellStyle name="Normal 6 4 2 4 4 4" xfId="14275" xr:uid="{00000000-0005-0000-0000-00006A680000}"/>
    <cellStyle name="Normal 6 4 2 4 4 4 2" xfId="14276" xr:uid="{00000000-0005-0000-0000-00006B680000}"/>
    <cellStyle name="Normal 6 4 2 4 4 4 2 2" xfId="41341" xr:uid="{00000000-0005-0000-0000-00006C680000}"/>
    <cellStyle name="Normal 6 4 2 4 4 4 3" xfId="31323" xr:uid="{00000000-0005-0000-0000-00006D680000}"/>
    <cellStyle name="Normal 6 4 2 4 4 5" xfId="14277" xr:uid="{00000000-0005-0000-0000-00006E680000}"/>
    <cellStyle name="Normal 6 4 2 4 4 5 2" xfId="14278" xr:uid="{00000000-0005-0000-0000-00006F680000}"/>
    <cellStyle name="Normal 6 4 2 4 4 5 2 2" xfId="41342" xr:uid="{00000000-0005-0000-0000-000070680000}"/>
    <cellStyle name="Normal 6 4 2 4 4 5 3" xfId="31324" xr:uid="{00000000-0005-0000-0000-000071680000}"/>
    <cellStyle name="Normal 6 4 2 4 4 6" xfId="14279" xr:uid="{00000000-0005-0000-0000-000072680000}"/>
    <cellStyle name="Normal 6 4 2 4 4 6 2" xfId="36087" xr:uid="{00000000-0005-0000-0000-000073680000}"/>
    <cellStyle name="Normal 6 4 2 4 4 7" xfId="25491" xr:uid="{00000000-0005-0000-0000-000074680000}"/>
    <cellStyle name="Normal 6 4 2 4 5" xfId="14280" xr:uid="{00000000-0005-0000-0000-000075680000}"/>
    <cellStyle name="Normal 6 4 2 4 5 2" xfId="14281" xr:uid="{00000000-0005-0000-0000-000076680000}"/>
    <cellStyle name="Normal 6 4 2 4 5 2 2" xfId="14282" xr:uid="{00000000-0005-0000-0000-000077680000}"/>
    <cellStyle name="Normal 6 4 2 4 5 2 2 2" xfId="41343" xr:uid="{00000000-0005-0000-0000-000078680000}"/>
    <cellStyle name="Normal 6 4 2 4 5 2 3" xfId="31325" xr:uid="{00000000-0005-0000-0000-000079680000}"/>
    <cellStyle name="Normal 6 4 2 4 5 3" xfId="14283" xr:uid="{00000000-0005-0000-0000-00007A680000}"/>
    <cellStyle name="Normal 6 4 2 4 5 3 2" xfId="14284" xr:uid="{00000000-0005-0000-0000-00007B680000}"/>
    <cellStyle name="Normal 6 4 2 4 5 3 2 2" xfId="41344" xr:uid="{00000000-0005-0000-0000-00007C680000}"/>
    <cellStyle name="Normal 6 4 2 4 5 3 3" xfId="31326" xr:uid="{00000000-0005-0000-0000-00007D680000}"/>
    <cellStyle name="Normal 6 4 2 4 5 4" xfId="14285" xr:uid="{00000000-0005-0000-0000-00007E680000}"/>
    <cellStyle name="Normal 6 4 2 4 5 4 2" xfId="36090" xr:uid="{00000000-0005-0000-0000-00007F680000}"/>
    <cellStyle name="Normal 6 4 2 4 5 5" xfId="25494" xr:uid="{00000000-0005-0000-0000-000080680000}"/>
    <cellStyle name="Normal 6 4 2 4 6" xfId="14286" xr:uid="{00000000-0005-0000-0000-000081680000}"/>
    <cellStyle name="Normal 6 4 2 4 6 2" xfId="14287" xr:uid="{00000000-0005-0000-0000-000082680000}"/>
    <cellStyle name="Normal 6 4 2 4 6 2 2" xfId="14288" xr:uid="{00000000-0005-0000-0000-000083680000}"/>
    <cellStyle name="Normal 6 4 2 4 6 2 2 2" xfId="41345" xr:uid="{00000000-0005-0000-0000-000084680000}"/>
    <cellStyle name="Normal 6 4 2 4 6 2 3" xfId="31327" xr:uid="{00000000-0005-0000-0000-000085680000}"/>
    <cellStyle name="Normal 6 4 2 4 6 3" xfId="14289" xr:uid="{00000000-0005-0000-0000-000086680000}"/>
    <cellStyle name="Normal 6 4 2 4 6 3 2" xfId="14290" xr:uid="{00000000-0005-0000-0000-000087680000}"/>
    <cellStyle name="Normal 6 4 2 4 6 3 2 2" xfId="41346" xr:uid="{00000000-0005-0000-0000-000088680000}"/>
    <cellStyle name="Normal 6 4 2 4 6 3 3" xfId="31328" xr:uid="{00000000-0005-0000-0000-000089680000}"/>
    <cellStyle name="Normal 6 4 2 4 6 4" xfId="14291" xr:uid="{00000000-0005-0000-0000-00008A680000}"/>
    <cellStyle name="Normal 6 4 2 4 6 4 2" xfId="36091" xr:uid="{00000000-0005-0000-0000-00008B680000}"/>
    <cellStyle name="Normal 6 4 2 4 6 5" xfId="25495" xr:uid="{00000000-0005-0000-0000-00008C680000}"/>
    <cellStyle name="Normal 6 4 2 4 7" xfId="14292" xr:uid="{00000000-0005-0000-0000-00008D680000}"/>
    <cellStyle name="Normal 6 4 2 4 7 2" xfId="14293" xr:uid="{00000000-0005-0000-0000-00008E680000}"/>
    <cellStyle name="Normal 6 4 2 4 7 2 2" xfId="41347" xr:uid="{00000000-0005-0000-0000-00008F680000}"/>
    <cellStyle name="Normal 6 4 2 4 7 3" xfId="31329" xr:uid="{00000000-0005-0000-0000-000090680000}"/>
    <cellStyle name="Normal 6 4 2 4 8" xfId="14294" xr:uid="{00000000-0005-0000-0000-000091680000}"/>
    <cellStyle name="Normal 6 4 2 4 8 2" xfId="14295" xr:uid="{00000000-0005-0000-0000-000092680000}"/>
    <cellStyle name="Normal 6 4 2 4 8 2 2" xfId="41348" xr:uid="{00000000-0005-0000-0000-000093680000}"/>
    <cellStyle name="Normal 6 4 2 4 8 3" xfId="31330" xr:uid="{00000000-0005-0000-0000-000094680000}"/>
    <cellStyle name="Normal 6 4 2 4 9" xfId="14296" xr:uid="{00000000-0005-0000-0000-000095680000}"/>
    <cellStyle name="Normal 6 4 2 4 9 2" xfId="36074" xr:uid="{00000000-0005-0000-0000-000096680000}"/>
    <cellStyle name="Normal 6 4 2 5" xfId="14297" xr:uid="{00000000-0005-0000-0000-000097680000}"/>
    <cellStyle name="Normal 6 4 2 5 2" xfId="14298" xr:uid="{00000000-0005-0000-0000-000098680000}"/>
    <cellStyle name="Normal 6 4 2 5 2 2" xfId="14299" xr:uid="{00000000-0005-0000-0000-000099680000}"/>
    <cellStyle name="Normal 6 4 2 5 2 2 2" xfId="14300" xr:uid="{00000000-0005-0000-0000-00009A680000}"/>
    <cellStyle name="Normal 6 4 2 5 2 2 2 2" xfId="14301" xr:uid="{00000000-0005-0000-0000-00009B680000}"/>
    <cellStyle name="Normal 6 4 2 5 2 2 2 2 2" xfId="41349" xr:uid="{00000000-0005-0000-0000-00009C680000}"/>
    <cellStyle name="Normal 6 4 2 5 2 2 2 3" xfId="31331" xr:uid="{00000000-0005-0000-0000-00009D680000}"/>
    <cellStyle name="Normal 6 4 2 5 2 2 3" xfId="14302" xr:uid="{00000000-0005-0000-0000-00009E680000}"/>
    <cellStyle name="Normal 6 4 2 5 2 2 3 2" xfId="14303" xr:uid="{00000000-0005-0000-0000-00009F680000}"/>
    <cellStyle name="Normal 6 4 2 5 2 2 3 2 2" xfId="41350" xr:uid="{00000000-0005-0000-0000-0000A0680000}"/>
    <cellStyle name="Normal 6 4 2 5 2 2 3 3" xfId="31332" xr:uid="{00000000-0005-0000-0000-0000A1680000}"/>
    <cellStyle name="Normal 6 4 2 5 2 2 4" xfId="14304" xr:uid="{00000000-0005-0000-0000-0000A2680000}"/>
    <cellStyle name="Normal 6 4 2 5 2 2 4 2" xfId="36094" xr:uid="{00000000-0005-0000-0000-0000A3680000}"/>
    <cellStyle name="Normal 6 4 2 5 2 2 5" xfId="25498" xr:uid="{00000000-0005-0000-0000-0000A4680000}"/>
    <cellStyle name="Normal 6 4 2 5 2 3" xfId="14305" xr:uid="{00000000-0005-0000-0000-0000A5680000}"/>
    <cellStyle name="Normal 6 4 2 5 2 3 2" xfId="14306" xr:uid="{00000000-0005-0000-0000-0000A6680000}"/>
    <cellStyle name="Normal 6 4 2 5 2 3 2 2" xfId="14307" xr:uid="{00000000-0005-0000-0000-0000A7680000}"/>
    <cellStyle name="Normal 6 4 2 5 2 3 2 2 2" xfId="41351" xr:uid="{00000000-0005-0000-0000-0000A8680000}"/>
    <cellStyle name="Normal 6 4 2 5 2 3 2 3" xfId="31333" xr:uid="{00000000-0005-0000-0000-0000A9680000}"/>
    <cellStyle name="Normal 6 4 2 5 2 3 3" xfId="14308" xr:uid="{00000000-0005-0000-0000-0000AA680000}"/>
    <cellStyle name="Normal 6 4 2 5 2 3 3 2" xfId="14309" xr:uid="{00000000-0005-0000-0000-0000AB680000}"/>
    <cellStyle name="Normal 6 4 2 5 2 3 3 2 2" xfId="41352" xr:uid="{00000000-0005-0000-0000-0000AC680000}"/>
    <cellStyle name="Normal 6 4 2 5 2 3 3 3" xfId="31334" xr:uid="{00000000-0005-0000-0000-0000AD680000}"/>
    <cellStyle name="Normal 6 4 2 5 2 3 4" xfId="14310" xr:uid="{00000000-0005-0000-0000-0000AE680000}"/>
    <cellStyle name="Normal 6 4 2 5 2 3 4 2" xfId="36095" xr:uid="{00000000-0005-0000-0000-0000AF680000}"/>
    <cellStyle name="Normal 6 4 2 5 2 3 5" xfId="25499" xr:uid="{00000000-0005-0000-0000-0000B0680000}"/>
    <cellStyle name="Normal 6 4 2 5 2 4" xfId="14311" xr:uid="{00000000-0005-0000-0000-0000B1680000}"/>
    <cellStyle name="Normal 6 4 2 5 2 4 2" xfId="14312" xr:uid="{00000000-0005-0000-0000-0000B2680000}"/>
    <cellStyle name="Normal 6 4 2 5 2 4 2 2" xfId="41353" xr:uid="{00000000-0005-0000-0000-0000B3680000}"/>
    <cellStyle name="Normal 6 4 2 5 2 4 3" xfId="31335" xr:uid="{00000000-0005-0000-0000-0000B4680000}"/>
    <cellStyle name="Normal 6 4 2 5 2 5" xfId="14313" xr:uid="{00000000-0005-0000-0000-0000B5680000}"/>
    <cellStyle name="Normal 6 4 2 5 2 5 2" xfId="14314" xr:uid="{00000000-0005-0000-0000-0000B6680000}"/>
    <cellStyle name="Normal 6 4 2 5 2 5 2 2" xfId="41354" xr:uid="{00000000-0005-0000-0000-0000B7680000}"/>
    <cellStyle name="Normal 6 4 2 5 2 5 3" xfId="31336" xr:uid="{00000000-0005-0000-0000-0000B8680000}"/>
    <cellStyle name="Normal 6 4 2 5 2 6" xfId="14315" xr:uid="{00000000-0005-0000-0000-0000B9680000}"/>
    <cellStyle name="Normal 6 4 2 5 2 6 2" xfId="36093" xr:uid="{00000000-0005-0000-0000-0000BA680000}"/>
    <cellStyle name="Normal 6 4 2 5 2 7" xfId="25497" xr:uid="{00000000-0005-0000-0000-0000BB680000}"/>
    <cellStyle name="Normal 6 4 2 5 3" xfId="14316" xr:uid="{00000000-0005-0000-0000-0000BC680000}"/>
    <cellStyle name="Normal 6 4 2 5 3 2" xfId="14317" xr:uid="{00000000-0005-0000-0000-0000BD680000}"/>
    <cellStyle name="Normal 6 4 2 5 3 2 2" xfId="14318" xr:uid="{00000000-0005-0000-0000-0000BE680000}"/>
    <cellStyle name="Normal 6 4 2 5 3 2 2 2" xfId="41355" xr:uid="{00000000-0005-0000-0000-0000BF680000}"/>
    <cellStyle name="Normal 6 4 2 5 3 2 3" xfId="31337" xr:uid="{00000000-0005-0000-0000-0000C0680000}"/>
    <cellStyle name="Normal 6 4 2 5 3 3" xfId="14319" xr:uid="{00000000-0005-0000-0000-0000C1680000}"/>
    <cellStyle name="Normal 6 4 2 5 3 3 2" xfId="14320" xr:uid="{00000000-0005-0000-0000-0000C2680000}"/>
    <cellStyle name="Normal 6 4 2 5 3 3 2 2" xfId="41356" xr:uid="{00000000-0005-0000-0000-0000C3680000}"/>
    <cellStyle name="Normal 6 4 2 5 3 3 3" xfId="31338" xr:uid="{00000000-0005-0000-0000-0000C4680000}"/>
    <cellStyle name="Normal 6 4 2 5 3 4" xfId="14321" xr:uid="{00000000-0005-0000-0000-0000C5680000}"/>
    <cellStyle name="Normal 6 4 2 5 3 4 2" xfId="36096" xr:uid="{00000000-0005-0000-0000-0000C6680000}"/>
    <cellStyle name="Normal 6 4 2 5 3 5" xfId="25500" xr:uid="{00000000-0005-0000-0000-0000C7680000}"/>
    <cellStyle name="Normal 6 4 2 5 4" xfId="14322" xr:uid="{00000000-0005-0000-0000-0000C8680000}"/>
    <cellStyle name="Normal 6 4 2 5 4 2" xfId="14323" xr:uid="{00000000-0005-0000-0000-0000C9680000}"/>
    <cellStyle name="Normal 6 4 2 5 4 2 2" xfId="14324" xr:uid="{00000000-0005-0000-0000-0000CA680000}"/>
    <cellStyle name="Normal 6 4 2 5 4 2 2 2" xfId="41357" xr:uid="{00000000-0005-0000-0000-0000CB680000}"/>
    <cellStyle name="Normal 6 4 2 5 4 2 3" xfId="31339" xr:uid="{00000000-0005-0000-0000-0000CC680000}"/>
    <cellStyle name="Normal 6 4 2 5 4 3" xfId="14325" xr:uid="{00000000-0005-0000-0000-0000CD680000}"/>
    <cellStyle name="Normal 6 4 2 5 4 3 2" xfId="14326" xr:uid="{00000000-0005-0000-0000-0000CE680000}"/>
    <cellStyle name="Normal 6 4 2 5 4 3 2 2" xfId="41358" xr:uid="{00000000-0005-0000-0000-0000CF680000}"/>
    <cellStyle name="Normal 6 4 2 5 4 3 3" xfId="31340" xr:uid="{00000000-0005-0000-0000-0000D0680000}"/>
    <cellStyle name="Normal 6 4 2 5 4 4" xfId="14327" xr:uid="{00000000-0005-0000-0000-0000D1680000}"/>
    <cellStyle name="Normal 6 4 2 5 4 4 2" xfId="36097" xr:uid="{00000000-0005-0000-0000-0000D2680000}"/>
    <cellStyle name="Normal 6 4 2 5 4 5" xfId="25501" xr:uid="{00000000-0005-0000-0000-0000D3680000}"/>
    <cellStyle name="Normal 6 4 2 5 5" xfId="14328" xr:uid="{00000000-0005-0000-0000-0000D4680000}"/>
    <cellStyle name="Normal 6 4 2 5 5 2" xfId="14329" xr:uid="{00000000-0005-0000-0000-0000D5680000}"/>
    <cellStyle name="Normal 6 4 2 5 5 2 2" xfId="41359" xr:uid="{00000000-0005-0000-0000-0000D6680000}"/>
    <cellStyle name="Normal 6 4 2 5 5 3" xfId="31341" xr:uid="{00000000-0005-0000-0000-0000D7680000}"/>
    <cellStyle name="Normal 6 4 2 5 6" xfId="14330" xr:uid="{00000000-0005-0000-0000-0000D8680000}"/>
    <cellStyle name="Normal 6 4 2 5 6 2" xfId="14331" xr:uid="{00000000-0005-0000-0000-0000D9680000}"/>
    <cellStyle name="Normal 6 4 2 5 6 2 2" xfId="41360" xr:uid="{00000000-0005-0000-0000-0000DA680000}"/>
    <cellStyle name="Normal 6 4 2 5 6 3" xfId="31342" xr:uid="{00000000-0005-0000-0000-0000DB680000}"/>
    <cellStyle name="Normal 6 4 2 5 7" xfId="14332" xr:uid="{00000000-0005-0000-0000-0000DC680000}"/>
    <cellStyle name="Normal 6 4 2 5 7 2" xfId="36092" xr:uid="{00000000-0005-0000-0000-0000DD680000}"/>
    <cellStyle name="Normal 6 4 2 5 8" xfId="25496" xr:uid="{00000000-0005-0000-0000-0000DE680000}"/>
    <cellStyle name="Normal 6 4 2 6" xfId="14333" xr:uid="{00000000-0005-0000-0000-0000DF680000}"/>
    <cellStyle name="Normal 6 4 2 6 2" xfId="14334" xr:uid="{00000000-0005-0000-0000-0000E0680000}"/>
    <cellStyle name="Normal 6 4 2 6 2 2" xfId="14335" xr:uid="{00000000-0005-0000-0000-0000E1680000}"/>
    <cellStyle name="Normal 6 4 2 6 2 2 2" xfId="14336" xr:uid="{00000000-0005-0000-0000-0000E2680000}"/>
    <cellStyle name="Normal 6 4 2 6 2 2 2 2" xfId="14337" xr:uid="{00000000-0005-0000-0000-0000E3680000}"/>
    <cellStyle name="Normal 6 4 2 6 2 2 2 2 2" xfId="41361" xr:uid="{00000000-0005-0000-0000-0000E4680000}"/>
    <cellStyle name="Normal 6 4 2 6 2 2 2 3" xfId="31343" xr:uid="{00000000-0005-0000-0000-0000E5680000}"/>
    <cellStyle name="Normal 6 4 2 6 2 2 3" xfId="14338" xr:uid="{00000000-0005-0000-0000-0000E6680000}"/>
    <cellStyle name="Normal 6 4 2 6 2 2 3 2" xfId="14339" xr:uid="{00000000-0005-0000-0000-0000E7680000}"/>
    <cellStyle name="Normal 6 4 2 6 2 2 3 2 2" xfId="41362" xr:uid="{00000000-0005-0000-0000-0000E8680000}"/>
    <cellStyle name="Normal 6 4 2 6 2 2 3 3" xfId="31344" xr:uid="{00000000-0005-0000-0000-0000E9680000}"/>
    <cellStyle name="Normal 6 4 2 6 2 2 4" xfId="14340" xr:uid="{00000000-0005-0000-0000-0000EA680000}"/>
    <cellStyle name="Normal 6 4 2 6 2 2 4 2" xfId="36100" xr:uid="{00000000-0005-0000-0000-0000EB680000}"/>
    <cellStyle name="Normal 6 4 2 6 2 2 5" xfId="25504" xr:uid="{00000000-0005-0000-0000-0000EC680000}"/>
    <cellStyle name="Normal 6 4 2 6 2 3" xfId="14341" xr:uid="{00000000-0005-0000-0000-0000ED680000}"/>
    <cellStyle name="Normal 6 4 2 6 2 3 2" xfId="14342" xr:uid="{00000000-0005-0000-0000-0000EE680000}"/>
    <cellStyle name="Normal 6 4 2 6 2 3 2 2" xfId="14343" xr:uid="{00000000-0005-0000-0000-0000EF680000}"/>
    <cellStyle name="Normal 6 4 2 6 2 3 2 2 2" xfId="41363" xr:uid="{00000000-0005-0000-0000-0000F0680000}"/>
    <cellStyle name="Normal 6 4 2 6 2 3 2 3" xfId="31345" xr:uid="{00000000-0005-0000-0000-0000F1680000}"/>
    <cellStyle name="Normal 6 4 2 6 2 3 3" xfId="14344" xr:uid="{00000000-0005-0000-0000-0000F2680000}"/>
    <cellStyle name="Normal 6 4 2 6 2 3 3 2" xfId="14345" xr:uid="{00000000-0005-0000-0000-0000F3680000}"/>
    <cellStyle name="Normal 6 4 2 6 2 3 3 2 2" xfId="41364" xr:uid="{00000000-0005-0000-0000-0000F4680000}"/>
    <cellStyle name="Normal 6 4 2 6 2 3 3 3" xfId="31346" xr:uid="{00000000-0005-0000-0000-0000F5680000}"/>
    <cellStyle name="Normal 6 4 2 6 2 3 4" xfId="14346" xr:uid="{00000000-0005-0000-0000-0000F6680000}"/>
    <cellStyle name="Normal 6 4 2 6 2 3 4 2" xfId="36101" xr:uid="{00000000-0005-0000-0000-0000F7680000}"/>
    <cellStyle name="Normal 6 4 2 6 2 3 5" xfId="25505" xr:uid="{00000000-0005-0000-0000-0000F8680000}"/>
    <cellStyle name="Normal 6 4 2 6 2 4" xfId="14347" xr:uid="{00000000-0005-0000-0000-0000F9680000}"/>
    <cellStyle name="Normal 6 4 2 6 2 4 2" xfId="14348" xr:uid="{00000000-0005-0000-0000-0000FA680000}"/>
    <cellStyle name="Normal 6 4 2 6 2 4 2 2" xfId="41365" xr:uid="{00000000-0005-0000-0000-0000FB680000}"/>
    <cellStyle name="Normal 6 4 2 6 2 4 3" xfId="31347" xr:uid="{00000000-0005-0000-0000-0000FC680000}"/>
    <cellStyle name="Normal 6 4 2 6 2 5" xfId="14349" xr:uid="{00000000-0005-0000-0000-0000FD680000}"/>
    <cellStyle name="Normal 6 4 2 6 2 5 2" xfId="14350" xr:uid="{00000000-0005-0000-0000-0000FE680000}"/>
    <cellStyle name="Normal 6 4 2 6 2 5 2 2" xfId="41366" xr:uid="{00000000-0005-0000-0000-0000FF680000}"/>
    <cellStyle name="Normal 6 4 2 6 2 5 3" xfId="31348" xr:uid="{00000000-0005-0000-0000-000000690000}"/>
    <cellStyle name="Normal 6 4 2 6 2 6" xfId="14351" xr:uid="{00000000-0005-0000-0000-000001690000}"/>
    <cellStyle name="Normal 6 4 2 6 2 6 2" xfId="36099" xr:uid="{00000000-0005-0000-0000-000002690000}"/>
    <cellStyle name="Normal 6 4 2 6 2 7" xfId="25503" xr:uid="{00000000-0005-0000-0000-000003690000}"/>
    <cellStyle name="Normal 6 4 2 6 3" xfId="14352" xr:uid="{00000000-0005-0000-0000-000004690000}"/>
    <cellStyle name="Normal 6 4 2 6 3 2" xfId="14353" xr:uid="{00000000-0005-0000-0000-000005690000}"/>
    <cellStyle name="Normal 6 4 2 6 3 2 2" xfId="14354" xr:uid="{00000000-0005-0000-0000-000006690000}"/>
    <cellStyle name="Normal 6 4 2 6 3 2 2 2" xfId="41367" xr:uid="{00000000-0005-0000-0000-000007690000}"/>
    <cellStyle name="Normal 6 4 2 6 3 2 3" xfId="31349" xr:uid="{00000000-0005-0000-0000-000008690000}"/>
    <cellStyle name="Normal 6 4 2 6 3 3" xfId="14355" xr:uid="{00000000-0005-0000-0000-000009690000}"/>
    <cellStyle name="Normal 6 4 2 6 3 3 2" xfId="14356" xr:uid="{00000000-0005-0000-0000-00000A690000}"/>
    <cellStyle name="Normal 6 4 2 6 3 3 2 2" xfId="41368" xr:uid="{00000000-0005-0000-0000-00000B690000}"/>
    <cellStyle name="Normal 6 4 2 6 3 3 3" xfId="31350" xr:uid="{00000000-0005-0000-0000-00000C690000}"/>
    <cellStyle name="Normal 6 4 2 6 3 4" xfId="14357" xr:uid="{00000000-0005-0000-0000-00000D690000}"/>
    <cellStyle name="Normal 6 4 2 6 3 4 2" xfId="36102" xr:uid="{00000000-0005-0000-0000-00000E690000}"/>
    <cellStyle name="Normal 6 4 2 6 3 5" xfId="25506" xr:uid="{00000000-0005-0000-0000-00000F690000}"/>
    <cellStyle name="Normal 6 4 2 6 4" xfId="14358" xr:uid="{00000000-0005-0000-0000-000010690000}"/>
    <cellStyle name="Normal 6 4 2 6 4 2" xfId="14359" xr:uid="{00000000-0005-0000-0000-000011690000}"/>
    <cellStyle name="Normal 6 4 2 6 4 2 2" xfId="14360" xr:uid="{00000000-0005-0000-0000-000012690000}"/>
    <cellStyle name="Normal 6 4 2 6 4 2 2 2" xfId="41369" xr:uid="{00000000-0005-0000-0000-000013690000}"/>
    <cellStyle name="Normal 6 4 2 6 4 2 3" xfId="31351" xr:uid="{00000000-0005-0000-0000-000014690000}"/>
    <cellStyle name="Normal 6 4 2 6 4 3" xfId="14361" xr:uid="{00000000-0005-0000-0000-000015690000}"/>
    <cellStyle name="Normal 6 4 2 6 4 3 2" xfId="14362" xr:uid="{00000000-0005-0000-0000-000016690000}"/>
    <cellStyle name="Normal 6 4 2 6 4 3 2 2" xfId="41370" xr:uid="{00000000-0005-0000-0000-000017690000}"/>
    <cellStyle name="Normal 6 4 2 6 4 3 3" xfId="31352" xr:uid="{00000000-0005-0000-0000-000018690000}"/>
    <cellStyle name="Normal 6 4 2 6 4 4" xfId="14363" xr:uid="{00000000-0005-0000-0000-000019690000}"/>
    <cellStyle name="Normal 6 4 2 6 4 4 2" xfId="36103" xr:uid="{00000000-0005-0000-0000-00001A690000}"/>
    <cellStyle name="Normal 6 4 2 6 4 5" xfId="25507" xr:uid="{00000000-0005-0000-0000-00001B690000}"/>
    <cellStyle name="Normal 6 4 2 6 5" xfId="14364" xr:uid="{00000000-0005-0000-0000-00001C690000}"/>
    <cellStyle name="Normal 6 4 2 6 5 2" xfId="14365" xr:uid="{00000000-0005-0000-0000-00001D690000}"/>
    <cellStyle name="Normal 6 4 2 6 5 2 2" xfId="41371" xr:uid="{00000000-0005-0000-0000-00001E690000}"/>
    <cellStyle name="Normal 6 4 2 6 5 3" xfId="31353" xr:uid="{00000000-0005-0000-0000-00001F690000}"/>
    <cellStyle name="Normal 6 4 2 6 6" xfId="14366" xr:uid="{00000000-0005-0000-0000-000020690000}"/>
    <cellStyle name="Normal 6 4 2 6 6 2" xfId="14367" xr:uid="{00000000-0005-0000-0000-000021690000}"/>
    <cellStyle name="Normal 6 4 2 6 6 2 2" xfId="41372" xr:uid="{00000000-0005-0000-0000-000022690000}"/>
    <cellStyle name="Normal 6 4 2 6 6 3" xfId="31354" xr:uid="{00000000-0005-0000-0000-000023690000}"/>
    <cellStyle name="Normal 6 4 2 6 7" xfId="14368" xr:uid="{00000000-0005-0000-0000-000024690000}"/>
    <cellStyle name="Normal 6 4 2 6 7 2" xfId="36098" xr:uid="{00000000-0005-0000-0000-000025690000}"/>
    <cellStyle name="Normal 6 4 2 6 8" xfId="25502" xr:uid="{00000000-0005-0000-0000-000026690000}"/>
    <cellStyle name="Normal 6 4 2 7" xfId="14369" xr:uid="{00000000-0005-0000-0000-000027690000}"/>
    <cellStyle name="Normal 6 4 2 7 2" xfId="14370" xr:uid="{00000000-0005-0000-0000-000028690000}"/>
    <cellStyle name="Normal 6 4 2 7 2 2" xfId="14371" xr:uid="{00000000-0005-0000-0000-000029690000}"/>
    <cellStyle name="Normal 6 4 2 7 2 2 2" xfId="14372" xr:uid="{00000000-0005-0000-0000-00002A690000}"/>
    <cellStyle name="Normal 6 4 2 7 2 2 2 2" xfId="41373" xr:uid="{00000000-0005-0000-0000-00002B690000}"/>
    <cellStyle name="Normal 6 4 2 7 2 2 3" xfId="31355" xr:uid="{00000000-0005-0000-0000-00002C690000}"/>
    <cellStyle name="Normal 6 4 2 7 2 3" xfId="14373" xr:uid="{00000000-0005-0000-0000-00002D690000}"/>
    <cellStyle name="Normal 6 4 2 7 2 3 2" xfId="14374" xr:uid="{00000000-0005-0000-0000-00002E690000}"/>
    <cellStyle name="Normal 6 4 2 7 2 3 2 2" xfId="41374" xr:uid="{00000000-0005-0000-0000-00002F690000}"/>
    <cellStyle name="Normal 6 4 2 7 2 3 3" xfId="31356" xr:uid="{00000000-0005-0000-0000-000030690000}"/>
    <cellStyle name="Normal 6 4 2 7 2 4" xfId="14375" xr:uid="{00000000-0005-0000-0000-000031690000}"/>
    <cellStyle name="Normal 6 4 2 7 2 4 2" xfId="36105" xr:uid="{00000000-0005-0000-0000-000032690000}"/>
    <cellStyle name="Normal 6 4 2 7 2 5" xfId="25509" xr:uid="{00000000-0005-0000-0000-000033690000}"/>
    <cellStyle name="Normal 6 4 2 7 3" xfId="14376" xr:uid="{00000000-0005-0000-0000-000034690000}"/>
    <cellStyle name="Normal 6 4 2 7 3 2" xfId="14377" xr:uid="{00000000-0005-0000-0000-000035690000}"/>
    <cellStyle name="Normal 6 4 2 7 3 2 2" xfId="14378" xr:uid="{00000000-0005-0000-0000-000036690000}"/>
    <cellStyle name="Normal 6 4 2 7 3 2 2 2" xfId="41375" xr:uid="{00000000-0005-0000-0000-000037690000}"/>
    <cellStyle name="Normal 6 4 2 7 3 2 3" xfId="31357" xr:uid="{00000000-0005-0000-0000-000038690000}"/>
    <cellStyle name="Normal 6 4 2 7 3 3" xfId="14379" xr:uid="{00000000-0005-0000-0000-000039690000}"/>
    <cellStyle name="Normal 6 4 2 7 3 3 2" xfId="14380" xr:uid="{00000000-0005-0000-0000-00003A690000}"/>
    <cellStyle name="Normal 6 4 2 7 3 3 2 2" xfId="41376" xr:uid="{00000000-0005-0000-0000-00003B690000}"/>
    <cellStyle name="Normal 6 4 2 7 3 3 3" xfId="31358" xr:uid="{00000000-0005-0000-0000-00003C690000}"/>
    <cellStyle name="Normal 6 4 2 7 3 4" xfId="14381" xr:uid="{00000000-0005-0000-0000-00003D690000}"/>
    <cellStyle name="Normal 6 4 2 7 3 4 2" xfId="36106" xr:uid="{00000000-0005-0000-0000-00003E690000}"/>
    <cellStyle name="Normal 6 4 2 7 3 5" xfId="25510" xr:uid="{00000000-0005-0000-0000-00003F690000}"/>
    <cellStyle name="Normal 6 4 2 7 4" xfId="14382" xr:uid="{00000000-0005-0000-0000-000040690000}"/>
    <cellStyle name="Normal 6 4 2 7 4 2" xfId="14383" xr:uid="{00000000-0005-0000-0000-000041690000}"/>
    <cellStyle name="Normal 6 4 2 7 4 2 2" xfId="41377" xr:uid="{00000000-0005-0000-0000-000042690000}"/>
    <cellStyle name="Normal 6 4 2 7 4 3" xfId="31359" xr:uid="{00000000-0005-0000-0000-000043690000}"/>
    <cellStyle name="Normal 6 4 2 7 5" xfId="14384" xr:uid="{00000000-0005-0000-0000-000044690000}"/>
    <cellStyle name="Normal 6 4 2 7 5 2" xfId="14385" xr:uid="{00000000-0005-0000-0000-000045690000}"/>
    <cellStyle name="Normal 6 4 2 7 5 2 2" xfId="41378" xr:uid="{00000000-0005-0000-0000-000046690000}"/>
    <cellStyle name="Normal 6 4 2 7 5 3" xfId="31360" xr:uid="{00000000-0005-0000-0000-000047690000}"/>
    <cellStyle name="Normal 6 4 2 7 6" xfId="14386" xr:uid="{00000000-0005-0000-0000-000048690000}"/>
    <cellStyle name="Normal 6 4 2 7 6 2" xfId="36104" xr:uid="{00000000-0005-0000-0000-000049690000}"/>
    <cellStyle name="Normal 6 4 2 7 7" xfId="25508" xr:uid="{00000000-0005-0000-0000-00004A690000}"/>
    <cellStyle name="Normal 6 4 2 8" xfId="14387" xr:uid="{00000000-0005-0000-0000-00004B690000}"/>
    <cellStyle name="Normal 6 4 2 8 2" xfId="14388" xr:uid="{00000000-0005-0000-0000-00004C690000}"/>
    <cellStyle name="Normal 6 4 2 8 2 2" xfId="14389" xr:uid="{00000000-0005-0000-0000-00004D690000}"/>
    <cellStyle name="Normal 6 4 2 8 2 2 2" xfId="41379" xr:uid="{00000000-0005-0000-0000-00004E690000}"/>
    <cellStyle name="Normal 6 4 2 8 2 3" xfId="31361" xr:uid="{00000000-0005-0000-0000-00004F690000}"/>
    <cellStyle name="Normal 6 4 2 8 3" xfId="14390" xr:uid="{00000000-0005-0000-0000-000050690000}"/>
    <cellStyle name="Normal 6 4 2 8 3 2" xfId="14391" xr:uid="{00000000-0005-0000-0000-000051690000}"/>
    <cellStyle name="Normal 6 4 2 8 3 2 2" xfId="41380" xr:uid="{00000000-0005-0000-0000-000052690000}"/>
    <cellStyle name="Normal 6 4 2 8 3 3" xfId="31362" xr:uid="{00000000-0005-0000-0000-000053690000}"/>
    <cellStyle name="Normal 6 4 2 8 4" xfId="14392" xr:uid="{00000000-0005-0000-0000-000054690000}"/>
    <cellStyle name="Normal 6 4 2 8 4 2" xfId="36107" xr:uid="{00000000-0005-0000-0000-000055690000}"/>
    <cellStyle name="Normal 6 4 2 8 5" xfId="25511" xr:uid="{00000000-0005-0000-0000-000056690000}"/>
    <cellStyle name="Normal 6 4 2 9" xfId="14393" xr:uid="{00000000-0005-0000-0000-000057690000}"/>
    <cellStyle name="Normal 6 4 2 9 2" xfId="14394" xr:uid="{00000000-0005-0000-0000-000058690000}"/>
    <cellStyle name="Normal 6 4 2 9 2 2" xfId="14395" xr:uid="{00000000-0005-0000-0000-000059690000}"/>
    <cellStyle name="Normal 6 4 2 9 2 2 2" xfId="41381" xr:uid="{00000000-0005-0000-0000-00005A690000}"/>
    <cellStyle name="Normal 6 4 2 9 2 3" xfId="31363" xr:uid="{00000000-0005-0000-0000-00005B690000}"/>
    <cellStyle name="Normal 6 4 2 9 3" xfId="14396" xr:uid="{00000000-0005-0000-0000-00005C690000}"/>
    <cellStyle name="Normal 6 4 2 9 3 2" xfId="14397" xr:uid="{00000000-0005-0000-0000-00005D690000}"/>
    <cellStyle name="Normal 6 4 2 9 3 2 2" xfId="41382" xr:uid="{00000000-0005-0000-0000-00005E690000}"/>
    <cellStyle name="Normal 6 4 2 9 3 3" xfId="31364" xr:uid="{00000000-0005-0000-0000-00005F690000}"/>
    <cellStyle name="Normal 6 4 2 9 4" xfId="14398" xr:uid="{00000000-0005-0000-0000-000060690000}"/>
    <cellStyle name="Normal 6 4 2 9 4 2" xfId="36108" xr:uid="{00000000-0005-0000-0000-000061690000}"/>
    <cellStyle name="Normal 6 4 2 9 5" xfId="25512" xr:uid="{00000000-0005-0000-0000-000062690000}"/>
    <cellStyle name="Normal 6 4 3" xfId="14399" xr:uid="{00000000-0005-0000-0000-000063690000}"/>
    <cellStyle name="Normal 6 4 3 10" xfId="14400" xr:uid="{00000000-0005-0000-0000-000064690000}"/>
    <cellStyle name="Normal 6 4 3 10 2" xfId="14401" xr:uid="{00000000-0005-0000-0000-000065690000}"/>
    <cellStyle name="Normal 6 4 3 10 2 2" xfId="41383" xr:uid="{00000000-0005-0000-0000-000066690000}"/>
    <cellStyle name="Normal 6 4 3 10 3" xfId="31365" xr:uid="{00000000-0005-0000-0000-000067690000}"/>
    <cellStyle name="Normal 6 4 3 11" xfId="14402" xr:uid="{00000000-0005-0000-0000-000068690000}"/>
    <cellStyle name="Normal 6 4 3 11 2" xfId="14403" xr:uid="{00000000-0005-0000-0000-000069690000}"/>
    <cellStyle name="Normal 6 4 3 11 2 2" xfId="41384" xr:uid="{00000000-0005-0000-0000-00006A690000}"/>
    <cellStyle name="Normal 6 4 3 11 3" xfId="31366" xr:uid="{00000000-0005-0000-0000-00006B690000}"/>
    <cellStyle name="Normal 6 4 3 12" xfId="14404" xr:uid="{00000000-0005-0000-0000-00006C690000}"/>
    <cellStyle name="Normal 6 4 3 12 2" xfId="36109" xr:uid="{00000000-0005-0000-0000-00006D690000}"/>
    <cellStyle name="Normal 6 4 3 13" xfId="25513" xr:uid="{00000000-0005-0000-0000-00006E690000}"/>
    <cellStyle name="Normal 6 4 3 2" xfId="14405" xr:uid="{00000000-0005-0000-0000-00006F690000}"/>
    <cellStyle name="Normal 6 4 3 2 10" xfId="14406" xr:uid="{00000000-0005-0000-0000-000070690000}"/>
    <cellStyle name="Normal 6 4 3 2 10 2" xfId="14407" xr:uid="{00000000-0005-0000-0000-000071690000}"/>
    <cellStyle name="Normal 6 4 3 2 10 2 2" xfId="41385" xr:uid="{00000000-0005-0000-0000-000072690000}"/>
    <cellStyle name="Normal 6 4 3 2 10 3" xfId="31367" xr:uid="{00000000-0005-0000-0000-000073690000}"/>
    <cellStyle name="Normal 6 4 3 2 11" xfId="14408" xr:uid="{00000000-0005-0000-0000-000074690000}"/>
    <cellStyle name="Normal 6 4 3 2 11 2" xfId="36110" xr:uid="{00000000-0005-0000-0000-000075690000}"/>
    <cellStyle name="Normal 6 4 3 2 12" xfId="25514" xr:uid="{00000000-0005-0000-0000-000076690000}"/>
    <cellStyle name="Normal 6 4 3 2 2" xfId="14409" xr:uid="{00000000-0005-0000-0000-000077690000}"/>
    <cellStyle name="Normal 6 4 3 2 2 10" xfId="25515" xr:uid="{00000000-0005-0000-0000-000078690000}"/>
    <cellStyle name="Normal 6 4 3 2 2 2" xfId="14410" xr:uid="{00000000-0005-0000-0000-000079690000}"/>
    <cellStyle name="Normal 6 4 3 2 2 2 2" xfId="14411" xr:uid="{00000000-0005-0000-0000-00007A690000}"/>
    <cellStyle name="Normal 6 4 3 2 2 2 2 2" xfId="14412" xr:uid="{00000000-0005-0000-0000-00007B690000}"/>
    <cellStyle name="Normal 6 4 3 2 2 2 2 2 2" xfId="14413" xr:uid="{00000000-0005-0000-0000-00007C690000}"/>
    <cellStyle name="Normal 6 4 3 2 2 2 2 2 2 2" xfId="14414" xr:uid="{00000000-0005-0000-0000-00007D690000}"/>
    <cellStyle name="Normal 6 4 3 2 2 2 2 2 2 2 2" xfId="41386" xr:uid="{00000000-0005-0000-0000-00007E690000}"/>
    <cellStyle name="Normal 6 4 3 2 2 2 2 2 2 3" xfId="31368" xr:uid="{00000000-0005-0000-0000-00007F690000}"/>
    <cellStyle name="Normal 6 4 3 2 2 2 2 2 3" xfId="14415" xr:uid="{00000000-0005-0000-0000-000080690000}"/>
    <cellStyle name="Normal 6 4 3 2 2 2 2 2 3 2" xfId="14416" xr:uid="{00000000-0005-0000-0000-000081690000}"/>
    <cellStyle name="Normal 6 4 3 2 2 2 2 2 3 2 2" xfId="41387" xr:uid="{00000000-0005-0000-0000-000082690000}"/>
    <cellStyle name="Normal 6 4 3 2 2 2 2 2 3 3" xfId="31369" xr:uid="{00000000-0005-0000-0000-000083690000}"/>
    <cellStyle name="Normal 6 4 3 2 2 2 2 2 4" xfId="14417" xr:uid="{00000000-0005-0000-0000-000084690000}"/>
    <cellStyle name="Normal 6 4 3 2 2 2 2 2 4 2" xfId="36114" xr:uid="{00000000-0005-0000-0000-000085690000}"/>
    <cellStyle name="Normal 6 4 3 2 2 2 2 2 5" xfId="25518" xr:uid="{00000000-0005-0000-0000-000086690000}"/>
    <cellStyle name="Normal 6 4 3 2 2 2 2 3" xfId="14418" xr:uid="{00000000-0005-0000-0000-000087690000}"/>
    <cellStyle name="Normal 6 4 3 2 2 2 2 3 2" xfId="14419" xr:uid="{00000000-0005-0000-0000-000088690000}"/>
    <cellStyle name="Normal 6 4 3 2 2 2 2 3 2 2" xfId="14420" xr:uid="{00000000-0005-0000-0000-000089690000}"/>
    <cellStyle name="Normal 6 4 3 2 2 2 2 3 2 2 2" xfId="41388" xr:uid="{00000000-0005-0000-0000-00008A690000}"/>
    <cellStyle name="Normal 6 4 3 2 2 2 2 3 2 3" xfId="31370" xr:uid="{00000000-0005-0000-0000-00008B690000}"/>
    <cellStyle name="Normal 6 4 3 2 2 2 2 3 3" xfId="14421" xr:uid="{00000000-0005-0000-0000-00008C690000}"/>
    <cellStyle name="Normal 6 4 3 2 2 2 2 3 3 2" xfId="14422" xr:uid="{00000000-0005-0000-0000-00008D690000}"/>
    <cellStyle name="Normal 6 4 3 2 2 2 2 3 3 2 2" xfId="41389" xr:uid="{00000000-0005-0000-0000-00008E690000}"/>
    <cellStyle name="Normal 6 4 3 2 2 2 2 3 3 3" xfId="31371" xr:uid="{00000000-0005-0000-0000-00008F690000}"/>
    <cellStyle name="Normal 6 4 3 2 2 2 2 3 4" xfId="14423" xr:uid="{00000000-0005-0000-0000-000090690000}"/>
    <cellStyle name="Normal 6 4 3 2 2 2 2 3 4 2" xfId="36115" xr:uid="{00000000-0005-0000-0000-000091690000}"/>
    <cellStyle name="Normal 6 4 3 2 2 2 2 3 5" xfId="25519" xr:uid="{00000000-0005-0000-0000-000092690000}"/>
    <cellStyle name="Normal 6 4 3 2 2 2 2 4" xfId="14424" xr:uid="{00000000-0005-0000-0000-000093690000}"/>
    <cellStyle name="Normal 6 4 3 2 2 2 2 4 2" xfId="14425" xr:uid="{00000000-0005-0000-0000-000094690000}"/>
    <cellStyle name="Normal 6 4 3 2 2 2 2 4 2 2" xfId="41390" xr:uid="{00000000-0005-0000-0000-000095690000}"/>
    <cellStyle name="Normal 6 4 3 2 2 2 2 4 3" xfId="31372" xr:uid="{00000000-0005-0000-0000-000096690000}"/>
    <cellStyle name="Normal 6 4 3 2 2 2 2 5" xfId="14426" xr:uid="{00000000-0005-0000-0000-000097690000}"/>
    <cellStyle name="Normal 6 4 3 2 2 2 2 5 2" xfId="14427" xr:uid="{00000000-0005-0000-0000-000098690000}"/>
    <cellStyle name="Normal 6 4 3 2 2 2 2 5 2 2" xfId="41391" xr:uid="{00000000-0005-0000-0000-000099690000}"/>
    <cellStyle name="Normal 6 4 3 2 2 2 2 5 3" xfId="31373" xr:uid="{00000000-0005-0000-0000-00009A690000}"/>
    <cellStyle name="Normal 6 4 3 2 2 2 2 6" xfId="14428" xr:uid="{00000000-0005-0000-0000-00009B690000}"/>
    <cellStyle name="Normal 6 4 3 2 2 2 2 6 2" xfId="36113" xr:uid="{00000000-0005-0000-0000-00009C690000}"/>
    <cellStyle name="Normal 6 4 3 2 2 2 2 7" xfId="25517" xr:uid="{00000000-0005-0000-0000-00009D690000}"/>
    <cellStyle name="Normal 6 4 3 2 2 2 3" xfId="14429" xr:uid="{00000000-0005-0000-0000-00009E690000}"/>
    <cellStyle name="Normal 6 4 3 2 2 2 3 2" xfId="14430" xr:uid="{00000000-0005-0000-0000-00009F690000}"/>
    <cellStyle name="Normal 6 4 3 2 2 2 3 2 2" xfId="14431" xr:uid="{00000000-0005-0000-0000-0000A0690000}"/>
    <cellStyle name="Normal 6 4 3 2 2 2 3 2 2 2" xfId="41392" xr:uid="{00000000-0005-0000-0000-0000A1690000}"/>
    <cellStyle name="Normal 6 4 3 2 2 2 3 2 3" xfId="31374" xr:uid="{00000000-0005-0000-0000-0000A2690000}"/>
    <cellStyle name="Normal 6 4 3 2 2 2 3 3" xfId="14432" xr:uid="{00000000-0005-0000-0000-0000A3690000}"/>
    <cellStyle name="Normal 6 4 3 2 2 2 3 3 2" xfId="14433" xr:uid="{00000000-0005-0000-0000-0000A4690000}"/>
    <cellStyle name="Normal 6 4 3 2 2 2 3 3 2 2" xfId="41393" xr:uid="{00000000-0005-0000-0000-0000A5690000}"/>
    <cellStyle name="Normal 6 4 3 2 2 2 3 3 3" xfId="31375" xr:uid="{00000000-0005-0000-0000-0000A6690000}"/>
    <cellStyle name="Normal 6 4 3 2 2 2 3 4" xfId="14434" xr:uid="{00000000-0005-0000-0000-0000A7690000}"/>
    <cellStyle name="Normal 6 4 3 2 2 2 3 4 2" xfId="36116" xr:uid="{00000000-0005-0000-0000-0000A8690000}"/>
    <cellStyle name="Normal 6 4 3 2 2 2 3 5" xfId="25520" xr:uid="{00000000-0005-0000-0000-0000A9690000}"/>
    <cellStyle name="Normal 6 4 3 2 2 2 4" xfId="14435" xr:uid="{00000000-0005-0000-0000-0000AA690000}"/>
    <cellStyle name="Normal 6 4 3 2 2 2 4 2" xfId="14436" xr:uid="{00000000-0005-0000-0000-0000AB690000}"/>
    <cellStyle name="Normal 6 4 3 2 2 2 4 2 2" xfId="14437" xr:uid="{00000000-0005-0000-0000-0000AC690000}"/>
    <cellStyle name="Normal 6 4 3 2 2 2 4 2 2 2" xfId="41394" xr:uid="{00000000-0005-0000-0000-0000AD690000}"/>
    <cellStyle name="Normal 6 4 3 2 2 2 4 2 3" xfId="31376" xr:uid="{00000000-0005-0000-0000-0000AE690000}"/>
    <cellStyle name="Normal 6 4 3 2 2 2 4 3" xfId="14438" xr:uid="{00000000-0005-0000-0000-0000AF690000}"/>
    <cellStyle name="Normal 6 4 3 2 2 2 4 3 2" xfId="14439" xr:uid="{00000000-0005-0000-0000-0000B0690000}"/>
    <cellStyle name="Normal 6 4 3 2 2 2 4 3 2 2" xfId="41395" xr:uid="{00000000-0005-0000-0000-0000B1690000}"/>
    <cellStyle name="Normal 6 4 3 2 2 2 4 3 3" xfId="31377" xr:uid="{00000000-0005-0000-0000-0000B2690000}"/>
    <cellStyle name="Normal 6 4 3 2 2 2 4 4" xfId="14440" xr:uid="{00000000-0005-0000-0000-0000B3690000}"/>
    <cellStyle name="Normal 6 4 3 2 2 2 4 4 2" xfId="36117" xr:uid="{00000000-0005-0000-0000-0000B4690000}"/>
    <cellStyle name="Normal 6 4 3 2 2 2 4 5" xfId="25521" xr:uid="{00000000-0005-0000-0000-0000B5690000}"/>
    <cellStyle name="Normal 6 4 3 2 2 2 5" xfId="14441" xr:uid="{00000000-0005-0000-0000-0000B6690000}"/>
    <cellStyle name="Normal 6 4 3 2 2 2 5 2" xfId="14442" xr:uid="{00000000-0005-0000-0000-0000B7690000}"/>
    <cellStyle name="Normal 6 4 3 2 2 2 5 2 2" xfId="41396" xr:uid="{00000000-0005-0000-0000-0000B8690000}"/>
    <cellStyle name="Normal 6 4 3 2 2 2 5 3" xfId="31378" xr:uid="{00000000-0005-0000-0000-0000B9690000}"/>
    <cellStyle name="Normal 6 4 3 2 2 2 6" xfId="14443" xr:uid="{00000000-0005-0000-0000-0000BA690000}"/>
    <cellStyle name="Normal 6 4 3 2 2 2 6 2" xfId="14444" xr:uid="{00000000-0005-0000-0000-0000BB690000}"/>
    <cellStyle name="Normal 6 4 3 2 2 2 6 2 2" xfId="41397" xr:uid="{00000000-0005-0000-0000-0000BC690000}"/>
    <cellStyle name="Normal 6 4 3 2 2 2 6 3" xfId="31379" xr:uid="{00000000-0005-0000-0000-0000BD690000}"/>
    <cellStyle name="Normal 6 4 3 2 2 2 7" xfId="14445" xr:uid="{00000000-0005-0000-0000-0000BE690000}"/>
    <cellStyle name="Normal 6 4 3 2 2 2 7 2" xfId="36112" xr:uid="{00000000-0005-0000-0000-0000BF690000}"/>
    <cellStyle name="Normal 6 4 3 2 2 2 8" xfId="25516" xr:uid="{00000000-0005-0000-0000-0000C0690000}"/>
    <cellStyle name="Normal 6 4 3 2 2 3" xfId="14446" xr:uid="{00000000-0005-0000-0000-0000C1690000}"/>
    <cellStyle name="Normal 6 4 3 2 2 3 2" xfId="14447" xr:uid="{00000000-0005-0000-0000-0000C2690000}"/>
    <cellStyle name="Normal 6 4 3 2 2 3 2 2" xfId="14448" xr:uid="{00000000-0005-0000-0000-0000C3690000}"/>
    <cellStyle name="Normal 6 4 3 2 2 3 2 2 2" xfId="14449" xr:uid="{00000000-0005-0000-0000-0000C4690000}"/>
    <cellStyle name="Normal 6 4 3 2 2 3 2 2 2 2" xfId="14450" xr:uid="{00000000-0005-0000-0000-0000C5690000}"/>
    <cellStyle name="Normal 6 4 3 2 2 3 2 2 2 2 2" xfId="41398" xr:uid="{00000000-0005-0000-0000-0000C6690000}"/>
    <cellStyle name="Normal 6 4 3 2 2 3 2 2 2 3" xfId="31380" xr:uid="{00000000-0005-0000-0000-0000C7690000}"/>
    <cellStyle name="Normal 6 4 3 2 2 3 2 2 3" xfId="14451" xr:uid="{00000000-0005-0000-0000-0000C8690000}"/>
    <cellStyle name="Normal 6 4 3 2 2 3 2 2 3 2" xfId="14452" xr:uid="{00000000-0005-0000-0000-0000C9690000}"/>
    <cellStyle name="Normal 6 4 3 2 2 3 2 2 3 2 2" xfId="41399" xr:uid="{00000000-0005-0000-0000-0000CA690000}"/>
    <cellStyle name="Normal 6 4 3 2 2 3 2 2 3 3" xfId="31381" xr:uid="{00000000-0005-0000-0000-0000CB690000}"/>
    <cellStyle name="Normal 6 4 3 2 2 3 2 2 4" xfId="14453" xr:uid="{00000000-0005-0000-0000-0000CC690000}"/>
    <cellStyle name="Normal 6 4 3 2 2 3 2 2 4 2" xfId="36120" xr:uid="{00000000-0005-0000-0000-0000CD690000}"/>
    <cellStyle name="Normal 6 4 3 2 2 3 2 2 5" xfId="25524" xr:uid="{00000000-0005-0000-0000-0000CE690000}"/>
    <cellStyle name="Normal 6 4 3 2 2 3 2 3" xfId="14454" xr:uid="{00000000-0005-0000-0000-0000CF690000}"/>
    <cellStyle name="Normal 6 4 3 2 2 3 2 3 2" xfId="14455" xr:uid="{00000000-0005-0000-0000-0000D0690000}"/>
    <cellStyle name="Normal 6 4 3 2 2 3 2 3 2 2" xfId="14456" xr:uid="{00000000-0005-0000-0000-0000D1690000}"/>
    <cellStyle name="Normal 6 4 3 2 2 3 2 3 2 2 2" xfId="41400" xr:uid="{00000000-0005-0000-0000-0000D2690000}"/>
    <cellStyle name="Normal 6 4 3 2 2 3 2 3 2 3" xfId="31382" xr:uid="{00000000-0005-0000-0000-0000D3690000}"/>
    <cellStyle name="Normal 6 4 3 2 2 3 2 3 3" xfId="14457" xr:uid="{00000000-0005-0000-0000-0000D4690000}"/>
    <cellStyle name="Normal 6 4 3 2 2 3 2 3 3 2" xfId="14458" xr:uid="{00000000-0005-0000-0000-0000D5690000}"/>
    <cellStyle name="Normal 6 4 3 2 2 3 2 3 3 2 2" xfId="41401" xr:uid="{00000000-0005-0000-0000-0000D6690000}"/>
    <cellStyle name="Normal 6 4 3 2 2 3 2 3 3 3" xfId="31383" xr:uid="{00000000-0005-0000-0000-0000D7690000}"/>
    <cellStyle name="Normal 6 4 3 2 2 3 2 3 4" xfId="14459" xr:uid="{00000000-0005-0000-0000-0000D8690000}"/>
    <cellStyle name="Normal 6 4 3 2 2 3 2 3 4 2" xfId="36121" xr:uid="{00000000-0005-0000-0000-0000D9690000}"/>
    <cellStyle name="Normal 6 4 3 2 2 3 2 3 5" xfId="25525" xr:uid="{00000000-0005-0000-0000-0000DA690000}"/>
    <cellStyle name="Normal 6 4 3 2 2 3 2 4" xfId="14460" xr:uid="{00000000-0005-0000-0000-0000DB690000}"/>
    <cellStyle name="Normal 6 4 3 2 2 3 2 4 2" xfId="14461" xr:uid="{00000000-0005-0000-0000-0000DC690000}"/>
    <cellStyle name="Normal 6 4 3 2 2 3 2 4 2 2" xfId="41402" xr:uid="{00000000-0005-0000-0000-0000DD690000}"/>
    <cellStyle name="Normal 6 4 3 2 2 3 2 4 3" xfId="31384" xr:uid="{00000000-0005-0000-0000-0000DE690000}"/>
    <cellStyle name="Normal 6 4 3 2 2 3 2 5" xfId="14462" xr:uid="{00000000-0005-0000-0000-0000DF690000}"/>
    <cellStyle name="Normal 6 4 3 2 2 3 2 5 2" xfId="14463" xr:uid="{00000000-0005-0000-0000-0000E0690000}"/>
    <cellStyle name="Normal 6 4 3 2 2 3 2 5 2 2" xfId="41403" xr:uid="{00000000-0005-0000-0000-0000E1690000}"/>
    <cellStyle name="Normal 6 4 3 2 2 3 2 5 3" xfId="31385" xr:uid="{00000000-0005-0000-0000-0000E2690000}"/>
    <cellStyle name="Normal 6 4 3 2 2 3 2 6" xfId="14464" xr:uid="{00000000-0005-0000-0000-0000E3690000}"/>
    <cellStyle name="Normal 6 4 3 2 2 3 2 6 2" xfId="36119" xr:uid="{00000000-0005-0000-0000-0000E4690000}"/>
    <cellStyle name="Normal 6 4 3 2 2 3 2 7" xfId="25523" xr:uid="{00000000-0005-0000-0000-0000E5690000}"/>
    <cellStyle name="Normal 6 4 3 2 2 3 3" xfId="14465" xr:uid="{00000000-0005-0000-0000-0000E6690000}"/>
    <cellStyle name="Normal 6 4 3 2 2 3 3 2" xfId="14466" xr:uid="{00000000-0005-0000-0000-0000E7690000}"/>
    <cellStyle name="Normal 6 4 3 2 2 3 3 2 2" xfId="14467" xr:uid="{00000000-0005-0000-0000-0000E8690000}"/>
    <cellStyle name="Normal 6 4 3 2 2 3 3 2 2 2" xfId="41404" xr:uid="{00000000-0005-0000-0000-0000E9690000}"/>
    <cellStyle name="Normal 6 4 3 2 2 3 3 2 3" xfId="31386" xr:uid="{00000000-0005-0000-0000-0000EA690000}"/>
    <cellStyle name="Normal 6 4 3 2 2 3 3 3" xfId="14468" xr:uid="{00000000-0005-0000-0000-0000EB690000}"/>
    <cellStyle name="Normal 6 4 3 2 2 3 3 3 2" xfId="14469" xr:uid="{00000000-0005-0000-0000-0000EC690000}"/>
    <cellStyle name="Normal 6 4 3 2 2 3 3 3 2 2" xfId="41405" xr:uid="{00000000-0005-0000-0000-0000ED690000}"/>
    <cellStyle name="Normal 6 4 3 2 2 3 3 3 3" xfId="31387" xr:uid="{00000000-0005-0000-0000-0000EE690000}"/>
    <cellStyle name="Normal 6 4 3 2 2 3 3 4" xfId="14470" xr:uid="{00000000-0005-0000-0000-0000EF690000}"/>
    <cellStyle name="Normal 6 4 3 2 2 3 3 4 2" xfId="36122" xr:uid="{00000000-0005-0000-0000-0000F0690000}"/>
    <cellStyle name="Normal 6 4 3 2 2 3 3 5" xfId="25526" xr:uid="{00000000-0005-0000-0000-0000F1690000}"/>
    <cellStyle name="Normal 6 4 3 2 2 3 4" xfId="14471" xr:uid="{00000000-0005-0000-0000-0000F2690000}"/>
    <cellStyle name="Normal 6 4 3 2 2 3 4 2" xfId="14472" xr:uid="{00000000-0005-0000-0000-0000F3690000}"/>
    <cellStyle name="Normal 6 4 3 2 2 3 4 2 2" xfId="14473" xr:uid="{00000000-0005-0000-0000-0000F4690000}"/>
    <cellStyle name="Normal 6 4 3 2 2 3 4 2 2 2" xfId="41406" xr:uid="{00000000-0005-0000-0000-0000F5690000}"/>
    <cellStyle name="Normal 6 4 3 2 2 3 4 2 3" xfId="31388" xr:uid="{00000000-0005-0000-0000-0000F6690000}"/>
    <cellStyle name="Normal 6 4 3 2 2 3 4 3" xfId="14474" xr:uid="{00000000-0005-0000-0000-0000F7690000}"/>
    <cellStyle name="Normal 6 4 3 2 2 3 4 3 2" xfId="14475" xr:uid="{00000000-0005-0000-0000-0000F8690000}"/>
    <cellStyle name="Normal 6 4 3 2 2 3 4 3 2 2" xfId="41407" xr:uid="{00000000-0005-0000-0000-0000F9690000}"/>
    <cellStyle name="Normal 6 4 3 2 2 3 4 3 3" xfId="31389" xr:uid="{00000000-0005-0000-0000-0000FA690000}"/>
    <cellStyle name="Normal 6 4 3 2 2 3 4 4" xfId="14476" xr:uid="{00000000-0005-0000-0000-0000FB690000}"/>
    <cellStyle name="Normal 6 4 3 2 2 3 4 4 2" xfId="36123" xr:uid="{00000000-0005-0000-0000-0000FC690000}"/>
    <cellStyle name="Normal 6 4 3 2 2 3 4 5" xfId="25527" xr:uid="{00000000-0005-0000-0000-0000FD690000}"/>
    <cellStyle name="Normal 6 4 3 2 2 3 5" xfId="14477" xr:uid="{00000000-0005-0000-0000-0000FE690000}"/>
    <cellStyle name="Normal 6 4 3 2 2 3 5 2" xfId="14478" xr:uid="{00000000-0005-0000-0000-0000FF690000}"/>
    <cellStyle name="Normal 6 4 3 2 2 3 5 2 2" xfId="41408" xr:uid="{00000000-0005-0000-0000-0000006A0000}"/>
    <cellStyle name="Normal 6 4 3 2 2 3 5 3" xfId="31390" xr:uid="{00000000-0005-0000-0000-0000016A0000}"/>
    <cellStyle name="Normal 6 4 3 2 2 3 6" xfId="14479" xr:uid="{00000000-0005-0000-0000-0000026A0000}"/>
    <cellStyle name="Normal 6 4 3 2 2 3 6 2" xfId="14480" xr:uid="{00000000-0005-0000-0000-0000036A0000}"/>
    <cellStyle name="Normal 6 4 3 2 2 3 6 2 2" xfId="41409" xr:uid="{00000000-0005-0000-0000-0000046A0000}"/>
    <cellStyle name="Normal 6 4 3 2 2 3 6 3" xfId="31391" xr:uid="{00000000-0005-0000-0000-0000056A0000}"/>
    <cellStyle name="Normal 6 4 3 2 2 3 7" xfId="14481" xr:uid="{00000000-0005-0000-0000-0000066A0000}"/>
    <cellStyle name="Normal 6 4 3 2 2 3 7 2" xfId="36118" xr:uid="{00000000-0005-0000-0000-0000076A0000}"/>
    <cellStyle name="Normal 6 4 3 2 2 3 8" xfId="25522" xr:uid="{00000000-0005-0000-0000-0000086A0000}"/>
    <cellStyle name="Normal 6 4 3 2 2 4" xfId="14482" xr:uid="{00000000-0005-0000-0000-0000096A0000}"/>
    <cellStyle name="Normal 6 4 3 2 2 4 2" xfId="14483" xr:uid="{00000000-0005-0000-0000-00000A6A0000}"/>
    <cellStyle name="Normal 6 4 3 2 2 4 2 2" xfId="14484" xr:uid="{00000000-0005-0000-0000-00000B6A0000}"/>
    <cellStyle name="Normal 6 4 3 2 2 4 2 2 2" xfId="14485" xr:uid="{00000000-0005-0000-0000-00000C6A0000}"/>
    <cellStyle name="Normal 6 4 3 2 2 4 2 2 2 2" xfId="41410" xr:uid="{00000000-0005-0000-0000-00000D6A0000}"/>
    <cellStyle name="Normal 6 4 3 2 2 4 2 2 3" xfId="31392" xr:uid="{00000000-0005-0000-0000-00000E6A0000}"/>
    <cellStyle name="Normal 6 4 3 2 2 4 2 3" xfId="14486" xr:uid="{00000000-0005-0000-0000-00000F6A0000}"/>
    <cellStyle name="Normal 6 4 3 2 2 4 2 3 2" xfId="14487" xr:uid="{00000000-0005-0000-0000-0000106A0000}"/>
    <cellStyle name="Normal 6 4 3 2 2 4 2 3 2 2" xfId="41411" xr:uid="{00000000-0005-0000-0000-0000116A0000}"/>
    <cellStyle name="Normal 6 4 3 2 2 4 2 3 3" xfId="31393" xr:uid="{00000000-0005-0000-0000-0000126A0000}"/>
    <cellStyle name="Normal 6 4 3 2 2 4 2 4" xfId="14488" xr:uid="{00000000-0005-0000-0000-0000136A0000}"/>
    <cellStyle name="Normal 6 4 3 2 2 4 2 4 2" xfId="36125" xr:uid="{00000000-0005-0000-0000-0000146A0000}"/>
    <cellStyle name="Normal 6 4 3 2 2 4 2 5" xfId="25529" xr:uid="{00000000-0005-0000-0000-0000156A0000}"/>
    <cellStyle name="Normal 6 4 3 2 2 4 3" xfId="14489" xr:uid="{00000000-0005-0000-0000-0000166A0000}"/>
    <cellStyle name="Normal 6 4 3 2 2 4 3 2" xfId="14490" xr:uid="{00000000-0005-0000-0000-0000176A0000}"/>
    <cellStyle name="Normal 6 4 3 2 2 4 3 2 2" xfId="14491" xr:uid="{00000000-0005-0000-0000-0000186A0000}"/>
    <cellStyle name="Normal 6 4 3 2 2 4 3 2 2 2" xfId="41412" xr:uid="{00000000-0005-0000-0000-0000196A0000}"/>
    <cellStyle name="Normal 6 4 3 2 2 4 3 2 3" xfId="31394" xr:uid="{00000000-0005-0000-0000-00001A6A0000}"/>
    <cellStyle name="Normal 6 4 3 2 2 4 3 3" xfId="14492" xr:uid="{00000000-0005-0000-0000-00001B6A0000}"/>
    <cellStyle name="Normal 6 4 3 2 2 4 3 3 2" xfId="14493" xr:uid="{00000000-0005-0000-0000-00001C6A0000}"/>
    <cellStyle name="Normal 6 4 3 2 2 4 3 3 2 2" xfId="41413" xr:uid="{00000000-0005-0000-0000-00001D6A0000}"/>
    <cellStyle name="Normal 6 4 3 2 2 4 3 3 3" xfId="31395" xr:uid="{00000000-0005-0000-0000-00001E6A0000}"/>
    <cellStyle name="Normal 6 4 3 2 2 4 3 4" xfId="14494" xr:uid="{00000000-0005-0000-0000-00001F6A0000}"/>
    <cellStyle name="Normal 6 4 3 2 2 4 3 4 2" xfId="36126" xr:uid="{00000000-0005-0000-0000-0000206A0000}"/>
    <cellStyle name="Normal 6 4 3 2 2 4 3 5" xfId="25530" xr:uid="{00000000-0005-0000-0000-0000216A0000}"/>
    <cellStyle name="Normal 6 4 3 2 2 4 4" xfId="14495" xr:uid="{00000000-0005-0000-0000-0000226A0000}"/>
    <cellStyle name="Normal 6 4 3 2 2 4 4 2" xfId="14496" xr:uid="{00000000-0005-0000-0000-0000236A0000}"/>
    <cellStyle name="Normal 6 4 3 2 2 4 4 2 2" xfId="41414" xr:uid="{00000000-0005-0000-0000-0000246A0000}"/>
    <cellStyle name="Normal 6 4 3 2 2 4 4 3" xfId="31396" xr:uid="{00000000-0005-0000-0000-0000256A0000}"/>
    <cellStyle name="Normal 6 4 3 2 2 4 5" xfId="14497" xr:uid="{00000000-0005-0000-0000-0000266A0000}"/>
    <cellStyle name="Normal 6 4 3 2 2 4 5 2" xfId="14498" xr:uid="{00000000-0005-0000-0000-0000276A0000}"/>
    <cellStyle name="Normal 6 4 3 2 2 4 5 2 2" xfId="41415" xr:uid="{00000000-0005-0000-0000-0000286A0000}"/>
    <cellStyle name="Normal 6 4 3 2 2 4 5 3" xfId="31397" xr:uid="{00000000-0005-0000-0000-0000296A0000}"/>
    <cellStyle name="Normal 6 4 3 2 2 4 6" xfId="14499" xr:uid="{00000000-0005-0000-0000-00002A6A0000}"/>
    <cellStyle name="Normal 6 4 3 2 2 4 6 2" xfId="36124" xr:uid="{00000000-0005-0000-0000-00002B6A0000}"/>
    <cellStyle name="Normal 6 4 3 2 2 4 7" xfId="25528" xr:uid="{00000000-0005-0000-0000-00002C6A0000}"/>
    <cellStyle name="Normal 6 4 3 2 2 5" xfId="14500" xr:uid="{00000000-0005-0000-0000-00002D6A0000}"/>
    <cellStyle name="Normal 6 4 3 2 2 5 2" xfId="14501" xr:uid="{00000000-0005-0000-0000-00002E6A0000}"/>
    <cellStyle name="Normal 6 4 3 2 2 5 2 2" xfId="14502" xr:uid="{00000000-0005-0000-0000-00002F6A0000}"/>
    <cellStyle name="Normal 6 4 3 2 2 5 2 2 2" xfId="41416" xr:uid="{00000000-0005-0000-0000-0000306A0000}"/>
    <cellStyle name="Normal 6 4 3 2 2 5 2 3" xfId="31398" xr:uid="{00000000-0005-0000-0000-0000316A0000}"/>
    <cellStyle name="Normal 6 4 3 2 2 5 3" xfId="14503" xr:uid="{00000000-0005-0000-0000-0000326A0000}"/>
    <cellStyle name="Normal 6 4 3 2 2 5 3 2" xfId="14504" xr:uid="{00000000-0005-0000-0000-0000336A0000}"/>
    <cellStyle name="Normal 6 4 3 2 2 5 3 2 2" xfId="41417" xr:uid="{00000000-0005-0000-0000-0000346A0000}"/>
    <cellStyle name="Normal 6 4 3 2 2 5 3 3" xfId="31399" xr:uid="{00000000-0005-0000-0000-0000356A0000}"/>
    <cellStyle name="Normal 6 4 3 2 2 5 4" xfId="14505" xr:uid="{00000000-0005-0000-0000-0000366A0000}"/>
    <cellStyle name="Normal 6 4 3 2 2 5 4 2" xfId="36127" xr:uid="{00000000-0005-0000-0000-0000376A0000}"/>
    <cellStyle name="Normal 6 4 3 2 2 5 5" xfId="25531" xr:uid="{00000000-0005-0000-0000-0000386A0000}"/>
    <cellStyle name="Normal 6 4 3 2 2 6" xfId="14506" xr:uid="{00000000-0005-0000-0000-0000396A0000}"/>
    <cellStyle name="Normal 6 4 3 2 2 6 2" xfId="14507" xr:uid="{00000000-0005-0000-0000-00003A6A0000}"/>
    <cellStyle name="Normal 6 4 3 2 2 6 2 2" xfId="14508" xr:uid="{00000000-0005-0000-0000-00003B6A0000}"/>
    <cellStyle name="Normal 6 4 3 2 2 6 2 2 2" xfId="41418" xr:uid="{00000000-0005-0000-0000-00003C6A0000}"/>
    <cellStyle name="Normal 6 4 3 2 2 6 2 3" xfId="31400" xr:uid="{00000000-0005-0000-0000-00003D6A0000}"/>
    <cellStyle name="Normal 6 4 3 2 2 6 3" xfId="14509" xr:uid="{00000000-0005-0000-0000-00003E6A0000}"/>
    <cellStyle name="Normal 6 4 3 2 2 6 3 2" xfId="14510" xr:uid="{00000000-0005-0000-0000-00003F6A0000}"/>
    <cellStyle name="Normal 6 4 3 2 2 6 3 2 2" xfId="41419" xr:uid="{00000000-0005-0000-0000-0000406A0000}"/>
    <cellStyle name="Normal 6 4 3 2 2 6 3 3" xfId="31401" xr:uid="{00000000-0005-0000-0000-0000416A0000}"/>
    <cellStyle name="Normal 6 4 3 2 2 6 4" xfId="14511" xr:uid="{00000000-0005-0000-0000-0000426A0000}"/>
    <cellStyle name="Normal 6 4 3 2 2 6 4 2" xfId="36128" xr:uid="{00000000-0005-0000-0000-0000436A0000}"/>
    <cellStyle name="Normal 6 4 3 2 2 6 5" xfId="25532" xr:uid="{00000000-0005-0000-0000-0000446A0000}"/>
    <cellStyle name="Normal 6 4 3 2 2 7" xfId="14512" xr:uid="{00000000-0005-0000-0000-0000456A0000}"/>
    <cellStyle name="Normal 6 4 3 2 2 7 2" xfId="14513" xr:uid="{00000000-0005-0000-0000-0000466A0000}"/>
    <cellStyle name="Normal 6 4 3 2 2 7 2 2" xfId="41420" xr:uid="{00000000-0005-0000-0000-0000476A0000}"/>
    <cellStyle name="Normal 6 4 3 2 2 7 3" xfId="31402" xr:uid="{00000000-0005-0000-0000-0000486A0000}"/>
    <cellStyle name="Normal 6 4 3 2 2 8" xfId="14514" xr:uid="{00000000-0005-0000-0000-0000496A0000}"/>
    <cellStyle name="Normal 6 4 3 2 2 8 2" xfId="14515" xr:uid="{00000000-0005-0000-0000-00004A6A0000}"/>
    <cellStyle name="Normal 6 4 3 2 2 8 2 2" xfId="41421" xr:uid="{00000000-0005-0000-0000-00004B6A0000}"/>
    <cellStyle name="Normal 6 4 3 2 2 8 3" xfId="31403" xr:uid="{00000000-0005-0000-0000-00004C6A0000}"/>
    <cellStyle name="Normal 6 4 3 2 2 9" xfId="14516" xr:uid="{00000000-0005-0000-0000-00004D6A0000}"/>
    <cellStyle name="Normal 6 4 3 2 2 9 2" xfId="36111" xr:uid="{00000000-0005-0000-0000-00004E6A0000}"/>
    <cellStyle name="Normal 6 4 3 2 3" xfId="14517" xr:uid="{00000000-0005-0000-0000-00004F6A0000}"/>
    <cellStyle name="Normal 6 4 3 2 3 2" xfId="14518" xr:uid="{00000000-0005-0000-0000-0000506A0000}"/>
    <cellStyle name="Normal 6 4 3 2 3 2 2" xfId="14519" xr:uid="{00000000-0005-0000-0000-0000516A0000}"/>
    <cellStyle name="Normal 6 4 3 2 3 2 2 2" xfId="14520" xr:uid="{00000000-0005-0000-0000-0000526A0000}"/>
    <cellStyle name="Normal 6 4 3 2 3 2 2 2 2" xfId="14521" xr:uid="{00000000-0005-0000-0000-0000536A0000}"/>
    <cellStyle name="Normal 6 4 3 2 3 2 2 2 2 2" xfId="41422" xr:uid="{00000000-0005-0000-0000-0000546A0000}"/>
    <cellStyle name="Normal 6 4 3 2 3 2 2 2 3" xfId="31404" xr:uid="{00000000-0005-0000-0000-0000556A0000}"/>
    <cellStyle name="Normal 6 4 3 2 3 2 2 3" xfId="14522" xr:uid="{00000000-0005-0000-0000-0000566A0000}"/>
    <cellStyle name="Normal 6 4 3 2 3 2 2 3 2" xfId="14523" xr:uid="{00000000-0005-0000-0000-0000576A0000}"/>
    <cellStyle name="Normal 6 4 3 2 3 2 2 3 2 2" xfId="41423" xr:uid="{00000000-0005-0000-0000-0000586A0000}"/>
    <cellStyle name="Normal 6 4 3 2 3 2 2 3 3" xfId="31405" xr:uid="{00000000-0005-0000-0000-0000596A0000}"/>
    <cellStyle name="Normal 6 4 3 2 3 2 2 4" xfId="14524" xr:uid="{00000000-0005-0000-0000-00005A6A0000}"/>
    <cellStyle name="Normal 6 4 3 2 3 2 2 4 2" xfId="36131" xr:uid="{00000000-0005-0000-0000-00005B6A0000}"/>
    <cellStyle name="Normal 6 4 3 2 3 2 2 5" xfId="25535" xr:uid="{00000000-0005-0000-0000-00005C6A0000}"/>
    <cellStyle name="Normal 6 4 3 2 3 2 3" xfId="14525" xr:uid="{00000000-0005-0000-0000-00005D6A0000}"/>
    <cellStyle name="Normal 6 4 3 2 3 2 3 2" xfId="14526" xr:uid="{00000000-0005-0000-0000-00005E6A0000}"/>
    <cellStyle name="Normal 6 4 3 2 3 2 3 2 2" xfId="14527" xr:uid="{00000000-0005-0000-0000-00005F6A0000}"/>
    <cellStyle name="Normal 6 4 3 2 3 2 3 2 2 2" xfId="41424" xr:uid="{00000000-0005-0000-0000-0000606A0000}"/>
    <cellStyle name="Normal 6 4 3 2 3 2 3 2 3" xfId="31406" xr:uid="{00000000-0005-0000-0000-0000616A0000}"/>
    <cellStyle name="Normal 6 4 3 2 3 2 3 3" xfId="14528" xr:uid="{00000000-0005-0000-0000-0000626A0000}"/>
    <cellStyle name="Normal 6 4 3 2 3 2 3 3 2" xfId="14529" xr:uid="{00000000-0005-0000-0000-0000636A0000}"/>
    <cellStyle name="Normal 6 4 3 2 3 2 3 3 2 2" xfId="41425" xr:uid="{00000000-0005-0000-0000-0000646A0000}"/>
    <cellStyle name="Normal 6 4 3 2 3 2 3 3 3" xfId="31407" xr:uid="{00000000-0005-0000-0000-0000656A0000}"/>
    <cellStyle name="Normal 6 4 3 2 3 2 3 4" xfId="14530" xr:uid="{00000000-0005-0000-0000-0000666A0000}"/>
    <cellStyle name="Normal 6 4 3 2 3 2 3 4 2" xfId="36132" xr:uid="{00000000-0005-0000-0000-0000676A0000}"/>
    <cellStyle name="Normal 6 4 3 2 3 2 3 5" xfId="25536" xr:uid="{00000000-0005-0000-0000-0000686A0000}"/>
    <cellStyle name="Normal 6 4 3 2 3 2 4" xfId="14531" xr:uid="{00000000-0005-0000-0000-0000696A0000}"/>
    <cellStyle name="Normal 6 4 3 2 3 2 4 2" xfId="14532" xr:uid="{00000000-0005-0000-0000-00006A6A0000}"/>
    <cellStyle name="Normal 6 4 3 2 3 2 4 2 2" xfId="41426" xr:uid="{00000000-0005-0000-0000-00006B6A0000}"/>
    <cellStyle name="Normal 6 4 3 2 3 2 4 3" xfId="31408" xr:uid="{00000000-0005-0000-0000-00006C6A0000}"/>
    <cellStyle name="Normal 6 4 3 2 3 2 5" xfId="14533" xr:uid="{00000000-0005-0000-0000-00006D6A0000}"/>
    <cellStyle name="Normal 6 4 3 2 3 2 5 2" xfId="14534" xr:uid="{00000000-0005-0000-0000-00006E6A0000}"/>
    <cellStyle name="Normal 6 4 3 2 3 2 5 2 2" xfId="41427" xr:uid="{00000000-0005-0000-0000-00006F6A0000}"/>
    <cellStyle name="Normal 6 4 3 2 3 2 5 3" xfId="31409" xr:uid="{00000000-0005-0000-0000-0000706A0000}"/>
    <cellStyle name="Normal 6 4 3 2 3 2 6" xfId="14535" xr:uid="{00000000-0005-0000-0000-0000716A0000}"/>
    <cellStyle name="Normal 6 4 3 2 3 2 6 2" xfId="36130" xr:uid="{00000000-0005-0000-0000-0000726A0000}"/>
    <cellStyle name="Normal 6 4 3 2 3 2 7" xfId="25534" xr:uid="{00000000-0005-0000-0000-0000736A0000}"/>
    <cellStyle name="Normal 6 4 3 2 3 3" xfId="14536" xr:uid="{00000000-0005-0000-0000-0000746A0000}"/>
    <cellStyle name="Normal 6 4 3 2 3 3 2" xfId="14537" xr:uid="{00000000-0005-0000-0000-0000756A0000}"/>
    <cellStyle name="Normal 6 4 3 2 3 3 2 2" xfId="14538" xr:uid="{00000000-0005-0000-0000-0000766A0000}"/>
    <cellStyle name="Normal 6 4 3 2 3 3 2 2 2" xfId="41428" xr:uid="{00000000-0005-0000-0000-0000776A0000}"/>
    <cellStyle name="Normal 6 4 3 2 3 3 2 3" xfId="31410" xr:uid="{00000000-0005-0000-0000-0000786A0000}"/>
    <cellStyle name="Normal 6 4 3 2 3 3 3" xfId="14539" xr:uid="{00000000-0005-0000-0000-0000796A0000}"/>
    <cellStyle name="Normal 6 4 3 2 3 3 3 2" xfId="14540" xr:uid="{00000000-0005-0000-0000-00007A6A0000}"/>
    <cellStyle name="Normal 6 4 3 2 3 3 3 2 2" xfId="41429" xr:uid="{00000000-0005-0000-0000-00007B6A0000}"/>
    <cellStyle name="Normal 6 4 3 2 3 3 3 3" xfId="31411" xr:uid="{00000000-0005-0000-0000-00007C6A0000}"/>
    <cellStyle name="Normal 6 4 3 2 3 3 4" xfId="14541" xr:uid="{00000000-0005-0000-0000-00007D6A0000}"/>
    <cellStyle name="Normal 6 4 3 2 3 3 4 2" xfId="36133" xr:uid="{00000000-0005-0000-0000-00007E6A0000}"/>
    <cellStyle name="Normal 6 4 3 2 3 3 5" xfId="25537" xr:uid="{00000000-0005-0000-0000-00007F6A0000}"/>
    <cellStyle name="Normal 6 4 3 2 3 4" xfId="14542" xr:uid="{00000000-0005-0000-0000-0000806A0000}"/>
    <cellStyle name="Normal 6 4 3 2 3 4 2" xfId="14543" xr:uid="{00000000-0005-0000-0000-0000816A0000}"/>
    <cellStyle name="Normal 6 4 3 2 3 4 2 2" xfId="14544" xr:uid="{00000000-0005-0000-0000-0000826A0000}"/>
    <cellStyle name="Normal 6 4 3 2 3 4 2 2 2" xfId="41430" xr:uid="{00000000-0005-0000-0000-0000836A0000}"/>
    <cellStyle name="Normal 6 4 3 2 3 4 2 3" xfId="31412" xr:uid="{00000000-0005-0000-0000-0000846A0000}"/>
    <cellStyle name="Normal 6 4 3 2 3 4 3" xfId="14545" xr:uid="{00000000-0005-0000-0000-0000856A0000}"/>
    <cellStyle name="Normal 6 4 3 2 3 4 3 2" xfId="14546" xr:uid="{00000000-0005-0000-0000-0000866A0000}"/>
    <cellStyle name="Normal 6 4 3 2 3 4 3 2 2" xfId="41431" xr:uid="{00000000-0005-0000-0000-0000876A0000}"/>
    <cellStyle name="Normal 6 4 3 2 3 4 3 3" xfId="31413" xr:uid="{00000000-0005-0000-0000-0000886A0000}"/>
    <cellStyle name="Normal 6 4 3 2 3 4 4" xfId="14547" xr:uid="{00000000-0005-0000-0000-0000896A0000}"/>
    <cellStyle name="Normal 6 4 3 2 3 4 4 2" xfId="36134" xr:uid="{00000000-0005-0000-0000-00008A6A0000}"/>
    <cellStyle name="Normal 6 4 3 2 3 4 5" xfId="25538" xr:uid="{00000000-0005-0000-0000-00008B6A0000}"/>
    <cellStyle name="Normal 6 4 3 2 3 5" xfId="14548" xr:uid="{00000000-0005-0000-0000-00008C6A0000}"/>
    <cellStyle name="Normal 6 4 3 2 3 5 2" xfId="14549" xr:uid="{00000000-0005-0000-0000-00008D6A0000}"/>
    <cellStyle name="Normal 6 4 3 2 3 5 2 2" xfId="41432" xr:uid="{00000000-0005-0000-0000-00008E6A0000}"/>
    <cellStyle name="Normal 6 4 3 2 3 5 3" xfId="31414" xr:uid="{00000000-0005-0000-0000-00008F6A0000}"/>
    <cellStyle name="Normal 6 4 3 2 3 6" xfId="14550" xr:uid="{00000000-0005-0000-0000-0000906A0000}"/>
    <cellStyle name="Normal 6 4 3 2 3 6 2" xfId="14551" xr:uid="{00000000-0005-0000-0000-0000916A0000}"/>
    <cellStyle name="Normal 6 4 3 2 3 6 2 2" xfId="41433" xr:uid="{00000000-0005-0000-0000-0000926A0000}"/>
    <cellStyle name="Normal 6 4 3 2 3 6 3" xfId="31415" xr:uid="{00000000-0005-0000-0000-0000936A0000}"/>
    <cellStyle name="Normal 6 4 3 2 3 7" xfId="14552" xr:uid="{00000000-0005-0000-0000-0000946A0000}"/>
    <cellStyle name="Normal 6 4 3 2 3 7 2" xfId="36129" xr:uid="{00000000-0005-0000-0000-0000956A0000}"/>
    <cellStyle name="Normal 6 4 3 2 3 8" xfId="25533" xr:uid="{00000000-0005-0000-0000-0000966A0000}"/>
    <cellStyle name="Normal 6 4 3 2 4" xfId="14553" xr:uid="{00000000-0005-0000-0000-0000976A0000}"/>
    <cellStyle name="Normal 6 4 3 2 4 2" xfId="14554" xr:uid="{00000000-0005-0000-0000-0000986A0000}"/>
    <cellStyle name="Normal 6 4 3 2 4 2 2" xfId="14555" xr:uid="{00000000-0005-0000-0000-0000996A0000}"/>
    <cellStyle name="Normal 6 4 3 2 4 2 2 2" xfId="14556" xr:uid="{00000000-0005-0000-0000-00009A6A0000}"/>
    <cellStyle name="Normal 6 4 3 2 4 2 2 2 2" xfId="14557" xr:uid="{00000000-0005-0000-0000-00009B6A0000}"/>
    <cellStyle name="Normal 6 4 3 2 4 2 2 2 2 2" xfId="41434" xr:uid="{00000000-0005-0000-0000-00009C6A0000}"/>
    <cellStyle name="Normal 6 4 3 2 4 2 2 2 3" xfId="31416" xr:uid="{00000000-0005-0000-0000-00009D6A0000}"/>
    <cellStyle name="Normal 6 4 3 2 4 2 2 3" xfId="14558" xr:uid="{00000000-0005-0000-0000-00009E6A0000}"/>
    <cellStyle name="Normal 6 4 3 2 4 2 2 3 2" xfId="14559" xr:uid="{00000000-0005-0000-0000-00009F6A0000}"/>
    <cellStyle name="Normal 6 4 3 2 4 2 2 3 2 2" xfId="41435" xr:uid="{00000000-0005-0000-0000-0000A06A0000}"/>
    <cellStyle name="Normal 6 4 3 2 4 2 2 3 3" xfId="31417" xr:uid="{00000000-0005-0000-0000-0000A16A0000}"/>
    <cellStyle name="Normal 6 4 3 2 4 2 2 4" xfId="14560" xr:uid="{00000000-0005-0000-0000-0000A26A0000}"/>
    <cellStyle name="Normal 6 4 3 2 4 2 2 4 2" xfId="36137" xr:uid="{00000000-0005-0000-0000-0000A36A0000}"/>
    <cellStyle name="Normal 6 4 3 2 4 2 2 5" xfId="25541" xr:uid="{00000000-0005-0000-0000-0000A46A0000}"/>
    <cellStyle name="Normal 6 4 3 2 4 2 3" xfId="14561" xr:uid="{00000000-0005-0000-0000-0000A56A0000}"/>
    <cellStyle name="Normal 6 4 3 2 4 2 3 2" xfId="14562" xr:uid="{00000000-0005-0000-0000-0000A66A0000}"/>
    <cellStyle name="Normal 6 4 3 2 4 2 3 2 2" xfId="14563" xr:uid="{00000000-0005-0000-0000-0000A76A0000}"/>
    <cellStyle name="Normal 6 4 3 2 4 2 3 2 2 2" xfId="41436" xr:uid="{00000000-0005-0000-0000-0000A86A0000}"/>
    <cellStyle name="Normal 6 4 3 2 4 2 3 2 3" xfId="31418" xr:uid="{00000000-0005-0000-0000-0000A96A0000}"/>
    <cellStyle name="Normal 6 4 3 2 4 2 3 3" xfId="14564" xr:uid="{00000000-0005-0000-0000-0000AA6A0000}"/>
    <cellStyle name="Normal 6 4 3 2 4 2 3 3 2" xfId="14565" xr:uid="{00000000-0005-0000-0000-0000AB6A0000}"/>
    <cellStyle name="Normal 6 4 3 2 4 2 3 3 2 2" xfId="41437" xr:uid="{00000000-0005-0000-0000-0000AC6A0000}"/>
    <cellStyle name="Normal 6 4 3 2 4 2 3 3 3" xfId="31419" xr:uid="{00000000-0005-0000-0000-0000AD6A0000}"/>
    <cellStyle name="Normal 6 4 3 2 4 2 3 4" xfId="14566" xr:uid="{00000000-0005-0000-0000-0000AE6A0000}"/>
    <cellStyle name="Normal 6 4 3 2 4 2 3 4 2" xfId="36138" xr:uid="{00000000-0005-0000-0000-0000AF6A0000}"/>
    <cellStyle name="Normal 6 4 3 2 4 2 3 5" xfId="25542" xr:uid="{00000000-0005-0000-0000-0000B06A0000}"/>
    <cellStyle name="Normal 6 4 3 2 4 2 4" xfId="14567" xr:uid="{00000000-0005-0000-0000-0000B16A0000}"/>
    <cellStyle name="Normal 6 4 3 2 4 2 4 2" xfId="14568" xr:uid="{00000000-0005-0000-0000-0000B26A0000}"/>
    <cellStyle name="Normal 6 4 3 2 4 2 4 2 2" xfId="41438" xr:uid="{00000000-0005-0000-0000-0000B36A0000}"/>
    <cellStyle name="Normal 6 4 3 2 4 2 4 3" xfId="31420" xr:uid="{00000000-0005-0000-0000-0000B46A0000}"/>
    <cellStyle name="Normal 6 4 3 2 4 2 5" xfId="14569" xr:uid="{00000000-0005-0000-0000-0000B56A0000}"/>
    <cellStyle name="Normal 6 4 3 2 4 2 5 2" xfId="14570" xr:uid="{00000000-0005-0000-0000-0000B66A0000}"/>
    <cellStyle name="Normal 6 4 3 2 4 2 5 2 2" xfId="41439" xr:uid="{00000000-0005-0000-0000-0000B76A0000}"/>
    <cellStyle name="Normal 6 4 3 2 4 2 5 3" xfId="31421" xr:uid="{00000000-0005-0000-0000-0000B86A0000}"/>
    <cellStyle name="Normal 6 4 3 2 4 2 6" xfId="14571" xr:uid="{00000000-0005-0000-0000-0000B96A0000}"/>
    <cellStyle name="Normal 6 4 3 2 4 2 6 2" xfId="36136" xr:uid="{00000000-0005-0000-0000-0000BA6A0000}"/>
    <cellStyle name="Normal 6 4 3 2 4 2 7" xfId="25540" xr:uid="{00000000-0005-0000-0000-0000BB6A0000}"/>
    <cellStyle name="Normal 6 4 3 2 4 3" xfId="14572" xr:uid="{00000000-0005-0000-0000-0000BC6A0000}"/>
    <cellStyle name="Normal 6 4 3 2 4 3 2" xfId="14573" xr:uid="{00000000-0005-0000-0000-0000BD6A0000}"/>
    <cellStyle name="Normal 6 4 3 2 4 3 2 2" xfId="14574" xr:uid="{00000000-0005-0000-0000-0000BE6A0000}"/>
    <cellStyle name="Normal 6 4 3 2 4 3 2 2 2" xfId="41440" xr:uid="{00000000-0005-0000-0000-0000BF6A0000}"/>
    <cellStyle name="Normal 6 4 3 2 4 3 2 3" xfId="31422" xr:uid="{00000000-0005-0000-0000-0000C06A0000}"/>
    <cellStyle name="Normal 6 4 3 2 4 3 3" xfId="14575" xr:uid="{00000000-0005-0000-0000-0000C16A0000}"/>
    <cellStyle name="Normal 6 4 3 2 4 3 3 2" xfId="14576" xr:uid="{00000000-0005-0000-0000-0000C26A0000}"/>
    <cellStyle name="Normal 6 4 3 2 4 3 3 2 2" xfId="41441" xr:uid="{00000000-0005-0000-0000-0000C36A0000}"/>
    <cellStyle name="Normal 6 4 3 2 4 3 3 3" xfId="31423" xr:uid="{00000000-0005-0000-0000-0000C46A0000}"/>
    <cellStyle name="Normal 6 4 3 2 4 3 4" xfId="14577" xr:uid="{00000000-0005-0000-0000-0000C56A0000}"/>
    <cellStyle name="Normal 6 4 3 2 4 3 4 2" xfId="36139" xr:uid="{00000000-0005-0000-0000-0000C66A0000}"/>
    <cellStyle name="Normal 6 4 3 2 4 3 5" xfId="25543" xr:uid="{00000000-0005-0000-0000-0000C76A0000}"/>
    <cellStyle name="Normal 6 4 3 2 4 4" xfId="14578" xr:uid="{00000000-0005-0000-0000-0000C86A0000}"/>
    <cellStyle name="Normal 6 4 3 2 4 4 2" xfId="14579" xr:uid="{00000000-0005-0000-0000-0000C96A0000}"/>
    <cellStyle name="Normal 6 4 3 2 4 4 2 2" xfId="14580" xr:uid="{00000000-0005-0000-0000-0000CA6A0000}"/>
    <cellStyle name="Normal 6 4 3 2 4 4 2 2 2" xfId="41442" xr:uid="{00000000-0005-0000-0000-0000CB6A0000}"/>
    <cellStyle name="Normal 6 4 3 2 4 4 2 3" xfId="31424" xr:uid="{00000000-0005-0000-0000-0000CC6A0000}"/>
    <cellStyle name="Normal 6 4 3 2 4 4 3" xfId="14581" xr:uid="{00000000-0005-0000-0000-0000CD6A0000}"/>
    <cellStyle name="Normal 6 4 3 2 4 4 3 2" xfId="14582" xr:uid="{00000000-0005-0000-0000-0000CE6A0000}"/>
    <cellStyle name="Normal 6 4 3 2 4 4 3 2 2" xfId="41443" xr:uid="{00000000-0005-0000-0000-0000CF6A0000}"/>
    <cellStyle name="Normal 6 4 3 2 4 4 3 3" xfId="31425" xr:uid="{00000000-0005-0000-0000-0000D06A0000}"/>
    <cellStyle name="Normal 6 4 3 2 4 4 4" xfId="14583" xr:uid="{00000000-0005-0000-0000-0000D16A0000}"/>
    <cellStyle name="Normal 6 4 3 2 4 4 4 2" xfId="36140" xr:uid="{00000000-0005-0000-0000-0000D26A0000}"/>
    <cellStyle name="Normal 6 4 3 2 4 4 5" xfId="25544" xr:uid="{00000000-0005-0000-0000-0000D36A0000}"/>
    <cellStyle name="Normal 6 4 3 2 4 5" xfId="14584" xr:uid="{00000000-0005-0000-0000-0000D46A0000}"/>
    <cellStyle name="Normal 6 4 3 2 4 5 2" xfId="14585" xr:uid="{00000000-0005-0000-0000-0000D56A0000}"/>
    <cellStyle name="Normal 6 4 3 2 4 5 2 2" xfId="41444" xr:uid="{00000000-0005-0000-0000-0000D66A0000}"/>
    <cellStyle name="Normal 6 4 3 2 4 5 3" xfId="31426" xr:uid="{00000000-0005-0000-0000-0000D76A0000}"/>
    <cellStyle name="Normal 6 4 3 2 4 6" xfId="14586" xr:uid="{00000000-0005-0000-0000-0000D86A0000}"/>
    <cellStyle name="Normal 6 4 3 2 4 6 2" xfId="14587" xr:uid="{00000000-0005-0000-0000-0000D96A0000}"/>
    <cellStyle name="Normal 6 4 3 2 4 6 2 2" xfId="41445" xr:uid="{00000000-0005-0000-0000-0000DA6A0000}"/>
    <cellStyle name="Normal 6 4 3 2 4 6 3" xfId="31427" xr:uid="{00000000-0005-0000-0000-0000DB6A0000}"/>
    <cellStyle name="Normal 6 4 3 2 4 7" xfId="14588" xr:uid="{00000000-0005-0000-0000-0000DC6A0000}"/>
    <cellStyle name="Normal 6 4 3 2 4 7 2" xfId="36135" xr:uid="{00000000-0005-0000-0000-0000DD6A0000}"/>
    <cellStyle name="Normal 6 4 3 2 4 8" xfId="25539" xr:uid="{00000000-0005-0000-0000-0000DE6A0000}"/>
    <cellStyle name="Normal 6 4 3 2 5" xfId="14589" xr:uid="{00000000-0005-0000-0000-0000DF6A0000}"/>
    <cellStyle name="Normal 6 4 3 2 5 2" xfId="14590" xr:uid="{00000000-0005-0000-0000-0000E06A0000}"/>
    <cellStyle name="Normal 6 4 3 2 5 2 2" xfId="14591" xr:uid="{00000000-0005-0000-0000-0000E16A0000}"/>
    <cellStyle name="Normal 6 4 3 2 5 2 2 2" xfId="14592" xr:uid="{00000000-0005-0000-0000-0000E26A0000}"/>
    <cellStyle name="Normal 6 4 3 2 5 2 2 2 2" xfId="14593" xr:uid="{00000000-0005-0000-0000-0000E36A0000}"/>
    <cellStyle name="Normal 6 4 3 2 5 2 2 2 2 2" xfId="41446" xr:uid="{00000000-0005-0000-0000-0000E46A0000}"/>
    <cellStyle name="Normal 6 4 3 2 5 2 2 2 3" xfId="31428" xr:uid="{00000000-0005-0000-0000-0000E56A0000}"/>
    <cellStyle name="Normal 6 4 3 2 5 2 2 3" xfId="14594" xr:uid="{00000000-0005-0000-0000-0000E66A0000}"/>
    <cellStyle name="Normal 6 4 3 2 5 2 2 3 2" xfId="14595" xr:uid="{00000000-0005-0000-0000-0000E76A0000}"/>
    <cellStyle name="Normal 6 4 3 2 5 2 2 3 2 2" xfId="41447" xr:uid="{00000000-0005-0000-0000-0000E86A0000}"/>
    <cellStyle name="Normal 6 4 3 2 5 2 2 3 3" xfId="31429" xr:uid="{00000000-0005-0000-0000-0000E96A0000}"/>
    <cellStyle name="Normal 6 4 3 2 5 2 2 4" xfId="14596" xr:uid="{00000000-0005-0000-0000-0000EA6A0000}"/>
    <cellStyle name="Normal 6 4 3 2 5 2 2 4 2" xfId="36143" xr:uid="{00000000-0005-0000-0000-0000EB6A0000}"/>
    <cellStyle name="Normal 6 4 3 2 5 2 2 5" xfId="25547" xr:uid="{00000000-0005-0000-0000-0000EC6A0000}"/>
    <cellStyle name="Normal 6 4 3 2 5 2 3" xfId="14597" xr:uid="{00000000-0005-0000-0000-0000ED6A0000}"/>
    <cellStyle name="Normal 6 4 3 2 5 2 3 2" xfId="14598" xr:uid="{00000000-0005-0000-0000-0000EE6A0000}"/>
    <cellStyle name="Normal 6 4 3 2 5 2 3 2 2" xfId="14599" xr:uid="{00000000-0005-0000-0000-0000EF6A0000}"/>
    <cellStyle name="Normal 6 4 3 2 5 2 3 2 2 2" xfId="41448" xr:uid="{00000000-0005-0000-0000-0000F06A0000}"/>
    <cellStyle name="Normal 6 4 3 2 5 2 3 2 3" xfId="31430" xr:uid="{00000000-0005-0000-0000-0000F16A0000}"/>
    <cellStyle name="Normal 6 4 3 2 5 2 3 3" xfId="14600" xr:uid="{00000000-0005-0000-0000-0000F26A0000}"/>
    <cellStyle name="Normal 6 4 3 2 5 2 3 3 2" xfId="14601" xr:uid="{00000000-0005-0000-0000-0000F36A0000}"/>
    <cellStyle name="Normal 6 4 3 2 5 2 3 3 2 2" xfId="41449" xr:uid="{00000000-0005-0000-0000-0000F46A0000}"/>
    <cellStyle name="Normal 6 4 3 2 5 2 3 3 3" xfId="31431" xr:uid="{00000000-0005-0000-0000-0000F56A0000}"/>
    <cellStyle name="Normal 6 4 3 2 5 2 3 4" xfId="14602" xr:uid="{00000000-0005-0000-0000-0000F66A0000}"/>
    <cellStyle name="Normal 6 4 3 2 5 2 3 4 2" xfId="36144" xr:uid="{00000000-0005-0000-0000-0000F76A0000}"/>
    <cellStyle name="Normal 6 4 3 2 5 2 3 5" xfId="25548" xr:uid="{00000000-0005-0000-0000-0000F86A0000}"/>
    <cellStyle name="Normal 6 4 3 2 5 2 4" xfId="14603" xr:uid="{00000000-0005-0000-0000-0000F96A0000}"/>
    <cellStyle name="Normal 6 4 3 2 5 2 4 2" xfId="14604" xr:uid="{00000000-0005-0000-0000-0000FA6A0000}"/>
    <cellStyle name="Normal 6 4 3 2 5 2 4 2 2" xfId="41450" xr:uid="{00000000-0005-0000-0000-0000FB6A0000}"/>
    <cellStyle name="Normal 6 4 3 2 5 2 4 3" xfId="31432" xr:uid="{00000000-0005-0000-0000-0000FC6A0000}"/>
    <cellStyle name="Normal 6 4 3 2 5 2 5" xfId="14605" xr:uid="{00000000-0005-0000-0000-0000FD6A0000}"/>
    <cellStyle name="Normal 6 4 3 2 5 2 5 2" xfId="14606" xr:uid="{00000000-0005-0000-0000-0000FE6A0000}"/>
    <cellStyle name="Normal 6 4 3 2 5 2 5 2 2" xfId="41451" xr:uid="{00000000-0005-0000-0000-0000FF6A0000}"/>
    <cellStyle name="Normal 6 4 3 2 5 2 5 3" xfId="31433" xr:uid="{00000000-0005-0000-0000-0000006B0000}"/>
    <cellStyle name="Normal 6 4 3 2 5 2 6" xfId="14607" xr:uid="{00000000-0005-0000-0000-0000016B0000}"/>
    <cellStyle name="Normal 6 4 3 2 5 2 6 2" xfId="36142" xr:uid="{00000000-0005-0000-0000-0000026B0000}"/>
    <cellStyle name="Normal 6 4 3 2 5 2 7" xfId="25546" xr:uid="{00000000-0005-0000-0000-0000036B0000}"/>
    <cellStyle name="Normal 6 4 3 2 5 3" xfId="14608" xr:uid="{00000000-0005-0000-0000-0000046B0000}"/>
    <cellStyle name="Normal 6 4 3 2 5 3 2" xfId="14609" xr:uid="{00000000-0005-0000-0000-0000056B0000}"/>
    <cellStyle name="Normal 6 4 3 2 5 3 2 2" xfId="14610" xr:uid="{00000000-0005-0000-0000-0000066B0000}"/>
    <cellStyle name="Normal 6 4 3 2 5 3 2 2 2" xfId="41452" xr:uid="{00000000-0005-0000-0000-0000076B0000}"/>
    <cellStyle name="Normal 6 4 3 2 5 3 2 3" xfId="31434" xr:uid="{00000000-0005-0000-0000-0000086B0000}"/>
    <cellStyle name="Normal 6 4 3 2 5 3 3" xfId="14611" xr:uid="{00000000-0005-0000-0000-0000096B0000}"/>
    <cellStyle name="Normal 6 4 3 2 5 3 3 2" xfId="14612" xr:uid="{00000000-0005-0000-0000-00000A6B0000}"/>
    <cellStyle name="Normal 6 4 3 2 5 3 3 2 2" xfId="41453" xr:uid="{00000000-0005-0000-0000-00000B6B0000}"/>
    <cellStyle name="Normal 6 4 3 2 5 3 3 3" xfId="31435" xr:uid="{00000000-0005-0000-0000-00000C6B0000}"/>
    <cellStyle name="Normal 6 4 3 2 5 3 4" xfId="14613" xr:uid="{00000000-0005-0000-0000-00000D6B0000}"/>
    <cellStyle name="Normal 6 4 3 2 5 3 4 2" xfId="36145" xr:uid="{00000000-0005-0000-0000-00000E6B0000}"/>
    <cellStyle name="Normal 6 4 3 2 5 3 5" xfId="25549" xr:uid="{00000000-0005-0000-0000-00000F6B0000}"/>
    <cellStyle name="Normal 6 4 3 2 5 4" xfId="14614" xr:uid="{00000000-0005-0000-0000-0000106B0000}"/>
    <cellStyle name="Normal 6 4 3 2 5 4 2" xfId="14615" xr:uid="{00000000-0005-0000-0000-0000116B0000}"/>
    <cellStyle name="Normal 6 4 3 2 5 4 2 2" xfId="14616" xr:uid="{00000000-0005-0000-0000-0000126B0000}"/>
    <cellStyle name="Normal 6 4 3 2 5 4 2 2 2" xfId="41454" xr:uid="{00000000-0005-0000-0000-0000136B0000}"/>
    <cellStyle name="Normal 6 4 3 2 5 4 2 3" xfId="31436" xr:uid="{00000000-0005-0000-0000-0000146B0000}"/>
    <cellStyle name="Normal 6 4 3 2 5 4 3" xfId="14617" xr:uid="{00000000-0005-0000-0000-0000156B0000}"/>
    <cellStyle name="Normal 6 4 3 2 5 4 3 2" xfId="14618" xr:uid="{00000000-0005-0000-0000-0000166B0000}"/>
    <cellStyle name="Normal 6 4 3 2 5 4 3 2 2" xfId="41455" xr:uid="{00000000-0005-0000-0000-0000176B0000}"/>
    <cellStyle name="Normal 6 4 3 2 5 4 3 3" xfId="31437" xr:uid="{00000000-0005-0000-0000-0000186B0000}"/>
    <cellStyle name="Normal 6 4 3 2 5 4 4" xfId="14619" xr:uid="{00000000-0005-0000-0000-0000196B0000}"/>
    <cellStyle name="Normal 6 4 3 2 5 4 4 2" xfId="36146" xr:uid="{00000000-0005-0000-0000-00001A6B0000}"/>
    <cellStyle name="Normal 6 4 3 2 5 4 5" xfId="25550" xr:uid="{00000000-0005-0000-0000-00001B6B0000}"/>
    <cellStyle name="Normal 6 4 3 2 5 5" xfId="14620" xr:uid="{00000000-0005-0000-0000-00001C6B0000}"/>
    <cellStyle name="Normal 6 4 3 2 5 5 2" xfId="14621" xr:uid="{00000000-0005-0000-0000-00001D6B0000}"/>
    <cellStyle name="Normal 6 4 3 2 5 5 2 2" xfId="41456" xr:uid="{00000000-0005-0000-0000-00001E6B0000}"/>
    <cellStyle name="Normal 6 4 3 2 5 5 3" xfId="31438" xr:uid="{00000000-0005-0000-0000-00001F6B0000}"/>
    <cellStyle name="Normal 6 4 3 2 5 6" xfId="14622" xr:uid="{00000000-0005-0000-0000-0000206B0000}"/>
    <cellStyle name="Normal 6 4 3 2 5 6 2" xfId="14623" xr:uid="{00000000-0005-0000-0000-0000216B0000}"/>
    <cellStyle name="Normal 6 4 3 2 5 6 2 2" xfId="41457" xr:uid="{00000000-0005-0000-0000-0000226B0000}"/>
    <cellStyle name="Normal 6 4 3 2 5 6 3" xfId="31439" xr:uid="{00000000-0005-0000-0000-0000236B0000}"/>
    <cellStyle name="Normal 6 4 3 2 5 7" xfId="14624" xr:uid="{00000000-0005-0000-0000-0000246B0000}"/>
    <cellStyle name="Normal 6 4 3 2 5 7 2" xfId="36141" xr:uid="{00000000-0005-0000-0000-0000256B0000}"/>
    <cellStyle name="Normal 6 4 3 2 5 8" xfId="25545" xr:uid="{00000000-0005-0000-0000-0000266B0000}"/>
    <cellStyle name="Normal 6 4 3 2 6" xfId="14625" xr:uid="{00000000-0005-0000-0000-0000276B0000}"/>
    <cellStyle name="Normal 6 4 3 2 6 2" xfId="14626" xr:uid="{00000000-0005-0000-0000-0000286B0000}"/>
    <cellStyle name="Normal 6 4 3 2 6 2 2" xfId="14627" xr:uid="{00000000-0005-0000-0000-0000296B0000}"/>
    <cellStyle name="Normal 6 4 3 2 6 2 2 2" xfId="14628" xr:uid="{00000000-0005-0000-0000-00002A6B0000}"/>
    <cellStyle name="Normal 6 4 3 2 6 2 2 2 2" xfId="41458" xr:uid="{00000000-0005-0000-0000-00002B6B0000}"/>
    <cellStyle name="Normal 6 4 3 2 6 2 2 3" xfId="31440" xr:uid="{00000000-0005-0000-0000-00002C6B0000}"/>
    <cellStyle name="Normal 6 4 3 2 6 2 3" xfId="14629" xr:uid="{00000000-0005-0000-0000-00002D6B0000}"/>
    <cellStyle name="Normal 6 4 3 2 6 2 3 2" xfId="14630" xr:uid="{00000000-0005-0000-0000-00002E6B0000}"/>
    <cellStyle name="Normal 6 4 3 2 6 2 3 2 2" xfId="41459" xr:uid="{00000000-0005-0000-0000-00002F6B0000}"/>
    <cellStyle name="Normal 6 4 3 2 6 2 3 3" xfId="31441" xr:uid="{00000000-0005-0000-0000-0000306B0000}"/>
    <cellStyle name="Normal 6 4 3 2 6 2 4" xfId="14631" xr:uid="{00000000-0005-0000-0000-0000316B0000}"/>
    <cellStyle name="Normal 6 4 3 2 6 2 4 2" xfId="36148" xr:uid="{00000000-0005-0000-0000-0000326B0000}"/>
    <cellStyle name="Normal 6 4 3 2 6 2 5" xfId="25552" xr:uid="{00000000-0005-0000-0000-0000336B0000}"/>
    <cellStyle name="Normal 6 4 3 2 6 3" xfId="14632" xr:uid="{00000000-0005-0000-0000-0000346B0000}"/>
    <cellStyle name="Normal 6 4 3 2 6 3 2" xfId="14633" xr:uid="{00000000-0005-0000-0000-0000356B0000}"/>
    <cellStyle name="Normal 6 4 3 2 6 3 2 2" xfId="14634" xr:uid="{00000000-0005-0000-0000-0000366B0000}"/>
    <cellStyle name="Normal 6 4 3 2 6 3 2 2 2" xfId="41460" xr:uid="{00000000-0005-0000-0000-0000376B0000}"/>
    <cellStyle name="Normal 6 4 3 2 6 3 2 3" xfId="31442" xr:uid="{00000000-0005-0000-0000-0000386B0000}"/>
    <cellStyle name="Normal 6 4 3 2 6 3 3" xfId="14635" xr:uid="{00000000-0005-0000-0000-0000396B0000}"/>
    <cellStyle name="Normal 6 4 3 2 6 3 3 2" xfId="14636" xr:uid="{00000000-0005-0000-0000-00003A6B0000}"/>
    <cellStyle name="Normal 6 4 3 2 6 3 3 2 2" xfId="41461" xr:uid="{00000000-0005-0000-0000-00003B6B0000}"/>
    <cellStyle name="Normal 6 4 3 2 6 3 3 3" xfId="31443" xr:uid="{00000000-0005-0000-0000-00003C6B0000}"/>
    <cellStyle name="Normal 6 4 3 2 6 3 4" xfId="14637" xr:uid="{00000000-0005-0000-0000-00003D6B0000}"/>
    <cellStyle name="Normal 6 4 3 2 6 3 4 2" xfId="36149" xr:uid="{00000000-0005-0000-0000-00003E6B0000}"/>
    <cellStyle name="Normal 6 4 3 2 6 3 5" xfId="25553" xr:uid="{00000000-0005-0000-0000-00003F6B0000}"/>
    <cellStyle name="Normal 6 4 3 2 6 4" xfId="14638" xr:uid="{00000000-0005-0000-0000-0000406B0000}"/>
    <cellStyle name="Normal 6 4 3 2 6 4 2" xfId="14639" xr:uid="{00000000-0005-0000-0000-0000416B0000}"/>
    <cellStyle name="Normal 6 4 3 2 6 4 2 2" xfId="41462" xr:uid="{00000000-0005-0000-0000-0000426B0000}"/>
    <cellStyle name="Normal 6 4 3 2 6 4 3" xfId="31444" xr:uid="{00000000-0005-0000-0000-0000436B0000}"/>
    <cellStyle name="Normal 6 4 3 2 6 5" xfId="14640" xr:uid="{00000000-0005-0000-0000-0000446B0000}"/>
    <cellStyle name="Normal 6 4 3 2 6 5 2" xfId="14641" xr:uid="{00000000-0005-0000-0000-0000456B0000}"/>
    <cellStyle name="Normal 6 4 3 2 6 5 2 2" xfId="41463" xr:uid="{00000000-0005-0000-0000-0000466B0000}"/>
    <cellStyle name="Normal 6 4 3 2 6 5 3" xfId="31445" xr:uid="{00000000-0005-0000-0000-0000476B0000}"/>
    <cellStyle name="Normal 6 4 3 2 6 6" xfId="14642" xr:uid="{00000000-0005-0000-0000-0000486B0000}"/>
    <cellStyle name="Normal 6 4 3 2 6 6 2" xfId="36147" xr:uid="{00000000-0005-0000-0000-0000496B0000}"/>
    <cellStyle name="Normal 6 4 3 2 6 7" xfId="25551" xr:uid="{00000000-0005-0000-0000-00004A6B0000}"/>
    <cellStyle name="Normal 6 4 3 2 7" xfId="14643" xr:uid="{00000000-0005-0000-0000-00004B6B0000}"/>
    <cellStyle name="Normal 6 4 3 2 7 2" xfId="14644" xr:uid="{00000000-0005-0000-0000-00004C6B0000}"/>
    <cellStyle name="Normal 6 4 3 2 7 2 2" xfId="14645" xr:uid="{00000000-0005-0000-0000-00004D6B0000}"/>
    <cellStyle name="Normal 6 4 3 2 7 2 2 2" xfId="41464" xr:uid="{00000000-0005-0000-0000-00004E6B0000}"/>
    <cellStyle name="Normal 6 4 3 2 7 2 3" xfId="31446" xr:uid="{00000000-0005-0000-0000-00004F6B0000}"/>
    <cellStyle name="Normal 6 4 3 2 7 3" xfId="14646" xr:uid="{00000000-0005-0000-0000-0000506B0000}"/>
    <cellStyle name="Normal 6 4 3 2 7 3 2" xfId="14647" xr:uid="{00000000-0005-0000-0000-0000516B0000}"/>
    <cellStyle name="Normal 6 4 3 2 7 3 2 2" xfId="41465" xr:uid="{00000000-0005-0000-0000-0000526B0000}"/>
    <cellStyle name="Normal 6 4 3 2 7 3 3" xfId="31447" xr:uid="{00000000-0005-0000-0000-0000536B0000}"/>
    <cellStyle name="Normal 6 4 3 2 7 4" xfId="14648" xr:uid="{00000000-0005-0000-0000-0000546B0000}"/>
    <cellStyle name="Normal 6 4 3 2 7 4 2" xfId="36150" xr:uid="{00000000-0005-0000-0000-0000556B0000}"/>
    <cellStyle name="Normal 6 4 3 2 7 5" xfId="25554" xr:uid="{00000000-0005-0000-0000-0000566B0000}"/>
    <cellStyle name="Normal 6 4 3 2 8" xfId="14649" xr:uid="{00000000-0005-0000-0000-0000576B0000}"/>
    <cellStyle name="Normal 6 4 3 2 8 2" xfId="14650" xr:uid="{00000000-0005-0000-0000-0000586B0000}"/>
    <cellStyle name="Normal 6 4 3 2 8 2 2" xfId="14651" xr:uid="{00000000-0005-0000-0000-0000596B0000}"/>
    <cellStyle name="Normal 6 4 3 2 8 2 2 2" xfId="41466" xr:uid="{00000000-0005-0000-0000-00005A6B0000}"/>
    <cellStyle name="Normal 6 4 3 2 8 2 3" xfId="31448" xr:uid="{00000000-0005-0000-0000-00005B6B0000}"/>
    <cellStyle name="Normal 6 4 3 2 8 3" xfId="14652" xr:uid="{00000000-0005-0000-0000-00005C6B0000}"/>
    <cellStyle name="Normal 6 4 3 2 8 3 2" xfId="14653" xr:uid="{00000000-0005-0000-0000-00005D6B0000}"/>
    <cellStyle name="Normal 6 4 3 2 8 3 2 2" xfId="41467" xr:uid="{00000000-0005-0000-0000-00005E6B0000}"/>
    <cellStyle name="Normal 6 4 3 2 8 3 3" xfId="31449" xr:uid="{00000000-0005-0000-0000-00005F6B0000}"/>
    <cellStyle name="Normal 6 4 3 2 8 4" xfId="14654" xr:uid="{00000000-0005-0000-0000-0000606B0000}"/>
    <cellStyle name="Normal 6 4 3 2 8 4 2" xfId="36151" xr:uid="{00000000-0005-0000-0000-0000616B0000}"/>
    <cellStyle name="Normal 6 4 3 2 8 5" xfId="25555" xr:uid="{00000000-0005-0000-0000-0000626B0000}"/>
    <cellStyle name="Normal 6 4 3 2 9" xfId="14655" xr:uid="{00000000-0005-0000-0000-0000636B0000}"/>
    <cellStyle name="Normal 6 4 3 2 9 2" xfId="14656" xr:uid="{00000000-0005-0000-0000-0000646B0000}"/>
    <cellStyle name="Normal 6 4 3 2 9 2 2" xfId="41468" xr:uid="{00000000-0005-0000-0000-0000656B0000}"/>
    <cellStyle name="Normal 6 4 3 2 9 3" xfId="31450" xr:uid="{00000000-0005-0000-0000-0000666B0000}"/>
    <cellStyle name="Normal 6 4 3 3" xfId="14657" xr:uid="{00000000-0005-0000-0000-0000676B0000}"/>
    <cellStyle name="Normal 6 4 3 3 10" xfId="25556" xr:uid="{00000000-0005-0000-0000-0000686B0000}"/>
    <cellStyle name="Normal 6 4 3 3 2" xfId="14658" xr:uid="{00000000-0005-0000-0000-0000696B0000}"/>
    <cellStyle name="Normal 6 4 3 3 2 2" xfId="14659" xr:uid="{00000000-0005-0000-0000-00006A6B0000}"/>
    <cellStyle name="Normal 6 4 3 3 2 2 2" xfId="14660" xr:uid="{00000000-0005-0000-0000-00006B6B0000}"/>
    <cellStyle name="Normal 6 4 3 3 2 2 2 2" xfId="14661" xr:uid="{00000000-0005-0000-0000-00006C6B0000}"/>
    <cellStyle name="Normal 6 4 3 3 2 2 2 2 2" xfId="14662" xr:uid="{00000000-0005-0000-0000-00006D6B0000}"/>
    <cellStyle name="Normal 6 4 3 3 2 2 2 2 2 2" xfId="41469" xr:uid="{00000000-0005-0000-0000-00006E6B0000}"/>
    <cellStyle name="Normal 6 4 3 3 2 2 2 2 3" xfId="31451" xr:uid="{00000000-0005-0000-0000-00006F6B0000}"/>
    <cellStyle name="Normal 6 4 3 3 2 2 2 3" xfId="14663" xr:uid="{00000000-0005-0000-0000-0000706B0000}"/>
    <cellStyle name="Normal 6 4 3 3 2 2 2 3 2" xfId="14664" xr:uid="{00000000-0005-0000-0000-0000716B0000}"/>
    <cellStyle name="Normal 6 4 3 3 2 2 2 3 2 2" xfId="41470" xr:uid="{00000000-0005-0000-0000-0000726B0000}"/>
    <cellStyle name="Normal 6 4 3 3 2 2 2 3 3" xfId="31452" xr:uid="{00000000-0005-0000-0000-0000736B0000}"/>
    <cellStyle name="Normal 6 4 3 3 2 2 2 4" xfId="14665" xr:uid="{00000000-0005-0000-0000-0000746B0000}"/>
    <cellStyle name="Normal 6 4 3 3 2 2 2 4 2" xfId="36155" xr:uid="{00000000-0005-0000-0000-0000756B0000}"/>
    <cellStyle name="Normal 6 4 3 3 2 2 2 5" xfId="25559" xr:uid="{00000000-0005-0000-0000-0000766B0000}"/>
    <cellStyle name="Normal 6 4 3 3 2 2 3" xfId="14666" xr:uid="{00000000-0005-0000-0000-0000776B0000}"/>
    <cellStyle name="Normal 6 4 3 3 2 2 3 2" xfId="14667" xr:uid="{00000000-0005-0000-0000-0000786B0000}"/>
    <cellStyle name="Normal 6 4 3 3 2 2 3 2 2" xfId="14668" xr:uid="{00000000-0005-0000-0000-0000796B0000}"/>
    <cellStyle name="Normal 6 4 3 3 2 2 3 2 2 2" xfId="41471" xr:uid="{00000000-0005-0000-0000-00007A6B0000}"/>
    <cellStyle name="Normal 6 4 3 3 2 2 3 2 3" xfId="31453" xr:uid="{00000000-0005-0000-0000-00007B6B0000}"/>
    <cellStyle name="Normal 6 4 3 3 2 2 3 3" xfId="14669" xr:uid="{00000000-0005-0000-0000-00007C6B0000}"/>
    <cellStyle name="Normal 6 4 3 3 2 2 3 3 2" xfId="14670" xr:uid="{00000000-0005-0000-0000-00007D6B0000}"/>
    <cellStyle name="Normal 6 4 3 3 2 2 3 3 2 2" xfId="41472" xr:uid="{00000000-0005-0000-0000-00007E6B0000}"/>
    <cellStyle name="Normal 6 4 3 3 2 2 3 3 3" xfId="31454" xr:uid="{00000000-0005-0000-0000-00007F6B0000}"/>
    <cellStyle name="Normal 6 4 3 3 2 2 3 4" xfId="14671" xr:uid="{00000000-0005-0000-0000-0000806B0000}"/>
    <cellStyle name="Normal 6 4 3 3 2 2 3 4 2" xfId="36156" xr:uid="{00000000-0005-0000-0000-0000816B0000}"/>
    <cellStyle name="Normal 6 4 3 3 2 2 3 5" xfId="25560" xr:uid="{00000000-0005-0000-0000-0000826B0000}"/>
    <cellStyle name="Normal 6 4 3 3 2 2 4" xfId="14672" xr:uid="{00000000-0005-0000-0000-0000836B0000}"/>
    <cellStyle name="Normal 6 4 3 3 2 2 4 2" xfId="14673" xr:uid="{00000000-0005-0000-0000-0000846B0000}"/>
    <cellStyle name="Normal 6 4 3 3 2 2 4 2 2" xfId="41473" xr:uid="{00000000-0005-0000-0000-0000856B0000}"/>
    <cellStyle name="Normal 6 4 3 3 2 2 4 3" xfId="31455" xr:uid="{00000000-0005-0000-0000-0000866B0000}"/>
    <cellStyle name="Normal 6 4 3 3 2 2 5" xfId="14674" xr:uid="{00000000-0005-0000-0000-0000876B0000}"/>
    <cellStyle name="Normal 6 4 3 3 2 2 5 2" xfId="14675" xr:uid="{00000000-0005-0000-0000-0000886B0000}"/>
    <cellStyle name="Normal 6 4 3 3 2 2 5 2 2" xfId="41474" xr:uid="{00000000-0005-0000-0000-0000896B0000}"/>
    <cellStyle name="Normal 6 4 3 3 2 2 5 3" xfId="31456" xr:uid="{00000000-0005-0000-0000-00008A6B0000}"/>
    <cellStyle name="Normal 6 4 3 3 2 2 6" xfId="14676" xr:uid="{00000000-0005-0000-0000-00008B6B0000}"/>
    <cellStyle name="Normal 6 4 3 3 2 2 6 2" xfId="36154" xr:uid="{00000000-0005-0000-0000-00008C6B0000}"/>
    <cellStyle name="Normal 6 4 3 3 2 2 7" xfId="25558" xr:uid="{00000000-0005-0000-0000-00008D6B0000}"/>
    <cellStyle name="Normal 6 4 3 3 2 3" xfId="14677" xr:uid="{00000000-0005-0000-0000-00008E6B0000}"/>
    <cellStyle name="Normal 6 4 3 3 2 3 2" xfId="14678" xr:uid="{00000000-0005-0000-0000-00008F6B0000}"/>
    <cellStyle name="Normal 6 4 3 3 2 3 2 2" xfId="14679" xr:uid="{00000000-0005-0000-0000-0000906B0000}"/>
    <cellStyle name="Normal 6 4 3 3 2 3 2 2 2" xfId="41475" xr:uid="{00000000-0005-0000-0000-0000916B0000}"/>
    <cellStyle name="Normal 6 4 3 3 2 3 2 3" xfId="31457" xr:uid="{00000000-0005-0000-0000-0000926B0000}"/>
    <cellStyle name="Normal 6 4 3 3 2 3 3" xfId="14680" xr:uid="{00000000-0005-0000-0000-0000936B0000}"/>
    <cellStyle name="Normal 6 4 3 3 2 3 3 2" xfId="14681" xr:uid="{00000000-0005-0000-0000-0000946B0000}"/>
    <cellStyle name="Normal 6 4 3 3 2 3 3 2 2" xfId="41476" xr:uid="{00000000-0005-0000-0000-0000956B0000}"/>
    <cellStyle name="Normal 6 4 3 3 2 3 3 3" xfId="31458" xr:uid="{00000000-0005-0000-0000-0000966B0000}"/>
    <cellStyle name="Normal 6 4 3 3 2 3 4" xfId="14682" xr:uid="{00000000-0005-0000-0000-0000976B0000}"/>
    <cellStyle name="Normal 6 4 3 3 2 3 4 2" xfId="36157" xr:uid="{00000000-0005-0000-0000-0000986B0000}"/>
    <cellStyle name="Normal 6 4 3 3 2 3 5" xfId="25561" xr:uid="{00000000-0005-0000-0000-0000996B0000}"/>
    <cellStyle name="Normal 6 4 3 3 2 4" xfId="14683" xr:uid="{00000000-0005-0000-0000-00009A6B0000}"/>
    <cellStyle name="Normal 6 4 3 3 2 4 2" xfId="14684" xr:uid="{00000000-0005-0000-0000-00009B6B0000}"/>
    <cellStyle name="Normal 6 4 3 3 2 4 2 2" xfId="14685" xr:uid="{00000000-0005-0000-0000-00009C6B0000}"/>
    <cellStyle name="Normal 6 4 3 3 2 4 2 2 2" xfId="41477" xr:uid="{00000000-0005-0000-0000-00009D6B0000}"/>
    <cellStyle name="Normal 6 4 3 3 2 4 2 3" xfId="31459" xr:uid="{00000000-0005-0000-0000-00009E6B0000}"/>
    <cellStyle name="Normal 6 4 3 3 2 4 3" xfId="14686" xr:uid="{00000000-0005-0000-0000-00009F6B0000}"/>
    <cellStyle name="Normal 6 4 3 3 2 4 3 2" xfId="14687" xr:uid="{00000000-0005-0000-0000-0000A06B0000}"/>
    <cellStyle name="Normal 6 4 3 3 2 4 3 2 2" xfId="41478" xr:uid="{00000000-0005-0000-0000-0000A16B0000}"/>
    <cellStyle name="Normal 6 4 3 3 2 4 3 3" xfId="31460" xr:uid="{00000000-0005-0000-0000-0000A26B0000}"/>
    <cellStyle name="Normal 6 4 3 3 2 4 4" xfId="14688" xr:uid="{00000000-0005-0000-0000-0000A36B0000}"/>
    <cellStyle name="Normal 6 4 3 3 2 4 4 2" xfId="36158" xr:uid="{00000000-0005-0000-0000-0000A46B0000}"/>
    <cellStyle name="Normal 6 4 3 3 2 4 5" xfId="25562" xr:uid="{00000000-0005-0000-0000-0000A56B0000}"/>
    <cellStyle name="Normal 6 4 3 3 2 5" xfId="14689" xr:uid="{00000000-0005-0000-0000-0000A66B0000}"/>
    <cellStyle name="Normal 6 4 3 3 2 5 2" xfId="14690" xr:uid="{00000000-0005-0000-0000-0000A76B0000}"/>
    <cellStyle name="Normal 6 4 3 3 2 5 2 2" xfId="41479" xr:uid="{00000000-0005-0000-0000-0000A86B0000}"/>
    <cellStyle name="Normal 6 4 3 3 2 5 3" xfId="31461" xr:uid="{00000000-0005-0000-0000-0000A96B0000}"/>
    <cellStyle name="Normal 6 4 3 3 2 6" xfId="14691" xr:uid="{00000000-0005-0000-0000-0000AA6B0000}"/>
    <cellStyle name="Normal 6 4 3 3 2 6 2" xfId="14692" xr:uid="{00000000-0005-0000-0000-0000AB6B0000}"/>
    <cellStyle name="Normal 6 4 3 3 2 6 2 2" xfId="41480" xr:uid="{00000000-0005-0000-0000-0000AC6B0000}"/>
    <cellStyle name="Normal 6 4 3 3 2 6 3" xfId="31462" xr:uid="{00000000-0005-0000-0000-0000AD6B0000}"/>
    <cellStyle name="Normal 6 4 3 3 2 7" xfId="14693" xr:uid="{00000000-0005-0000-0000-0000AE6B0000}"/>
    <cellStyle name="Normal 6 4 3 3 2 7 2" xfId="36153" xr:uid="{00000000-0005-0000-0000-0000AF6B0000}"/>
    <cellStyle name="Normal 6 4 3 3 2 8" xfId="25557" xr:uid="{00000000-0005-0000-0000-0000B06B0000}"/>
    <cellStyle name="Normal 6 4 3 3 3" xfId="14694" xr:uid="{00000000-0005-0000-0000-0000B16B0000}"/>
    <cellStyle name="Normal 6 4 3 3 3 2" xfId="14695" xr:uid="{00000000-0005-0000-0000-0000B26B0000}"/>
    <cellStyle name="Normal 6 4 3 3 3 2 2" xfId="14696" xr:uid="{00000000-0005-0000-0000-0000B36B0000}"/>
    <cellStyle name="Normal 6 4 3 3 3 2 2 2" xfId="14697" xr:uid="{00000000-0005-0000-0000-0000B46B0000}"/>
    <cellStyle name="Normal 6 4 3 3 3 2 2 2 2" xfId="14698" xr:uid="{00000000-0005-0000-0000-0000B56B0000}"/>
    <cellStyle name="Normal 6 4 3 3 3 2 2 2 2 2" xfId="41481" xr:uid="{00000000-0005-0000-0000-0000B66B0000}"/>
    <cellStyle name="Normal 6 4 3 3 3 2 2 2 3" xfId="31463" xr:uid="{00000000-0005-0000-0000-0000B76B0000}"/>
    <cellStyle name="Normal 6 4 3 3 3 2 2 3" xfId="14699" xr:uid="{00000000-0005-0000-0000-0000B86B0000}"/>
    <cellStyle name="Normal 6 4 3 3 3 2 2 3 2" xfId="14700" xr:uid="{00000000-0005-0000-0000-0000B96B0000}"/>
    <cellStyle name="Normal 6 4 3 3 3 2 2 3 2 2" xfId="41482" xr:uid="{00000000-0005-0000-0000-0000BA6B0000}"/>
    <cellStyle name="Normal 6 4 3 3 3 2 2 3 3" xfId="31464" xr:uid="{00000000-0005-0000-0000-0000BB6B0000}"/>
    <cellStyle name="Normal 6 4 3 3 3 2 2 4" xfId="14701" xr:uid="{00000000-0005-0000-0000-0000BC6B0000}"/>
    <cellStyle name="Normal 6 4 3 3 3 2 2 4 2" xfId="36161" xr:uid="{00000000-0005-0000-0000-0000BD6B0000}"/>
    <cellStyle name="Normal 6 4 3 3 3 2 2 5" xfId="25565" xr:uid="{00000000-0005-0000-0000-0000BE6B0000}"/>
    <cellStyle name="Normal 6 4 3 3 3 2 3" xfId="14702" xr:uid="{00000000-0005-0000-0000-0000BF6B0000}"/>
    <cellStyle name="Normal 6 4 3 3 3 2 3 2" xfId="14703" xr:uid="{00000000-0005-0000-0000-0000C06B0000}"/>
    <cellStyle name="Normal 6 4 3 3 3 2 3 2 2" xfId="14704" xr:uid="{00000000-0005-0000-0000-0000C16B0000}"/>
    <cellStyle name="Normal 6 4 3 3 3 2 3 2 2 2" xfId="41483" xr:uid="{00000000-0005-0000-0000-0000C26B0000}"/>
    <cellStyle name="Normal 6 4 3 3 3 2 3 2 3" xfId="31465" xr:uid="{00000000-0005-0000-0000-0000C36B0000}"/>
    <cellStyle name="Normal 6 4 3 3 3 2 3 3" xfId="14705" xr:uid="{00000000-0005-0000-0000-0000C46B0000}"/>
    <cellStyle name="Normal 6 4 3 3 3 2 3 3 2" xfId="14706" xr:uid="{00000000-0005-0000-0000-0000C56B0000}"/>
    <cellStyle name="Normal 6 4 3 3 3 2 3 3 2 2" xfId="41484" xr:uid="{00000000-0005-0000-0000-0000C66B0000}"/>
    <cellStyle name="Normal 6 4 3 3 3 2 3 3 3" xfId="31466" xr:uid="{00000000-0005-0000-0000-0000C76B0000}"/>
    <cellStyle name="Normal 6 4 3 3 3 2 3 4" xfId="14707" xr:uid="{00000000-0005-0000-0000-0000C86B0000}"/>
    <cellStyle name="Normal 6 4 3 3 3 2 3 4 2" xfId="36162" xr:uid="{00000000-0005-0000-0000-0000C96B0000}"/>
    <cellStyle name="Normal 6 4 3 3 3 2 3 5" xfId="25566" xr:uid="{00000000-0005-0000-0000-0000CA6B0000}"/>
    <cellStyle name="Normal 6 4 3 3 3 2 4" xfId="14708" xr:uid="{00000000-0005-0000-0000-0000CB6B0000}"/>
    <cellStyle name="Normal 6 4 3 3 3 2 4 2" xfId="14709" xr:uid="{00000000-0005-0000-0000-0000CC6B0000}"/>
    <cellStyle name="Normal 6 4 3 3 3 2 4 2 2" xfId="41485" xr:uid="{00000000-0005-0000-0000-0000CD6B0000}"/>
    <cellStyle name="Normal 6 4 3 3 3 2 4 3" xfId="31467" xr:uid="{00000000-0005-0000-0000-0000CE6B0000}"/>
    <cellStyle name="Normal 6 4 3 3 3 2 5" xfId="14710" xr:uid="{00000000-0005-0000-0000-0000CF6B0000}"/>
    <cellStyle name="Normal 6 4 3 3 3 2 5 2" xfId="14711" xr:uid="{00000000-0005-0000-0000-0000D06B0000}"/>
    <cellStyle name="Normal 6 4 3 3 3 2 5 2 2" xfId="41486" xr:uid="{00000000-0005-0000-0000-0000D16B0000}"/>
    <cellStyle name="Normal 6 4 3 3 3 2 5 3" xfId="31468" xr:uid="{00000000-0005-0000-0000-0000D26B0000}"/>
    <cellStyle name="Normal 6 4 3 3 3 2 6" xfId="14712" xr:uid="{00000000-0005-0000-0000-0000D36B0000}"/>
    <cellStyle name="Normal 6 4 3 3 3 2 6 2" xfId="36160" xr:uid="{00000000-0005-0000-0000-0000D46B0000}"/>
    <cellStyle name="Normal 6 4 3 3 3 2 7" xfId="25564" xr:uid="{00000000-0005-0000-0000-0000D56B0000}"/>
    <cellStyle name="Normal 6 4 3 3 3 3" xfId="14713" xr:uid="{00000000-0005-0000-0000-0000D66B0000}"/>
    <cellStyle name="Normal 6 4 3 3 3 3 2" xfId="14714" xr:uid="{00000000-0005-0000-0000-0000D76B0000}"/>
    <cellStyle name="Normal 6 4 3 3 3 3 2 2" xfId="14715" xr:uid="{00000000-0005-0000-0000-0000D86B0000}"/>
    <cellStyle name="Normal 6 4 3 3 3 3 2 2 2" xfId="41487" xr:uid="{00000000-0005-0000-0000-0000D96B0000}"/>
    <cellStyle name="Normal 6 4 3 3 3 3 2 3" xfId="31469" xr:uid="{00000000-0005-0000-0000-0000DA6B0000}"/>
    <cellStyle name="Normal 6 4 3 3 3 3 3" xfId="14716" xr:uid="{00000000-0005-0000-0000-0000DB6B0000}"/>
    <cellStyle name="Normal 6 4 3 3 3 3 3 2" xfId="14717" xr:uid="{00000000-0005-0000-0000-0000DC6B0000}"/>
    <cellStyle name="Normal 6 4 3 3 3 3 3 2 2" xfId="41488" xr:uid="{00000000-0005-0000-0000-0000DD6B0000}"/>
    <cellStyle name="Normal 6 4 3 3 3 3 3 3" xfId="31470" xr:uid="{00000000-0005-0000-0000-0000DE6B0000}"/>
    <cellStyle name="Normal 6 4 3 3 3 3 4" xfId="14718" xr:uid="{00000000-0005-0000-0000-0000DF6B0000}"/>
    <cellStyle name="Normal 6 4 3 3 3 3 4 2" xfId="36163" xr:uid="{00000000-0005-0000-0000-0000E06B0000}"/>
    <cellStyle name="Normal 6 4 3 3 3 3 5" xfId="25567" xr:uid="{00000000-0005-0000-0000-0000E16B0000}"/>
    <cellStyle name="Normal 6 4 3 3 3 4" xfId="14719" xr:uid="{00000000-0005-0000-0000-0000E26B0000}"/>
    <cellStyle name="Normal 6 4 3 3 3 4 2" xfId="14720" xr:uid="{00000000-0005-0000-0000-0000E36B0000}"/>
    <cellStyle name="Normal 6 4 3 3 3 4 2 2" xfId="14721" xr:uid="{00000000-0005-0000-0000-0000E46B0000}"/>
    <cellStyle name="Normal 6 4 3 3 3 4 2 2 2" xfId="41489" xr:uid="{00000000-0005-0000-0000-0000E56B0000}"/>
    <cellStyle name="Normal 6 4 3 3 3 4 2 3" xfId="31471" xr:uid="{00000000-0005-0000-0000-0000E66B0000}"/>
    <cellStyle name="Normal 6 4 3 3 3 4 3" xfId="14722" xr:uid="{00000000-0005-0000-0000-0000E76B0000}"/>
    <cellStyle name="Normal 6 4 3 3 3 4 3 2" xfId="14723" xr:uid="{00000000-0005-0000-0000-0000E86B0000}"/>
    <cellStyle name="Normal 6 4 3 3 3 4 3 2 2" xfId="41490" xr:uid="{00000000-0005-0000-0000-0000E96B0000}"/>
    <cellStyle name="Normal 6 4 3 3 3 4 3 3" xfId="31472" xr:uid="{00000000-0005-0000-0000-0000EA6B0000}"/>
    <cellStyle name="Normal 6 4 3 3 3 4 4" xfId="14724" xr:uid="{00000000-0005-0000-0000-0000EB6B0000}"/>
    <cellStyle name="Normal 6 4 3 3 3 4 4 2" xfId="36164" xr:uid="{00000000-0005-0000-0000-0000EC6B0000}"/>
    <cellStyle name="Normal 6 4 3 3 3 4 5" xfId="25568" xr:uid="{00000000-0005-0000-0000-0000ED6B0000}"/>
    <cellStyle name="Normal 6 4 3 3 3 5" xfId="14725" xr:uid="{00000000-0005-0000-0000-0000EE6B0000}"/>
    <cellStyle name="Normal 6 4 3 3 3 5 2" xfId="14726" xr:uid="{00000000-0005-0000-0000-0000EF6B0000}"/>
    <cellStyle name="Normal 6 4 3 3 3 5 2 2" xfId="41491" xr:uid="{00000000-0005-0000-0000-0000F06B0000}"/>
    <cellStyle name="Normal 6 4 3 3 3 5 3" xfId="31473" xr:uid="{00000000-0005-0000-0000-0000F16B0000}"/>
    <cellStyle name="Normal 6 4 3 3 3 6" xfId="14727" xr:uid="{00000000-0005-0000-0000-0000F26B0000}"/>
    <cellStyle name="Normal 6 4 3 3 3 6 2" xfId="14728" xr:uid="{00000000-0005-0000-0000-0000F36B0000}"/>
    <cellStyle name="Normal 6 4 3 3 3 6 2 2" xfId="41492" xr:uid="{00000000-0005-0000-0000-0000F46B0000}"/>
    <cellStyle name="Normal 6 4 3 3 3 6 3" xfId="31474" xr:uid="{00000000-0005-0000-0000-0000F56B0000}"/>
    <cellStyle name="Normal 6 4 3 3 3 7" xfId="14729" xr:uid="{00000000-0005-0000-0000-0000F66B0000}"/>
    <cellStyle name="Normal 6 4 3 3 3 7 2" xfId="36159" xr:uid="{00000000-0005-0000-0000-0000F76B0000}"/>
    <cellStyle name="Normal 6 4 3 3 3 8" xfId="25563" xr:uid="{00000000-0005-0000-0000-0000F86B0000}"/>
    <cellStyle name="Normal 6 4 3 3 4" xfId="14730" xr:uid="{00000000-0005-0000-0000-0000F96B0000}"/>
    <cellStyle name="Normal 6 4 3 3 4 2" xfId="14731" xr:uid="{00000000-0005-0000-0000-0000FA6B0000}"/>
    <cellStyle name="Normal 6 4 3 3 4 2 2" xfId="14732" xr:uid="{00000000-0005-0000-0000-0000FB6B0000}"/>
    <cellStyle name="Normal 6 4 3 3 4 2 2 2" xfId="14733" xr:uid="{00000000-0005-0000-0000-0000FC6B0000}"/>
    <cellStyle name="Normal 6 4 3 3 4 2 2 2 2" xfId="41493" xr:uid="{00000000-0005-0000-0000-0000FD6B0000}"/>
    <cellStyle name="Normal 6 4 3 3 4 2 2 3" xfId="31475" xr:uid="{00000000-0005-0000-0000-0000FE6B0000}"/>
    <cellStyle name="Normal 6 4 3 3 4 2 3" xfId="14734" xr:uid="{00000000-0005-0000-0000-0000FF6B0000}"/>
    <cellStyle name="Normal 6 4 3 3 4 2 3 2" xfId="14735" xr:uid="{00000000-0005-0000-0000-0000006C0000}"/>
    <cellStyle name="Normal 6 4 3 3 4 2 3 2 2" xfId="41494" xr:uid="{00000000-0005-0000-0000-0000016C0000}"/>
    <cellStyle name="Normal 6 4 3 3 4 2 3 3" xfId="31476" xr:uid="{00000000-0005-0000-0000-0000026C0000}"/>
    <cellStyle name="Normal 6 4 3 3 4 2 4" xfId="14736" xr:uid="{00000000-0005-0000-0000-0000036C0000}"/>
    <cellStyle name="Normal 6 4 3 3 4 2 4 2" xfId="36166" xr:uid="{00000000-0005-0000-0000-0000046C0000}"/>
    <cellStyle name="Normal 6 4 3 3 4 2 5" xfId="25570" xr:uid="{00000000-0005-0000-0000-0000056C0000}"/>
    <cellStyle name="Normal 6 4 3 3 4 3" xfId="14737" xr:uid="{00000000-0005-0000-0000-0000066C0000}"/>
    <cellStyle name="Normal 6 4 3 3 4 3 2" xfId="14738" xr:uid="{00000000-0005-0000-0000-0000076C0000}"/>
    <cellStyle name="Normal 6 4 3 3 4 3 2 2" xfId="14739" xr:uid="{00000000-0005-0000-0000-0000086C0000}"/>
    <cellStyle name="Normal 6 4 3 3 4 3 2 2 2" xfId="41495" xr:uid="{00000000-0005-0000-0000-0000096C0000}"/>
    <cellStyle name="Normal 6 4 3 3 4 3 2 3" xfId="31477" xr:uid="{00000000-0005-0000-0000-00000A6C0000}"/>
    <cellStyle name="Normal 6 4 3 3 4 3 3" xfId="14740" xr:uid="{00000000-0005-0000-0000-00000B6C0000}"/>
    <cellStyle name="Normal 6 4 3 3 4 3 3 2" xfId="14741" xr:uid="{00000000-0005-0000-0000-00000C6C0000}"/>
    <cellStyle name="Normal 6 4 3 3 4 3 3 2 2" xfId="41496" xr:uid="{00000000-0005-0000-0000-00000D6C0000}"/>
    <cellStyle name="Normal 6 4 3 3 4 3 3 3" xfId="31478" xr:uid="{00000000-0005-0000-0000-00000E6C0000}"/>
    <cellStyle name="Normal 6 4 3 3 4 3 4" xfId="14742" xr:uid="{00000000-0005-0000-0000-00000F6C0000}"/>
    <cellStyle name="Normal 6 4 3 3 4 3 4 2" xfId="36167" xr:uid="{00000000-0005-0000-0000-0000106C0000}"/>
    <cellStyle name="Normal 6 4 3 3 4 3 5" xfId="25571" xr:uid="{00000000-0005-0000-0000-0000116C0000}"/>
    <cellStyle name="Normal 6 4 3 3 4 4" xfId="14743" xr:uid="{00000000-0005-0000-0000-0000126C0000}"/>
    <cellStyle name="Normal 6 4 3 3 4 4 2" xfId="14744" xr:uid="{00000000-0005-0000-0000-0000136C0000}"/>
    <cellStyle name="Normal 6 4 3 3 4 4 2 2" xfId="41497" xr:uid="{00000000-0005-0000-0000-0000146C0000}"/>
    <cellStyle name="Normal 6 4 3 3 4 4 3" xfId="31479" xr:uid="{00000000-0005-0000-0000-0000156C0000}"/>
    <cellStyle name="Normal 6 4 3 3 4 5" xfId="14745" xr:uid="{00000000-0005-0000-0000-0000166C0000}"/>
    <cellStyle name="Normal 6 4 3 3 4 5 2" xfId="14746" xr:uid="{00000000-0005-0000-0000-0000176C0000}"/>
    <cellStyle name="Normal 6 4 3 3 4 5 2 2" xfId="41498" xr:uid="{00000000-0005-0000-0000-0000186C0000}"/>
    <cellStyle name="Normal 6 4 3 3 4 5 3" xfId="31480" xr:uid="{00000000-0005-0000-0000-0000196C0000}"/>
    <cellStyle name="Normal 6 4 3 3 4 6" xfId="14747" xr:uid="{00000000-0005-0000-0000-00001A6C0000}"/>
    <cellStyle name="Normal 6 4 3 3 4 6 2" xfId="36165" xr:uid="{00000000-0005-0000-0000-00001B6C0000}"/>
    <cellStyle name="Normal 6 4 3 3 4 7" xfId="25569" xr:uid="{00000000-0005-0000-0000-00001C6C0000}"/>
    <cellStyle name="Normal 6 4 3 3 5" xfId="14748" xr:uid="{00000000-0005-0000-0000-00001D6C0000}"/>
    <cellStyle name="Normal 6 4 3 3 5 2" xfId="14749" xr:uid="{00000000-0005-0000-0000-00001E6C0000}"/>
    <cellStyle name="Normal 6 4 3 3 5 2 2" xfId="14750" xr:uid="{00000000-0005-0000-0000-00001F6C0000}"/>
    <cellStyle name="Normal 6 4 3 3 5 2 2 2" xfId="41499" xr:uid="{00000000-0005-0000-0000-0000206C0000}"/>
    <cellStyle name="Normal 6 4 3 3 5 2 3" xfId="31481" xr:uid="{00000000-0005-0000-0000-0000216C0000}"/>
    <cellStyle name="Normal 6 4 3 3 5 3" xfId="14751" xr:uid="{00000000-0005-0000-0000-0000226C0000}"/>
    <cellStyle name="Normal 6 4 3 3 5 3 2" xfId="14752" xr:uid="{00000000-0005-0000-0000-0000236C0000}"/>
    <cellStyle name="Normal 6 4 3 3 5 3 2 2" xfId="41500" xr:uid="{00000000-0005-0000-0000-0000246C0000}"/>
    <cellStyle name="Normal 6 4 3 3 5 3 3" xfId="31482" xr:uid="{00000000-0005-0000-0000-0000256C0000}"/>
    <cellStyle name="Normal 6 4 3 3 5 4" xfId="14753" xr:uid="{00000000-0005-0000-0000-0000266C0000}"/>
    <cellStyle name="Normal 6 4 3 3 5 4 2" xfId="36168" xr:uid="{00000000-0005-0000-0000-0000276C0000}"/>
    <cellStyle name="Normal 6 4 3 3 5 5" xfId="25572" xr:uid="{00000000-0005-0000-0000-0000286C0000}"/>
    <cellStyle name="Normal 6 4 3 3 6" xfId="14754" xr:uid="{00000000-0005-0000-0000-0000296C0000}"/>
    <cellStyle name="Normal 6 4 3 3 6 2" xfId="14755" xr:uid="{00000000-0005-0000-0000-00002A6C0000}"/>
    <cellStyle name="Normal 6 4 3 3 6 2 2" xfId="14756" xr:uid="{00000000-0005-0000-0000-00002B6C0000}"/>
    <cellStyle name="Normal 6 4 3 3 6 2 2 2" xfId="41501" xr:uid="{00000000-0005-0000-0000-00002C6C0000}"/>
    <cellStyle name="Normal 6 4 3 3 6 2 3" xfId="31483" xr:uid="{00000000-0005-0000-0000-00002D6C0000}"/>
    <cellStyle name="Normal 6 4 3 3 6 3" xfId="14757" xr:uid="{00000000-0005-0000-0000-00002E6C0000}"/>
    <cellStyle name="Normal 6 4 3 3 6 3 2" xfId="14758" xr:uid="{00000000-0005-0000-0000-00002F6C0000}"/>
    <cellStyle name="Normal 6 4 3 3 6 3 2 2" xfId="41502" xr:uid="{00000000-0005-0000-0000-0000306C0000}"/>
    <cellStyle name="Normal 6 4 3 3 6 3 3" xfId="31484" xr:uid="{00000000-0005-0000-0000-0000316C0000}"/>
    <cellStyle name="Normal 6 4 3 3 6 4" xfId="14759" xr:uid="{00000000-0005-0000-0000-0000326C0000}"/>
    <cellStyle name="Normal 6 4 3 3 6 4 2" xfId="36169" xr:uid="{00000000-0005-0000-0000-0000336C0000}"/>
    <cellStyle name="Normal 6 4 3 3 6 5" xfId="25573" xr:uid="{00000000-0005-0000-0000-0000346C0000}"/>
    <cellStyle name="Normal 6 4 3 3 7" xfId="14760" xr:uid="{00000000-0005-0000-0000-0000356C0000}"/>
    <cellStyle name="Normal 6 4 3 3 7 2" xfId="14761" xr:uid="{00000000-0005-0000-0000-0000366C0000}"/>
    <cellStyle name="Normal 6 4 3 3 7 2 2" xfId="41503" xr:uid="{00000000-0005-0000-0000-0000376C0000}"/>
    <cellStyle name="Normal 6 4 3 3 7 3" xfId="31485" xr:uid="{00000000-0005-0000-0000-0000386C0000}"/>
    <cellStyle name="Normal 6 4 3 3 8" xfId="14762" xr:uid="{00000000-0005-0000-0000-0000396C0000}"/>
    <cellStyle name="Normal 6 4 3 3 8 2" xfId="14763" xr:uid="{00000000-0005-0000-0000-00003A6C0000}"/>
    <cellStyle name="Normal 6 4 3 3 8 2 2" xfId="41504" xr:uid="{00000000-0005-0000-0000-00003B6C0000}"/>
    <cellStyle name="Normal 6 4 3 3 8 3" xfId="31486" xr:uid="{00000000-0005-0000-0000-00003C6C0000}"/>
    <cellStyle name="Normal 6 4 3 3 9" xfId="14764" xr:uid="{00000000-0005-0000-0000-00003D6C0000}"/>
    <cellStyle name="Normal 6 4 3 3 9 2" xfId="36152" xr:uid="{00000000-0005-0000-0000-00003E6C0000}"/>
    <cellStyle name="Normal 6 4 3 4" xfId="14765" xr:uid="{00000000-0005-0000-0000-00003F6C0000}"/>
    <cellStyle name="Normal 6 4 3 4 2" xfId="14766" xr:uid="{00000000-0005-0000-0000-0000406C0000}"/>
    <cellStyle name="Normal 6 4 3 4 2 2" xfId="14767" xr:uid="{00000000-0005-0000-0000-0000416C0000}"/>
    <cellStyle name="Normal 6 4 3 4 2 2 2" xfId="14768" xr:uid="{00000000-0005-0000-0000-0000426C0000}"/>
    <cellStyle name="Normal 6 4 3 4 2 2 2 2" xfId="14769" xr:uid="{00000000-0005-0000-0000-0000436C0000}"/>
    <cellStyle name="Normal 6 4 3 4 2 2 2 2 2" xfId="41505" xr:uid="{00000000-0005-0000-0000-0000446C0000}"/>
    <cellStyle name="Normal 6 4 3 4 2 2 2 3" xfId="31487" xr:uid="{00000000-0005-0000-0000-0000456C0000}"/>
    <cellStyle name="Normal 6 4 3 4 2 2 3" xfId="14770" xr:uid="{00000000-0005-0000-0000-0000466C0000}"/>
    <cellStyle name="Normal 6 4 3 4 2 2 3 2" xfId="14771" xr:uid="{00000000-0005-0000-0000-0000476C0000}"/>
    <cellStyle name="Normal 6 4 3 4 2 2 3 2 2" xfId="41506" xr:uid="{00000000-0005-0000-0000-0000486C0000}"/>
    <cellStyle name="Normal 6 4 3 4 2 2 3 3" xfId="31488" xr:uid="{00000000-0005-0000-0000-0000496C0000}"/>
    <cellStyle name="Normal 6 4 3 4 2 2 4" xfId="14772" xr:uid="{00000000-0005-0000-0000-00004A6C0000}"/>
    <cellStyle name="Normal 6 4 3 4 2 2 4 2" xfId="36172" xr:uid="{00000000-0005-0000-0000-00004B6C0000}"/>
    <cellStyle name="Normal 6 4 3 4 2 2 5" xfId="25576" xr:uid="{00000000-0005-0000-0000-00004C6C0000}"/>
    <cellStyle name="Normal 6 4 3 4 2 3" xfId="14773" xr:uid="{00000000-0005-0000-0000-00004D6C0000}"/>
    <cellStyle name="Normal 6 4 3 4 2 3 2" xfId="14774" xr:uid="{00000000-0005-0000-0000-00004E6C0000}"/>
    <cellStyle name="Normal 6 4 3 4 2 3 2 2" xfId="14775" xr:uid="{00000000-0005-0000-0000-00004F6C0000}"/>
    <cellStyle name="Normal 6 4 3 4 2 3 2 2 2" xfId="41507" xr:uid="{00000000-0005-0000-0000-0000506C0000}"/>
    <cellStyle name="Normal 6 4 3 4 2 3 2 3" xfId="31489" xr:uid="{00000000-0005-0000-0000-0000516C0000}"/>
    <cellStyle name="Normal 6 4 3 4 2 3 3" xfId="14776" xr:uid="{00000000-0005-0000-0000-0000526C0000}"/>
    <cellStyle name="Normal 6 4 3 4 2 3 3 2" xfId="14777" xr:uid="{00000000-0005-0000-0000-0000536C0000}"/>
    <cellStyle name="Normal 6 4 3 4 2 3 3 2 2" xfId="41508" xr:uid="{00000000-0005-0000-0000-0000546C0000}"/>
    <cellStyle name="Normal 6 4 3 4 2 3 3 3" xfId="31490" xr:uid="{00000000-0005-0000-0000-0000556C0000}"/>
    <cellStyle name="Normal 6 4 3 4 2 3 4" xfId="14778" xr:uid="{00000000-0005-0000-0000-0000566C0000}"/>
    <cellStyle name="Normal 6 4 3 4 2 3 4 2" xfId="36173" xr:uid="{00000000-0005-0000-0000-0000576C0000}"/>
    <cellStyle name="Normal 6 4 3 4 2 3 5" xfId="25577" xr:uid="{00000000-0005-0000-0000-0000586C0000}"/>
    <cellStyle name="Normal 6 4 3 4 2 4" xfId="14779" xr:uid="{00000000-0005-0000-0000-0000596C0000}"/>
    <cellStyle name="Normal 6 4 3 4 2 4 2" xfId="14780" xr:uid="{00000000-0005-0000-0000-00005A6C0000}"/>
    <cellStyle name="Normal 6 4 3 4 2 4 2 2" xfId="41509" xr:uid="{00000000-0005-0000-0000-00005B6C0000}"/>
    <cellStyle name="Normal 6 4 3 4 2 4 3" xfId="31491" xr:uid="{00000000-0005-0000-0000-00005C6C0000}"/>
    <cellStyle name="Normal 6 4 3 4 2 5" xfId="14781" xr:uid="{00000000-0005-0000-0000-00005D6C0000}"/>
    <cellStyle name="Normal 6 4 3 4 2 5 2" xfId="14782" xr:uid="{00000000-0005-0000-0000-00005E6C0000}"/>
    <cellStyle name="Normal 6 4 3 4 2 5 2 2" xfId="41510" xr:uid="{00000000-0005-0000-0000-00005F6C0000}"/>
    <cellStyle name="Normal 6 4 3 4 2 5 3" xfId="31492" xr:uid="{00000000-0005-0000-0000-0000606C0000}"/>
    <cellStyle name="Normal 6 4 3 4 2 6" xfId="14783" xr:uid="{00000000-0005-0000-0000-0000616C0000}"/>
    <cellStyle name="Normal 6 4 3 4 2 6 2" xfId="36171" xr:uid="{00000000-0005-0000-0000-0000626C0000}"/>
    <cellStyle name="Normal 6 4 3 4 2 7" xfId="25575" xr:uid="{00000000-0005-0000-0000-0000636C0000}"/>
    <cellStyle name="Normal 6 4 3 4 3" xfId="14784" xr:uid="{00000000-0005-0000-0000-0000646C0000}"/>
    <cellStyle name="Normal 6 4 3 4 3 2" xfId="14785" xr:uid="{00000000-0005-0000-0000-0000656C0000}"/>
    <cellStyle name="Normal 6 4 3 4 3 2 2" xfId="14786" xr:uid="{00000000-0005-0000-0000-0000666C0000}"/>
    <cellStyle name="Normal 6 4 3 4 3 2 2 2" xfId="41511" xr:uid="{00000000-0005-0000-0000-0000676C0000}"/>
    <cellStyle name="Normal 6 4 3 4 3 2 3" xfId="31493" xr:uid="{00000000-0005-0000-0000-0000686C0000}"/>
    <cellStyle name="Normal 6 4 3 4 3 3" xfId="14787" xr:uid="{00000000-0005-0000-0000-0000696C0000}"/>
    <cellStyle name="Normal 6 4 3 4 3 3 2" xfId="14788" xr:uid="{00000000-0005-0000-0000-00006A6C0000}"/>
    <cellStyle name="Normal 6 4 3 4 3 3 2 2" xfId="41512" xr:uid="{00000000-0005-0000-0000-00006B6C0000}"/>
    <cellStyle name="Normal 6 4 3 4 3 3 3" xfId="31494" xr:uid="{00000000-0005-0000-0000-00006C6C0000}"/>
    <cellStyle name="Normal 6 4 3 4 3 4" xfId="14789" xr:uid="{00000000-0005-0000-0000-00006D6C0000}"/>
    <cellStyle name="Normal 6 4 3 4 3 4 2" xfId="36174" xr:uid="{00000000-0005-0000-0000-00006E6C0000}"/>
    <cellStyle name="Normal 6 4 3 4 3 5" xfId="25578" xr:uid="{00000000-0005-0000-0000-00006F6C0000}"/>
    <cellStyle name="Normal 6 4 3 4 4" xfId="14790" xr:uid="{00000000-0005-0000-0000-0000706C0000}"/>
    <cellStyle name="Normal 6 4 3 4 4 2" xfId="14791" xr:uid="{00000000-0005-0000-0000-0000716C0000}"/>
    <cellStyle name="Normal 6 4 3 4 4 2 2" xfId="14792" xr:uid="{00000000-0005-0000-0000-0000726C0000}"/>
    <cellStyle name="Normal 6 4 3 4 4 2 2 2" xfId="41513" xr:uid="{00000000-0005-0000-0000-0000736C0000}"/>
    <cellStyle name="Normal 6 4 3 4 4 2 3" xfId="31495" xr:uid="{00000000-0005-0000-0000-0000746C0000}"/>
    <cellStyle name="Normal 6 4 3 4 4 3" xfId="14793" xr:uid="{00000000-0005-0000-0000-0000756C0000}"/>
    <cellStyle name="Normal 6 4 3 4 4 3 2" xfId="14794" xr:uid="{00000000-0005-0000-0000-0000766C0000}"/>
    <cellStyle name="Normal 6 4 3 4 4 3 2 2" xfId="41514" xr:uid="{00000000-0005-0000-0000-0000776C0000}"/>
    <cellStyle name="Normal 6 4 3 4 4 3 3" xfId="31496" xr:uid="{00000000-0005-0000-0000-0000786C0000}"/>
    <cellStyle name="Normal 6 4 3 4 4 4" xfId="14795" xr:uid="{00000000-0005-0000-0000-0000796C0000}"/>
    <cellStyle name="Normal 6 4 3 4 4 4 2" xfId="36175" xr:uid="{00000000-0005-0000-0000-00007A6C0000}"/>
    <cellStyle name="Normal 6 4 3 4 4 5" xfId="25579" xr:uid="{00000000-0005-0000-0000-00007B6C0000}"/>
    <cellStyle name="Normal 6 4 3 4 5" xfId="14796" xr:uid="{00000000-0005-0000-0000-00007C6C0000}"/>
    <cellStyle name="Normal 6 4 3 4 5 2" xfId="14797" xr:uid="{00000000-0005-0000-0000-00007D6C0000}"/>
    <cellStyle name="Normal 6 4 3 4 5 2 2" xfId="41515" xr:uid="{00000000-0005-0000-0000-00007E6C0000}"/>
    <cellStyle name="Normal 6 4 3 4 5 3" xfId="31497" xr:uid="{00000000-0005-0000-0000-00007F6C0000}"/>
    <cellStyle name="Normal 6 4 3 4 6" xfId="14798" xr:uid="{00000000-0005-0000-0000-0000806C0000}"/>
    <cellStyle name="Normal 6 4 3 4 6 2" xfId="14799" xr:uid="{00000000-0005-0000-0000-0000816C0000}"/>
    <cellStyle name="Normal 6 4 3 4 6 2 2" xfId="41516" xr:uid="{00000000-0005-0000-0000-0000826C0000}"/>
    <cellStyle name="Normal 6 4 3 4 6 3" xfId="31498" xr:uid="{00000000-0005-0000-0000-0000836C0000}"/>
    <cellStyle name="Normal 6 4 3 4 7" xfId="14800" xr:uid="{00000000-0005-0000-0000-0000846C0000}"/>
    <cellStyle name="Normal 6 4 3 4 7 2" xfId="36170" xr:uid="{00000000-0005-0000-0000-0000856C0000}"/>
    <cellStyle name="Normal 6 4 3 4 8" xfId="25574" xr:uid="{00000000-0005-0000-0000-0000866C0000}"/>
    <cellStyle name="Normal 6 4 3 5" xfId="14801" xr:uid="{00000000-0005-0000-0000-0000876C0000}"/>
    <cellStyle name="Normal 6 4 3 5 2" xfId="14802" xr:uid="{00000000-0005-0000-0000-0000886C0000}"/>
    <cellStyle name="Normal 6 4 3 5 2 2" xfId="14803" xr:uid="{00000000-0005-0000-0000-0000896C0000}"/>
    <cellStyle name="Normal 6 4 3 5 2 2 2" xfId="14804" xr:uid="{00000000-0005-0000-0000-00008A6C0000}"/>
    <cellStyle name="Normal 6 4 3 5 2 2 2 2" xfId="14805" xr:uid="{00000000-0005-0000-0000-00008B6C0000}"/>
    <cellStyle name="Normal 6 4 3 5 2 2 2 2 2" xfId="41517" xr:uid="{00000000-0005-0000-0000-00008C6C0000}"/>
    <cellStyle name="Normal 6 4 3 5 2 2 2 3" xfId="31499" xr:uid="{00000000-0005-0000-0000-00008D6C0000}"/>
    <cellStyle name="Normal 6 4 3 5 2 2 3" xfId="14806" xr:uid="{00000000-0005-0000-0000-00008E6C0000}"/>
    <cellStyle name="Normal 6 4 3 5 2 2 3 2" xfId="14807" xr:uid="{00000000-0005-0000-0000-00008F6C0000}"/>
    <cellStyle name="Normal 6 4 3 5 2 2 3 2 2" xfId="41518" xr:uid="{00000000-0005-0000-0000-0000906C0000}"/>
    <cellStyle name="Normal 6 4 3 5 2 2 3 3" xfId="31500" xr:uid="{00000000-0005-0000-0000-0000916C0000}"/>
    <cellStyle name="Normal 6 4 3 5 2 2 4" xfId="14808" xr:uid="{00000000-0005-0000-0000-0000926C0000}"/>
    <cellStyle name="Normal 6 4 3 5 2 2 4 2" xfId="36178" xr:uid="{00000000-0005-0000-0000-0000936C0000}"/>
    <cellStyle name="Normal 6 4 3 5 2 2 5" xfId="25582" xr:uid="{00000000-0005-0000-0000-0000946C0000}"/>
    <cellStyle name="Normal 6 4 3 5 2 3" xfId="14809" xr:uid="{00000000-0005-0000-0000-0000956C0000}"/>
    <cellStyle name="Normal 6 4 3 5 2 3 2" xfId="14810" xr:uid="{00000000-0005-0000-0000-0000966C0000}"/>
    <cellStyle name="Normal 6 4 3 5 2 3 2 2" xfId="14811" xr:uid="{00000000-0005-0000-0000-0000976C0000}"/>
    <cellStyle name="Normal 6 4 3 5 2 3 2 2 2" xfId="41519" xr:uid="{00000000-0005-0000-0000-0000986C0000}"/>
    <cellStyle name="Normal 6 4 3 5 2 3 2 3" xfId="31501" xr:uid="{00000000-0005-0000-0000-0000996C0000}"/>
    <cellStyle name="Normal 6 4 3 5 2 3 3" xfId="14812" xr:uid="{00000000-0005-0000-0000-00009A6C0000}"/>
    <cellStyle name="Normal 6 4 3 5 2 3 3 2" xfId="14813" xr:uid="{00000000-0005-0000-0000-00009B6C0000}"/>
    <cellStyle name="Normal 6 4 3 5 2 3 3 2 2" xfId="41520" xr:uid="{00000000-0005-0000-0000-00009C6C0000}"/>
    <cellStyle name="Normal 6 4 3 5 2 3 3 3" xfId="31502" xr:uid="{00000000-0005-0000-0000-00009D6C0000}"/>
    <cellStyle name="Normal 6 4 3 5 2 3 4" xfId="14814" xr:uid="{00000000-0005-0000-0000-00009E6C0000}"/>
    <cellStyle name="Normal 6 4 3 5 2 3 4 2" xfId="36179" xr:uid="{00000000-0005-0000-0000-00009F6C0000}"/>
    <cellStyle name="Normal 6 4 3 5 2 3 5" xfId="25583" xr:uid="{00000000-0005-0000-0000-0000A06C0000}"/>
    <cellStyle name="Normal 6 4 3 5 2 4" xfId="14815" xr:uid="{00000000-0005-0000-0000-0000A16C0000}"/>
    <cellStyle name="Normal 6 4 3 5 2 4 2" xfId="14816" xr:uid="{00000000-0005-0000-0000-0000A26C0000}"/>
    <cellStyle name="Normal 6 4 3 5 2 4 2 2" xfId="41521" xr:uid="{00000000-0005-0000-0000-0000A36C0000}"/>
    <cellStyle name="Normal 6 4 3 5 2 4 3" xfId="31503" xr:uid="{00000000-0005-0000-0000-0000A46C0000}"/>
    <cellStyle name="Normal 6 4 3 5 2 5" xfId="14817" xr:uid="{00000000-0005-0000-0000-0000A56C0000}"/>
    <cellStyle name="Normal 6 4 3 5 2 5 2" xfId="14818" xr:uid="{00000000-0005-0000-0000-0000A66C0000}"/>
    <cellStyle name="Normal 6 4 3 5 2 5 2 2" xfId="41522" xr:uid="{00000000-0005-0000-0000-0000A76C0000}"/>
    <cellStyle name="Normal 6 4 3 5 2 5 3" xfId="31504" xr:uid="{00000000-0005-0000-0000-0000A86C0000}"/>
    <cellStyle name="Normal 6 4 3 5 2 6" xfId="14819" xr:uid="{00000000-0005-0000-0000-0000A96C0000}"/>
    <cellStyle name="Normal 6 4 3 5 2 6 2" xfId="36177" xr:uid="{00000000-0005-0000-0000-0000AA6C0000}"/>
    <cellStyle name="Normal 6 4 3 5 2 7" xfId="25581" xr:uid="{00000000-0005-0000-0000-0000AB6C0000}"/>
    <cellStyle name="Normal 6 4 3 5 3" xfId="14820" xr:uid="{00000000-0005-0000-0000-0000AC6C0000}"/>
    <cellStyle name="Normal 6 4 3 5 3 2" xfId="14821" xr:uid="{00000000-0005-0000-0000-0000AD6C0000}"/>
    <cellStyle name="Normal 6 4 3 5 3 2 2" xfId="14822" xr:uid="{00000000-0005-0000-0000-0000AE6C0000}"/>
    <cellStyle name="Normal 6 4 3 5 3 2 2 2" xfId="41523" xr:uid="{00000000-0005-0000-0000-0000AF6C0000}"/>
    <cellStyle name="Normal 6 4 3 5 3 2 3" xfId="31505" xr:uid="{00000000-0005-0000-0000-0000B06C0000}"/>
    <cellStyle name="Normal 6 4 3 5 3 3" xfId="14823" xr:uid="{00000000-0005-0000-0000-0000B16C0000}"/>
    <cellStyle name="Normal 6 4 3 5 3 3 2" xfId="14824" xr:uid="{00000000-0005-0000-0000-0000B26C0000}"/>
    <cellStyle name="Normal 6 4 3 5 3 3 2 2" xfId="41524" xr:uid="{00000000-0005-0000-0000-0000B36C0000}"/>
    <cellStyle name="Normal 6 4 3 5 3 3 3" xfId="31506" xr:uid="{00000000-0005-0000-0000-0000B46C0000}"/>
    <cellStyle name="Normal 6 4 3 5 3 4" xfId="14825" xr:uid="{00000000-0005-0000-0000-0000B56C0000}"/>
    <cellStyle name="Normal 6 4 3 5 3 4 2" xfId="36180" xr:uid="{00000000-0005-0000-0000-0000B66C0000}"/>
    <cellStyle name="Normal 6 4 3 5 3 5" xfId="25584" xr:uid="{00000000-0005-0000-0000-0000B76C0000}"/>
    <cellStyle name="Normal 6 4 3 5 4" xfId="14826" xr:uid="{00000000-0005-0000-0000-0000B86C0000}"/>
    <cellStyle name="Normal 6 4 3 5 4 2" xfId="14827" xr:uid="{00000000-0005-0000-0000-0000B96C0000}"/>
    <cellStyle name="Normal 6 4 3 5 4 2 2" xfId="14828" xr:uid="{00000000-0005-0000-0000-0000BA6C0000}"/>
    <cellStyle name="Normal 6 4 3 5 4 2 2 2" xfId="41525" xr:uid="{00000000-0005-0000-0000-0000BB6C0000}"/>
    <cellStyle name="Normal 6 4 3 5 4 2 3" xfId="31507" xr:uid="{00000000-0005-0000-0000-0000BC6C0000}"/>
    <cellStyle name="Normal 6 4 3 5 4 3" xfId="14829" xr:uid="{00000000-0005-0000-0000-0000BD6C0000}"/>
    <cellStyle name="Normal 6 4 3 5 4 3 2" xfId="14830" xr:uid="{00000000-0005-0000-0000-0000BE6C0000}"/>
    <cellStyle name="Normal 6 4 3 5 4 3 2 2" xfId="41526" xr:uid="{00000000-0005-0000-0000-0000BF6C0000}"/>
    <cellStyle name="Normal 6 4 3 5 4 3 3" xfId="31508" xr:uid="{00000000-0005-0000-0000-0000C06C0000}"/>
    <cellStyle name="Normal 6 4 3 5 4 4" xfId="14831" xr:uid="{00000000-0005-0000-0000-0000C16C0000}"/>
    <cellStyle name="Normal 6 4 3 5 4 4 2" xfId="36181" xr:uid="{00000000-0005-0000-0000-0000C26C0000}"/>
    <cellStyle name="Normal 6 4 3 5 4 5" xfId="25585" xr:uid="{00000000-0005-0000-0000-0000C36C0000}"/>
    <cellStyle name="Normal 6 4 3 5 5" xfId="14832" xr:uid="{00000000-0005-0000-0000-0000C46C0000}"/>
    <cellStyle name="Normal 6 4 3 5 5 2" xfId="14833" xr:uid="{00000000-0005-0000-0000-0000C56C0000}"/>
    <cellStyle name="Normal 6 4 3 5 5 2 2" xfId="41527" xr:uid="{00000000-0005-0000-0000-0000C66C0000}"/>
    <cellStyle name="Normal 6 4 3 5 5 3" xfId="31509" xr:uid="{00000000-0005-0000-0000-0000C76C0000}"/>
    <cellStyle name="Normal 6 4 3 5 6" xfId="14834" xr:uid="{00000000-0005-0000-0000-0000C86C0000}"/>
    <cellStyle name="Normal 6 4 3 5 6 2" xfId="14835" xr:uid="{00000000-0005-0000-0000-0000C96C0000}"/>
    <cellStyle name="Normal 6 4 3 5 6 2 2" xfId="41528" xr:uid="{00000000-0005-0000-0000-0000CA6C0000}"/>
    <cellStyle name="Normal 6 4 3 5 6 3" xfId="31510" xr:uid="{00000000-0005-0000-0000-0000CB6C0000}"/>
    <cellStyle name="Normal 6 4 3 5 7" xfId="14836" xr:uid="{00000000-0005-0000-0000-0000CC6C0000}"/>
    <cellStyle name="Normal 6 4 3 5 7 2" xfId="36176" xr:uid="{00000000-0005-0000-0000-0000CD6C0000}"/>
    <cellStyle name="Normal 6 4 3 5 8" xfId="25580" xr:uid="{00000000-0005-0000-0000-0000CE6C0000}"/>
    <cellStyle name="Normal 6 4 3 6" xfId="14837" xr:uid="{00000000-0005-0000-0000-0000CF6C0000}"/>
    <cellStyle name="Normal 6 4 3 6 2" xfId="14838" xr:uid="{00000000-0005-0000-0000-0000D06C0000}"/>
    <cellStyle name="Normal 6 4 3 6 2 2" xfId="14839" xr:uid="{00000000-0005-0000-0000-0000D16C0000}"/>
    <cellStyle name="Normal 6 4 3 6 2 2 2" xfId="14840" xr:uid="{00000000-0005-0000-0000-0000D26C0000}"/>
    <cellStyle name="Normal 6 4 3 6 2 2 2 2" xfId="14841" xr:uid="{00000000-0005-0000-0000-0000D36C0000}"/>
    <cellStyle name="Normal 6 4 3 6 2 2 2 2 2" xfId="41529" xr:uid="{00000000-0005-0000-0000-0000D46C0000}"/>
    <cellStyle name="Normal 6 4 3 6 2 2 2 3" xfId="31511" xr:uid="{00000000-0005-0000-0000-0000D56C0000}"/>
    <cellStyle name="Normal 6 4 3 6 2 2 3" xfId="14842" xr:uid="{00000000-0005-0000-0000-0000D66C0000}"/>
    <cellStyle name="Normal 6 4 3 6 2 2 3 2" xfId="14843" xr:uid="{00000000-0005-0000-0000-0000D76C0000}"/>
    <cellStyle name="Normal 6 4 3 6 2 2 3 2 2" xfId="41530" xr:uid="{00000000-0005-0000-0000-0000D86C0000}"/>
    <cellStyle name="Normal 6 4 3 6 2 2 3 3" xfId="31512" xr:uid="{00000000-0005-0000-0000-0000D96C0000}"/>
    <cellStyle name="Normal 6 4 3 6 2 2 4" xfId="14844" xr:uid="{00000000-0005-0000-0000-0000DA6C0000}"/>
    <cellStyle name="Normal 6 4 3 6 2 2 4 2" xfId="36184" xr:uid="{00000000-0005-0000-0000-0000DB6C0000}"/>
    <cellStyle name="Normal 6 4 3 6 2 2 5" xfId="25588" xr:uid="{00000000-0005-0000-0000-0000DC6C0000}"/>
    <cellStyle name="Normal 6 4 3 6 2 3" xfId="14845" xr:uid="{00000000-0005-0000-0000-0000DD6C0000}"/>
    <cellStyle name="Normal 6 4 3 6 2 3 2" xfId="14846" xr:uid="{00000000-0005-0000-0000-0000DE6C0000}"/>
    <cellStyle name="Normal 6 4 3 6 2 3 2 2" xfId="14847" xr:uid="{00000000-0005-0000-0000-0000DF6C0000}"/>
    <cellStyle name="Normal 6 4 3 6 2 3 2 2 2" xfId="41531" xr:uid="{00000000-0005-0000-0000-0000E06C0000}"/>
    <cellStyle name="Normal 6 4 3 6 2 3 2 3" xfId="31513" xr:uid="{00000000-0005-0000-0000-0000E16C0000}"/>
    <cellStyle name="Normal 6 4 3 6 2 3 3" xfId="14848" xr:uid="{00000000-0005-0000-0000-0000E26C0000}"/>
    <cellStyle name="Normal 6 4 3 6 2 3 3 2" xfId="14849" xr:uid="{00000000-0005-0000-0000-0000E36C0000}"/>
    <cellStyle name="Normal 6 4 3 6 2 3 3 2 2" xfId="41532" xr:uid="{00000000-0005-0000-0000-0000E46C0000}"/>
    <cellStyle name="Normal 6 4 3 6 2 3 3 3" xfId="31514" xr:uid="{00000000-0005-0000-0000-0000E56C0000}"/>
    <cellStyle name="Normal 6 4 3 6 2 3 4" xfId="14850" xr:uid="{00000000-0005-0000-0000-0000E66C0000}"/>
    <cellStyle name="Normal 6 4 3 6 2 3 4 2" xfId="36185" xr:uid="{00000000-0005-0000-0000-0000E76C0000}"/>
    <cellStyle name="Normal 6 4 3 6 2 3 5" xfId="25589" xr:uid="{00000000-0005-0000-0000-0000E86C0000}"/>
    <cellStyle name="Normal 6 4 3 6 2 4" xfId="14851" xr:uid="{00000000-0005-0000-0000-0000E96C0000}"/>
    <cellStyle name="Normal 6 4 3 6 2 4 2" xfId="14852" xr:uid="{00000000-0005-0000-0000-0000EA6C0000}"/>
    <cellStyle name="Normal 6 4 3 6 2 4 2 2" xfId="41533" xr:uid="{00000000-0005-0000-0000-0000EB6C0000}"/>
    <cellStyle name="Normal 6 4 3 6 2 4 3" xfId="31515" xr:uid="{00000000-0005-0000-0000-0000EC6C0000}"/>
    <cellStyle name="Normal 6 4 3 6 2 5" xfId="14853" xr:uid="{00000000-0005-0000-0000-0000ED6C0000}"/>
    <cellStyle name="Normal 6 4 3 6 2 5 2" xfId="14854" xr:uid="{00000000-0005-0000-0000-0000EE6C0000}"/>
    <cellStyle name="Normal 6 4 3 6 2 5 2 2" xfId="41534" xr:uid="{00000000-0005-0000-0000-0000EF6C0000}"/>
    <cellStyle name="Normal 6 4 3 6 2 5 3" xfId="31516" xr:uid="{00000000-0005-0000-0000-0000F06C0000}"/>
    <cellStyle name="Normal 6 4 3 6 2 6" xfId="14855" xr:uid="{00000000-0005-0000-0000-0000F16C0000}"/>
    <cellStyle name="Normal 6 4 3 6 2 6 2" xfId="36183" xr:uid="{00000000-0005-0000-0000-0000F26C0000}"/>
    <cellStyle name="Normal 6 4 3 6 2 7" xfId="25587" xr:uid="{00000000-0005-0000-0000-0000F36C0000}"/>
    <cellStyle name="Normal 6 4 3 6 3" xfId="14856" xr:uid="{00000000-0005-0000-0000-0000F46C0000}"/>
    <cellStyle name="Normal 6 4 3 6 3 2" xfId="14857" xr:uid="{00000000-0005-0000-0000-0000F56C0000}"/>
    <cellStyle name="Normal 6 4 3 6 3 2 2" xfId="14858" xr:uid="{00000000-0005-0000-0000-0000F66C0000}"/>
    <cellStyle name="Normal 6 4 3 6 3 2 2 2" xfId="41535" xr:uid="{00000000-0005-0000-0000-0000F76C0000}"/>
    <cellStyle name="Normal 6 4 3 6 3 2 3" xfId="31517" xr:uid="{00000000-0005-0000-0000-0000F86C0000}"/>
    <cellStyle name="Normal 6 4 3 6 3 3" xfId="14859" xr:uid="{00000000-0005-0000-0000-0000F96C0000}"/>
    <cellStyle name="Normal 6 4 3 6 3 3 2" xfId="14860" xr:uid="{00000000-0005-0000-0000-0000FA6C0000}"/>
    <cellStyle name="Normal 6 4 3 6 3 3 2 2" xfId="41536" xr:uid="{00000000-0005-0000-0000-0000FB6C0000}"/>
    <cellStyle name="Normal 6 4 3 6 3 3 3" xfId="31518" xr:uid="{00000000-0005-0000-0000-0000FC6C0000}"/>
    <cellStyle name="Normal 6 4 3 6 3 4" xfId="14861" xr:uid="{00000000-0005-0000-0000-0000FD6C0000}"/>
    <cellStyle name="Normal 6 4 3 6 3 4 2" xfId="36186" xr:uid="{00000000-0005-0000-0000-0000FE6C0000}"/>
    <cellStyle name="Normal 6 4 3 6 3 5" xfId="25590" xr:uid="{00000000-0005-0000-0000-0000FF6C0000}"/>
    <cellStyle name="Normal 6 4 3 6 4" xfId="14862" xr:uid="{00000000-0005-0000-0000-0000006D0000}"/>
    <cellStyle name="Normal 6 4 3 6 4 2" xfId="14863" xr:uid="{00000000-0005-0000-0000-0000016D0000}"/>
    <cellStyle name="Normal 6 4 3 6 4 2 2" xfId="14864" xr:uid="{00000000-0005-0000-0000-0000026D0000}"/>
    <cellStyle name="Normal 6 4 3 6 4 2 2 2" xfId="41537" xr:uid="{00000000-0005-0000-0000-0000036D0000}"/>
    <cellStyle name="Normal 6 4 3 6 4 2 3" xfId="31519" xr:uid="{00000000-0005-0000-0000-0000046D0000}"/>
    <cellStyle name="Normal 6 4 3 6 4 3" xfId="14865" xr:uid="{00000000-0005-0000-0000-0000056D0000}"/>
    <cellStyle name="Normal 6 4 3 6 4 3 2" xfId="14866" xr:uid="{00000000-0005-0000-0000-0000066D0000}"/>
    <cellStyle name="Normal 6 4 3 6 4 3 2 2" xfId="41538" xr:uid="{00000000-0005-0000-0000-0000076D0000}"/>
    <cellStyle name="Normal 6 4 3 6 4 3 3" xfId="31520" xr:uid="{00000000-0005-0000-0000-0000086D0000}"/>
    <cellStyle name="Normal 6 4 3 6 4 4" xfId="14867" xr:uid="{00000000-0005-0000-0000-0000096D0000}"/>
    <cellStyle name="Normal 6 4 3 6 4 4 2" xfId="36187" xr:uid="{00000000-0005-0000-0000-00000A6D0000}"/>
    <cellStyle name="Normal 6 4 3 6 4 5" xfId="25591" xr:uid="{00000000-0005-0000-0000-00000B6D0000}"/>
    <cellStyle name="Normal 6 4 3 6 5" xfId="14868" xr:uid="{00000000-0005-0000-0000-00000C6D0000}"/>
    <cellStyle name="Normal 6 4 3 6 5 2" xfId="14869" xr:uid="{00000000-0005-0000-0000-00000D6D0000}"/>
    <cellStyle name="Normal 6 4 3 6 5 2 2" xfId="41539" xr:uid="{00000000-0005-0000-0000-00000E6D0000}"/>
    <cellStyle name="Normal 6 4 3 6 5 3" xfId="31521" xr:uid="{00000000-0005-0000-0000-00000F6D0000}"/>
    <cellStyle name="Normal 6 4 3 6 6" xfId="14870" xr:uid="{00000000-0005-0000-0000-0000106D0000}"/>
    <cellStyle name="Normal 6 4 3 6 6 2" xfId="14871" xr:uid="{00000000-0005-0000-0000-0000116D0000}"/>
    <cellStyle name="Normal 6 4 3 6 6 2 2" xfId="41540" xr:uid="{00000000-0005-0000-0000-0000126D0000}"/>
    <cellStyle name="Normal 6 4 3 6 6 3" xfId="31522" xr:uid="{00000000-0005-0000-0000-0000136D0000}"/>
    <cellStyle name="Normal 6 4 3 6 7" xfId="14872" xr:uid="{00000000-0005-0000-0000-0000146D0000}"/>
    <cellStyle name="Normal 6 4 3 6 7 2" xfId="36182" xr:uid="{00000000-0005-0000-0000-0000156D0000}"/>
    <cellStyle name="Normal 6 4 3 6 8" xfId="25586" xr:uid="{00000000-0005-0000-0000-0000166D0000}"/>
    <cellStyle name="Normal 6 4 3 7" xfId="14873" xr:uid="{00000000-0005-0000-0000-0000176D0000}"/>
    <cellStyle name="Normal 6 4 3 7 2" xfId="14874" xr:uid="{00000000-0005-0000-0000-0000186D0000}"/>
    <cellStyle name="Normal 6 4 3 7 2 2" xfId="14875" xr:uid="{00000000-0005-0000-0000-0000196D0000}"/>
    <cellStyle name="Normal 6 4 3 7 2 2 2" xfId="14876" xr:uid="{00000000-0005-0000-0000-00001A6D0000}"/>
    <cellStyle name="Normal 6 4 3 7 2 2 2 2" xfId="41541" xr:uid="{00000000-0005-0000-0000-00001B6D0000}"/>
    <cellStyle name="Normal 6 4 3 7 2 2 3" xfId="31523" xr:uid="{00000000-0005-0000-0000-00001C6D0000}"/>
    <cellStyle name="Normal 6 4 3 7 2 3" xfId="14877" xr:uid="{00000000-0005-0000-0000-00001D6D0000}"/>
    <cellStyle name="Normal 6 4 3 7 2 3 2" xfId="14878" xr:uid="{00000000-0005-0000-0000-00001E6D0000}"/>
    <cellStyle name="Normal 6 4 3 7 2 3 2 2" xfId="41542" xr:uid="{00000000-0005-0000-0000-00001F6D0000}"/>
    <cellStyle name="Normal 6 4 3 7 2 3 3" xfId="31524" xr:uid="{00000000-0005-0000-0000-0000206D0000}"/>
    <cellStyle name="Normal 6 4 3 7 2 4" xfId="14879" xr:uid="{00000000-0005-0000-0000-0000216D0000}"/>
    <cellStyle name="Normal 6 4 3 7 2 4 2" xfId="36189" xr:uid="{00000000-0005-0000-0000-0000226D0000}"/>
    <cellStyle name="Normal 6 4 3 7 2 5" xfId="25593" xr:uid="{00000000-0005-0000-0000-0000236D0000}"/>
    <cellStyle name="Normal 6 4 3 7 3" xfId="14880" xr:uid="{00000000-0005-0000-0000-0000246D0000}"/>
    <cellStyle name="Normal 6 4 3 7 3 2" xfId="14881" xr:uid="{00000000-0005-0000-0000-0000256D0000}"/>
    <cellStyle name="Normal 6 4 3 7 3 2 2" xfId="14882" xr:uid="{00000000-0005-0000-0000-0000266D0000}"/>
    <cellStyle name="Normal 6 4 3 7 3 2 2 2" xfId="41543" xr:uid="{00000000-0005-0000-0000-0000276D0000}"/>
    <cellStyle name="Normal 6 4 3 7 3 2 3" xfId="31525" xr:uid="{00000000-0005-0000-0000-0000286D0000}"/>
    <cellStyle name="Normal 6 4 3 7 3 3" xfId="14883" xr:uid="{00000000-0005-0000-0000-0000296D0000}"/>
    <cellStyle name="Normal 6 4 3 7 3 3 2" xfId="14884" xr:uid="{00000000-0005-0000-0000-00002A6D0000}"/>
    <cellStyle name="Normal 6 4 3 7 3 3 2 2" xfId="41544" xr:uid="{00000000-0005-0000-0000-00002B6D0000}"/>
    <cellStyle name="Normal 6 4 3 7 3 3 3" xfId="31526" xr:uid="{00000000-0005-0000-0000-00002C6D0000}"/>
    <cellStyle name="Normal 6 4 3 7 3 4" xfId="14885" xr:uid="{00000000-0005-0000-0000-00002D6D0000}"/>
    <cellStyle name="Normal 6 4 3 7 3 4 2" xfId="36190" xr:uid="{00000000-0005-0000-0000-00002E6D0000}"/>
    <cellStyle name="Normal 6 4 3 7 3 5" xfId="25594" xr:uid="{00000000-0005-0000-0000-00002F6D0000}"/>
    <cellStyle name="Normal 6 4 3 7 4" xfId="14886" xr:uid="{00000000-0005-0000-0000-0000306D0000}"/>
    <cellStyle name="Normal 6 4 3 7 4 2" xfId="14887" xr:uid="{00000000-0005-0000-0000-0000316D0000}"/>
    <cellStyle name="Normal 6 4 3 7 4 2 2" xfId="41545" xr:uid="{00000000-0005-0000-0000-0000326D0000}"/>
    <cellStyle name="Normal 6 4 3 7 4 3" xfId="31527" xr:uid="{00000000-0005-0000-0000-0000336D0000}"/>
    <cellStyle name="Normal 6 4 3 7 5" xfId="14888" xr:uid="{00000000-0005-0000-0000-0000346D0000}"/>
    <cellStyle name="Normal 6 4 3 7 5 2" xfId="14889" xr:uid="{00000000-0005-0000-0000-0000356D0000}"/>
    <cellStyle name="Normal 6 4 3 7 5 2 2" xfId="41546" xr:uid="{00000000-0005-0000-0000-0000366D0000}"/>
    <cellStyle name="Normal 6 4 3 7 5 3" xfId="31528" xr:uid="{00000000-0005-0000-0000-0000376D0000}"/>
    <cellStyle name="Normal 6 4 3 7 6" xfId="14890" xr:uid="{00000000-0005-0000-0000-0000386D0000}"/>
    <cellStyle name="Normal 6 4 3 7 6 2" xfId="36188" xr:uid="{00000000-0005-0000-0000-0000396D0000}"/>
    <cellStyle name="Normal 6 4 3 7 7" xfId="25592" xr:uid="{00000000-0005-0000-0000-00003A6D0000}"/>
    <cellStyle name="Normal 6 4 3 8" xfId="14891" xr:uid="{00000000-0005-0000-0000-00003B6D0000}"/>
    <cellStyle name="Normal 6 4 3 8 2" xfId="14892" xr:uid="{00000000-0005-0000-0000-00003C6D0000}"/>
    <cellStyle name="Normal 6 4 3 8 2 2" xfId="14893" xr:uid="{00000000-0005-0000-0000-00003D6D0000}"/>
    <cellStyle name="Normal 6 4 3 8 2 2 2" xfId="41547" xr:uid="{00000000-0005-0000-0000-00003E6D0000}"/>
    <cellStyle name="Normal 6 4 3 8 2 3" xfId="31529" xr:uid="{00000000-0005-0000-0000-00003F6D0000}"/>
    <cellStyle name="Normal 6 4 3 8 3" xfId="14894" xr:uid="{00000000-0005-0000-0000-0000406D0000}"/>
    <cellStyle name="Normal 6 4 3 8 3 2" xfId="14895" xr:uid="{00000000-0005-0000-0000-0000416D0000}"/>
    <cellStyle name="Normal 6 4 3 8 3 2 2" xfId="41548" xr:uid="{00000000-0005-0000-0000-0000426D0000}"/>
    <cellStyle name="Normal 6 4 3 8 3 3" xfId="31530" xr:uid="{00000000-0005-0000-0000-0000436D0000}"/>
    <cellStyle name="Normal 6 4 3 8 4" xfId="14896" xr:uid="{00000000-0005-0000-0000-0000446D0000}"/>
    <cellStyle name="Normal 6 4 3 8 4 2" xfId="36191" xr:uid="{00000000-0005-0000-0000-0000456D0000}"/>
    <cellStyle name="Normal 6 4 3 8 5" xfId="25595" xr:uid="{00000000-0005-0000-0000-0000466D0000}"/>
    <cellStyle name="Normal 6 4 3 9" xfId="14897" xr:uid="{00000000-0005-0000-0000-0000476D0000}"/>
    <cellStyle name="Normal 6 4 3 9 2" xfId="14898" xr:uid="{00000000-0005-0000-0000-0000486D0000}"/>
    <cellStyle name="Normal 6 4 3 9 2 2" xfId="14899" xr:uid="{00000000-0005-0000-0000-0000496D0000}"/>
    <cellStyle name="Normal 6 4 3 9 2 2 2" xfId="41549" xr:uid="{00000000-0005-0000-0000-00004A6D0000}"/>
    <cellStyle name="Normal 6 4 3 9 2 3" xfId="31531" xr:uid="{00000000-0005-0000-0000-00004B6D0000}"/>
    <cellStyle name="Normal 6 4 3 9 3" xfId="14900" xr:uid="{00000000-0005-0000-0000-00004C6D0000}"/>
    <cellStyle name="Normal 6 4 3 9 3 2" xfId="14901" xr:uid="{00000000-0005-0000-0000-00004D6D0000}"/>
    <cellStyle name="Normal 6 4 3 9 3 2 2" xfId="41550" xr:uid="{00000000-0005-0000-0000-00004E6D0000}"/>
    <cellStyle name="Normal 6 4 3 9 3 3" xfId="31532" xr:uid="{00000000-0005-0000-0000-00004F6D0000}"/>
    <cellStyle name="Normal 6 4 3 9 4" xfId="14902" xr:uid="{00000000-0005-0000-0000-0000506D0000}"/>
    <cellStyle name="Normal 6 4 3 9 4 2" xfId="36192" xr:uid="{00000000-0005-0000-0000-0000516D0000}"/>
    <cellStyle name="Normal 6 4 3 9 5" xfId="25596" xr:uid="{00000000-0005-0000-0000-0000526D0000}"/>
    <cellStyle name="Normal 6 4 4" xfId="14903" xr:uid="{00000000-0005-0000-0000-0000536D0000}"/>
    <cellStyle name="Normal 6 4 4 10" xfId="14904" xr:uid="{00000000-0005-0000-0000-0000546D0000}"/>
    <cellStyle name="Normal 6 4 4 10 2" xfId="14905" xr:uid="{00000000-0005-0000-0000-0000556D0000}"/>
    <cellStyle name="Normal 6 4 4 10 2 2" xfId="41551" xr:uid="{00000000-0005-0000-0000-0000566D0000}"/>
    <cellStyle name="Normal 6 4 4 10 3" xfId="31533" xr:uid="{00000000-0005-0000-0000-0000576D0000}"/>
    <cellStyle name="Normal 6 4 4 11" xfId="14906" xr:uid="{00000000-0005-0000-0000-0000586D0000}"/>
    <cellStyle name="Normal 6 4 4 11 2" xfId="14907" xr:uid="{00000000-0005-0000-0000-0000596D0000}"/>
    <cellStyle name="Normal 6 4 4 11 2 2" xfId="41552" xr:uid="{00000000-0005-0000-0000-00005A6D0000}"/>
    <cellStyle name="Normal 6 4 4 11 3" xfId="31534" xr:uid="{00000000-0005-0000-0000-00005B6D0000}"/>
    <cellStyle name="Normal 6 4 4 12" xfId="14908" xr:uid="{00000000-0005-0000-0000-00005C6D0000}"/>
    <cellStyle name="Normal 6 4 4 12 2" xfId="36193" xr:uid="{00000000-0005-0000-0000-00005D6D0000}"/>
    <cellStyle name="Normal 6 4 4 13" xfId="25597" xr:uid="{00000000-0005-0000-0000-00005E6D0000}"/>
    <cellStyle name="Normal 6 4 4 2" xfId="14909" xr:uid="{00000000-0005-0000-0000-00005F6D0000}"/>
    <cellStyle name="Normal 6 4 4 2 10" xfId="14910" xr:uid="{00000000-0005-0000-0000-0000606D0000}"/>
    <cellStyle name="Normal 6 4 4 2 10 2" xfId="14911" xr:uid="{00000000-0005-0000-0000-0000616D0000}"/>
    <cellStyle name="Normal 6 4 4 2 10 2 2" xfId="41553" xr:uid="{00000000-0005-0000-0000-0000626D0000}"/>
    <cellStyle name="Normal 6 4 4 2 10 3" xfId="31535" xr:uid="{00000000-0005-0000-0000-0000636D0000}"/>
    <cellStyle name="Normal 6 4 4 2 11" xfId="14912" xr:uid="{00000000-0005-0000-0000-0000646D0000}"/>
    <cellStyle name="Normal 6 4 4 2 11 2" xfId="36194" xr:uid="{00000000-0005-0000-0000-0000656D0000}"/>
    <cellStyle name="Normal 6 4 4 2 12" xfId="25598" xr:uid="{00000000-0005-0000-0000-0000666D0000}"/>
    <cellStyle name="Normal 6 4 4 2 2" xfId="14913" xr:uid="{00000000-0005-0000-0000-0000676D0000}"/>
    <cellStyle name="Normal 6 4 4 2 2 10" xfId="25599" xr:uid="{00000000-0005-0000-0000-0000686D0000}"/>
    <cellStyle name="Normal 6 4 4 2 2 2" xfId="14914" xr:uid="{00000000-0005-0000-0000-0000696D0000}"/>
    <cellStyle name="Normal 6 4 4 2 2 2 2" xfId="14915" xr:uid="{00000000-0005-0000-0000-00006A6D0000}"/>
    <cellStyle name="Normal 6 4 4 2 2 2 2 2" xfId="14916" xr:uid="{00000000-0005-0000-0000-00006B6D0000}"/>
    <cellStyle name="Normal 6 4 4 2 2 2 2 2 2" xfId="14917" xr:uid="{00000000-0005-0000-0000-00006C6D0000}"/>
    <cellStyle name="Normal 6 4 4 2 2 2 2 2 2 2" xfId="14918" xr:uid="{00000000-0005-0000-0000-00006D6D0000}"/>
    <cellStyle name="Normal 6 4 4 2 2 2 2 2 2 2 2" xfId="41554" xr:uid="{00000000-0005-0000-0000-00006E6D0000}"/>
    <cellStyle name="Normal 6 4 4 2 2 2 2 2 2 3" xfId="31536" xr:uid="{00000000-0005-0000-0000-00006F6D0000}"/>
    <cellStyle name="Normal 6 4 4 2 2 2 2 2 3" xfId="14919" xr:uid="{00000000-0005-0000-0000-0000706D0000}"/>
    <cellStyle name="Normal 6 4 4 2 2 2 2 2 3 2" xfId="14920" xr:uid="{00000000-0005-0000-0000-0000716D0000}"/>
    <cellStyle name="Normal 6 4 4 2 2 2 2 2 3 2 2" xfId="41555" xr:uid="{00000000-0005-0000-0000-0000726D0000}"/>
    <cellStyle name="Normal 6 4 4 2 2 2 2 2 3 3" xfId="31537" xr:uid="{00000000-0005-0000-0000-0000736D0000}"/>
    <cellStyle name="Normal 6 4 4 2 2 2 2 2 4" xfId="14921" xr:uid="{00000000-0005-0000-0000-0000746D0000}"/>
    <cellStyle name="Normal 6 4 4 2 2 2 2 2 4 2" xfId="36198" xr:uid="{00000000-0005-0000-0000-0000756D0000}"/>
    <cellStyle name="Normal 6 4 4 2 2 2 2 2 5" xfId="25602" xr:uid="{00000000-0005-0000-0000-0000766D0000}"/>
    <cellStyle name="Normal 6 4 4 2 2 2 2 3" xfId="14922" xr:uid="{00000000-0005-0000-0000-0000776D0000}"/>
    <cellStyle name="Normal 6 4 4 2 2 2 2 3 2" xfId="14923" xr:uid="{00000000-0005-0000-0000-0000786D0000}"/>
    <cellStyle name="Normal 6 4 4 2 2 2 2 3 2 2" xfId="14924" xr:uid="{00000000-0005-0000-0000-0000796D0000}"/>
    <cellStyle name="Normal 6 4 4 2 2 2 2 3 2 2 2" xfId="41556" xr:uid="{00000000-0005-0000-0000-00007A6D0000}"/>
    <cellStyle name="Normal 6 4 4 2 2 2 2 3 2 3" xfId="31538" xr:uid="{00000000-0005-0000-0000-00007B6D0000}"/>
    <cellStyle name="Normal 6 4 4 2 2 2 2 3 3" xfId="14925" xr:uid="{00000000-0005-0000-0000-00007C6D0000}"/>
    <cellStyle name="Normal 6 4 4 2 2 2 2 3 3 2" xfId="14926" xr:uid="{00000000-0005-0000-0000-00007D6D0000}"/>
    <cellStyle name="Normal 6 4 4 2 2 2 2 3 3 2 2" xfId="41557" xr:uid="{00000000-0005-0000-0000-00007E6D0000}"/>
    <cellStyle name="Normal 6 4 4 2 2 2 2 3 3 3" xfId="31539" xr:uid="{00000000-0005-0000-0000-00007F6D0000}"/>
    <cellStyle name="Normal 6 4 4 2 2 2 2 3 4" xfId="14927" xr:uid="{00000000-0005-0000-0000-0000806D0000}"/>
    <cellStyle name="Normal 6 4 4 2 2 2 2 3 4 2" xfId="36199" xr:uid="{00000000-0005-0000-0000-0000816D0000}"/>
    <cellStyle name="Normal 6 4 4 2 2 2 2 3 5" xfId="25603" xr:uid="{00000000-0005-0000-0000-0000826D0000}"/>
    <cellStyle name="Normal 6 4 4 2 2 2 2 4" xfId="14928" xr:uid="{00000000-0005-0000-0000-0000836D0000}"/>
    <cellStyle name="Normal 6 4 4 2 2 2 2 4 2" xfId="14929" xr:uid="{00000000-0005-0000-0000-0000846D0000}"/>
    <cellStyle name="Normal 6 4 4 2 2 2 2 4 2 2" xfId="41558" xr:uid="{00000000-0005-0000-0000-0000856D0000}"/>
    <cellStyle name="Normal 6 4 4 2 2 2 2 4 3" xfId="31540" xr:uid="{00000000-0005-0000-0000-0000866D0000}"/>
    <cellStyle name="Normal 6 4 4 2 2 2 2 5" xfId="14930" xr:uid="{00000000-0005-0000-0000-0000876D0000}"/>
    <cellStyle name="Normal 6 4 4 2 2 2 2 5 2" xfId="14931" xr:uid="{00000000-0005-0000-0000-0000886D0000}"/>
    <cellStyle name="Normal 6 4 4 2 2 2 2 5 2 2" xfId="41559" xr:uid="{00000000-0005-0000-0000-0000896D0000}"/>
    <cellStyle name="Normal 6 4 4 2 2 2 2 5 3" xfId="31541" xr:uid="{00000000-0005-0000-0000-00008A6D0000}"/>
    <cellStyle name="Normal 6 4 4 2 2 2 2 6" xfId="14932" xr:uid="{00000000-0005-0000-0000-00008B6D0000}"/>
    <cellStyle name="Normal 6 4 4 2 2 2 2 6 2" xfId="36197" xr:uid="{00000000-0005-0000-0000-00008C6D0000}"/>
    <cellStyle name="Normal 6 4 4 2 2 2 2 7" xfId="25601" xr:uid="{00000000-0005-0000-0000-00008D6D0000}"/>
    <cellStyle name="Normal 6 4 4 2 2 2 3" xfId="14933" xr:uid="{00000000-0005-0000-0000-00008E6D0000}"/>
    <cellStyle name="Normal 6 4 4 2 2 2 3 2" xfId="14934" xr:uid="{00000000-0005-0000-0000-00008F6D0000}"/>
    <cellStyle name="Normal 6 4 4 2 2 2 3 2 2" xfId="14935" xr:uid="{00000000-0005-0000-0000-0000906D0000}"/>
    <cellStyle name="Normal 6 4 4 2 2 2 3 2 2 2" xfId="41560" xr:uid="{00000000-0005-0000-0000-0000916D0000}"/>
    <cellStyle name="Normal 6 4 4 2 2 2 3 2 3" xfId="31542" xr:uid="{00000000-0005-0000-0000-0000926D0000}"/>
    <cellStyle name="Normal 6 4 4 2 2 2 3 3" xfId="14936" xr:uid="{00000000-0005-0000-0000-0000936D0000}"/>
    <cellStyle name="Normal 6 4 4 2 2 2 3 3 2" xfId="14937" xr:uid="{00000000-0005-0000-0000-0000946D0000}"/>
    <cellStyle name="Normal 6 4 4 2 2 2 3 3 2 2" xfId="41561" xr:uid="{00000000-0005-0000-0000-0000956D0000}"/>
    <cellStyle name="Normal 6 4 4 2 2 2 3 3 3" xfId="31543" xr:uid="{00000000-0005-0000-0000-0000966D0000}"/>
    <cellStyle name="Normal 6 4 4 2 2 2 3 4" xfId="14938" xr:uid="{00000000-0005-0000-0000-0000976D0000}"/>
    <cellStyle name="Normal 6 4 4 2 2 2 3 4 2" xfId="36200" xr:uid="{00000000-0005-0000-0000-0000986D0000}"/>
    <cellStyle name="Normal 6 4 4 2 2 2 3 5" xfId="25604" xr:uid="{00000000-0005-0000-0000-0000996D0000}"/>
    <cellStyle name="Normal 6 4 4 2 2 2 4" xfId="14939" xr:uid="{00000000-0005-0000-0000-00009A6D0000}"/>
    <cellStyle name="Normal 6 4 4 2 2 2 4 2" xfId="14940" xr:uid="{00000000-0005-0000-0000-00009B6D0000}"/>
    <cellStyle name="Normal 6 4 4 2 2 2 4 2 2" xfId="14941" xr:uid="{00000000-0005-0000-0000-00009C6D0000}"/>
    <cellStyle name="Normal 6 4 4 2 2 2 4 2 2 2" xfId="41562" xr:uid="{00000000-0005-0000-0000-00009D6D0000}"/>
    <cellStyle name="Normal 6 4 4 2 2 2 4 2 3" xfId="31544" xr:uid="{00000000-0005-0000-0000-00009E6D0000}"/>
    <cellStyle name="Normal 6 4 4 2 2 2 4 3" xfId="14942" xr:uid="{00000000-0005-0000-0000-00009F6D0000}"/>
    <cellStyle name="Normal 6 4 4 2 2 2 4 3 2" xfId="14943" xr:uid="{00000000-0005-0000-0000-0000A06D0000}"/>
    <cellStyle name="Normal 6 4 4 2 2 2 4 3 2 2" xfId="41563" xr:uid="{00000000-0005-0000-0000-0000A16D0000}"/>
    <cellStyle name="Normal 6 4 4 2 2 2 4 3 3" xfId="31545" xr:uid="{00000000-0005-0000-0000-0000A26D0000}"/>
    <cellStyle name="Normal 6 4 4 2 2 2 4 4" xfId="14944" xr:uid="{00000000-0005-0000-0000-0000A36D0000}"/>
    <cellStyle name="Normal 6 4 4 2 2 2 4 4 2" xfId="36201" xr:uid="{00000000-0005-0000-0000-0000A46D0000}"/>
    <cellStyle name="Normal 6 4 4 2 2 2 4 5" xfId="25605" xr:uid="{00000000-0005-0000-0000-0000A56D0000}"/>
    <cellStyle name="Normal 6 4 4 2 2 2 5" xfId="14945" xr:uid="{00000000-0005-0000-0000-0000A66D0000}"/>
    <cellStyle name="Normal 6 4 4 2 2 2 5 2" xfId="14946" xr:uid="{00000000-0005-0000-0000-0000A76D0000}"/>
    <cellStyle name="Normal 6 4 4 2 2 2 5 2 2" xfId="41564" xr:uid="{00000000-0005-0000-0000-0000A86D0000}"/>
    <cellStyle name="Normal 6 4 4 2 2 2 5 3" xfId="31546" xr:uid="{00000000-0005-0000-0000-0000A96D0000}"/>
    <cellStyle name="Normal 6 4 4 2 2 2 6" xfId="14947" xr:uid="{00000000-0005-0000-0000-0000AA6D0000}"/>
    <cellStyle name="Normal 6 4 4 2 2 2 6 2" xfId="14948" xr:uid="{00000000-0005-0000-0000-0000AB6D0000}"/>
    <cellStyle name="Normal 6 4 4 2 2 2 6 2 2" xfId="41565" xr:uid="{00000000-0005-0000-0000-0000AC6D0000}"/>
    <cellStyle name="Normal 6 4 4 2 2 2 6 3" xfId="31547" xr:uid="{00000000-0005-0000-0000-0000AD6D0000}"/>
    <cellStyle name="Normal 6 4 4 2 2 2 7" xfId="14949" xr:uid="{00000000-0005-0000-0000-0000AE6D0000}"/>
    <cellStyle name="Normal 6 4 4 2 2 2 7 2" xfId="36196" xr:uid="{00000000-0005-0000-0000-0000AF6D0000}"/>
    <cellStyle name="Normal 6 4 4 2 2 2 8" xfId="25600" xr:uid="{00000000-0005-0000-0000-0000B06D0000}"/>
    <cellStyle name="Normal 6 4 4 2 2 3" xfId="14950" xr:uid="{00000000-0005-0000-0000-0000B16D0000}"/>
    <cellStyle name="Normal 6 4 4 2 2 3 2" xfId="14951" xr:uid="{00000000-0005-0000-0000-0000B26D0000}"/>
    <cellStyle name="Normal 6 4 4 2 2 3 2 2" xfId="14952" xr:uid="{00000000-0005-0000-0000-0000B36D0000}"/>
    <cellStyle name="Normal 6 4 4 2 2 3 2 2 2" xfId="14953" xr:uid="{00000000-0005-0000-0000-0000B46D0000}"/>
    <cellStyle name="Normal 6 4 4 2 2 3 2 2 2 2" xfId="14954" xr:uid="{00000000-0005-0000-0000-0000B56D0000}"/>
    <cellStyle name="Normal 6 4 4 2 2 3 2 2 2 2 2" xfId="41566" xr:uid="{00000000-0005-0000-0000-0000B66D0000}"/>
    <cellStyle name="Normal 6 4 4 2 2 3 2 2 2 3" xfId="31548" xr:uid="{00000000-0005-0000-0000-0000B76D0000}"/>
    <cellStyle name="Normal 6 4 4 2 2 3 2 2 3" xfId="14955" xr:uid="{00000000-0005-0000-0000-0000B86D0000}"/>
    <cellStyle name="Normal 6 4 4 2 2 3 2 2 3 2" xfId="14956" xr:uid="{00000000-0005-0000-0000-0000B96D0000}"/>
    <cellStyle name="Normal 6 4 4 2 2 3 2 2 3 2 2" xfId="41567" xr:uid="{00000000-0005-0000-0000-0000BA6D0000}"/>
    <cellStyle name="Normal 6 4 4 2 2 3 2 2 3 3" xfId="31549" xr:uid="{00000000-0005-0000-0000-0000BB6D0000}"/>
    <cellStyle name="Normal 6 4 4 2 2 3 2 2 4" xfId="14957" xr:uid="{00000000-0005-0000-0000-0000BC6D0000}"/>
    <cellStyle name="Normal 6 4 4 2 2 3 2 2 4 2" xfId="36204" xr:uid="{00000000-0005-0000-0000-0000BD6D0000}"/>
    <cellStyle name="Normal 6 4 4 2 2 3 2 2 5" xfId="25608" xr:uid="{00000000-0005-0000-0000-0000BE6D0000}"/>
    <cellStyle name="Normal 6 4 4 2 2 3 2 3" xfId="14958" xr:uid="{00000000-0005-0000-0000-0000BF6D0000}"/>
    <cellStyle name="Normal 6 4 4 2 2 3 2 3 2" xfId="14959" xr:uid="{00000000-0005-0000-0000-0000C06D0000}"/>
    <cellStyle name="Normal 6 4 4 2 2 3 2 3 2 2" xfId="14960" xr:uid="{00000000-0005-0000-0000-0000C16D0000}"/>
    <cellStyle name="Normal 6 4 4 2 2 3 2 3 2 2 2" xfId="41568" xr:uid="{00000000-0005-0000-0000-0000C26D0000}"/>
    <cellStyle name="Normal 6 4 4 2 2 3 2 3 2 3" xfId="31550" xr:uid="{00000000-0005-0000-0000-0000C36D0000}"/>
    <cellStyle name="Normal 6 4 4 2 2 3 2 3 3" xfId="14961" xr:uid="{00000000-0005-0000-0000-0000C46D0000}"/>
    <cellStyle name="Normal 6 4 4 2 2 3 2 3 3 2" xfId="14962" xr:uid="{00000000-0005-0000-0000-0000C56D0000}"/>
    <cellStyle name="Normal 6 4 4 2 2 3 2 3 3 2 2" xfId="41569" xr:uid="{00000000-0005-0000-0000-0000C66D0000}"/>
    <cellStyle name="Normal 6 4 4 2 2 3 2 3 3 3" xfId="31551" xr:uid="{00000000-0005-0000-0000-0000C76D0000}"/>
    <cellStyle name="Normal 6 4 4 2 2 3 2 3 4" xfId="14963" xr:uid="{00000000-0005-0000-0000-0000C86D0000}"/>
    <cellStyle name="Normal 6 4 4 2 2 3 2 3 4 2" xfId="36205" xr:uid="{00000000-0005-0000-0000-0000C96D0000}"/>
    <cellStyle name="Normal 6 4 4 2 2 3 2 3 5" xfId="25609" xr:uid="{00000000-0005-0000-0000-0000CA6D0000}"/>
    <cellStyle name="Normal 6 4 4 2 2 3 2 4" xfId="14964" xr:uid="{00000000-0005-0000-0000-0000CB6D0000}"/>
    <cellStyle name="Normal 6 4 4 2 2 3 2 4 2" xfId="14965" xr:uid="{00000000-0005-0000-0000-0000CC6D0000}"/>
    <cellStyle name="Normal 6 4 4 2 2 3 2 4 2 2" xfId="41570" xr:uid="{00000000-0005-0000-0000-0000CD6D0000}"/>
    <cellStyle name="Normal 6 4 4 2 2 3 2 4 3" xfId="31552" xr:uid="{00000000-0005-0000-0000-0000CE6D0000}"/>
    <cellStyle name="Normal 6 4 4 2 2 3 2 5" xfId="14966" xr:uid="{00000000-0005-0000-0000-0000CF6D0000}"/>
    <cellStyle name="Normal 6 4 4 2 2 3 2 5 2" xfId="14967" xr:uid="{00000000-0005-0000-0000-0000D06D0000}"/>
    <cellStyle name="Normal 6 4 4 2 2 3 2 5 2 2" xfId="41571" xr:uid="{00000000-0005-0000-0000-0000D16D0000}"/>
    <cellStyle name="Normal 6 4 4 2 2 3 2 5 3" xfId="31553" xr:uid="{00000000-0005-0000-0000-0000D26D0000}"/>
    <cellStyle name="Normal 6 4 4 2 2 3 2 6" xfId="14968" xr:uid="{00000000-0005-0000-0000-0000D36D0000}"/>
    <cellStyle name="Normal 6 4 4 2 2 3 2 6 2" xfId="36203" xr:uid="{00000000-0005-0000-0000-0000D46D0000}"/>
    <cellStyle name="Normal 6 4 4 2 2 3 2 7" xfId="25607" xr:uid="{00000000-0005-0000-0000-0000D56D0000}"/>
    <cellStyle name="Normal 6 4 4 2 2 3 3" xfId="14969" xr:uid="{00000000-0005-0000-0000-0000D66D0000}"/>
    <cellStyle name="Normal 6 4 4 2 2 3 3 2" xfId="14970" xr:uid="{00000000-0005-0000-0000-0000D76D0000}"/>
    <cellStyle name="Normal 6 4 4 2 2 3 3 2 2" xfId="14971" xr:uid="{00000000-0005-0000-0000-0000D86D0000}"/>
    <cellStyle name="Normal 6 4 4 2 2 3 3 2 2 2" xfId="41572" xr:uid="{00000000-0005-0000-0000-0000D96D0000}"/>
    <cellStyle name="Normal 6 4 4 2 2 3 3 2 3" xfId="31554" xr:uid="{00000000-0005-0000-0000-0000DA6D0000}"/>
    <cellStyle name="Normal 6 4 4 2 2 3 3 3" xfId="14972" xr:uid="{00000000-0005-0000-0000-0000DB6D0000}"/>
    <cellStyle name="Normal 6 4 4 2 2 3 3 3 2" xfId="14973" xr:uid="{00000000-0005-0000-0000-0000DC6D0000}"/>
    <cellStyle name="Normal 6 4 4 2 2 3 3 3 2 2" xfId="41573" xr:uid="{00000000-0005-0000-0000-0000DD6D0000}"/>
    <cellStyle name="Normal 6 4 4 2 2 3 3 3 3" xfId="31555" xr:uid="{00000000-0005-0000-0000-0000DE6D0000}"/>
    <cellStyle name="Normal 6 4 4 2 2 3 3 4" xfId="14974" xr:uid="{00000000-0005-0000-0000-0000DF6D0000}"/>
    <cellStyle name="Normal 6 4 4 2 2 3 3 4 2" xfId="36206" xr:uid="{00000000-0005-0000-0000-0000E06D0000}"/>
    <cellStyle name="Normal 6 4 4 2 2 3 3 5" xfId="25610" xr:uid="{00000000-0005-0000-0000-0000E16D0000}"/>
    <cellStyle name="Normal 6 4 4 2 2 3 4" xfId="14975" xr:uid="{00000000-0005-0000-0000-0000E26D0000}"/>
    <cellStyle name="Normal 6 4 4 2 2 3 4 2" xfId="14976" xr:uid="{00000000-0005-0000-0000-0000E36D0000}"/>
    <cellStyle name="Normal 6 4 4 2 2 3 4 2 2" xfId="14977" xr:uid="{00000000-0005-0000-0000-0000E46D0000}"/>
    <cellStyle name="Normal 6 4 4 2 2 3 4 2 2 2" xfId="41574" xr:uid="{00000000-0005-0000-0000-0000E56D0000}"/>
    <cellStyle name="Normal 6 4 4 2 2 3 4 2 3" xfId="31556" xr:uid="{00000000-0005-0000-0000-0000E66D0000}"/>
    <cellStyle name="Normal 6 4 4 2 2 3 4 3" xfId="14978" xr:uid="{00000000-0005-0000-0000-0000E76D0000}"/>
    <cellStyle name="Normal 6 4 4 2 2 3 4 3 2" xfId="14979" xr:uid="{00000000-0005-0000-0000-0000E86D0000}"/>
    <cellStyle name="Normal 6 4 4 2 2 3 4 3 2 2" xfId="41575" xr:uid="{00000000-0005-0000-0000-0000E96D0000}"/>
    <cellStyle name="Normal 6 4 4 2 2 3 4 3 3" xfId="31557" xr:uid="{00000000-0005-0000-0000-0000EA6D0000}"/>
    <cellStyle name="Normal 6 4 4 2 2 3 4 4" xfId="14980" xr:uid="{00000000-0005-0000-0000-0000EB6D0000}"/>
    <cellStyle name="Normal 6 4 4 2 2 3 4 4 2" xfId="36207" xr:uid="{00000000-0005-0000-0000-0000EC6D0000}"/>
    <cellStyle name="Normal 6 4 4 2 2 3 4 5" xfId="25611" xr:uid="{00000000-0005-0000-0000-0000ED6D0000}"/>
    <cellStyle name="Normal 6 4 4 2 2 3 5" xfId="14981" xr:uid="{00000000-0005-0000-0000-0000EE6D0000}"/>
    <cellStyle name="Normal 6 4 4 2 2 3 5 2" xfId="14982" xr:uid="{00000000-0005-0000-0000-0000EF6D0000}"/>
    <cellStyle name="Normal 6 4 4 2 2 3 5 2 2" xfId="41576" xr:uid="{00000000-0005-0000-0000-0000F06D0000}"/>
    <cellStyle name="Normal 6 4 4 2 2 3 5 3" xfId="31558" xr:uid="{00000000-0005-0000-0000-0000F16D0000}"/>
    <cellStyle name="Normal 6 4 4 2 2 3 6" xfId="14983" xr:uid="{00000000-0005-0000-0000-0000F26D0000}"/>
    <cellStyle name="Normal 6 4 4 2 2 3 6 2" xfId="14984" xr:uid="{00000000-0005-0000-0000-0000F36D0000}"/>
    <cellStyle name="Normal 6 4 4 2 2 3 6 2 2" xfId="41577" xr:uid="{00000000-0005-0000-0000-0000F46D0000}"/>
    <cellStyle name="Normal 6 4 4 2 2 3 6 3" xfId="31559" xr:uid="{00000000-0005-0000-0000-0000F56D0000}"/>
    <cellStyle name="Normal 6 4 4 2 2 3 7" xfId="14985" xr:uid="{00000000-0005-0000-0000-0000F66D0000}"/>
    <cellStyle name="Normal 6 4 4 2 2 3 7 2" xfId="36202" xr:uid="{00000000-0005-0000-0000-0000F76D0000}"/>
    <cellStyle name="Normal 6 4 4 2 2 3 8" xfId="25606" xr:uid="{00000000-0005-0000-0000-0000F86D0000}"/>
    <cellStyle name="Normal 6 4 4 2 2 4" xfId="14986" xr:uid="{00000000-0005-0000-0000-0000F96D0000}"/>
    <cellStyle name="Normal 6 4 4 2 2 4 2" xfId="14987" xr:uid="{00000000-0005-0000-0000-0000FA6D0000}"/>
    <cellStyle name="Normal 6 4 4 2 2 4 2 2" xfId="14988" xr:uid="{00000000-0005-0000-0000-0000FB6D0000}"/>
    <cellStyle name="Normal 6 4 4 2 2 4 2 2 2" xfId="14989" xr:uid="{00000000-0005-0000-0000-0000FC6D0000}"/>
    <cellStyle name="Normal 6 4 4 2 2 4 2 2 2 2" xfId="41578" xr:uid="{00000000-0005-0000-0000-0000FD6D0000}"/>
    <cellStyle name="Normal 6 4 4 2 2 4 2 2 3" xfId="31560" xr:uid="{00000000-0005-0000-0000-0000FE6D0000}"/>
    <cellStyle name="Normal 6 4 4 2 2 4 2 3" xfId="14990" xr:uid="{00000000-0005-0000-0000-0000FF6D0000}"/>
    <cellStyle name="Normal 6 4 4 2 2 4 2 3 2" xfId="14991" xr:uid="{00000000-0005-0000-0000-0000006E0000}"/>
    <cellStyle name="Normal 6 4 4 2 2 4 2 3 2 2" xfId="41579" xr:uid="{00000000-0005-0000-0000-0000016E0000}"/>
    <cellStyle name="Normal 6 4 4 2 2 4 2 3 3" xfId="31561" xr:uid="{00000000-0005-0000-0000-0000026E0000}"/>
    <cellStyle name="Normal 6 4 4 2 2 4 2 4" xfId="14992" xr:uid="{00000000-0005-0000-0000-0000036E0000}"/>
    <cellStyle name="Normal 6 4 4 2 2 4 2 4 2" xfId="36209" xr:uid="{00000000-0005-0000-0000-0000046E0000}"/>
    <cellStyle name="Normal 6 4 4 2 2 4 2 5" xfId="25613" xr:uid="{00000000-0005-0000-0000-0000056E0000}"/>
    <cellStyle name="Normal 6 4 4 2 2 4 3" xfId="14993" xr:uid="{00000000-0005-0000-0000-0000066E0000}"/>
    <cellStyle name="Normal 6 4 4 2 2 4 3 2" xfId="14994" xr:uid="{00000000-0005-0000-0000-0000076E0000}"/>
    <cellStyle name="Normal 6 4 4 2 2 4 3 2 2" xfId="14995" xr:uid="{00000000-0005-0000-0000-0000086E0000}"/>
    <cellStyle name="Normal 6 4 4 2 2 4 3 2 2 2" xfId="41580" xr:uid="{00000000-0005-0000-0000-0000096E0000}"/>
    <cellStyle name="Normal 6 4 4 2 2 4 3 2 3" xfId="31562" xr:uid="{00000000-0005-0000-0000-00000A6E0000}"/>
    <cellStyle name="Normal 6 4 4 2 2 4 3 3" xfId="14996" xr:uid="{00000000-0005-0000-0000-00000B6E0000}"/>
    <cellStyle name="Normal 6 4 4 2 2 4 3 3 2" xfId="14997" xr:uid="{00000000-0005-0000-0000-00000C6E0000}"/>
    <cellStyle name="Normal 6 4 4 2 2 4 3 3 2 2" xfId="41581" xr:uid="{00000000-0005-0000-0000-00000D6E0000}"/>
    <cellStyle name="Normal 6 4 4 2 2 4 3 3 3" xfId="31563" xr:uid="{00000000-0005-0000-0000-00000E6E0000}"/>
    <cellStyle name="Normal 6 4 4 2 2 4 3 4" xfId="14998" xr:uid="{00000000-0005-0000-0000-00000F6E0000}"/>
    <cellStyle name="Normal 6 4 4 2 2 4 3 4 2" xfId="36210" xr:uid="{00000000-0005-0000-0000-0000106E0000}"/>
    <cellStyle name="Normal 6 4 4 2 2 4 3 5" xfId="25614" xr:uid="{00000000-0005-0000-0000-0000116E0000}"/>
    <cellStyle name="Normal 6 4 4 2 2 4 4" xfId="14999" xr:uid="{00000000-0005-0000-0000-0000126E0000}"/>
    <cellStyle name="Normal 6 4 4 2 2 4 4 2" xfId="15000" xr:uid="{00000000-0005-0000-0000-0000136E0000}"/>
    <cellStyle name="Normal 6 4 4 2 2 4 4 2 2" xfId="41582" xr:uid="{00000000-0005-0000-0000-0000146E0000}"/>
    <cellStyle name="Normal 6 4 4 2 2 4 4 3" xfId="31564" xr:uid="{00000000-0005-0000-0000-0000156E0000}"/>
    <cellStyle name="Normal 6 4 4 2 2 4 5" xfId="15001" xr:uid="{00000000-0005-0000-0000-0000166E0000}"/>
    <cellStyle name="Normal 6 4 4 2 2 4 5 2" xfId="15002" xr:uid="{00000000-0005-0000-0000-0000176E0000}"/>
    <cellStyle name="Normal 6 4 4 2 2 4 5 2 2" xfId="41583" xr:uid="{00000000-0005-0000-0000-0000186E0000}"/>
    <cellStyle name="Normal 6 4 4 2 2 4 5 3" xfId="31565" xr:uid="{00000000-0005-0000-0000-0000196E0000}"/>
    <cellStyle name="Normal 6 4 4 2 2 4 6" xfId="15003" xr:uid="{00000000-0005-0000-0000-00001A6E0000}"/>
    <cellStyle name="Normal 6 4 4 2 2 4 6 2" xfId="36208" xr:uid="{00000000-0005-0000-0000-00001B6E0000}"/>
    <cellStyle name="Normal 6 4 4 2 2 4 7" xfId="25612" xr:uid="{00000000-0005-0000-0000-00001C6E0000}"/>
    <cellStyle name="Normal 6 4 4 2 2 5" xfId="15004" xr:uid="{00000000-0005-0000-0000-00001D6E0000}"/>
    <cellStyle name="Normal 6 4 4 2 2 5 2" xfId="15005" xr:uid="{00000000-0005-0000-0000-00001E6E0000}"/>
    <cellStyle name="Normal 6 4 4 2 2 5 2 2" xfId="15006" xr:uid="{00000000-0005-0000-0000-00001F6E0000}"/>
    <cellStyle name="Normal 6 4 4 2 2 5 2 2 2" xfId="41584" xr:uid="{00000000-0005-0000-0000-0000206E0000}"/>
    <cellStyle name="Normal 6 4 4 2 2 5 2 3" xfId="31566" xr:uid="{00000000-0005-0000-0000-0000216E0000}"/>
    <cellStyle name="Normal 6 4 4 2 2 5 3" xfId="15007" xr:uid="{00000000-0005-0000-0000-0000226E0000}"/>
    <cellStyle name="Normal 6 4 4 2 2 5 3 2" xfId="15008" xr:uid="{00000000-0005-0000-0000-0000236E0000}"/>
    <cellStyle name="Normal 6 4 4 2 2 5 3 2 2" xfId="41585" xr:uid="{00000000-0005-0000-0000-0000246E0000}"/>
    <cellStyle name="Normal 6 4 4 2 2 5 3 3" xfId="31567" xr:uid="{00000000-0005-0000-0000-0000256E0000}"/>
    <cellStyle name="Normal 6 4 4 2 2 5 4" xfId="15009" xr:uid="{00000000-0005-0000-0000-0000266E0000}"/>
    <cellStyle name="Normal 6 4 4 2 2 5 4 2" xfId="36211" xr:uid="{00000000-0005-0000-0000-0000276E0000}"/>
    <cellStyle name="Normal 6 4 4 2 2 5 5" xfId="25615" xr:uid="{00000000-0005-0000-0000-0000286E0000}"/>
    <cellStyle name="Normal 6 4 4 2 2 6" xfId="15010" xr:uid="{00000000-0005-0000-0000-0000296E0000}"/>
    <cellStyle name="Normal 6 4 4 2 2 6 2" xfId="15011" xr:uid="{00000000-0005-0000-0000-00002A6E0000}"/>
    <cellStyle name="Normal 6 4 4 2 2 6 2 2" xfId="15012" xr:uid="{00000000-0005-0000-0000-00002B6E0000}"/>
    <cellStyle name="Normal 6 4 4 2 2 6 2 2 2" xfId="41586" xr:uid="{00000000-0005-0000-0000-00002C6E0000}"/>
    <cellStyle name="Normal 6 4 4 2 2 6 2 3" xfId="31568" xr:uid="{00000000-0005-0000-0000-00002D6E0000}"/>
    <cellStyle name="Normal 6 4 4 2 2 6 3" xfId="15013" xr:uid="{00000000-0005-0000-0000-00002E6E0000}"/>
    <cellStyle name="Normal 6 4 4 2 2 6 3 2" xfId="15014" xr:uid="{00000000-0005-0000-0000-00002F6E0000}"/>
    <cellStyle name="Normal 6 4 4 2 2 6 3 2 2" xfId="41587" xr:uid="{00000000-0005-0000-0000-0000306E0000}"/>
    <cellStyle name="Normal 6 4 4 2 2 6 3 3" xfId="31569" xr:uid="{00000000-0005-0000-0000-0000316E0000}"/>
    <cellStyle name="Normal 6 4 4 2 2 6 4" xfId="15015" xr:uid="{00000000-0005-0000-0000-0000326E0000}"/>
    <cellStyle name="Normal 6 4 4 2 2 6 4 2" xfId="36212" xr:uid="{00000000-0005-0000-0000-0000336E0000}"/>
    <cellStyle name="Normal 6 4 4 2 2 6 5" xfId="25616" xr:uid="{00000000-0005-0000-0000-0000346E0000}"/>
    <cellStyle name="Normal 6 4 4 2 2 7" xfId="15016" xr:uid="{00000000-0005-0000-0000-0000356E0000}"/>
    <cellStyle name="Normal 6 4 4 2 2 7 2" xfId="15017" xr:uid="{00000000-0005-0000-0000-0000366E0000}"/>
    <cellStyle name="Normal 6 4 4 2 2 7 2 2" xfId="41588" xr:uid="{00000000-0005-0000-0000-0000376E0000}"/>
    <cellStyle name="Normal 6 4 4 2 2 7 3" xfId="31570" xr:uid="{00000000-0005-0000-0000-0000386E0000}"/>
    <cellStyle name="Normal 6 4 4 2 2 8" xfId="15018" xr:uid="{00000000-0005-0000-0000-0000396E0000}"/>
    <cellStyle name="Normal 6 4 4 2 2 8 2" xfId="15019" xr:uid="{00000000-0005-0000-0000-00003A6E0000}"/>
    <cellStyle name="Normal 6 4 4 2 2 8 2 2" xfId="41589" xr:uid="{00000000-0005-0000-0000-00003B6E0000}"/>
    <cellStyle name="Normal 6 4 4 2 2 8 3" xfId="31571" xr:uid="{00000000-0005-0000-0000-00003C6E0000}"/>
    <cellStyle name="Normal 6 4 4 2 2 9" xfId="15020" xr:uid="{00000000-0005-0000-0000-00003D6E0000}"/>
    <cellStyle name="Normal 6 4 4 2 2 9 2" xfId="36195" xr:uid="{00000000-0005-0000-0000-00003E6E0000}"/>
    <cellStyle name="Normal 6 4 4 2 3" xfId="15021" xr:uid="{00000000-0005-0000-0000-00003F6E0000}"/>
    <cellStyle name="Normal 6 4 4 2 3 2" xfId="15022" xr:uid="{00000000-0005-0000-0000-0000406E0000}"/>
    <cellStyle name="Normal 6 4 4 2 3 2 2" xfId="15023" xr:uid="{00000000-0005-0000-0000-0000416E0000}"/>
    <cellStyle name="Normal 6 4 4 2 3 2 2 2" xfId="15024" xr:uid="{00000000-0005-0000-0000-0000426E0000}"/>
    <cellStyle name="Normal 6 4 4 2 3 2 2 2 2" xfId="15025" xr:uid="{00000000-0005-0000-0000-0000436E0000}"/>
    <cellStyle name="Normal 6 4 4 2 3 2 2 2 2 2" xfId="41590" xr:uid="{00000000-0005-0000-0000-0000446E0000}"/>
    <cellStyle name="Normal 6 4 4 2 3 2 2 2 3" xfId="31572" xr:uid="{00000000-0005-0000-0000-0000456E0000}"/>
    <cellStyle name="Normal 6 4 4 2 3 2 2 3" xfId="15026" xr:uid="{00000000-0005-0000-0000-0000466E0000}"/>
    <cellStyle name="Normal 6 4 4 2 3 2 2 3 2" xfId="15027" xr:uid="{00000000-0005-0000-0000-0000476E0000}"/>
    <cellStyle name="Normal 6 4 4 2 3 2 2 3 2 2" xfId="41591" xr:uid="{00000000-0005-0000-0000-0000486E0000}"/>
    <cellStyle name="Normal 6 4 4 2 3 2 2 3 3" xfId="31573" xr:uid="{00000000-0005-0000-0000-0000496E0000}"/>
    <cellStyle name="Normal 6 4 4 2 3 2 2 4" xfId="15028" xr:uid="{00000000-0005-0000-0000-00004A6E0000}"/>
    <cellStyle name="Normal 6 4 4 2 3 2 2 4 2" xfId="36215" xr:uid="{00000000-0005-0000-0000-00004B6E0000}"/>
    <cellStyle name="Normal 6 4 4 2 3 2 2 5" xfId="25619" xr:uid="{00000000-0005-0000-0000-00004C6E0000}"/>
    <cellStyle name="Normal 6 4 4 2 3 2 3" xfId="15029" xr:uid="{00000000-0005-0000-0000-00004D6E0000}"/>
    <cellStyle name="Normal 6 4 4 2 3 2 3 2" xfId="15030" xr:uid="{00000000-0005-0000-0000-00004E6E0000}"/>
    <cellStyle name="Normal 6 4 4 2 3 2 3 2 2" xfId="15031" xr:uid="{00000000-0005-0000-0000-00004F6E0000}"/>
    <cellStyle name="Normal 6 4 4 2 3 2 3 2 2 2" xfId="41592" xr:uid="{00000000-0005-0000-0000-0000506E0000}"/>
    <cellStyle name="Normal 6 4 4 2 3 2 3 2 3" xfId="31574" xr:uid="{00000000-0005-0000-0000-0000516E0000}"/>
    <cellStyle name="Normal 6 4 4 2 3 2 3 3" xfId="15032" xr:uid="{00000000-0005-0000-0000-0000526E0000}"/>
    <cellStyle name="Normal 6 4 4 2 3 2 3 3 2" xfId="15033" xr:uid="{00000000-0005-0000-0000-0000536E0000}"/>
    <cellStyle name="Normal 6 4 4 2 3 2 3 3 2 2" xfId="41593" xr:uid="{00000000-0005-0000-0000-0000546E0000}"/>
    <cellStyle name="Normal 6 4 4 2 3 2 3 3 3" xfId="31575" xr:uid="{00000000-0005-0000-0000-0000556E0000}"/>
    <cellStyle name="Normal 6 4 4 2 3 2 3 4" xfId="15034" xr:uid="{00000000-0005-0000-0000-0000566E0000}"/>
    <cellStyle name="Normal 6 4 4 2 3 2 3 4 2" xfId="36216" xr:uid="{00000000-0005-0000-0000-0000576E0000}"/>
    <cellStyle name="Normal 6 4 4 2 3 2 3 5" xfId="25620" xr:uid="{00000000-0005-0000-0000-0000586E0000}"/>
    <cellStyle name="Normal 6 4 4 2 3 2 4" xfId="15035" xr:uid="{00000000-0005-0000-0000-0000596E0000}"/>
    <cellStyle name="Normal 6 4 4 2 3 2 4 2" xfId="15036" xr:uid="{00000000-0005-0000-0000-00005A6E0000}"/>
    <cellStyle name="Normal 6 4 4 2 3 2 4 2 2" xfId="41594" xr:uid="{00000000-0005-0000-0000-00005B6E0000}"/>
    <cellStyle name="Normal 6 4 4 2 3 2 4 3" xfId="31576" xr:uid="{00000000-0005-0000-0000-00005C6E0000}"/>
    <cellStyle name="Normal 6 4 4 2 3 2 5" xfId="15037" xr:uid="{00000000-0005-0000-0000-00005D6E0000}"/>
    <cellStyle name="Normal 6 4 4 2 3 2 5 2" xfId="15038" xr:uid="{00000000-0005-0000-0000-00005E6E0000}"/>
    <cellStyle name="Normal 6 4 4 2 3 2 5 2 2" xfId="41595" xr:uid="{00000000-0005-0000-0000-00005F6E0000}"/>
    <cellStyle name="Normal 6 4 4 2 3 2 5 3" xfId="31577" xr:uid="{00000000-0005-0000-0000-0000606E0000}"/>
    <cellStyle name="Normal 6 4 4 2 3 2 6" xfId="15039" xr:uid="{00000000-0005-0000-0000-0000616E0000}"/>
    <cellStyle name="Normal 6 4 4 2 3 2 6 2" xfId="36214" xr:uid="{00000000-0005-0000-0000-0000626E0000}"/>
    <cellStyle name="Normal 6 4 4 2 3 2 7" xfId="25618" xr:uid="{00000000-0005-0000-0000-0000636E0000}"/>
    <cellStyle name="Normal 6 4 4 2 3 3" xfId="15040" xr:uid="{00000000-0005-0000-0000-0000646E0000}"/>
    <cellStyle name="Normal 6 4 4 2 3 3 2" xfId="15041" xr:uid="{00000000-0005-0000-0000-0000656E0000}"/>
    <cellStyle name="Normal 6 4 4 2 3 3 2 2" xfId="15042" xr:uid="{00000000-0005-0000-0000-0000666E0000}"/>
    <cellStyle name="Normal 6 4 4 2 3 3 2 2 2" xfId="41596" xr:uid="{00000000-0005-0000-0000-0000676E0000}"/>
    <cellStyle name="Normal 6 4 4 2 3 3 2 3" xfId="31578" xr:uid="{00000000-0005-0000-0000-0000686E0000}"/>
    <cellStyle name="Normal 6 4 4 2 3 3 3" xfId="15043" xr:uid="{00000000-0005-0000-0000-0000696E0000}"/>
    <cellStyle name="Normal 6 4 4 2 3 3 3 2" xfId="15044" xr:uid="{00000000-0005-0000-0000-00006A6E0000}"/>
    <cellStyle name="Normal 6 4 4 2 3 3 3 2 2" xfId="41597" xr:uid="{00000000-0005-0000-0000-00006B6E0000}"/>
    <cellStyle name="Normal 6 4 4 2 3 3 3 3" xfId="31579" xr:uid="{00000000-0005-0000-0000-00006C6E0000}"/>
    <cellStyle name="Normal 6 4 4 2 3 3 4" xfId="15045" xr:uid="{00000000-0005-0000-0000-00006D6E0000}"/>
    <cellStyle name="Normal 6 4 4 2 3 3 4 2" xfId="36217" xr:uid="{00000000-0005-0000-0000-00006E6E0000}"/>
    <cellStyle name="Normal 6 4 4 2 3 3 5" xfId="25621" xr:uid="{00000000-0005-0000-0000-00006F6E0000}"/>
    <cellStyle name="Normal 6 4 4 2 3 4" xfId="15046" xr:uid="{00000000-0005-0000-0000-0000706E0000}"/>
    <cellStyle name="Normal 6 4 4 2 3 4 2" xfId="15047" xr:uid="{00000000-0005-0000-0000-0000716E0000}"/>
    <cellStyle name="Normal 6 4 4 2 3 4 2 2" xfId="15048" xr:uid="{00000000-0005-0000-0000-0000726E0000}"/>
    <cellStyle name="Normal 6 4 4 2 3 4 2 2 2" xfId="41598" xr:uid="{00000000-0005-0000-0000-0000736E0000}"/>
    <cellStyle name="Normal 6 4 4 2 3 4 2 3" xfId="31580" xr:uid="{00000000-0005-0000-0000-0000746E0000}"/>
    <cellStyle name="Normal 6 4 4 2 3 4 3" xfId="15049" xr:uid="{00000000-0005-0000-0000-0000756E0000}"/>
    <cellStyle name="Normal 6 4 4 2 3 4 3 2" xfId="15050" xr:uid="{00000000-0005-0000-0000-0000766E0000}"/>
    <cellStyle name="Normal 6 4 4 2 3 4 3 2 2" xfId="41599" xr:uid="{00000000-0005-0000-0000-0000776E0000}"/>
    <cellStyle name="Normal 6 4 4 2 3 4 3 3" xfId="31581" xr:uid="{00000000-0005-0000-0000-0000786E0000}"/>
    <cellStyle name="Normal 6 4 4 2 3 4 4" xfId="15051" xr:uid="{00000000-0005-0000-0000-0000796E0000}"/>
    <cellStyle name="Normal 6 4 4 2 3 4 4 2" xfId="36218" xr:uid="{00000000-0005-0000-0000-00007A6E0000}"/>
    <cellStyle name="Normal 6 4 4 2 3 4 5" xfId="25622" xr:uid="{00000000-0005-0000-0000-00007B6E0000}"/>
    <cellStyle name="Normal 6 4 4 2 3 5" xfId="15052" xr:uid="{00000000-0005-0000-0000-00007C6E0000}"/>
    <cellStyle name="Normal 6 4 4 2 3 5 2" xfId="15053" xr:uid="{00000000-0005-0000-0000-00007D6E0000}"/>
    <cellStyle name="Normal 6 4 4 2 3 5 2 2" xfId="41600" xr:uid="{00000000-0005-0000-0000-00007E6E0000}"/>
    <cellStyle name="Normal 6 4 4 2 3 5 3" xfId="31582" xr:uid="{00000000-0005-0000-0000-00007F6E0000}"/>
    <cellStyle name="Normal 6 4 4 2 3 6" xfId="15054" xr:uid="{00000000-0005-0000-0000-0000806E0000}"/>
    <cellStyle name="Normal 6 4 4 2 3 6 2" xfId="15055" xr:uid="{00000000-0005-0000-0000-0000816E0000}"/>
    <cellStyle name="Normal 6 4 4 2 3 6 2 2" xfId="41601" xr:uid="{00000000-0005-0000-0000-0000826E0000}"/>
    <cellStyle name="Normal 6 4 4 2 3 6 3" xfId="31583" xr:uid="{00000000-0005-0000-0000-0000836E0000}"/>
    <cellStyle name="Normal 6 4 4 2 3 7" xfId="15056" xr:uid="{00000000-0005-0000-0000-0000846E0000}"/>
    <cellStyle name="Normal 6 4 4 2 3 7 2" xfId="36213" xr:uid="{00000000-0005-0000-0000-0000856E0000}"/>
    <cellStyle name="Normal 6 4 4 2 3 8" xfId="25617" xr:uid="{00000000-0005-0000-0000-0000866E0000}"/>
    <cellStyle name="Normal 6 4 4 2 4" xfId="15057" xr:uid="{00000000-0005-0000-0000-0000876E0000}"/>
    <cellStyle name="Normal 6 4 4 2 4 2" xfId="15058" xr:uid="{00000000-0005-0000-0000-0000886E0000}"/>
    <cellStyle name="Normal 6 4 4 2 4 2 2" xfId="15059" xr:uid="{00000000-0005-0000-0000-0000896E0000}"/>
    <cellStyle name="Normal 6 4 4 2 4 2 2 2" xfId="15060" xr:uid="{00000000-0005-0000-0000-00008A6E0000}"/>
    <cellStyle name="Normal 6 4 4 2 4 2 2 2 2" xfId="15061" xr:uid="{00000000-0005-0000-0000-00008B6E0000}"/>
    <cellStyle name="Normal 6 4 4 2 4 2 2 2 2 2" xfId="41602" xr:uid="{00000000-0005-0000-0000-00008C6E0000}"/>
    <cellStyle name="Normal 6 4 4 2 4 2 2 2 3" xfId="31584" xr:uid="{00000000-0005-0000-0000-00008D6E0000}"/>
    <cellStyle name="Normal 6 4 4 2 4 2 2 3" xfId="15062" xr:uid="{00000000-0005-0000-0000-00008E6E0000}"/>
    <cellStyle name="Normal 6 4 4 2 4 2 2 3 2" xfId="15063" xr:uid="{00000000-0005-0000-0000-00008F6E0000}"/>
    <cellStyle name="Normal 6 4 4 2 4 2 2 3 2 2" xfId="41603" xr:uid="{00000000-0005-0000-0000-0000906E0000}"/>
    <cellStyle name="Normal 6 4 4 2 4 2 2 3 3" xfId="31585" xr:uid="{00000000-0005-0000-0000-0000916E0000}"/>
    <cellStyle name="Normal 6 4 4 2 4 2 2 4" xfId="15064" xr:uid="{00000000-0005-0000-0000-0000926E0000}"/>
    <cellStyle name="Normal 6 4 4 2 4 2 2 4 2" xfId="36221" xr:uid="{00000000-0005-0000-0000-0000936E0000}"/>
    <cellStyle name="Normal 6 4 4 2 4 2 2 5" xfId="25625" xr:uid="{00000000-0005-0000-0000-0000946E0000}"/>
    <cellStyle name="Normal 6 4 4 2 4 2 3" xfId="15065" xr:uid="{00000000-0005-0000-0000-0000956E0000}"/>
    <cellStyle name="Normal 6 4 4 2 4 2 3 2" xfId="15066" xr:uid="{00000000-0005-0000-0000-0000966E0000}"/>
    <cellStyle name="Normal 6 4 4 2 4 2 3 2 2" xfId="15067" xr:uid="{00000000-0005-0000-0000-0000976E0000}"/>
    <cellStyle name="Normal 6 4 4 2 4 2 3 2 2 2" xfId="41604" xr:uid="{00000000-0005-0000-0000-0000986E0000}"/>
    <cellStyle name="Normal 6 4 4 2 4 2 3 2 3" xfId="31586" xr:uid="{00000000-0005-0000-0000-0000996E0000}"/>
    <cellStyle name="Normal 6 4 4 2 4 2 3 3" xfId="15068" xr:uid="{00000000-0005-0000-0000-00009A6E0000}"/>
    <cellStyle name="Normal 6 4 4 2 4 2 3 3 2" xfId="15069" xr:uid="{00000000-0005-0000-0000-00009B6E0000}"/>
    <cellStyle name="Normal 6 4 4 2 4 2 3 3 2 2" xfId="41605" xr:uid="{00000000-0005-0000-0000-00009C6E0000}"/>
    <cellStyle name="Normal 6 4 4 2 4 2 3 3 3" xfId="31587" xr:uid="{00000000-0005-0000-0000-00009D6E0000}"/>
    <cellStyle name="Normal 6 4 4 2 4 2 3 4" xfId="15070" xr:uid="{00000000-0005-0000-0000-00009E6E0000}"/>
    <cellStyle name="Normal 6 4 4 2 4 2 3 4 2" xfId="36222" xr:uid="{00000000-0005-0000-0000-00009F6E0000}"/>
    <cellStyle name="Normal 6 4 4 2 4 2 3 5" xfId="25626" xr:uid="{00000000-0005-0000-0000-0000A06E0000}"/>
    <cellStyle name="Normal 6 4 4 2 4 2 4" xfId="15071" xr:uid="{00000000-0005-0000-0000-0000A16E0000}"/>
    <cellStyle name="Normal 6 4 4 2 4 2 4 2" xfId="15072" xr:uid="{00000000-0005-0000-0000-0000A26E0000}"/>
    <cellStyle name="Normal 6 4 4 2 4 2 4 2 2" xfId="41606" xr:uid="{00000000-0005-0000-0000-0000A36E0000}"/>
    <cellStyle name="Normal 6 4 4 2 4 2 4 3" xfId="31588" xr:uid="{00000000-0005-0000-0000-0000A46E0000}"/>
    <cellStyle name="Normal 6 4 4 2 4 2 5" xfId="15073" xr:uid="{00000000-0005-0000-0000-0000A56E0000}"/>
    <cellStyle name="Normal 6 4 4 2 4 2 5 2" xfId="15074" xr:uid="{00000000-0005-0000-0000-0000A66E0000}"/>
    <cellStyle name="Normal 6 4 4 2 4 2 5 2 2" xfId="41607" xr:uid="{00000000-0005-0000-0000-0000A76E0000}"/>
    <cellStyle name="Normal 6 4 4 2 4 2 5 3" xfId="31589" xr:uid="{00000000-0005-0000-0000-0000A86E0000}"/>
    <cellStyle name="Normal 6 4 4 2 4 2 6" xfId="15075" xr:uid="{00000000-0005-0000-0000-0000A96E0000}"/>
    <cellStyle name="Normal 6 4 4 2 4 2 6 2" xfId="36220" xr:uid="{00000000-0005-0000-0000-0000AA6E0000}"/>
    <cellStyle name="Normal 6 4 4 2 4 2 7" xfId="25624" xr:uid="{00000000-0005-0000-0000-0000AB6E0000}"/>
    <cellStyle name="Normal 6 4 4 2 4 3" xfId="15076" xr:uid="{00000000-0005-0000-0000-0000AC6E0000}"/>
    <cellStyle name="Normal 6 4 4 2 4 3 2" xfId="15077" xr:uid="{00000000-0005-0000-0000-0000AD6E0000}"/>
    <cellStyle name="Normal 6 4 4 2 4 3 2 2" xfId="15078" xr:uid="{00000000-0005-0000-0000-0000AE6E0000}"/>
    <cellStyle name="Normal 6 4 4 2 4 3 2 2 2" xfId="41608" xr:uid="{00000000-0005-0000-0000-0000AF6E0000}"/>
    <cellStyle name="Normal 6 4 4 2 4 3 2 3" xfId="31590" xr:uid="{00000000-0005-0000-0000-0000B06E0000}"/>
    <cellStyle name="Normal 6 4 4 2 4 3 3" xfId="15079" xr:uid="{00000000-0005-0000-0000-0000B16E0000}"/>
    <cellStyle name="Normal 6 4 4 2 4 3 3 2" xfId="15080" xr:uid="{00000000-0005-0000-0000-0000B26E0000}"/>
    <cellStyle name="Normal 6 4 4 2 4 3 3 2 2" xfId="41609" xr:uid="{00000000-0005-0000-0000-0000B36E0000}"/>
    <cellStyle name="Normal 6 4 4 2 4 3 3 3" xfId="31591" xr:uid="{00000000-0005-0000-0000-0000B46E0000}"/>
    <cellStyle name="Normal 6 4 4 2 4 3 4" xfId="15081" xr:uid="{00000000-0005-0000-0000-0000B56E0000}"/>
    <cellStyle name="Normal 6 4 4 2 4 3 4 2" xfId="36223" xr:uid="{00000000-0005-0000-0000-0000B66E0000}"/>
    <cellStyle name="Normal 6 4 4 2 4 3 5" xfId="25627" xr:uid="{00000000-0005-0000-0000-0000B76E0000}"/>
    <cellStyle name="Normal 6 4 4 2 4 4" xfId="15082" xr:uid="{00000000-0005-0000-0000-0000B86E0000}"/>
    <cellStyle name="Normal 6 4 4 2 4 4 2" xfId="15083" xr:uid="{00000000-0005-0000-0000-0000B96E0000}"/>
    <cellStyle name="Normal 6 4 4 2 4 4 2 2" xfId="15084" xr:uid="{00000000-0005-0000-0000-0000BA6E0000}"/>
    <cellStyle name="Normal 6 4 4 2 4 4 2 2 2" xfId="41610" xr:uid="{00000000-0005-0000-0000-0000BB6E0000}"/>
    <cellStyle name="Normal 6 4 4 2 4 4 2 3" xfId="31592" xr:uid="{00000000-0005-0000-0000-0000BC6E0000}"/>
    <cellStyle name="Normal 6 4 4 2 4 4 3" xfId="15085" xr:uid="{00000000-0005-0000-0000-0000BD6E0000}"/>
    <cellStyle name="Normal 6 4 4 2 4 4 3 2" xfId="15086" xr:uid="{00000000-0005-0000-0000-0000BE6E0000}"/>
    <cellStyle name="Normal 6 4 4 2 4 4 3 2 2" xfId="41611" xr:uid="{00000000-0005-0000-0000-0000BF6E0000}"/>
    <cellStyle name="Normal 6 4 4 2 4 4 3 3" xfId="31593" xr:uid="{00000000-0005-0000-0000-0000C06E0000}"/>
    <cellStyle name="Normal 6 4 4 2 4 4 4" xfId="15087" xr:uid="{00000000-0005-0000-0000-0000C16E0000}"/>
    <cellStyle name="Normal 6 4 4 2 4 4 4 2" xfId="36224" xr:uid="{00000000-0005-0000-0000-0000C26E0000}"/>
    <cellStyle name="Normal 6 4 4 2 4 4 5" xfId="25628" xr:uid="{00000000-0005-0000-0000-0000C36E0000}"/>
    <cellStyle name="Normal 6 4 4 2 4 5" xfId="15088" xr:uid="{00000000-0005-0000-0000-0000C46E0000}"/>
    <cellStyle name="Normal 6 4 4 2 4 5 2" xfId="15089" xr:uid="{00000000-0005-0000-0000-0000C56E0000}"/>
    <cellStyle name="Normal 6 4 4 2 4 5 2 2" xfId="41612" xr:uid="{00000000-0005-0000-0000-0000C66E0000}"/>
    <cellStyle name="Normal 6 4 4 2 4 5 3" xfId="31594" xr:uid="{00000000-0005-0000-0000-0000C76E0000}"/>
    <cellStyle name="Normal 6 4 4 2 4 6" xfId="15090" xr:uid="{00000000-0005-0000-0000-0000C86E0000}"/>
    <cellStyle name="Normal 6 4 4 2 4 6 2" xfId="15091" xr:uid="{00000000-0005-0000-0000-0000C96E0000}"/>
    <cellStyle name="Normal 6 4 4 2 4 6 2 2" xfId="41613" xr:uid="{00000000-0005-0000-0000-0000CA6E0000}"/>
    <cellStyle name="Normal 6 4 4 2 4 6 3" xfId="31595" xr:uid="{00000000-0005-0000-0000-0000CB6E0000}"/>
    <cellStyle name="Normal 6 4 4 2 4 7" xfId="15092" xr:uid="{00000000-0005-0000-0000-0000CC6E0000}"/>
    <cellStyle name="Normal 6 4 4 2 4 7 2" xfId="36219" xr:uid="{00000000-0005-0000-0000-0000CD6E0000}"/>
    <cellStyle name="Normal 6 4 4 2 4 8" xfId="25623" xr:uid="{00000000-0005-0000-0000-0000CE6E0000}"/>
    <cellStyle name="Normal 6 4 4 2 5" xfId="15093" xr:uid="{00000000-0005-0000-0000-0000CF6E0000}"/>
    <cellStyle name="Normal 6 4 4 2 5 2" xfId="15094" xr:uid="{00000000-0005-0000-0000-0000D06E0000}"/>
    <cellStyle name="Normal 6 4 4 2 5 2 2" xfId="15095" xr:uid="{00000000-0005-0000-0000-0000D16E0000}"/>
    <cellStyle name="Normal 6 4 4 2 5 2 2 2" xfId="15096" xr:uid="{00000000-0005-0000-0000-0000D26E0000}"/>
    <cellStyle name="Normal 6 4 4 2 5 2 2 2 2" xfId="15097" xr:uid="{00000000-0005-0000-0000-0000D36E0000}"/>
    <cellStyle name="Normal 6 4 4 2 5 2 2 2 2 2" xfId="41614" xr:uid="{00000000-0005-0000-0000-0000D46E0000}"/>
    <cellStyle name="Normal 6 4 4 2 5 2 2 2 3" xfId="31596" xr:uid="{00000000-0005-0000-0000-0000D56E0000}"/>
    <cellStyle name="Normal 6 4 4 2 5 2 2 3" xfId="15098" xr:uid="{00000000-0005-0000-0000-0000D66E0000}"/>
    <cellStyle name="Normal 6 4 4 2 5 2 2 3 2" xfId="15099" xr:uid="{00000000-0005-0000-0000-0000D76E0000}"/>
    <cellStyle name="Normal 6 4 4 2 5 2 2 3 2 2" xfId="41615" xr:uid="{00000000-0005-0000-0000-0000D86E0000}"/>
    <cellStyle name="Normal 6 4 4 2 5 2 2 3 3" xfId="31597" xr:uid="{00000000-0005-0000-0000-0000D96E0000}"/>
    <cellStyle name="Normal 6 4 4 2 5 2 2 4" xfId="15100" xr:uid="{00000000-0005-0000-0000-0000DA6E0000}"/>
    <cellStyle name="Normal 6 4 4 2 5 2 2 4 2" xfId="36227" xr:uid="{00000000-0005-0000-0000-0000DB6E0000}"/>
    <cellStyle name="Normal 6 4 4 2 5 2 2 5" xfId="25631" xr:uid="{00000000-0005-0000-0000-0000DC6E0000}"/>
    <cellStyle name="Normal 6 4 4 2 5 2 3" xfId="15101" xr:uid="{00000000-0005-0000-0000-0000DD6E0000}"/>
    <cellStyle name="Normal 6 4 4 2 5 2 3 2" xfId="15102" xr:uid="{00000000-0005-0000-0000-0000DE6E0000}"/>
    <cellStyle name="Normal 6 4 4 2 5 2 3 2 2" xfId="15103" xr:uid="{00000000-0005-0000-0000-0000DF6E0000}"/>
    <cellStyle name="Normal 6 4 4 2 5 2 3 2 2 2" xfId="41616" xr:uid="{00000000-0005-0000-0000-0000E06E0000}"/>
    <cellStyle name="Normal 6 4 4 2 5 2 3 2 3" xfId="31598" xr:uid="{00000000-0005-0000-0000-0000E16E0000}"/>
    <cellStyle name="Normal 6 4 4 2 5 2 3 3" xfId="15104" xr:uid="{00000000-0005-0000-0000-0000E26E0000}"/>
    <cellStyle name="Normal 6 4 4 2 5 2 3 3 2" xfId="15105" xr:uid="{00000000-0005-0000-0000-0000E36E0000}"/>
    <cellStyle name="Normal 6 4 4 2 5 2 3 3 2 2" xfId="41617" xr:uid="{00000000-0005-0000-0000-0000E46E0000}"/>
    <cellStyle name="Normal 6 4 4 2 5 2 3 3 3" xfId="31599" xr:uid="{00000000-0005-0000-0000-0000E56E0000}"/>
    <cellStyle name="Normal 6 4 4 2 5 2 3 4" xfId="15106" xr:uid="{00000000-0005-0000-0000-0000E66E0000}"/>
    <cellStyle name="Normal 6 4 4 2 5 2 3 4 2" xfId="36228" xr:uid="{00000000-0005-0000-0000-0000E76E0000}"/>
    <cellStyle name="Normal 6 4 4 2 5 2 3 5" xfId="25632" xr:uid="{00000000-0005-0000-0000-0000E86E0000}"/>
    <cellStyle name="Normal 6 4 4 2 5 2 4" xfId="15107" xr:uid="{00000000-0005-0000-0000-0000E96E0000}"/>
    <cellStyle name="Normal 6 4 4 2 5 2 4 2" xfId="15108" xr:uid="{00000000-0005-0000-0000-0000EA6E0000}"/>
    <cellStyle name="Normal 6 4 4 2 5 2 4 2 2" xfId="41618" xr:uid="{00000000-0005-0000-0000-0000EB6E0000}"/>
    <cellStyle name="Normal 6 4 4 2 5 2 4 3" xfId="31600" xr:uid="{00000000-0005-0000-0000-0000EC6E0000}"/>
    <cellStyle name="Normal 6 4 4 2 5 2 5" xfId="15109" xr:uid="{00000000-0005-0000-0000-0000ED6E0000}"/>
    <cellStyle name="Normal 6 4 4 2 5 2 5 2" xfId="15110" xr:uid="{00000000-0005-0000-0000-0000EE6E0000}"/>
    <cellStyle name="Normal 6 4 4 2 5 2 5 2 2" xfId="41619" xr:uid="{00000000-0005-0000-0000-0000EF6E0000}"/>
    <cellStyle name="Normal 6 4 4 2 5 2 5 3" xfId="31601" xr:uid="{00000000-0005-0000-0000-0000F06E0000}"/>
    <cellStyle name="Normal 6 4 4 2 5 2 6" xfId="15111" xr:uid="{00000000-0005-0000-0000-0000F16E0000}"/>
    <cellStyle name="Normal 6 4 4 2 5 2 6 2" xfId="36226" xr:uid="{00000000-0005-0000-0000-0000F26E0000}"/>
    <cellStyle name="Normal 6 4 4 2 5 2 7" xfId="25630" xr:uid="{00000000-0005-0000-0000-0000F36E0000}"/>
    <cellStyle name="Normal 6 4 4 2 5 3" xfId="15112" xr:uid="{00000000-0005-0000-0000-0000F46E0000}"/>
    <cellStyle name="Normal 6 4 4 2 5 3 2" xfId="15113" xr:uid="{00000000-0005-0000-0000-0000F56E0000}"/>
    <cellStyle name="Normal 6 4 4 2 5 3 2 2" xfId="15114" xr:uid="{00000000-0005-0000-0000-0000F66E0000}"/>
    <cellStyle name="Normal 6 4 4 2 5 3 2 2 2" xfId="41620" xr:uid="{00000000-0005-0000-0000-0000F76E0000}"/>
    <cellStyle name="Normal 6 4 4 2 5 3 2 3" xfId="31602" xr:uid="{00000000-0005-0000-0000-0000F86E0000}"/>
    <cellStyle name="Normal 6 4 4 2 5 3 3" xfId="15115" xr:uid="{00000000-0005-0000-0000-0000F96E0000}"/>
    <cellStyle name="Normal 6 4 4 2 5 3 3 2" xfId="15116" xr:uid="{00000000-0005-0000-0000-0000FA6E0000}"/>
    <cellStyle name="Normal 6 4 4 2 5 3 3 2 2" xfId="41621" xr:uid="{00000000-0005-0000-0000-0000FB6E0000}"/>
    <cellStyle name="Normal 6 4 4 2 5 3 3 3" xfId="31603" xr:uid="{00000000-0005-0000-0000-0000FC6E0000}"/>
    <cellStyle name="Normal 6 4 4 2 5 3 4" xfId="15117" xr:uid="{00000000-0005-0000-0000-0000FD6E0000}"/>
    <cellStyle name="Normal 6 4 4 2 5 3 4 2" xfId="36229" xr:uid="{00000000-0005-0000-0000-0000FE6E0000}"/>
    <cellStyle name="Normal 6 4 4 2 5 3 5" xfId="25633" xr:uid="{00000000-0005-0000-0000-0000FF6E0000}"/>
    <cellStyle name="Normal 6 4 4 2 5 4" xfId="15118" xr:uid="{00000000-0005-0000-0000-0000006F0000}"/>
    <cellStyle name="Normal 6 4 4 2 5 4 2" xfId="15119" xr:uid="{00000000-0005-0000-0000-0000016F0000}"/>
    <cellStyle name="Normal 6 4 4 2 5 4 2 2" xfId="15120" xr:uid="{00000000-0005-0000-0000-0000026F0000}"/>
    <cellStyle name="Normal 6 4 4 2 5 4 2 2 2" xfId="41622" xr:uid="{00000000-0005-0000-0000-0000036F0000}"/>
    <cellStyle name="Normal 6 4 4 2 5 4 2 3" xfId="31604" xr:uid="{00000000-0005-0000-0000-0000046F0000}"/>
    <cellStyle name="Normal 6 4 4 2 5 4 3" xfId="15121" xr:uid="{00000000-0005-0000-0000-0000056F0000}"/>
    <cellStyle name="Normal 6 4 4 2 5 4 3 2" xfId="15122" xr:uid="{00000000-0005-0000-0000-0000066F0000}"/>
    <cellStyle name="Normal 6 4 4 2 5 4 3 2 2" xfId="41623" xr:uid="{00000000-0005-0000-0000-0000076F0000}"/>
    <cellStyle name="Normal 6 4 4 2 5 4 3 3" xfId="31605" xr:uid="{00000000-0005-0000-0000-0000086F0000}"/>
    <cellStyle name="Normal 6 4 4 2 5 4 4" xfId="15123" xr:uid="{00000000-0005-0000-0000-0000096F0000}"/>
    <cellStyle name="Normal 6 4 4 2 5 4 4 2" xfId="36230" xr:uid="{00000000-0005-0000-0000-00000A6F0000}"/>
    <cellStyle name="Normal 6 4 4 2 5 4 5" xfId="25634" xr:uid="{00000000-0005-0000-0000-00000B6F0000}"/>
    <cellStyle name="Normal 6 4 4 2 5 5" xfId="15124" xr:uid="{00000000-0005-0000-0000-00000C6F0000}"/>
    <cellStyle name="Normal 6 4 4 2 5 5 2" xfId="15125" xr:uid="{00000000-0005-0000-0000-00000D6F0000}"/>
    <cellStyle name="Normal 6 4 4 2 5 5 2 2" xfId="41624" xr:uid="{00000000-0005-0000-0000-00000E6F0000}"/>
    <cellStyle name="Normal 6 4 4 2 5 5 3" xfId="31606" xr:uid="{00000000-0005-0000-0000-00000F6F0000}"/>
    <cellStyle name="Normal 6 4 4 2 5 6" xfId="15126" xr:uid="{00000000-0005-0000-0000-0000106F0000}"/>
    <cellStyle name="Normal 6 4 4 2 5 6 2" xfId="15127" xr:uid="{00000000-0005-0000-0000-0000116F0000}"/>
    <cellStyle name="Normal 6 4 4 2 5 6 2 2" xfId="41625" xr:uid="{00000000-0005-0000-0000-0000126F0000}"/>
    <cellStyle name="Normal 6 4 4 2 5 6 3" xfId="31607" xr:uid="{00000000-0005-0000-0000-0000136F0000}"/>
    <cellStyle name="Normal 6 4 4 2 5 7" xfId="15128" xr:uid="{00000000-0005-0000-0000-0000146F0000}"/>
    <cellStyle name="Normal 6 4 4 2 5 7 2" xfId="36225" xr:uid="{00000000-0005-0000-0000-0000156F0000}"/>
    <cellStyle name="Normal 6 4 4 2 5 8" xfId="25629" xr:uid="{00000000-0005-0000-0000-0000166F0000}"/>
    <cellStyle name="Normal 6 4 4 2 6" xfId="15129" xr:uid="{00000000-0005-0000-0000-0000176F0000}"/>
    <cellStyle name="Normal 6 4 4 2 6 2" xfId="15130" xr:uid="{00000000-0005-0000-0000-0000186F0000}"/>
    <cellStyle name="Normal 6 4 4 2 6 2 2" xfId="15131" xr:uid="{00000000-0005-0000-0000-0000196F0000}"/>
    <cellStyle name="Normal 6 4 4 2 6 2 2 2" xfId="15132" xr:uid="{00000000-0005-0000-0000-00001A6F0000}"/>
    <cellStyle name="Normal 6 4 4 2 6 2 2 2 2" xfId="41626" xr:uid="{00000000-0005-0000-0000-00001B6F0000}"/>
    <cellStyle name="Normal 6 4 4 2 6 2 2 3" xfId="31608" xr:uid="{00000000-0005-0000-0000-00001C6F0000}"/>
    <cellStyle name="Normal 6 4 4 2 6 2 3" xfId="15133" xr:uid="{00000000-0005-0000-0000-00001D6F0000}"/>
    <cellStyle name="Normal 6 4 4 2 6 2 3 2" xfId="15134" xr:uid="{00000000-0005-0000-0000-00001E6F0000}"/>
    <cellStyle name="Normal 6 4 4 2 6 2 3 2 2" xfId="41627" xr:uid="{00000000-0005-0000-0000-00001F6F0000}"/>
    <cellStyle name="Normal 6 4 4 2 6 2 3 3" xfId="31609" xr:uid="{00000000-0005-0000-0000-0000206F0000}"/>
    <cellStyle name="Normal 6 4 4 2 6 2 4" xfId="15135" xr:uid="{00000000-0005-0000-0000-0000216F0000}"/>
    <cellStyle name="Normal 6 4 4 2 6 2 4 2" xfId="36232" xr:uid="{00000000-0005-0000-0000-0000226F0000}"/>
    <cellStyle name="Normal 6 4 4 2 6 2 5" xfId="25636" xr:uid="{00000000-0005-0000-0000-0000236F0000}"/>
    <cellStyle name="Normal 6 4 4 2 6 3" xfId="15136" xr:uid="{00000000-0005-0000-0000-0000246F0000}"/>
    <cellStyle name="Normal 6 4 4 2 6 3 2" xfId="15137" xr:uid="{00000000-0005-0000-0000-0000256F0000}"/>
    <cellStyle name="Normal 6 4 4 2 6 3 2 2" xfId="15138" xr:uid="{00000000-0005-0000-0000-0000266F0000}"/>
    <cellStyle name="Normal 6 4 4 2 6 3 2 2 2" xfId="41628" xr:uid="{00000000-0005-0000-0000-0000276F0000}"/>
    <cellStyle name="Normal 6 4 4 2 6 3 2 3" xfId="31610" xr:uid="{00000000-0005-0000-0000-0000286F0000}"/>
    <cellStyle name="Normal 6 4 4 2 6 3 3" xfId="15139" xr:uid="{00000000-0005-0000-0000-0000296F0000}"/>
    <cellStyle name="Normal 6 4 4 2 6 3 3 2" xfId="15140" xr:uid="{00000000-0005-0000-0000-00002A6F0000}"/>
    <cellStyle name="Normal 6 4 4 2 6 3 3 2 2" xfId="41629" xr:uid="{00000000-0005-0000-0000-00002B6F0000}"/>
    <cellStyle name="Normal 6 4 4 2 6 3 3 3" xfId="31611" xr:uid="{00000000-0005-0000-0000-00002C6F0000}"/>
    <cellStyle name="Normal 6 4 4 2 6 3 4" xfId="15141" xr:uid="{00000000-0005-0000-0000-00002D6F0000}"/>
    <cellStyle name="Normal 6 4 4 2 6 3 4 2" xfId="36233" xr:uid="{00000000-0005-0000-0000-00002E6F0000}"/>
    <cellStyle name="Normal 6 4 4 2 6 3 5" xfId="25637" xr:uid="{00000000-0005-0000-0000-00002F6F0000}"/>
    <cellStyle name="Normal 6 4 4 2 6 4" xfId="15142" xr:uid="{00000000-0005-0000-0000-0000306F0000}"/>
    <cellStyle name="Normal 6 4 4 2 6 4 2" xfId="15143" xr:uid="{00000000-0005-0000-0000-0000316F0000}"/>
    <cellStyle name="Normal 6 4 4 2 6 4 2 2" xfId="41630" xr:uid="{00000000-0005-0000-0000-0000326F0000}"/>
    <cellStyle name="Normal 6 4 4 2 6 4 3" xfId="31612" xr:uid="{00000000-0005-0000-0000-0000336F0000}"/>
    <cellStyle name="Normal 6 4 4 2 6 5" xfId="15144" xr:uid="{00000000-0005-0000-0000-0000346F0000}"/>
    <cellStyle name="Normal 6 4 4 2 6 5 2" xfId="15145" xr:uid="{00000000-0005-0000-0000-0000356F0000}"/>
    <cellStyle name="Normal 6 4 4 2 6 5 2 2" xfId="41631" xr:uid="{00000000-0005-0000-0000-0000366F0000}"/>
    <cellStyle name="Normal 6 4 4 2 6 5 3" xfId="31613" xr:uid="{00000000-0005-0000-0000-0000376F0000}"/>
    <cellStyle name="Normal 6 4 4 2 6 6" xfId="15146" xr:uid="{00000000-0005-0000-0000-0000386F0000}"/>
    <cellStyle name="Normal 6 4 4 2 6 6 2" xfId="36231" xr:uid="{00000000-0005-0000-0000-0000396F0000}"/>
    <cellStyle name="Normal 6 4 4 2 6 7" xfId="25635" xr:uid="{00000000-0005-0000-0000-00003A6F0000}"/>
    <cellStyle name="Normal 6 4 4 2 7" xfId="15147" xr:uid="{00000000-0005-0000-0000-00003B6F0000}"/>
    <cellStyle name="Normal 6 4 4 2 7 2" xfId="15148" xr:uid="{00000000-0005-0000-0000-00003C6F0000}"/>
    <cellStyle name="Normal 6 4 4 2 7 2 2" xfId="15149" xr:uid="{00000000-0005-0000-0000-00003D6F0000}"/>
    <cellStyle name="Normal 6 4 4 2 7 2 2 2" xfId="41632" xr:uid="{00000000-0005-0000-0000-00003E6F0000}"/>
    <cellStyle name="Normal 6 4 4 2 7 2 3" xfId="31614" xr:uid="{00000000-0005-0000-0000-00003F6F0000}"/>
    <cellStyle name="Normal 6 4 4 2 7 3" xfId="15150" xr:uid="{00000000-0005-0000-0000-0000406F0000}"/>
    <cellStyle name="Normal 6 4 4 2 7 3 2" xfId="15151" xr:uid="{00000000-0005-0000-0000-0000416F0000}"/>
    <cellStyle name="Normal 6 4 4 2 7 3 2 2" xfId="41633" xr:uid="{00000000-0005-0000-0000-0000426F0000}"/>
    <cellStyle name="Normal 6 4 4 2 7 3 3" xfId="31615" xr:uid="{00000000-0005-0000-0000-0000436F0000}"/>
    <cellStyle name="Normal 6 4 4 2 7 4" xfId="15152" xr:uid="{00000000-0005-0000-0000-0000446F0000}"/>
    <cellStyle name="Normal 6 4 4 2 7 4 2" xfId="36234" xr:uid="{00000000-0005-0000-0000-0000456F0000}"/>
    <cellStyle name="Normal 6 4 4 2 7 5" xfId="25638" xr:uid="{00000000-0005-0000-0000-0000466F0000}"/>
    <cellStyle name="Normal 6 4 4 2 8" xfId="15153" xr:uid="{00000000-0005-0000-0000-0000476F0000}"/>
    <cellStyle name="Normal 6 4 4 2 8 2" xfId="15154" xr:uid="{00000000-0005-0000-0000-0000486F0000}"/>
    <cellStyle name="Normal 6 4 4 2 8 2 2" xfId="15155" xr:uid="{00000000-0005-0000-0000-0000496F0000}"/>
    <cellStyle name="Normal 6 4 4 2 8 2 2 2" xfId="41634" xr:uid="{00000000-0005-0000-0000-00004A6F0000}"/>
    <cellStyle name="Normal 6 4 4 2 8 2 3" xfId="31616" xr:uid="{00000000-0005-0000-0000-00004B6F0000}"/>
    <cellStyle name="Normal 6 4 4 2 8 3" xfId="15156" xr:uid="{00000000-0005-0000-0000-00004C6F0000}"/>
    <cellStyle name="Normal 6 4 4 2 8 3 2" xfId="15157" xr:uid="{00000000-0005-0000-0000-00004D6F0000}"/>
    <cellStyle name="Normal 6 4 4 2 8 3 2 2" xfId="41635" xr:uid="{00000000-0005-0000-0000-00004E6F0000}"/>
    <cellStyle name="Normal 6 4 4 2 8 3 3" xfId="31617" xr:uid="{00000000-0005-0000-0000-00004F6F0000}"/>
    <cellStyle name="Normal 6 4 4 2 8 4" xfId="15158" xr:uid="{00000000-0005-0000-0000-0000506F0000}"/>
    <cellStyle name="Normal 6 4 4 2 8 4 2" xfId="36235" xr:uid="{00000000-0005-0000-0000-0000516F0000}"/>
    <cellStyle name="Normal 6 4 4 2 8 5" xfId="25639" xr:uid="{00000000-0005-0000-0000-0000526F0000}"/>
    <cellStyle name="Normal 6 4 4 2 9" xfId="15159" xr:uid="{00000000-0005-0000-0000-0000536F0000}"/>
    <cellStyle name="Normal 6 4 4 2 9 2" xfId="15160" xr:uid="{00000000-0005-0000-0000-0000546F0000}"/>
    <cellStyle name="Normal 6 4 4 2 9 2 2" xfId="41636" xr:uid="{00000000-0005-0000-0000-0000556F0000}"/>
    <cellStyle name="Normal 6 4 4 2 9 3" xfId="31618" xr:uid="{00000000-0005-0000-0000-0000566F0000}"/>
    <cellStyle name="Normal 6 4 4 3" xfId="15161" xr:uid="{00000000-0005-0000-0000-0000576F0000}"/>
    <cellStyle name="Normal 6 4 4 3 10" xfId="25640" xr:uid="{00000000-0005-0000-0000-0000586F0000}"/>
    <cellStyle name="Normal 6 4 4 3 2" xfId="15162" xr:uid="{00000000-0005-0000-0000-0000596F0000}"/>
    <cellStyle name="Normal 6 4 4 3 2 2" xfId="15163" xr:uid="{00000000-0005-0000-0000-00005A6F0000}"/>
    <cellStyle name="Normal 6 4 4 3 2 2 2" xfId="15164" xr:uid="{00000000-0005-0000-0000-00005B6F0000}"/>
    <cellStyle name="Normal 6 4 4 3 2 2 2 2" xfId="15165" xr:uid="{00000000-0005-0000-0000-00005C6F0000}"/>
    <cellStyle name="Normal 6 4 4 3 2 2 2 2 2" xfId="15166" xr:uid="{00000000-0005-0000-0000-00005D6F0000}"/>
    <cellStyle name="Normal 6 4 4 3 2 2 2 2 2 2" xfId="41637" xr:uid="{00000000-0005-0000-0000-00005E6F0000}"/>
    <cellStyle name="Normal 6 4 4 3 2 2 2 2 3" xfId="31619" xr:uid="{00000000-0005-0000-0000-00005F6F0000}"/>
    <cellStyle name="Normal 6 4 4 3 2 2 2 3" xfId="15167" xr:uid="{00000000-0005-0000-0000-0000606F0000}"/>
    <cellStyle name="Normal 6 4 4 3 2 2 2 3 2" xfId="15168" xr:uid="{00000000-0005-0000-0000-0000616F0000}"/>
    <cellStyle name="Normal 6 4 4 3 2 2 2 3 2 2" xfId="41638" xr:uid="{00000000-0005-0000-0000-0000626F0000}"/>
    <cellStyle name="Normal 6 4 4 3 2 2 2 3 3" xfId="31620" xr:uid="{00000000-0005-0000-0000-0000636F0000}"/>
    <cellStyle name="Normal 6 4 4 3 2 2 2 4" xfId="15169" xr:uid="{00000000-0005-0000-0000-0000646F0000}"/>
    <cellStyle name="Normal 6 4 4 3 2 2 2 4 2" xfId="36239" xr:uid="{00000000-0005-0000-0000-0000656F0000}"/>
    <cellStyle name="Normal 6 4 4 3 2 2 2 5" xfId="25643" xr:uid="{00000000-0005-0000-0000-0000666F0000}"/>
    <cellStyle name="Normal 6 4 4 3 2 2 3" xfId="15170" xr:uid="{00000000-0005-0000-0000-0000676F0000}"/>
    <cellStyle name="Normal 6 4 4 3 2 2 3 2" xfId="15171" xr:uid="{00000000-0005-0000-0000-0000686F0000}"/>
    <cellStyle name="Normal 6 4 4 3 2 2 3 2 2" xfId="15172" xr:uid="{00000000-0005-0000-0000-0000696F0000}"/>
    <cellStyle name="Normal 6 4 4 3 2 2 3 2 2 2" xfId="41639" xr:uid="{00000000-0005-0000-0000-00006A6F0000}"/>
    <cellStyle name="Normal 6 4 4 3 2 2 3 2 3" xfId="31621" xr:uid="{00000000-0005-0000-0000-00006B6F0000}"/>
    <cellStyle name="Normal 6 4 4 3 2 2 3 3" xfId="15173" xr:uid="{00000000-0005-0000-0000-00006C6F0000}"/>
    <cellStyle name="Normal 6 4 4 3 2 2 3 3 2" xfId="15174" xr:uid="{00000000-0005-0000-0000-00006D6F0000}"/>
    <cellStyle name="Normal 6 4 4 3 2 2 3 3 2 2" xfId="41640" xr:uid="{00000000-0005-0000-0000-00006E6F0000}"/>
    <cellStyle name="Normal 6 4 4 3 2 2 3 3 3" xfId="31622" xr:uid="{00000000-0005-0000-0000-00006F6F0000}"/>
    <cellStyle name="Normal 6 4 4 3 2 2 3 4" xfId="15175" xr:uid="{00000000-0005-0000-0000-0000706F0000}"/>
    <cellStyle name="Normal 6 4 4 3 2 2 3 4 2" xfId="36240" xr:uid="{00000000-0005-0000-0000-0000716F0000}"/>
    <cellStyle name="Normal 6 4 4 3 2 2 3 5" xfId="25644" xr:uid="{00000000-0005-0000-0000-0000726F0000}"/>
    <cellStyle name="Normal 6 4 4 3 2 2 4" xfId="15176" xr:uid="{00000000-0005-0000-0000-0000736F0000}"/>
    <cellStyle name="Normal 6 4 4 3 2 2 4 2" xfId="15177" xr:uid="{00000000-0005-0000-0000-0000746F0000}"/>
    <cellStyle name="Normal 6 4 4 3 2 2 4 2 2" xfId="41641" xr:uid="{00000000-0005-0000-0000-0000756F0000}"/>
    <cellStyle name="Normal 6 4 4 3 2 2 4 3" xfId="31623" xr:uid="{00000000-0005-0000-0000-0000766F0000}"/>
    <cellStyle name="Normal 6 4 4 3 2 2 5" xfId="15178" xr:uid="{00000000-0005-0000-0000-0000776F0000}"/>
    <cellStyle name="Normal 6 4 4 3 2 2 5 2" xfId="15179" xr:uid="{00000000-0005-0000-0000-0000786F0000}"/>
    <cellStyle name="Normal 6 4 4 3 2 2 5 2 2" xfId="41642" xr:uid="{00000000-0005-0000-0000-0000796F0000}"/>
    <cellStyle name="Normal 6 4 4 3 2 2 5 3" xfId="31624" xr:uid="{00000000-0005-0000-0000-00007A6F0000}"/>
    <cellStyle name="Normal 6 4 4 3 2 2 6" xfId="15180" xr:uid="{00000000-0005-0000-0000-00007B6F0000}"/>
    <cellStyle name="Normal 6 4 4 3 2 2 6 2" xfId="36238" xr:uid="{00000000-0005-0000-0000-00007C6F0000}"/>
    <cellStyle name="Normal 6 4 4 3 2 2 7" xfId="25642" xr:uid="{00000000-0005-0000-0000-00007D6F0000}"/>
    <cellStyle name="Normal 6 4 4 3 2 3" xfId="15181" xr:uid="{00000000-0005-0000-0000-00007E6F0000}"/>
    <cellStyle name="Normal 6 4 4 3 2 3 2" xfId="15182" xr:uid="{00000000-0005-0000-0000-00007F6F0000}"/>
    <cellStyle name="Normal 6 4 4 3 2 3 2 2" xfId="15183" xr:uid="{00000000-0005-0000-0000-0000806F0000}"/>
    <cellStyle name="Normal 6 4 4 3 2 3 2 2 2" xfId="41643" xr:uid="{00000000-0005-0000-0000-0000816F0000}"/>
    <cellStyle name="Normal 6 4 4 3 2 3 2 3" xfId="31625" xr:uid="{00000000-0005-0000-0000-0000826F0000}"/>
    <cellStyle name="Normal 6 4 4 3 2 3 3" xfId="15184" xr:uid="{00000000-0005-0000-0000-0000836F0000}"/>
    <cellStyle name="Normal 6 4 4 3 2 3 3 2" xfId="15185" xr:uid="{00000000-0005-0000-0000-0000846F0000}"/>
    <cellStyle name="Normal 6 4 4 3 2 3 3 2 2" xfId="41644" xr:uid="{00000000-0005-0000-0000-0000856F0000}"/>
    <cellStyle name="Normal 6 4 4 3 2 3 3 3" xfId="31626" xr:uid="{00000000-0005-0000-0000-0000866F0000}"/>
    <cellStyle name="Normal 6 4 4 3 2 3 4" xfId="15186" xr:uid="{00000000-0005-0000-0000-0000876F0000}"/>
    <cellStyle name="Normal 6 4 4 3 2 3 4 2" xfId="36241" xr:uid="{00000000-0005-0000-0000-0000886F0000}"/>
    <cellStyle name="Normal 6 4 4 3 2 3 5" xfId="25645" xr:uid="{00000000-0005-0000-0000-0000896F0000}"/>
    <cellStyle name="Normal 6 4 4 3 2 4" xfId="15187" xr:uid="{00000000-0005-0000-0000-00008A6F0000}"/>
    <cellStyle name="Normal 6 4 4 3 2 4 2" xfId="15188" xr:uid="{00000000-0005-0000-0000-00008B6F0000}"/>
    <cellStyle name="Normal 6 4 4 3 2 4 2 2" xfId="15189" xr:uid="{00000000-0005-0000-0000-00008C6F0000}"/>
    <cellStyle name="Normal 6 4 4 3 2 4 2 2 2" xfId="41645" xr:uid="{00000000-0005-0000-0000-00008D6F0000}"/>
    <cellStyle name="Normal 6 4 4 3 2 4 2 3" xfId="31627" xr:uid="{00000000-0005-0000-0000-00008E6F0000}"/>
    <cellStyle name="Normal 6 4 4 3 2 4 3" xfId="15190" xr:uid="{00000000-0005-0000-0000-00008F6F0000}"/>
    <cellStyle name="Normal 6 4 4 3 2 4 3 2" xfId="15191" xr:uid="{00000000-0005-0000-0000-0000906F0000}"/>
    <cellStyle name="Normal 6 4 4 3 2 4 3 2 2" xfId="41646" xr:uid="{00000000-0005-0000-0000-0000916F0000}"/>
    <cellStyle name="Normal 6 4 4 3 2 4 3 3" xfId="31628" xr:uid="{00000000-0005-0000-0000-0000926F0000}"/>
    <cellStyle name="Normal 6 4 4 3 2 4 4" xfId="15192" xr:uid="{00000000-0005-0000-0000-0000936F0000}"/>
    <cellStyle name="Normal 6 4 4 3 2 4 4 2" xfId="36242" xr:uid="{00000000-0005-0000-0000-0000946F0000}"/>
    <cellStyle name="Normal 6 4 4 3 2 4 5" xfId="25646" xr:uid="{00000000-0005-0000-0000-0000956F0000}"/>
    <cellStyle name="Normal 6 4 4 3 2 5" xfId="15193" xr:uid="{00000000-0005-0000-0000-0000966F0000}"/>
    <cellStyle name="Normal 6 4 4 3 2 5 2" xfId="15194" xr:uid="{00000000-0005-0000-0000-0000976F0000}"/>
    <cellStyle name="Normal 6 4 4 3 2 5 2 2" xfId="41647" xr:uid="{00000000-0005-0000-0000-0000986F0000}"/>
    <cellStyle name="Normal 6 4 4 3 2 5 3" xfId="31629" xr:uid="{00000000-0005-0000-0000-0000996F0000}"/>
    <cellStyle name="Normal 6 4 4 3 2 6" xfId="15195" xr:uid="{00000000-0005-0000-0000-00009A6F0000}"/>
    <cellStyle name="Normal 6 4 4 3 2 6 2" xfId="15196" xr:uid="{00000000-0005-0000-0000-00009B6F0000}"/>
    <cellStyle name="Normal 6 4 4 3 2 6 2 2" xfId="41648" xr:uid="{00000000-0005-0000-0000-00009C6F0000}"/>
    <cellStyle name="Normal 6 4 4 3 2 6 3" xfId="31630" xr:uid="{00000000-0005-0000-0000-00009D6F0000}"/>
    <cellStyle name="Normal 6 4 4 3 2 7" xfId="15197" xr:uid="{00000000-0005-0000-0000-00009E6F0000}"/>
    <cellStyle name="Normal 6 4 4 3 2 7 2" xfId="36237" xr:uid="{00000000-0005-0000-0000-00009F6F0000}"/>
    <cellStyle name="Normal 6 4 4 3 2 8" xfId="25641" xr:uid="{00000000-0005-0000-0000-0000A06F0000}"/>
    <cellStyle name="Normal 6 4 4 3 3" xfId="15198" xr:uid="{00000000-0005-0000-0000-0000A16F0000}"/>
    <cellStyle name="Normal 6 4 4 3 3 2" xfId="15199" xr:uid="{00000000-0005-0000-0000-0000A26F0000}"/>
    <cellStyle name="Normal 6 4 4 3 3 2 2" xfId="15200" xr:uid="{00000000-0005-0000-0000-0000A36F0000}"/>
    <cellStyle name="Normal 6 4 4 3 3 2 2 2" xfId="15201" xr:uid="{00000000-0005-0000-0000-0000A46F0000}"/>
    <cellStyle name="Normal 6 4 4 3 3 2 2 2 2" xfId="15202" xr:uid="{00000000-0005-0000-0000-0000A56F0000}"/>
    <cellStyle name="Normal 6 4 4 3 3 2 2 2 2 2" xfId="41649" xr:uid="{00000000-0005-0000-0000-0000A66F0000}"/>
    <cellStyle name="Normal 6 4 4 3 3 2 2 2 3" xfId="31631" xr:uid="{00000000-0005-0000-0000-0000A76F0000}"/>
    <cellStyle name="Normal 6 4 4 3 3 2 2 3" xfId="15203" xr:uid="{00000000-0005-0000-0000-0000A86F0000}"/>
    <cellStyle name="Normal 6 4 4 3 3 2 2 3 2" xfId="15204" xr:uid="{00000000-0005-0000-0000-0000A96F0000}"/>
    <cellStyle name="Normal 6 4 4 3 3 2 2 3 2 2" xfId="41650" xr:uid="{00000000-0005-0000-0000-0000AA6F0000}"/>
    <cellStyle name="Normal 6 4 4 3 3 2 2 3 3" xfId="31632" xr:uid="{00000000-0005-0000-0000-0000AB6F0000}"/>
    <cellStyle name="Normal 6 4 4 3 3 2 2 4" xfId="15205" xr:uid="{00000000-0005-0000-0000-0000AC6F0000}"/>
    <cellStyle name="Normal 6 4 4 3 3 2 2 4 2" xfId="36245" xr:uid="{00000000-0005-0000-0000-0000AD6F0000}"/>
    <cellStyle name="Normal 6 4 4 3 3 2 2 5" xfId="25649" xr:uid="{00000000-0005-0000-0000-0000AE6F0000}"/>
    <cellStyle name="Normal 6 4 4 3 3 2 3" xfId="15206" xr:uid="{00000000-0005-0000-0000-0000AF6F0000}"/>
    <cellStyle name="Normal 6 4 4 3 3 2 3 2" xfId="15207" xr:uid="{00000000-0005-0000-0000-0000B06F0000}"/>
    <cellStyle name="Normal 6 4 4 3 3 2 3 2 2" xfId="15208" xr:uid="{00000000-0005-0000-0000-0000B16F0000}"/>
    <cellStyle name="Normal 6 4 4 3 3 2 3 2 2 2" xfId="41651" xr:uid="{00000000-0005-0000-0000-0000B26F0000}"/>
    <cellStyle name="Normal 6 4 4 3 3 2 3 2 3" xfId="31633" xr:uid="{00000000-0005-0000-0000-0000B36F0000}"/>
    <cellStyle name="Normal 6 4 4 3 3 2 3 3" xfId="15209" xr:uid="{00000000-0005-0000-0000-0000B46F0000}"/>
    <cellStyle name="Normal 6 4 4 3 3 2 3 3 2" xfId="15210" xr:uid="{00000000-0005-0000-0000-0000B56F0000}"/>
    <cellStyle name="Normal 6 4 4 3 3 2 3 3 2 2" xfId="41652" xr:uid="{00000000-0005-0000-0000-0000B66F0000}"/>
    <cellStyle name="Normal 6 4 4 3 3 2 3 3 3" xfId="31634" xr:uid="{00000000-0005-0000-0000-0000B76F0000}"/>
    <cellStyle name="Normal 6 4 4 3 3 2 3 4" xfId="15211" xr:uid="{00000000-0005-0000-0000-0000B86F0000}"/>
    <cellStyle name="Normal 6 4 4 3 3 2 3 4 2" xfId="36246" xr:uid="{00000000-0005-0000-0000-0000B96F0000}"/>
    <cellStyle name="Normal 6 4 4 3 3 2 3 5" xfId="25650" xr:uid="{00000000-0005-0000-0000-0000BA6F0000}"/>
    <cellStyle name="Normal 6 4 4 3 3 2 4" xfId="15212" xr:uid="{00000000-0005-0000-0000-0000BB6F0000}"/>
    <cellStyle name="Normal 6 4 4 3 3 2 4 2" xfId="15213" xr:uid="{00000000-0005-0000-0000-0000BC6F0000}"/>
    <cellStyle name="Normal 6 4 4 3 3 2 4 2 2" xfId="41653" xr:uid="{00000000-0005-0000-0000-0000BD6F0000}"/>
    <cellStyle name="Normal 6 4 4 3 3 2 4 3" xfId="31635" xr:uid="{00000000-0005-0000-0000-0000BE6F0000}"/>
    <cellStyle name="Normal 6 4 4 3 3 2 5" xfId="15214" xr:uid="{00000000-0005-0000-0000-0000BF6F0000}"/>
    <cellStyle name="Normal 6 4 4 3 3 2 5 2" xfId="15215" xr:uid="{00000000-0005-0000-0000-0000C06F0000}"/>
    <cellStyle name="Normal 6 4 4 3 3 2 5 2 2" xfId="41654" xr:uid="{00000000-0005-0000-0000-0000C16F0000}"/>
    <cellStyle name="Normal 6 4 4 3 3 2 5 3" xfId="31636" xr:uid="{00000000-0005-0000-0000-0000C26F0000}"/>
    <cellStyle name="Normal 6 4 4 3 3 2 6" xfId="15216" xr:uid="{00000000-0005-0000-0000-0000C36F0000}"/>
    <cellStyle name="Normal 6 4 4 3 3 2 6 2" xfId="36244" xr:uid="{00000000-0005-0000-0000-0000C46F0000}"/>
    <cellStyle name="Normal 6 4 4 3 3 2 7" xfId="25648" xr:uid="{00000000-0005-0000-0000-0000C56F0000}"/>
    <cellStyle name="Normal 6 4 4 3 3 3" xfId="15217" xr:uid="{00000000-0005-0000-0000-0000C66F0000}"/>
    <cellStyle name="Normal 6 4 4 3 3 3 2" xfId="15218" xr:uid="{00000000-0005-0000-0000-0000C76F0000}"/>
    <cellStyle name="Normal 6 4 4 3 3 3 2 2" xfId="15219" xr:uid="{00000000-0005-0000-0000-0000C86F0000}"/>
    <cellStyle name="Normal 6 4 4 3 3 3 2 2 2" xfId="41655" xr:uid="{00000000-0005-0000-0000-0000C96F0000}"/>
    <cellStyle name="Normal 6 4 4 3 3 3 2 3" xfId="31637" xr:uid="{00000000-0005-0000-0000-0000CA6F0000}"/>
    <cellStyle name="Normal 6 4 4 3 3 3 3" xfId="15220" xr:uid="{00000000-0005-0000-0000-0000CB6F0000}"/>
    <cellStyle name="Normal 6 4 4 3 3 3 3 2" xfId="15221" xr:uid="{00000000-0005-0000-0000-0000CC6F0000}"/>
    <cellStyle name="Normal 6 4 4 3 3 3 3 2 2" xfId="41656" xr:uid="{00000000-0005-0000-0000-0000CD6F0000}"/>
    <cellStyle name="Normal 6 4 4 3 3 3 3 3" xfId="31638" xr:uid="{00000000-0005-0000-0000-0000CE6F0000}"/>
    <cellStyle name="Normal 6 4 4 3 3 3 4" xfId="15222" xr:uid="{00000000-0005-0000-0000-0000CF6F0000}"/>
    <cellStyle name="Normal 6 4 4 3 3 3 4 2" xfId="36247" xr:uid="{00000000-0005-0000-0000-0000D06F0000}"/>
    <cellStyle name="Normal 6 4 4 3 3 3 5" xfId="25651" xr:uid="{00000000-0005-0000-0000-0000D16F0000}"/>
    <cellStyle name="Normal 6 4 4 3 3 4" xfId="15223" xr:uid="{00000000-0005-0000-0000-0000D26F0000}"/>
    <cellStyle name="Normal 6 4 4 3 3 4 2" xfId="15224" xr:uid="{00000000-0005-0000-0000-0000D36F0000}"/>
    <cellStyle name="Normal 6 4 4 3 3 4 2 2" xfId="15225" xr:uid="{00000000-0005-0000-0000-0000D46F0000}"/>
    <cellStyle name="Normal 6 4 4 3 3 4 2 2 2" xfId="41657" xr:uid="{00000000-0005-0000-0000-0000D56F0000}"/>
    <cellStyle name="Normal 6 4 4 3 3 4 2 3" xfId="31639" xr:uid="{00000000-0005-0000-0000-0000D66F0000}"/>
    <cellStyle name="Normal 6 4 4 3 3 4 3" xfId="15226" xr:uid="{00000000-0005-0000-0000-0000D76F0000}"/>
    <cellStyle name="Normal 6 4 4 3 3 4 3 2" xfId="15227" xr:uid="{00000000-0005-0000-0000-0000D86F0000}"/>
    <cellStyle name="Normal 6 4 4 3 3 4 3 2 2" xfId="41658" xr:uid="{00000000-0005-0000-0000-0000D96F0000}"/>
    <cellStyle name="Normal 6 4 4 3 3 4 3 3" xfId="31640" xr:uid="{00000000-0005-0000-0000-0000DA6F0000}"/>
    <cellStyle name="Normal 6 4 4 3 3 4 4" xfId="15228" xr:uid="{00000000-0005-0000-0000-0000DB6F0000}"/>
    <cellStyle name="Normal 6 4 4 3 3 4 4 2" xfId="36248" xr:uid="{00000000-0005-0000-0000-0000DC6F0000}"/>
    <cellStyle name="Normal 6 4 4 3 3 4 5" xfId="25652" xr:uid="{00000000-0005-0000-0000-0000DD6F0000}"/>
    <cellStyle name="Normal 6 4 4 3 3 5" xfId="15229" xr:uid="{00000000-0005-0000-0000-0000DE6F0000}"/>
    <cellStyle name="Normal 6 4 4 3 3 5 2" xfId="15230" xr:uid="{00000000-0005-0000-0000-0000DF6F0000}"/>
    <cellStyle name="Normal 6 4 4 3 3 5 2 2" xfId="41659" xr:uid="{00000000-0005-0000-0000-0000E06F0000}"/>
    <cellStyle name="Normal 6 4 4 3 3 5 3" xfId="31641" xr:uid="{00000000-0005-0000-0000-0000E16F0000}"/>
    <cellStyle name="Normal 6 4 4 3 3 6" xfId="15231" xr:uid="{00000000-0005-0000-0000-0000E26F0000}"/>
    <cellStyle name="Normal 6 4 4 3 3 6 2" xfId="15232" xr:uid="{00000000-0005-0000-0000-0000E36F0000}"/>
    <cellStyle name="Normal 6 4 4 3 3 6 2 2" xfId="41660" xr:uid="{00000000-0005-0000-0000-0000E46F0000}"/>
    <cellStyle name="Normal 6 4 4 3 3 6 3" xfId="31642" xr:uid="{00000000-0005-0000-0000-0000E56F0000}"/>
    <cellStyle name="Normal 6 4 4 3 3 7" xfId="15233" xr:uid="{00000000-0005-0000-0000-0000E66F0000}"/>
    <cellStyle name="Normal 6 4 4 3 3 7 2" xfId="36243" xr:uid="{00000000-0005-0000-0000-0000E76F0000}"/>
    <cellStyle name="Normal 6 4 4 3 3 8" xfId="25647" xr:uid="{00000000-0005-0000-0000-0000E86F0000}"/>
    <cellStyle name="Normal 6 4 4 3 4" xfId="15234" xr:uid="{00000000-0005-0000-0000-0000E96F0000}"/>
    <cellStyle name="Normal 6 4 4 3 4 2" xfId="15235" xr:uid="{00000000-0005-0000-0000-0000EA6F0000}"/>
    <cellStyle name="Normal 6 4 4 3 4 2 2" xfId="15236" xr:uid="{00000000-0005-0000-0000-0000EB6F0000}"/>
    <cellStyle name="Normal 6 4 4 3 4 2 2 2" xfId="15237" xr:uid="{00000000-0005-0000-0000-0000EC6F0000}"/>
    <cellStyle name="Normal 6 4 4 3 4 2 2 2 2" xfId="41661" xr:uid="{00000000-0005-0000-0000-0000ED6F0000}"/>
    <cellStyle name="Normal 6 4 4 3 4 2 2 3" xfId="31643" xr:uid="{00000000-0005-0000-0000-0000EE6F0000}"/>
    <cellStyle name="Normal 6 4 4 3 4 2 3" xfId="15238" xr:uid="{00000000-0005-0000-0000-0000EF6F0000}"/>
    <cellStyle name="Normal 6 4 4 3 4 2 3 2" xfId="15239" xr:uid="{00000000-0005-0000-0000-0000F06F0000}"/>
    <cellStyle name="Normal 6 4 4 3 4 2 3 2 2" xfId="41662" xr:uid="{00000000-0005-0000-0000-0000F16F0000}"/>
    <cellStyle name="Normal 6 4 4 3 4 2 3 3" xfId="31644" xr:uid="{00000000-0005-0000-0000-0000F26F0000}"/>
    <cellStyle name="Normal 6 4 4 3 4 2 4" xfId="15240" xr:uid="{00000000-0005-0000-0000-0000F36F0000}"/>
    <cellStyle name="Normal 6 4 4 3 4 2 4 2" xfId="36250" xr:uid="{00000000-0005-0000-0000-0000F46F0000}"/>
    <cellStyle name="Normal 6 4 4 3 4 2 5" xfId="25654" xr:uid="{00000000-0005-0000-0000-0000F56F0000}"/>
    <cellStyle name="Normal 6 4 4 3 4 3" xfId="15241" xr:uid="{00000000-0005-0000-0000-0000F66F0000}"/>
    <cellStyle name="Normal 6 4 4 3 4 3 2" xfId="15242" xr:uid="{00000000-0005-0000-0000-0000F76F0000}"/>
    <cellStyle name="Normal 6 4 4 3 4 3 2 2" xfId="15243" xr:uid="{00000000-0005-0000-0000-0000F86F0000}"/>
    <cellStyle name="Normal 6 4 4 3 4 3 2 2 2" xfId="41663" xr:uid="{00000000-0005-0000-0000-0000F96F0000}"/>
    <cellStyle name="Normal 6 4 4 3 4 3 2 3" xfId="31645" xr:uid="{00000000-0005-0000-0000-0000FA6F0000}"/>
    <cellStyle name="Normal 6 4 4 3 4 3 3" xfId="15244" xr:uid="{00000000-0005-0000-0000-0000FB6F0000}"/>
    <cellStyle name="Normal 6 4 4 3 4 3 3 2" xfId="15245" xr:uid="{00000000-0005-0000-0000-0000FC6F0000}"/>
    <cellStyle name="Normal 6 4 4 3 4 3 3 2 2" xfId="41664" xr:uid="{00000000-0005-0000-0000-0000FD6F0000}"/>
    <cellStyle name="Normal 6 4 4 3 4 3 3 3" xfId="31646" xr:uid="{00000000-0005-0000-0000-0000FE6F0000}"/>
    <cellStyle name="Normal 6 4 4 3 4 3 4" xfId="15246" xr:uid="{00000000-0005-0000-0000-0000FF6F0000}"/>
    <cellStyle name="Normal 6 4 4 3 4 3 4 2" xfId="36251" xr:uid="{00000000-0005-0000-0000-000000700000}"/>
    <cellStyle name="Normal 6 4 4 3 4 3 5" xfId="25655" xr:uid="{00000000-0005-0000-0000-000001700000}"/>
    <cellStyle name="Normal 6 4 4 3 4 4" xfId="15247" xr:uid="{00000000-0005-0000-0000-000002700000}"/>
    <cellStyle name="Normal 6 4 4 3 4 4 2" xfId="15248" xr:uid="{00000000-0005-0000-0000-000003700000}"/>
    <cellStyle name="Normal 6 4 4 3 4 4 2 2" xfId="41665" xr:uid="{00000000-0005-0000-0000-000004700000}"/>
    <cellStyle name="Normal 6 4 4 3 4 4 3" xfId="31647" xr:uid="{00000000-0005-0000-0000-000005700000}"/>
    <cellStyle name="Normal 6 4 4 3 4 5" xfId="15249" xr:uid="{00000000-0005-0000-0000-000006700000}"/>
    <cellStyle name="Normal 6 4 4 3 4 5 2" xfId="15250" xr:uid="{00000000-0005-0000-0000-000007700000}"/>
    <cellStyle name="Normal 6 4 4 3 4 5 2 2" xfId="41666" xr:uid="{00000000-0005-0000-0000-000008700000}"/>
    <cellStyle name="Normal 6 4 4 3 4 5 3" xfId="31648" xr:uid="{00000000-0005-0000-0000-000009700000}"/>
    <cellStyle name="Normal 6 4 4 3 4 6" xfId="15251" xr:uid="{00000000-0005-0000-0000-00000A700000}"/>
    <cellStyle name="Normal 6 4 4 3 4 6 2" xfId="36249" xr:uid="{00000000-0005-0000-0000-00000B700000}"/>
    <cellStyle name="Normal 6 4 4 3 4 7" xfId="25653" xr:uid="{00000000-0005-0000-0000-00000C700000}"/>
    <cellStyle name="Normal 6 4 4 3 5" xfId="15252" xr:uid="{00000000-0005-0000-0000-00000D700000}"/>
    <cellStyle name="Normal 6 4 4 3 5 2" xfId="15253" xr:uid="{00000000-0005-0000-0000-00000E700000}"/>
    <cellStyle name="Normal 6 4 4 3 5 2 2" xfId="15254" xr:uid="{00000000-0005-0000-0000-00000F700000}"/>
    <cellStyle name="Normal 6 4 4 3 5 2 2 2" xfId="41667" xr:uid="{00000000-0005-0000-0000-000010700000}"/>
    <cellStyle name="Normal 6 4 4 3 5 2 3" xfId="31649" xr:uid="{00000000-0005-0000-0000-000011700000}"/>
    <cellStyle name="Normal 6 4 4 3 5 3" xfId="15255" xr:uid="{00000000-0005-0000-0000-000012700000}"/>
    <cellStyle name="Normal 6 4 4 3 5 3 2" xfId="15256" xr:uid="{00000000-0005-0000-0000-000013700000}"/>
    <cellStyle name="Normal 6 4 4 3 5 3 2 2" xfId="41668" xr:uid="{00000000-0005-0000-0000-000014700000}"/>
    <cellStyle name="Normal 6 4 4 3 5 3 3" xfId="31650" xr:uid="{00000000-0005-0000-0000-000015700000}"/>
    <cellStyle name="Normal 6 4 4 3 5 4" xfId="15257" xr:uid="{00000000-0005-0000-0000-000016700000}"/>
    <cellStyle name="Normal 6 4 4 3 5 4 2" xfId="36252" xr:uid="{00000000-0005-0000-0000-000017700000}"/>
    <cellStyle name="Normal 6 4 4 3 5 5" xfId="25656" xr:uid="{00000000-0005-0000-0000-000018700000}"/>
    <cellStyle name="Normal 6 4 4 3 6" xfId="15258" xr:uid="{00000000-0005-0000-0000-000019700000}"/>
    <cellStyle name="Normal 6 4 4 3 6 2" xfId="15259" xr:uid="{00000000-0005-0000-0000-00001A700000}"/>
    <cellStyle name="Normal 6 4 4 3 6 2 2" xfId="15260" xr:uid="{00000000-0005-0000-0000-00001B700000}"/>
    <cellStyle name="Normal 6 4 4 3 6 2 2 2" xfId="41669" xr:uid="{00000000-0005-0000-0000-00001C700000}"/>
    <cellStyle name="Normal 6 4 4 3 6 2 3" xfId="31651" xr:uid="{00000000-0005-0000-0000-00001D700000}"/>
    <cellStyle name="Normal 6 4 4 3 6 3" xfId="15261" xr:uid="{00000000-0005-0000-0000-00001E700000}"/>
    <cellStyle name="Normal 6 4 4 3 6 3 2" xfId="15262" xr:uid="{00000000-0005-0000-0000-00001F700000}"/>
    <cellStyle name="Normal 6 4 4 3 6 3 2 2" xfId="41670" xr:uid="{00000000-0005-0000-0000-000020700000}"/>
    <cellStyle name="Normal 6 4 4 3 6 3 3" xfId="31652" xr:uid="{00000000-0005-0000-0000-000021700000}"/>
    <cellStyle name="Normal 6 4 4 3 6 4" xfId="15263" xr:uid="{00000000-0005-0000-0000-000022700000}"/>
    <cellStyle name="Normal 6 4 4 3 6 4 2" xfId="36253" xr:uid="{00000000-0005-0000-0000-000023700000}"/>
    <cellStyle name="Normal 6 4 4 3 6 5" xfId="25657" xr:uid="{00000000-0005-0000-0000-000024700000}"/>
    <cellStyle name="Normal 6 4 4 3 7" xfId="15264" xr:uid="{00000000-0005-0000-0000-000025700000}"/>
    <cellStyle name="Normal 6 4 4 3 7 2" xfId="15265" xr:uid="{00000000-0005-0000-0000-000026700000}"/>
    <cellStyle name="Normal 6 4 4 3 7 2 2" xfId="41671" xr:uid="{00000000-0005-0000-0000-000027700000}"/>
    <cellStyle name="Normal 6 4 4 3 7 3" xfId="31653" xr:uid="{00000000-0005-0000-0000-000028700000}"/>
    <cellStyle name="Normal 6 4 4 3 8" xfId="15266" xr:uid="{00000000-0005-0000-0000-000029700000}"/>
    <cellStyle name="Normal 6 4 4 3 8 2" xfId="15267" xr:uid="{00000000-0005-0000-0000-00002A700000}"/>
    <cellStyle name="Normal 6 4 4 3 8 2 2" xfId="41672" xr:uid="{00000000-0005-0000-0000-00002B700000}"/>
    <cellStyle name="Normal 6 4 4 3 8 3" xfId="31654" xr:uid="{00000000-0005-0000-0000-00002C700000}"/>
    <cellStyle name="Normal 6 4 4 3 9" xfId="15268" xr:uid="{00000000-0005-0000-0000-00002D700000}"/>
    <cellStyle name="Normal 6 4 4 3 9 2" xfId="36236" xr:uid="{00000000-0005-0000-0000-00002E700000}"/>
    <cellStyle name="Normal 6 4 4 4" xfId="15269" xr:uid="{00000000-0005-0000-0000-00002F700000}"/>
    <cellStyle name="Normal 6 4 4 4 2" xfId="15270" xr:uid="{00000000-0005-0000-0000-000030700000}"/>
    <cellStyle name="Normal 6 4 4 4 2 2" xfId="15271" xr:uid="{00000000-0005-0000-0000-000031700000}"/>
    <cellStyle name="Normal 6 4 4 4 2 2 2" xfId="15272" xr:uid="{00000000-0005-0000-0000-000032700000}"/>
    <cellStyle name="Normal 6 4 4 4 2 2 2 2" xfId="15273" xr:uid="{00000000-0005-0000-0000-000033700000}"/>
    <cellStyle name="Normal 6 4 4 4 2 2 2 2 2" xfId="41673" xr:uid="{00000000-0005-0000-0000-000034700000}"/>
    <cellStyle name="Normal 6 4 4 4 2 2 2 3" xfId="31655" xr:uid="{00000000-0005-0000-0000-000035700000}"/>
    <cellStyle name="Normal 6 4 4 4 2 2 3" xfId="15274" xr:uid="{00000000-0005-0000-0000-000036700000}"/>
    <cellStyle name="Normal 6 4 4 4 2 2 3 2" xfId="15275" xr:uid="{00000000-0005-0000-0000-000037700000}"/>
    <cellStyle name="Normal 6 4 4 4 2 2 3 2 2" xfId="41674" xr:uid="{00000000-0005-0000-0000-000038700000}"/>
    <cellStyle name="Normal 6 4 4 4 2 2 3 3" xfId="31656" xr:uid="{00000000-0005-0000-0000-000039700000}"/>
    <cellStyle name="Normal 6 4 4 4 2 2 4" xfId="15276" xr:uid="{00000000-0005-0000-0000-00003A700000}"/>
    <cellStyle name="Normal 6 4 4 4 2 2 4 2" xfId="36256" xr:uid="{00000000-0005-0000-0000-00003B700000}"/>
    <cellStyle name="Normal 6 4 4 4 2 2 5" xfId="25660" xr:uid="{00000000-0005-0000-0000-00003C700000}"/>
    <cellStyle name="Normal 6 4 4 4 2 3" xfId="15277" xr:uid="{00000000-0005-0000-0000-00003D700000}"/>
    <cellStyle name="Normal 6 4 4 4 2 3 2" xfId="15278" xr:uid="{00000000-0005-0000-0000-00003E700000}"/>
    <cellStyle name="Normal 6 4 4 4 2 3 2 2" xfId="15279" xr:uid="{00000000-0005-0000-0000-00003F700000}"/>
    <cellStyle name="Normal 6 4 4 4 2 3 2 2 2" xfId="41675" xr:uid="{00000000-0005-0000-0000-000040700000}"/>
    <cellStyle name="Normal 6 4 4 4 2 3 2 3" xfId="31657" xr:uid="{00000000-0005-0000-0000-000041700000}"/>
    <cellStyle name="Normal 6 4 4 4 2 3 3" xfId="15280" xr:uid="{00000000-0005-0000-0000-000042700000}"/>
    <cellStyle name="Normal 6 4 4 4 2 3 3 2" xfId="15281" xr:uid="{00000000-0005-0000-0000-000043700000}"/>
    <cellStyle name="Normal 6 4 4 4 2 3 3 2 2" xfId="41676" xr:uid="{00000000-0005-0000-0000-000044700000}"/>
    <cellStyle name="Normal 6 4 4 4 2 3 3 3" xfId="31658" xr:uid="{00000000-0005-0000-0000-000045700000}"/>
    <cellStyle name="Normal 6 4 4 4 2 3 4" xfId="15282" xr:uid="{00000000-0005-0000-0000-000046700000}"/>
    <cellStyle name="Normal 6 4 4 4 2 3 4 2" xfId="36257" xr:uid="{00000000-0005-0000-0000-000047700000}"/>
    <cellStyle name="Normal 6 4 4 4 2 3 5" xfId="25661" xr:uid="{00000000-0005-0000-0000-000048700000}"/>
    <cellStyle name="Normal 6 4 4 4 2 4" xfId="15283" xr:uid="{00000000-0005-0000-0000-000049700000}"/>
    <cellStyle name="Normal 6 4 4 4 2 4 2" xfId="15284" xr:uid="{00000000-0005-0000-0000-00004A700000}"/>
    <cellStyle name="Normal 6 4 4 4 2 4 2 2" xfId="41677" xr:uid="{00000000-0005-0000-0000-00004B700000}"/>
    <cellStyle name="Normal 6 4 4 4 2 4 3" xfId="31659" xr:uid="{00000000-0005-0000-0000-00004C700000}"/>
    <cellStyle name="Normal 6 4 4 4 2 5" xfId="15285" xr:uid="{00000000-0005-0000-0000-00004D700000}"/>
    <cellStyle name="Normal 6 4 4 4 2 5 2" xfId="15286" xr:uid="{00000000-0005-0000-0000-00004E700000}"/>
    <cellStyle name="Normal 6 4 4 4 2 5 2 2" xfId="41678" xr:uid="{00000000-0005-0000-0000-00004F700000}"/>
    <cellStyle name="Normal 6 4 4 4 2 5 3" xfId="31660" xr:uid="{00000000-0005-0000-0000-000050700000}"/>
    <cellStyle name="Normal 6 4 4 4 2 6" xfId="15287" xr:uid="{00000000-0005-0000-0000-000051700000}"/>
    <cellStyle name="Normal 6 4 4 4 2 6 2" xfId="36255" xr:uid="{00000000-0005-0000-0000-000052700000}"/>
    <cellStyle name="Normal 6 4 4 4 2 7" xfId="25659" xr:uid="{00000000-0005-0000-0000-000053700000}"/>
    <cellStyle name="Normal 6 4 4 4 3" xfId="15288" xr:uid="{00000000-0005-0000-0000-000054700000}"/>
    <cellStyle name="Normal 6 4 4 4 3 2" xfId="15289" xr:uid="{00000000-0005-0000-0000-000055700000}"/>
    <cellStyle name="Normal 6 4 4 4 3 2 2" xfId="15290" xr:uid="{00000000-0005-0000-0000-000056700000}"/>
    <cellStyle name="Normal 6 4 4 4 3 2 2 2" xfId="41679" xr:uid="{00000000-0005-0000-0000-000057700000}"/>
    <cellStyle name="Normal 6 4 4 4 3 2 3" xfId="31661" xr:uid="{00000000-0005-0000-0000-000058700000}"/>
    <cellStyle name="Normal 6 4 4 4 3 3" xfId="15291" xr:uid="{00000000-0005-0000-0000-000059700000}"/>
    <cellStyle name="Normal 6 4 4 4 3 3 2" xfId="15292" xr:uid="{00000000-0005-0000-0000-00005A700000}"/>
    <cellStyle name="Normal 6 4 4 4 3 3 2 2" xfId="41680" xr:uid="{00000000-0005-0000-0000-00005B700000}"/>
    <cellStyle name="Normal 6 4 4 4 3 3 3" xfId="31662" xr:uid="{00000000-0005-0000-0000-00005C700000}"/>
    <cellStyle name="Normal 6 4 4 4 3 4" xfId="15293" xr:uid="{00000000-0005-0000-0000-00005D700000}"/>
    <cellStyle name="Normal 6 4 4 4 3 4 2" xfId="36258" xr:uid="{00000000-0005-0000-0000-00005E700000}"/>
    <cellStyle name="Normal 6 4 4 4 3 5" xfId="25662" xr:uid="{00000000-0005-0000-0000-00005F700000}"/>
    <cellStyle name="Normal 6 4 4 4 4" xfId="15294" xr:uid="{00000000-0005-0000-0000-000060700000}"/>
    <cellStyle name="Normal 6 4 4 4 4 2" xfId="15295" xr:uid="{00000000-0005-0000-0000-000061700000}"/>
    <cellStyle name="Normal 6 4 4 4 4 2 2" xfId="15296" xr:uid="{00000000-0005-0000-0000-000062700000}"/>
    <cellStyle name="Normal 6 4 4 4 4 2 2 2" xfId="41681" xr:uid="{00000000-0005-0000-0000-000063700000}"/>
    <cellStyle name="Normal 6 4 4 4 4 2 3" xfId="31663" xr:uid="{00000000-0005-0000-0000-000064700000}"/>
    <cellStyle name="Normal 6 4 4 4 4 3" xfId="15297" xr:uid="{00000000-0005-0000-0000-000065700000}"/>
    <cellStyle name="Normal 6 4 4 4 4 3 2" xfId="15298" xr:uid="{00000000-0005-0000-0000-000066700000}"/>
    <cellStyle name="Normal 6 4 4 4 4 3 2 2" xfId="41682" xr:uid="{00000000-0005-0000-0000-000067700000}"/>
    <cellStyle name="Normal 6 4 4 4 4 3 3" xfId="31664" xr:uid="{00000000-0005-0000-0000-000068700000}"/>
    <cellStyle name="Normal 6 4 4 4 4 4" xfId="15299" xr:uid="{00000000-0005-0000-0000-000069700000}"/>
    <cellStyle name="Normal 6 4 4 4 4 4 2" xfId="36259" xr:uid="{00000000-0005-0000-0000-00006A700000}"/>
    <cellStyle name="Normal 6 4 4 4 4 5" xfId="25663" xr:uid="{00000000-0005-0000-0000-00006B700000}"/>
    <cellStyle name="Normal 6 4 4 4 5" xfId="15300" xr:uid="{00000000-0005-0000-0000-00006C700000}"/>
    <cellStyle name="Normal 6 4 4 4 5 2" xfId="15301" xr:uid="{00000000-0005-0000-0000-00006D700000}"/>
    <cellStyle name="Normal 6 4 4 4 5 2 2" xfId="41683" xr:uid="{00000000-0005-0000-0000-00006E700000}"/>
    <cellStyle name="Normal 6 4 4 4 5 3" xfId="31665" xr:uid="{00000000-0005-0000-0000-00006F700000}"/>
    <cellStyle name="Normal 6 4 4 4 6" xfId="15302" xr:uid="{00000000-0005-0000-0000-000070700000}"/>
    <cellStyle name="Normal 6 4 4 4 6 2" xfId="15303" xr:uid="{00000000-0005-0000-0000-000071700000}"/>
    <cellStyle name="Normal 6 4 4 4 6 2 2" xfId="41684" xr:uid="{00000000-0005-0000-0000-000072700000}"/>
    <cellStyle name="Normal 6 4 4 4 6 3" xfId="31666" xr:uid="{00000000-0005-0000-0000-000073700000}"/>
    <cellStyle name="Normal 6 4 4 4 7" xfId="15304" xr:uid="{00000000-0005-0000-0000-000074700000}"/>
    <cellStyle name="Normal 6 4 4 4 7 2" xfId="36254" xr:uid="{00000000-0005-0000-0000-000075700000}"/>
    <cellStyle name="Normal 6 4 4 4 8" xfId="25658" xr:uid="{00000000-0005-0000-0000-000076700000}"/>
    <cellStyle name="Normal 6 4 4 5" xfId="15305" xr:uid="{00000000-0005-0000-0000-000077700000}"/>
    <cellStyle name="Normal 6 4 4 5 2" xfId="15306" xr:uid="{00000000-0005-0000-0000-000078700000}"/>
    <cellStyle name="Normal 6 4 4 5 2 2" xfId="15307" xr:uid="{00000000-0005-0000-0000-000079700000}"/>
    <cellStyle name="Normal 6 4 4 5 2 2 2" xfId="15308" xr:uid="{00000000-0005-0000-0000-00007A700000}"/>
    <cellStyle name="Normal 6 4 4 5 2 2 2 2" xfId="15309" xr:uid="{00000000-0005-0000-0000-00007B700000}"/>
    <cellStyle name="Normal 6 4 4 5 2 2 2 2 2" xfId="41685" xr:uid="{00000000-0005-0000-0000-00007C700000}"/>
    <cellStyle name="Normal 6 4 4 5 2 2 2 3" xfId="31667" xr:uid="{00000000-0005-0000-0000-00007D700000}"/>
    <cellStyle name="Normal 6 4 4 5 2 2 3" xfId="15310" xr:uid="{00000000-0005-0000-0000-00007E700000}"/>
    <cellStyle name="Normal 6 4 4 5 2 2 3 2" xfId="15311" xr:uid="{00000000-0005-0000-0000-00007F700000}"/>
    <cellStyle name="Normal 6 4 4 5 2 2 3 2 2" xfId="41686" xr:uid="{00000000-0005-0000-0000-000080700000}"/>
    <cellStyle name="Normal 6 4 4 5 2 2 3 3" xfId="31668" xr:uid="{00000000-0005-0000-0000-000081700000}"/>
    <cellStyle name="Normal 6 4 4 5 2 2 4" xfId="15312" xr:uid="{00000000-0005-0000-0000-000082700000}"/>
    <cellStyle name="Normal 6 4 4 5 2 2 4 2" xfId="36262" xr:uid="{00000000-0005-0000-0000-000083700000}"/>
    <cellStyle name="Normal 6 4 4 5 2 2 5" xfId="25666" xr:uid="{00000000-0005-0000-0000-000084700000}"/>
    <cellStyle name="Normal 6 4 4 5 2 3" xfId="15313" xr:uid="{00000000-0005-0000-0000-000085700000}"/>
    <cellStyle name="Normal 6 4 4 5 2 3 2" xfId="15314" xr:uid="{00000000-0005-0000-0000-000086700000}"/>
    <cellStyle name="Normal 6 4 4 5 2 3 2 2" xfId="15315" xr:uid="{00000000-0005-0000-0000-000087700000}"/>
    <cellStyle name="Normal 6 4 4 5 2 3 2 2 2" xfId="41687" xr:uid="{00000000-0005-0000-0000-000088700000}"/>
    <cellStyle name="Normal 6 4 4 5 2 3 2 3" xfId="31669" xr:uid="{00000000-0005-0000-0000-000089700000}"/>
    <cellStyle name="Normal 6 4 4 5 2 3 3" xfId="15316" xr:uid="{00000000-0005-0000-0000-00008A700000}"/>
    <cellStyle name="Normal 6 4 4 5 2 3 3 2" xfId="15317" xr:uid="{00000000-0005-0000-0000-00008B700000}"/>
    <cellStyle name="Normal 6 4 4 5 2 3 3 2 2" xfId="41688" xr:uid="{00000000-0005-0000-0000-00008C700000}"/>
    <cellStyle name="Normal 6 4 4 5 2 3 3 3" xfId="31670" xr:uid="{00000000-0005-0000-0000-00008D700000}"/>
    <cellStyle name="Normal 6 4 4 5 2 3 4" xfId="15318" xr:uid="{00000000-0005-0000-0000-00008E700000}"/>
    <cellStyle name="Normal 6 4 4 5 2 3 4 2" xfId="36263" xr:uid="{00000000-0005-0000-0000-00008F700000}"/>
    <cellStyle name="Normal 6 4 4 5 2 3 5" xfId="25667" xr:uid="{00000000-0005-0000-0000-000090700000}"/>
    <cellStyle name="Normal 6 4 4 5 2 4" xfId="15319" xr:uid="{00000000-0005-0000-0000-000091700000}"/>
    <cellStyle name="Normal 6 4 4 5 2 4 2" xfId="15320" xr:uid="{00000000-0005-0000-0000-000092700000}"/>
    <cellStyle name="Normal 6 4 4 5 2 4 2 2" xfId="41689" xr:uid="{00000000-0005-0000-0000-000093700000}"/>
    <cellStyle name="Normal 6 4 4 5 2 4 3" xfId="31671" xr:uid="{00000000-0005-0000-0000-000094700000}"/>
    <cellStyle name="Normal 6 4 4 5 2 5" xfId="15321" xr:uid="{00000000-0005-0000-0000-000095700000}"/>
    <cellStyle name="Normal 6 4 4 5 2 5 2" xfId="15322" xr:uid="{00000000-0005-0000-0000-000096700000}"/>
    <cellStyle name="Normal 6 4 4 5 2 5 2 2" xfId="41690" xr:uid="{00000000-0005-0000-0000-000097700000}"/>
    <cellStyle name="Normal 6 4 4 5 2 5 3" xfId="31672" xr:uid="{00000000-0005-0000-0000-000098700000}"/>
    <cellStyle name="Normal 6 4 4 5 2 6" xfId="15323" xr:uid="{00000000-0005-0000-0000-000099700000}"/>
    <cellStyle name="Normal 6 4 4 5 2 6 2" xfId="36261" xr:uid="{00000000-0005-0000-0000-00009A700000}"/>
    <cellStyle name="Normal 6 4 4 5 2 7" xfId="25665" xr:uid="{00000000-0005-0000-0000-00009B700000}"/>
    <cellStyle name="Normal 6 4 4 5 3" xfId="15324" xr:uid="{00000000-0005-0000-0000-00009C700000}"/>
    <cellStyle name="Normal 6 4 4 5 3 2" xfId="15325" xr:uid="{00000000-0005-0000-0000-00009D700000}"/>
    <cellStyle name="Normal 6 4 4 5 3 2 2" xfId="15326" xr:uid="{00000000-0005-0000-0000-00009E700000}"/>
    <cellStyle name="Normal 6 4 4 5 3 2 2 2" xfId="41691" xr:uid="{00000000-0005-0000-0000-00009F700000}"/>
    <cellStyle name="Normal 6 4 4 5 3 2 3" xfId="31673" xr:uid="{00000000-0005-0000-0000-0000A0700000}"/>
    <cellStyle name="Normal 6 4 4 5 3 3" xfId="15327" xr:uid="{00000000-0005-0000-0000-0000A1700000}"/>
    <cellStyle name="Normal 6 4 4 5 3 3 2" xfId="15328" xr:uid="{00000000-0005-0000-0000-0000A2700000}"/>
    <cellStyle name="Normal 6 4 4 5 3 3 2 2" xfId="41692" xr:uid="{00000000-0005-0000-0000-0000A3700000}"/>
    <cellStyle name="Normal 6 4 4 5 3 3 3" xfId="31674" xr:uid="{00000000-0005-0000-0000-0000A4700000}"/>
    <cellStyle name="Normal 6 4 4 5 3 4" xfId="15329" xr:uid="{00000000-0005-0000-0000-0000A5700000}"/>
    <cellStyle name="Normal 6 4 4 5 3 4 2" xfId="36264" xr:uid="{00000000-0005-0000-0000-0000A6700000}"/>
    <cellStyle name="Normal 6 4 4 5 3 5" xfId="25668" xr:uid="{00000000-0005-0000-0000-0000A7700000}"/>
    <cellStyle name="Normal 6 4 4 5 4" xfId="15330" xr:uid="{00000000-0005-0000-0000-0000A8700000}"/>
    <cellStyle name="Normal 6 4 4 5 4 2" xfId="15331" xr:uid="{00000000-0005-0000-0000-0000A9700000}"/>
    <cellStyle name="Normal 6 4 4 5 4 2 2" xfId="15332" xr:uid="{00000000-0005-0000-0000-0000AA700000}"/>
    <cellStyle name="Normal 6 4 4 5 4 2 2 2" xfId="41693" xr:uid="{00000000-0005-0000-0000-0000AB700000}"/>
    <cellStyle name="Normal 6 4 4 5 4 2 3" xfId="31675" xr:uid="{00000000-0005-0000-0000-0000AC700000}"/>
    <cellStyle name="Normal 6 4 4 5 4 3" xfId="15333" xr:uid="{00000000-0005-0000-0000-0000AD700000}"/>
    <cellStyle name="Normal 6 4 4 5 4 3 2" xfId="15334" xr:uid="{00000000-0005-0000-0000-0000AE700000}"/>
    <cellStyle name="Normal 6 4 4 5 4 3 2 2" xfId="41694" xr:uid="{00000000-0005-0000-0000-0000AF700000}"/>
    <cellStyle name="Normal 6 4 4 5 4 3 3" xfId="31676" xr:uid="{00000000-0005-0000-0000-0000B0700000}"/>
    <cellStyle name="Normal 6 4 4 5 4 4" xfId="15335" xr:uid="{00000000-0005-0000-0000-0000B1700000}"/>
    <cellStyle name="Normal 6 4 4 5 4 4 2" xfId="36265" xr:uid="{00000000-0005-0000-0000-0000B2700000}"/>
    <cellStyle name="Normal 6 4 4 5 4 5" xfId="25669" xr:uid="{00000000-0005-0000-0000-0000B3700000}"/>
    <cellStyle name="Normal 6 4 4 5 5" xfId="15336" xr:uid="{00000000-0005-0000-0000-0000B4700000}"/>
    <cellStyle name="Normal 6 4 4 5 5 2" xfId="15337" xr:uid="{00000000-0005-0000-0000-0000B5700000}"/>
    <cellStyle name="Normal 6 4 4 5 5 2 2" xfId="41695" xr:uid="{00000000-0005-0000-0000-0000B6700000}"/>
    <cellStyle name="Normal 6 4 4 5 5 3" xfId="31677" xr:uid="{00000000-0005-0000-0000-0000B7700000}"/>
    <cellStyle name="Normal 6 4 4 5 6" xfId="15338" xr:uid="{00000000-0005-0000-0000-0000B8700000}"/>
    <cellStyle name="Normal 6 4 4 5 6 2" xfId="15339" xr:uid="{00000000-0005-0000-0000-0000B9700000}"/>
    <cellStyle name="Normal 6 4 4 5 6 2 2" xfId="41696" xr:uid="{00000000-0005-0000-0000-0000BA700000}"/>
    <cellStyle name="Normal 6 4 4 5 6 3" xfId="31678" xr:uid="{00000000-0005-0000-0000-0000BB700000}"/>
    <cellStyle name="Normal 6 4 4 5 7" xfId="15340" xr:uid="{00000000-0005-0000-0000-0000BC700000}"/>
    <cellStyle name="Normal 6 4 4 5 7 2" xfId="36260" xr:uid="{00000000-0005-0000-0000-0000BD700000}"/>
    <cellStyle name="Normal 6 4 4 5 8" xfId="25664" xr:uid="{00000000-0005-0000-0000-0000BE700000}"/>
    <cellStyle name="Normal 6 4 4 6" xfId="15341" xr:uid="{00000000-0005-0000-0000-0000BF700000}"/>
    <cellStyle name="Normal 6 4 4 6 2" xfId="15342" xr:uid="{00000000-0005-0000-0000-0000C0700000}"/>
    <cellStyle name="Normal 6 4 4 6 2 2" xfId="15343" xr:uid="{00000000-0005-0000-0000-0000C1700000}"/>
    <cellStyle name="Normal 6 4 4 6 2 2 2" xfId="15344" xr:uid="{00000000-0005-0000-0000-0000C2700000}"/>
    <cellStyle name="Normal 6 4 4 6 2 2 2 2" xfId="15345" xr:uid="{00000000-0005-0000-0000-0000C3700000}"/>
    <cellStyle name="Normal 6 4 4 6 2 2 2 2 2" xfId="41697" xr:uid="{00000000-0005-0000-0000-0000C4700000}"/>
    <cellStyle name="Normal 6 4 4 6 2 2 2 3" xfId="31679" xr:uid="{00000000-0005-0000-0000-0000C5700000}"/>
    <cellStyle name="Normal 6 4 4 6 2 2 3" xfId="15346" xr:uid="{00000000-0005-0000-0000-0000C6700000}"/>
    <cellStyle name="Normal 6 4 4 6 2 2 3 2" xfId="15347" xr:uid="{00000000-0005-0000-0000-0000C7700000}"/>
    <cellStyle name="Normal 6 4 4 6 2 2 3 2 2" xfId="41698" xr:uid="{00000000-0005-0000-0000-0000C8700000}"/>
    <cellStyle name="Normal 6 4 4 6 2 2 3 3" xfId="31680" xr:uid="{00000000-0005-0000-0000-0000C9700000}"/>
    <cellStyle name="Normal 6 4 4 6 2 2 4" xfId="15348" xr:uid="{00000000-0005-0000-0000-0000CA700000}"/>
    <cellStyle name="Normal 6 4 4 6 2 2 4 2" xfId="36268" xr:uid="{00000000-0005-0000-0000-0000CB700000}"/>
    <cellStyle name="Normal 6 4 4 6 2 2 5" xfId="25672" xr:uid="{00000000-0005-0000-0000-0000CC700000}"/>
    <cellStyle name="Normal 6 4 4 6 2 3" xfId="15349" xr:uid="{00000000-0005-0000-0000-0000CD700000}"/>
    <cellStyle name="Normal 6 4 4 6 2 3 2" xfId="15350" xr:uid="{00000000-0005-0000-0000-0000CE700000}"/>
    <cellStyle name="Normal 6 4 4 6 2 3 2 2" xfId="15351" xr:uid="{00000000-0005-0000-0000-0000CF700000}"/>
    <cellStyle name="Normal 6 4 4 6 2 3 2 2 2" xfId="41699" xr:uid="{00000000-0005-0000-0000-0000D0700000}"/>
    <cellStyle name="Normal 6 4 4 6 2 3 2 3" xfId="31681" xr:uid="{00000000-0005-0000-0000-0000D1700000}"/>
    <cellStyle name="Normal 6 4 4 6 2 3 3" xfId="15352" xr:uid="{00000000-0005-0000-0000-0000D2700000}"/>
    <cellStyle name="Normal 6 4 4 6 2 3 3 2" xfId="15353" xr:uid="{00000000-0005-0000-0000-0000D3700000}"/>
    <cellStyle name="Normal 6 4 4 6 2 3 3 2 2" xfId="41700" xr:uid="{00000000-0005-0000-0000-0000D4700000}"/>
    <cellStyle name="Normal 6 4 4 6 2 3 3 3" xfId="31682" xr:uid="{00000000-0005-0000-0000-0000D5700000}"/>
    <cellStyle name="Normal 6 4 4 6 2 3 4" xfId="15354" xr:uid="{00000000-0005-0000-0000-0000D6700000}"/>
    <cellStyle name="Normal 6 4 4 6 2 3 4 2" xfId="36269" xr:uid="{00000000-0005-0000-0000-0000D7700000}"/>
    <cellStyle name="Normal 6 4 4 6 2 3 5" xfId="25673" xr:uid="{00000000-0005-0000-0000-0000D8700000}"/>
    <cellStyle name="Normal 6 4 4 6 2 4" xfId="15355" xr:uid="{00000000-0005-0000-0000-0000D9700000}"/>
    <cellStyle name="Normal 6 4 4 6 2 4 2" xfId="15356" xr:uid="{00000000-0005-0000-0000-0000DA700000}"/>
    <cellStyle name="Normal 6 4 4 6 2 4 2 2" xfId="41701" xr:uid="{00000000-0005-0000-0000-0000DB700000}"/>
    <cellStyle name="Normal 6 4 4 6 2 4 3" xfId="31683" xr:uid="{00000000-0005-0000-0000-0000DC700000}"/>
    <cellStyle name="Normal 6 4 4 6 2 5" xfId="15357" xr:uid="{00000000-0005-0000-0000-0000DD700000}"/>
    <cellStyle name="Normal 6 4 4 6 2 5 2" xfId="15358" xr:uid="{00000000-0005-0000-0000-0000DE700000}"/>
    <cellStyle name="Normal 6 4 4 6 2 5 2 2" xfId="41702" xr:uid="{00000000-0005-0000-0000-0000DF700000}"/>
    <cellStyle name="Normal 6 4 4 6 2 5 3" xfId="31684" xr:uid="{00000000-0005-0000-0000-0000E0700000}"/>
    <cellStyle name="Normal 6 4 4 6 2 6" xfId="15359" xr:uid="{00000000-0005-0000-0000-0000E1700000}"/>
    <cellStyle name="Normal 6 4 4 6 2 6 2" xfId="36267" xr:uid="{00000000-0005-0000-0000-0000E2700000}"/>
    <cellStyle name="Normal 6 4 4 6 2 7" xfId="25671" xr:uid="{00000000-0005-0000-0000-0000E3700000}"/>
    <cellStyle name="Normal 6 4 4 6 3" xfId="15360" xr:uid="{00000000-0005-0000-0000-0000E4700000}"/>
    <cellStyle name="Normal 6 4 4 6 3 2" xfId="15361" xr:uid="{00000000-0005-0000-0000-0000E5700000}"/>
    <cellStyle name="Normal 6 4 4 6 3 2 2" xfId="15362" xr:uid="{00000000-0005-0000-0000-0000E6700000}"/>
    <cellStyle name="Normal 6 4 4 6 3 2 2 2" xfId="41703" xr:uid="{00000000-0005-0000-0000-0000E7700000}"/>
    <cellStyle name="Normal 6 4 4 6 3 2 3" xfId="31685" xr:uid="{00000000-0005-0000-0000-0000E8700000}"/>
    <cellStyle name="Normal 6 4 4 6 3 3" xfId="15363" xr:uid="{00000000-0005-0000-0000-0000E9700000}"/>
    <cellStyle name="Normal 6 4 4 6 3 3 2" xfId="15364" xr:uid="{00000000-0005-0000-0000-0000EA700000}"/>
    <cellStyle name="Normal 6 4 4 6 3 3 2 2" xfId="41704" xr:uid="{00000000-0005-0000-0000-0000EB700000}"/>
    <cellStyle name="Normal 6 4 4 6 3 3 3" xfId="31686" xr:uid="{00000000-0005-0000-0000-0000EC700000}"/>
    <cellStyle name="Normal 6 4 4 6 3 4" xfId="15365" xr:uid="{00000000-0005-0000-0000-0000ED700000}"/>
    <cellStyle name="Normal 6 4 4 6 3 4 2" xfId="36270" xr:uid="{00000000-0005-0000-0000-0000EE700000}"/>
    <cellStyle name="Normal 6 4 4 6 3 5" xfId="25674" xr:uid="{00000000-0005-0000-0000-0000EF700000}"/>
    <cellStyle name="Normal 6 4 4 6 4" xfId="15366" xr:uid="{00000000-0005-0000-0000-0000F0700000}"/>
    <cellStyle name="Normal 6 4 4 6 4 2" xfId="15367" xr:uid="{00000000-0005-0000-0000-0000F1700000}"/>
    <cellStyle name="Normal 6 4 4 6 4 2 2" xfId="15368" xr:uid="{00000000-0005-0000-0000-0000F2700000}"/>
    <cellStyle name="Normal 6 4 4 6 4 2 2 2" xfId="41705" xr:uid="{00000000-0005-0000-0000-0000F3700000}"/>
    <cellStyle name="Normal 6 4 4 6 4 2 3" xfId="31687" xr:uid="{00000000-0005-0000-0000-0000F4700000}"/>
    <cellStyle name="Normal 6 4 4 6 4 3" xfId="15369" xr:uid="{00000000-0005-0000-0000-0000F5700000}"/>
    <cellStyle name="Normal 6 4 4 6 4 3 2" xfId="15370" xr:uid="{00000000-0005-0000-0000-0000F6700000}"/>
    <cellStyle name="Normal 6 4 4 6 4 3 2 2" xfId="41706" xr:uid="{00000000-0005-0000-0000-0000F7700000}"/>
    <cellStyle name="Normal 6 4 4 6 4 3 3" xfId="31688" xr:uid="{00000000-0005-0000-0000-0000F8700000}"/>
    <cellStyle name="Normal 6 4 4 6 4 4" xfId="15371" xr:uid="{00000000-0005-0000-0000-0000F9700000}"/>
    <cellStyle name="Normal 6 4 4 6 4 4 2" xfId="36271" xr:uid="{00000000-0005-0000-0000-0000FA700000}"/>
    <cellStyle name="Normal 6 4 4 6 4 5" xfId="25675" xr:uid="{00000000-0005-0000-0000-0000FB700000}"/>
    <cellStyle name="Normal 6 4 4 6 5" xfId="15372" xr:uid="{00000000-0005-0000-0000-0000FC700000}"/>
    <cellStyle name="Normal 6 4 4 6 5 2" xfId="15373" xr:uid="{00000000-0005-0000-0000-0000FD700000}"/>
    <cellStyle name="Normal 6 4 4 6 5 2 2" xfId="41707" xr:uid="{00000000-0005-0000-0000-0000FE700000}"/>
    <cellStyle name="Normal 6 4 4 6 5 3" xfId="31689" xr:uid="{00000000-0005-0000-0000-0000FF700000}"/>
    <cellStyle name="Normal 6 4 4 6 6" xfId="15374" xr:uid="{00000000-0005-0000-0000-000000710000}"/>
    <cellStyle name="Normal 6 4 4 6 6 2" xfId="15375" xr:uid="{00000000-0005-0000-0000-000001710000}"/>
    <cellStyle name="Normal 6 4 4 6 6 2 2" xfId="41708" xr:uid="{00000000-0005-0000-0000-000002710000}"/>
    <cellStyle name="Normal 6 4 4 6 6 3" xfId="31690" xr:uid="{00000000-0005-0000-0000-000003710000}"/>
    <cellStyle name="Normal 6 4 4 6 7" xfId="15376" xr:uid="{00000000-0005-0000-0000-000004710000}"/>
    <cellStyle name="Normal 6 4 4 6 7 2" xfId="36266" xr:uid="{00000000-0005-0000-0000-000005710000}"/>
    <cellStyle name="Normal 6 4 4 6 8" xfId="25670" xr:uid="{00000000-0005-0000-0000-000006710000}"/>
    <cellStyle name="Normal 6 4 4 7" xfId="15377" xr:uid="{00000000-0005-0000-0000-000007710000}"/>
    <cellStyle name="Normal 6 4 4 7 2" xfId="15378" xr:uid="{00000000-0005-0000-0000-000008710000}"/>
    <cellStyle name="Normal 6 4 4 7 2 2" xfId="15379" xr:uid="{00000000-0005-0000-0000-000009710000}"/>
    <cellStyle name="Normal 6 4 4 7 2 2 2" xfId="15380" xr:uid="{00000000-0005-0000-0000-00000A710000}"/>
    <cellStyle name="Normal 6 4 4 7 2 2 2 2" xfId="41709" xr:uid="{00000000-0005-0000-0000-00000B710000}"/>
    <cellStyle name="Normal 6 4 4 7 2 2 3" xfId="31691" xr:uid="{00000000-0005-0000-0000-00000C710000}"/>
    <cellStyle name="Normal 6 4 4 7 2 3" xfId="15381" xr:uid="{00000000-0005-0000-0000-00000D710000}"/>
    <cellStyle name="Normal 6 4 4 7 2 3 2" xfId="15382" xr:uid="{00000000-0005-0000-0000-00000E710000}"/>
    <cellStyle name="Normal 6 4 4 7 2 3 2 2" xfId="41710" xr:uid="{00000000-0005-0000-0000-00000F710000}"/>
    <cellStyle name="Normal 6 4 4 7 2 3 3" xfId="31692" xr:uid="{00000000-0005-0000-0000-000010710000}"/>
    <cellStyle name="Normal 6 4 4 7 2 4" xfId="15383" xr:uid="{00000000-0005-0000-0000-000011710000}"/>
    <cellStyle name="Normal 6 4 4 7 2 4 2" xfId="36273" xr:uid="{00000000-0005-0000-0000-000012710000}"/>
    <cellStyle name="Normal 6 4 4 7 2 5" xfId="25677" xr:uid="{00000000-0005-0000-0000-000013710000}"/>
    <cellStyle name="Normal 6 4 4 7 3" xfId="15384" xr:uid="{00000000-0005-0000-0000-000014710000}"/>
    <cellStyle name="Normal 6 4 4 7 3 2" xfId="15385" xr:uid="{00000000-0005-0000-0000-000015710000}"/>
    <cellStyle name="Normal 6 4 4 7 3 2 2" xfId="15386" xr:uid="{00000000-0005-0000-0000-000016710000}"/>
    <cellStyle name="Normal 6 4 4 7 3 2 2 2" xfId="41711" xr:uid="{00000000-0005-0000-0000-000017710000}"/>
    <cellStyle name="Normal 6 4 4 7 3 2 3" xfId="31693" xr:uid="{00000000-0005-0000-0000-000018710000}"/>
    <cellStyle name="Normal 6 4 4 7 3 3" xfId="15387" xr:uid="{00000000-0005-0000-0000-000019710000}"/>
    <cellStyle name="Normal 6 4 4 7 3 3 2" xfId="15388" xr:uid="{00000000-0005-0000-0000-00001A710000}"/>
    <cellStyle name="Normal 6 4 4 7 3 3 2 2" xfId="41712" xr:uid="{00000000-0005-0000-0000-00001B710000}"/>
    <cellStyle name="Normal 6 4 4 7 3 3 3" xfId="31694" xr:uid="{00000000-0005-0000-0000-00001C710000}"/>
    <cellStyle name="Normal 6 4 4 7 3 4" xfId="15389" xr:uid="{00000000-0005-0000-0000-00001D710000}"/>
    <cellStyle name="Normal 6 4 4 7 3 4 2" xfId="36274" xr:uid="{00000000-0005-0000-0000-00001E710000}"/>
    <cellStyle name="Normal 6 4 4 7 3 5" xfId="25678" xr:uid="{00000000-0005-0000-0000-00001F710000}"/>
    <cellStyle name="Normal 6 4 4 7 4" xfId="15390" xr:uid="{00000000-0005-0000-0000-000020710000}"/>
    <cellStyle name="Normal 6 4 4 7 4 2" xfId="15391" xr:uid="{00000000-0005-0000-0000-000021710000}"/>
    <cellStyle name="Normal 6 4 4 7 4 2 2" xfId="41713" xr:uid="{00000000-0005-0000-0000-000022710000}"/>
    <cellStyle name="Normal 6 4 4 7 4 3" xfId="31695" xr:uid="{00000000-0005-0000-0000-000023710000}"/>
    <cellStyle name="Normal 6 4 4 7 5" xfId="15392" xr:uid="{00000000-0005-0000-0000-000024710000}"/>
    <cellStyle name="Normal 6 4 4 7 5 2" xfId="15393" xr:uid="{00000000-0005-0000-0000-000025710000}"/>
    <cellStyle name="Normal 6 4 4 7 5 2 2" xfId="41714" xr:uid="{00000000-0005-0000-0000-000026710000}"/>
    <cellStyle name="Normal 6 4 4 7 5 3" xfId="31696" xr:uid="{00000000-0005-0000-0000-000027710000}"/>
    <cellStyle name="Normal 6 4 4 7 6" xfId="15394" xr:uid="{00000000-0005-0000-0000-000028710000}"/>
    <cellStyle name="Normal 6 4 4 7 6 2" xfId="36272" xr:uid="{00000000-0005-0000-0000-000029710000}"/>
    <cellStyle name="Normal 6 4 4 7 7" xfId="25676" xr:uid="{00000000-0005-0000-0000-00002A710000}"/>
    <cellStyle name="Normal 6 4 4 8" xfId="15395" xr:uid="{00000000-0005-0000-0000-00002B710000}"/>
    <cellStyle name="Normal 6 4 4 8 2" xfId="15396" xr:uid="{00000000-0005-0000-0000-00002C710000}"/>
    <cellStyle name="Normal 6 4 4 8 2 2" xfId="15397" xr:uid="{00000000-0005-0000-0000-00002D710000}"/>
    <cellStyle name="Normal 6 4 4 8 2 2 2" xfId="41715" xr:uid="{00000000-0005-0000-0000-00002E710000}"/>
    <cellStyle name="Normal 6 4 4 8 2 3" xfId="31697" xr:uid="{00000000-0005-0000-0000-00002F710000}"/>
    <cellStyle name="Normal 6 4 4 8 3" xfId="15398" xr:uid="{00000000-0005-0000-0000-000030710000}"/>
    <cellStyle name="Normal 6 4 4 8 3 2" xfId="15399" xr:uid="{00000000-0005-0000-0000-000031710000}"/>
    <cellStyle name="Normal 6 4 4 8 3 2 2" xfId="41716" xr:uid="{00000000-0005-0000-0000-000032710000}"/>
    <cellStyle name="Normal 6 4 4 8 3 3" xfId="31698" xr:uid="{00000000-0005-0000-0000-000033710000}"/>
    <cellStyle name="Normal 6 4 4 8 4" xfId="15400" xr:uid="{00000000-0005-0000-0000-000034710000}"/>
    <cellStyle name="Normal 6 4 4 8 4 2" xfId="36275" xr:uid="{00000000-0005-0000-0000-000035710000}"/>
    <cellStyle name="Normal 6 4 4 8 5" xfId="25679" xr:uid="{00000000-0005-0000-0000-000036710000}"/>
    <cellStyle name="Normal 6 4 4 9" xfId="15401" xr:uid="{00000000-0005-0000-0000-000037710000}"/>
    <cellStyle name="Normal 6 4 4 9 2" xfId="15402" xr:uid="{00000000-0005-0000-0000-000038710000}"/>
    <cellStyle name="Normal 6 4 4 9 2 2" xfId="15403" xr:uid="{00000000-0005-0000-0000-000039710000}"/>
    <cellStyle name="Normal 6 4 4 9 2 2 2" xfId="41717" xr:uid="{00000000-0005-0000-0000-00003A710000}"/>
    <cellStyle name="Normal 6 4 4 9 2 3" xfId="31699" xr:uid="{00000000-0005-0000-0000-00003B710000}"/>
    <cellStyle name="Normal 6 4 4 9 3" xfId="15404" xr:uid="{00000000-0005-0000-0000-00003C710000}"/>
    <cellStyle name="Normal 6 4 4 9 3 2" xfId="15405" xr:uid="{00000000-0005-0000-0000-00003D710000}"/>
    <cellStyle name="Normal 6 4 4 9 3 2 2" xfId="41718" xr:uid="{00000000-0005-0000-0000-00003E710000}"/>
    <cellStyle name="Normal 6 4 4 9 3 3" xfId="31700" xr:uid="{00000000-0005-0000-0000-00003F710000}"/>
    <cellStyle name="Normal 6 4 4 9 4" xfId="15406" xr:uid="{00000000-0005-0000-0000-000040710000}"/>
    <cellStyle name="Normal 6 4 4 9 4 2" xfId="36276" xr:uid="{00000000-0005-0000-0000-000041710000}"/>
    <cellStyle name="Normal 6 4 4 9 5" xfId="25680" xr:uid="{00000000-0005-0000-0000-000042710000}"/>
    <cellStyle name="Normal 6 4 5" xfId="15407" xr:uid="{00000000-0005-0000-0000-000043710000}"/>
    <cellStyle name="Normal 6 4 5 10" xfId="15408" xr:uid="{00000000-0005-0000-0000-000044710000}"/>
    <cellStyle name="Normal 6 4 5 10 2" xfId="15409" xr:uid="{00000000-0005-0000-0000-000045710000}"/>
    <cellStyle name="Normal 6 4 5 10 2 2" xfId="41719" xr:uid="{00000000-0005-0000-0000-000046710000}"/>
    <cellStyle name="Normal 6 4 5 10 3" xfId="31701" xr:uid="{00000000-0005-0000-0000-000047710000}"/>
    <cellStyle name="Normal 6 4 5 11" xfId="15410" xr:uid="{00000000-0005-0000-0000-000048710000}"/>
    <cellStyle name="Normal 6 4 5 11 2" xfId="36277" xr:uid="{00000000-0005-0000-0000-000049710000}"/>
    <cellStyle name="Normal 6 4 5 12" xfId="25681" xr:uid="{00000000-0005-0000-0000-00004A710000}"/>
    <cellStyle name="Normal 6 4 5 2" xfId="15411" xr:uid="{00000000-0005-0000-0000-00004B710000}"/>
    <cellStyle name="Normal 6 4 5 2 10" xfId="25682" xr:uid="{00000000-0005-0000-0000-00004C710000}"/>
    <cellStyle name="Normal 6 4 5 2 2" xfId="15412" xr:uid="{00000000-0005-0000-0000-00004D710000}"/>
    <cellStyle name="Normal 6 4 5 2 2 2" xfId="15413" xr:uid="{00000000-0005-0000-0000-00004E710000}"/>
    <cellStyle name="Normal 6 4 5 2 2 2 2" xfId="15414" xr:uid="{00000000-0005-0000-0000-00004F710000}"/>
    <cellStyle name="Normal 6 4 5 2 2 2 2 2" xfId="15415" xr:uid="{00000000-0005-0000-0000-000050710000}"/>
    <cellStyle name="Normal 6 4 5 2 2 2 2 2 2" xfId="15416" xr:uid="{00000000-0005-0000-0000-000051710000}"/>
    <cellStyle name="Normal 6 4 5 2 2 2 2 2 2 2" xfId="41720" xr:uid="{00000000-0005-0000-0000-000052710000}"/>
    <cellStyle name="Normal 6 4 5 2 2 2 2 2 3" xfId="31702" xr:uid="{00000000-0005-0000-0000-000053710000}"/>
    <cellStyle name="Normal 6 4 5 2 2 2 2 3" xfId="15417" xr:uid="{00000000-0005-0000-0000-000054710000}"/>
    <cellStyle name="Normal 6 4 5 2 2 2 2 3 2" xfId="15418" xr:uid="{00000000-0005-0000-0000-000055710000}"/>
    <cellStyle name="Normal 6 4 5 2 2 2 2 3 2 2" xfId="41721" xr:uid="{00000000-0005-0000-0000-000056710000}"/>
    <cellStyle name="Normal 6 4 5 2 2 2 2 3 3" xfId="31703" xr:uid="{00000000-0005-0000-0000-000057710000}"/>
    <cellStyle name="Normal 6 4 5 2 2 2 2 4" xfId="15419" xr:uid="{00000000-0005-0000-0000-000058710000}"/>
    <cellStyle name="Normal 6 4 5 2 2 2 2 4 2" xfId="36281" xr:uid="{00000000-0005-0000-0000-000059710000}"/>
    <cellStyle name="Normal 6 4 5 2 2 2 2 5" xfId="25685" xr:uid="{00000000-0005-0000-0000-00005A710000}"/>
    <cellStyle name="Normal 6 4 5 2 2 2 3" xfId="15420" xr:uid="{00000000-0005-0000-0000-00005B710000}"/>
    <cellStyle name="Normal 6 4 5 2 2 2 3 2" xfId="15421" xr:uid="{00000000-0005-0000-0000-00005C710000}"/>
    <cellStyle name="Normal 6 4 5 2 2 2 3 2 2" xfId="15422" xr:uid="{00000000-0005-0000-0000-00005D710000}"/>
    <cellStyle name="Normal 6 4 5 2 2 2 3 2 2 2" xfId="41722" xr:uid="{00000000-0005-0000-0000-00005E710000}"/>
    <cellStyle name="Normal 6 4 5 2 2 2 3 2 3" xfId="31704" xr:uid="{00000000-0005-0000-0000-00005F710000}"/>
    <cellStyle name="Normal 6 4 5 2 2 2 3 3" xfId="15423" xr:uid="{00000000-0005-0000-0000-000060710000}"/>
    <cellStyle name="Normal 6 4 5 2 2 2 3 3 2" xfId="15424" xr:uid="{00000000-0005-0000-0000-000061710000}"/>
    <cellStyle name="Normal 6 4 5 2 2 2 3 3 2 2" xfId="41723" xr:uid="{00000000-0005-0000-0000-000062710000}"/>
    <cellStyle name="Normal 6 4 5 2 2 2 3 3 3" xfId="31705" xr:uid="{00000000-0005-0000-0000-000063710000}"/>
    <cellStyle name="Normal 6 4 5 2 2 2 3 4" xfId="15425" xr:uid="{00000000-0005-0000-0000-000064710000}"/>
    <cellStyle name="Normal 6 4 5 2 2 2 3 4 2" xfId="36282" xr:uid="{00000000-0005-0000-0000-000065710000}"/>
    <cellStyle name="Normal 6 4 5 2 2 2 3 5" xfId="25686" xr:uid="{00000000-0005-0000-0000-000066710000}"/>
    <cellStyle name="Normal 6 4 5 2 2 2 4" xfId="15426" xr:uid="{00000000-0005-0000-0000-000067710000}"/>
    <cellStyle name="Normal 6 4 5 2 2 2 4 2" xfId="15427" xr:uid="{00000000-0005-0000-0000-000068710000}"/>
    <cellStyle name="Normal 6 4 5 2 2 2 4 2 2" xfId="41724" xr:uid="{00000000-0005-0000-0000-000069710000}"/>
    <cellStyle name="Normal 6 4 5 2 2 2 4 3" xfId="31706" xr:uid="{00000000-0005-0000-0000-00006A710000}"/>
    <cellStyle name="Normal 6 4 5 2 2 2 5" xfId="15428" xr:uid="{00000000-0005-0000-0000-00006B710000}"/>
    <cellStyle name="Normal 6 4 5 2 2 2 5 2" xfId="15429" xr:uid="{00000000-0005-0000-0000-00006C710000}"/>
    <cellStyle name="Normal 6 4 5 2 2 2 5 2 2" xfId="41725" xr:uid="{00000000-0005-0000-0000-00006D710000}"/>
    <cellStyle name="Normal 6 4 5 2 2 2 5 3" xfId="31707" xr:uid="{00000000-0005-0000-0000-00006E710000}"/>
    <cellStyle name="Normal 6 4 5 2 2 2 6" xfId="15430" xr:uid="{00000000-0005-0000-0000-00006F710000}"/>
    <cellStyle name="Normal 6 4 5 2 2 2 6 2" xfId="36280" xr:uid="{00000000-0005-0000-0000-000070710000}"/>
    <cellStyle name="Normal 6 4 5 2 2 2 7" xfId="25684" xr:uid="{00000000-0005-0000-0000-000071710000}"/>
    <cellStyle name="Normal 6 4 5 2 2 3" xfId="15431" xr:uid="{00000000-0005-0000-0000-000072710000}"/>
    <cellStyle name="Normal 6 4 5 2 2 3 2" xfId="15432" xr:uid="{00000000-0005-0000-0000-000073710000}"/>
    <cellStyle name="Normal 6 4 5 2 2 3 2 2" xfId="15433" xr:uid="{00000000-0005-0000-0000-000074710000}"/>
    <cellStyle name="Normal 6 4 5 2 2 3 2 2 2" xfId="41726" xr:uid="{00000000-0005-0000-0000-000075710000}"/>
    <cellStyle name="Normal 6 4 5 2 2 3 2 3" xfId="31708" xr:uid="{00000000-0005-0000-0000-000076710000}"/>
    <cellStyle name="Normal 6 4 5 2 2 3 3" xfId="15434" xr:uid="{00000000-0005-0000-0000-000077710000}"/>
    <cellStyle name="Normal 6 4 5 2 2 3 3 2" xfId="15435" xr:uid="{00000000-0005-0000-0000-000078710000}"/>
    <cellStyle name="Normal 6 4 5 2 2 3 3 2 2" xfId="41727" xr:uid="{00000000-0005-0000-0000-000079710000}"/>
    <cellStyle name="Normal 6 4 5 2 2 3 3 3" xfId="31709" xr:uid="{00000000-0005-0000-0000-00007A710000}"/>
    <cellStyle name="Normal 6 4 5 2 2 3 4" xfId="15436" xr:uid="{00000000-0005-0000-0000-00007B710000}"/>
    <cellStyle name="Normal 6 4 5 2 2 3 4 2" xfId="36283" xr:uid="{00000000-0005-0000-0000-00007C710000}"/>
    <cellStyle name="Normal 6 4 5 2 2 3 5" xfId="25687" xr:uid="{00000000-0005-0000-0000-00007D710000}"/>
    <cellStyle name="Normal 6 4 5 2 2 4" xfId="15437" xr:uid="{00000000-0005-0000-0000-00007E710000}"/>
    <cellStyle name="Normal 6 4 5 2 2 4 2" xfId="15438" xr:uid="{00000000-0005-0000-0000-00007F710000}"/>
    <cellStyle name="Normal 6 4 5 2 2 4 2 2" xfId="15439" xr:uid="{00000000-0005-0000-0000-000080710000}"/>
    <cellStyle name="Normal 6 4 5 2 2 4 2 2 2" xfId="41728" xr:uid="{00000000-0005-0000-0000-000081710000}"/>
    <cellStyle name="Normal 6 4 5 2 2 4 2 3" xfId="31710" xr:uid="{00000000-0005-0000-0000-000082710000}"/>
    <cellStyle name="Normal 6 4 5 2 2 4 3" xfId="15440" xr:uid="{00000000-0005-0000-0000-000083710000}"/>
    <cellStyle name="Normal 6 4 5 2 2 4 3 2" xfId="15441" xr:uid="{00000000-0005-0000-0000-000084710000}"/>
    <cellStyle name="Normal 6 4 5 2 2 4 3 2 2" xfId="41729" xr:uid="{00000000-0005-0000-0000-000085710000}"/>
    <cellStyle name="Normal 6 4 5 2 2 4 3 3" xfId="31711" xr:uid="{00000000-0005-0000-0000-000086710000}"/>
    <cellStyle name="Normal 6 4 5 2 2 4 4" xfId="15442" xr:uid="{00000000-0005-0000-0000-000087710000}"/>
    <cellStyle name="Normal 6 4 5 2 2 4 4 2" xfId="36284" xr:uid="{00000000-0005-0000-0000-000088710000}"/>
    <cellStyle name="Normal 6 4 5 2 2 4 5" xfId="25688" xr:uid="{00000000-0005-0000-0000-000089710000}"/>
    <cellStyle name="Normal 6 4 5 2 2 5" xfId="15443" xr:uid="{00000000-0005-0000-0000-00008A710000}"/>
    <cellStyle name="Normal 6 4 5 2 2 5 2" xfId="15444" xr:uid="{00000000-0005-0000-0000-00008B710000}"/>
    <cellStyle name="Normal 6 4 5 2 2 5 2 2" xfId="41730" xr:uid="{00000000-0005-0000-0000-00008C710000}"/>
    <cellStyle name="Normal 6 4 5 2 2 5 3" xfId="31712" xr:uid="{00000000-0005-0000-0000-00008D710000}"/>
    <cellStyle name="Normal 6 4 5 2 2 6" xfId="15445" xr:uid="{00000000-0005-0000-0000-00008E710000}"/>
    <cellStyle name="Normal 6 4 5 2 2 6 2" xfId="15446" xr:uid="{00000000-0005-0000-0000-00008F710000}"/>
    <cellStyle name="Normal 6 4 5 2 2 6 2 2" xfId="41731" xr:uid="{00000000-0005-0000-0000-000090710000}"/>
    <cellStyle name="Normal 6 4 5 2 2 6 3" xfId="31713" xr:uid="{00000000-0005-0000-0000-000091710000}"/>
    <cellStyle name="Normal 6 4 5 2 2 7" xfId="15447" xr:uid="{00000000-0005-0000-0000-000092710000}"/>
    <cellStyle name="Normal 6 4 5 2 2 7 2" xfId="36279" xr:uid="{00000000-0005-0000-0000-000093710000}"/>
    <cellStyle name="Normal 6 4 5 2 2 8" xfId="25683" xr:uid="{00000000-0005-0000-0000-000094710000}"/>
    <cellStyle name="Normal 6 4 5 2 3" xfId="15448" xr:uid="{00000000-0005-0000-0000-000095710000}"/>
    <cellStyle name="Normal 6 4 5 2 3 2" xfId="15449" xr:uid="{00000000-0005-0000-0000-000096710000}"/>
    <cellStyle name="Normal 6 4 5 2 3 2 2" xfId="15450" xr:uid="{00000000-0005-0000-0000-000097710000}"/>
    <cellStyle name="Normal 6 4 5 2 3 2 2 2" xfId="15451" xr:uid="{00000000-0005-0000-0000-000098710000}"/>
    <cellStyle name="Normal 6 4 5 2 3 2 2 2 2" xfId="15452" xr:uid="{00000000-0005-0000-0000-000099710000}"/>
    <cellStyle name="Normal 6 4 5 2 3 2 2 2 2 2" xfId="41732" xr:uid="{00000000-0005-0000-0000-00009A710000}"/>
    <cellStyle name="Normal 6 4 5 2 3 2 2 2 3" xfId="31714" xr:uid="{00000000-0005-0000-0000-00009B710000}"/>
    <cellStyle name="Normal 6 4 5 2 3 2 2 3" xfId="15453" xr:uid="{00000000-0005-0000-0000-00009C710000}"/>
    <cellStyle name="Normal 6 4 5 2 3 2 2 3 2" xfId="15454" xr:uid="{00000000-0005-0000-0000-00009D710000}"/>
    <cellStyle name="Normal 6 4 5 2 3 2 2 3 2 2" xfId="41733" xr:uid="{00000000-0005-0000-0000-00009E710000}"/>
    <cellStyle name="Normal 6 4 5 2 3 2 2 3 3" xfId="31715" xr:uid="{00000000-0005-0000-0000-00009F710000}"/>
    <cellStyle name="Normal 6 4 5 2 3 2 2 4" xfId="15455" xr:uid="{00000000-0005-0000-0000-0000A0710000}"/>
    <cellStyle name="Normal 6 4 5 2 3 2 2 4 2" xfId="36287" xr:uid="{00000000-0005-0000-0000-0000A1710000}"/>
    <cellStyle name="Normal 6 4 5 2 3 2 2 5" xfId="25691" xr:uid="{00000000-0005-0000-0000-0000A2710000}"/>
    <cellStyle name="Normal 6 4 5 2 3 2 3" xfId="15456" xr:uid="{00000000-0005-0000-0000-0000A3710000}"/>
    <cellStyle name="Normal 6 4 5 2 3 2 3 2" xfId="15457" xr:uid="{00000000-0005-0000-0000-0000A4710000}"/>
    <cellStyle name="Normal 6 4 5 2 3 2 3 2 2" xfId="15458" xr:uid="{00000000-0005-0000-0000-0000A5710000}"/>
    <cellStyle name="Normal 6 4 5 2 3 2 3 2 2 2" xfId="41734" xr:uid="{00000000-0005-0000-0000-0000A6710000}"/>
    <cellStyle name="Normal 6 4 5 2 3 2 3 2 3" xfId="31716" xr:uid="{00000000-0005-0000-0000-0000A7710000}"/>
    <cellStyle name="Normal 6 4 5 2 3 2 3 3" xfId="15459" xr:uid="{00000000-0005-0000-0000-0000A8710000}"/>
    <cellStyle name="Normal 6 4 5 2 3 2 3 3 2" xfId="15460" xr:uid="{00000000-0005-0000-0000-0000A9710000}"/>
    <cellStyle name="Normal 6 4 5 2 3 2 3 3 2 2" xfId="41735" xr:uid="{00000000-0005-0000-0000-0000AA710000}"/>
    <cellStyle name="Normal 6 4 5 2 3 2 3 3 3" xfId="31717" xr:uid="{00000000-0005-0000-0000-0000AB710000}"/>
    <cellStyle name="Normal 6 4 5 2 3 2 3 4" xfId="15461" xr:uid="{00000000-0005-0000-0000-0000AC710000}"/>
    <cellStyle name="Normal 6 4 5 2 3 2 3 4 2" xfId="36288" xr:uid="{00000000-0005-0000-0000-0000AD710000}"/>
    <cellStyle name="Normal 6 4 5 2 3 2 3 5" xfId="25692" xr:uid="{00000000-0005-0000-0000-0000AE710000}"/>
    <cellStyle name="Normal 6 4 5 2 3 2 4" xfId="15462" xr:uid="{00000000-0005-0000-0000-0000AF710000}"/>
    <cellStyle name="Normal 6 4 5 2 3 2 4 2" xfId="15463" xr:uid="{00000000-0005-0000-0000-0000B0710000}"/>
    <cellStyle name="Normal 6 4 5 2 3 2 4 2 2" xfId="41736" xr:uid="{00000000-0005-0000-0000-0000B1710000}"/>
    <cellStyle name="Normal 6 4 5 2 3 2 4 3" xfId="31718" xr:uid="{00000000-0005-0000-0000-0000B2710000}"/>
    <cellStyle name="Normal 6 4 5 2 3 2 5" xfId="15464" xr:uid="{00000000-0005-0000-0000-0000B3710000}"/>
    <cellStyle name="Normal 6 4 5 2 3 2 5 2" xfId="15465" xr:uid="{00000000-0005-0000-0000-0000B4710000}"/>
    <cellStyle name="Normal 6 4 5 2 3 2 5 2 2" xfId="41737" xr:uid="{00000000-0005-0000-0000-0000B5710000}"/>
    <cellStyle name="Normal 6 4 5 2 3 2 5 3" xfId="31719" xr:uid="{00000000-0005-0000-0000-0000B6710000}"/>
    <cellStyle name="Normal 6 4 5 2 3 2 6" xfId="15466" xr:uid="{00000000-0005-0000-0000-0000B7710000}"/>
    <cellStyle name="Normal 6 4 5 2 3 2 6 2" xfId="36286" xr:uid="{00000000-0005-0000-0000-0000B8710000}"/>
    <cellStyle name="Normal 6 4 5 2 3 2 7" xfId="25690" xr:uid="{00000000-0005-0000-0000-0000B9710000}"/>
    <cellStyle name="Normal 6 4 5 2 3 3" xfId="15467" xr:uid="{00000000-0005-0000-0000-0000BA710000}"/>
    <cellStyle name="Normal 6 4 5 2 3 3 2" xfId="15468" xr:uid="{00000000-0005-0000-0000-0000BB710000}"/>
    <cellStyle name="Normal 6 4 5 2 3 3 2 2" xfId="15469" xr:uid="{00000000-0005-0000-0000-0000BC710000}"/>
    <cellStyle name="Normal 6 4 5 2 3 3 2 2 2" xfId="41738" xr:uid="{00000000-0005-0000-0000-0000BD710000}"/>
    <cellStyle name="Normal 6 4 5 2 3 3 2 3" xfId="31720" xr:uid="{00000000-0005-0000-0000-0000BE710000}"/>
    <cellStyle name="Normal 6 4 5 2 3 3 3" xfId="15470" xr:uid="{00000000-0005-0000-0000-0000BF710000}"/>
    <cellStyle name="Normal 6 4 5 2 3 3 3 2" xfId="15471" xr:uid="{00000000-0005-0000-0000-0000C0710000}"/>
    <cellStyle name="Normal 6 4 5 2 3 3 3 2 2" xfId="41739" xr:uid="{00000000-0005-0000-0000-0000C1710000}"/>
    <cellStyle name="Normal 6 4 5 2 3 3 3 3" xfId="31721" xr:uid="{00000000-0005-0000-0000-0000C2710000}"/>
    <cellStyle name="Normal 6 4 5 2 3 3 4" xfId="15472" xr:uid="{00000000-0005-0000-0000-0000C3710000}"/>
    <cellStyle name="Normal 6 4 5 2 3 3 4 2" xfId="36289" xr:uid="{00000000-0005-0000-0000-0000C4710000}"/>
    <cellStyle name="Normal 6 4 5 2 3 3 5" xfId="25693" xr:uid="{00000000-0005-0000-0000-0000C5710000}"/>
    <cellStyle name="Normal 6 4 5 2 3 4" xfId="15473" xr:uid="{00000000-0005-0000-0000-0000C6710000}"/>
    <cellStyle name="Normal 6 4 5 2 3 4 2" xfId="15474" xr:uid="{00000000-0005-0000-0000-0000C7710000}"/>
    <cellStyle name="Normal 6 4 5 2 3 4 2 2" xfId="15475" xr:uid="{00000000-0005-0000-0000-0000C8710000}"/>
    <cellStyle name="Normal 6 4 5 2 3 4 2 2 2" xfId="41740" xr:uid="{00000000-0005-0000-0000-0000C9710000}"/>
    <cellStyle name="Normal 6 4 5 2 3 4 2 3" xfId="31722" xr:uid="{00000000-0005-0000-0000-0000CA710000}"/>
    <cellStyle name="Normal 6 4 5 2 3 4 3" xfId="15476" xr:uid="{00000000-0005-0000-0000-0000CB710000}"/>
    <cellStyle name="Normal 6 4 5 2 3 4 3 2" xfId="15477" xr:uid="{00000000-0005-0000-0000-0000CC710000}"/>
    <cellStyle name="Normal 6 4 5 2 3 4 3 2 2" xfId="41741" xr:uid="{00000000-0005-0000-0000-0000CD710000}"/>
    <cellStyle name="Normal 6 4 5 2 3 4 3 3" xfId="31723" xr:uid="{00000000-0005-0000-0000-0000CE710000}"/>
    <cellStyle name="Normal 6 4 5 2 3 4 4" xfId="15478" xr:uid="{00000000-0005-0000-0000-0000CF710000}"/>
    <cellStyle name="Normal 6 4 5 2 3 4 4 2" xfId="36290" xr:uid="{00000000-0005-0000-0000-0000D0710000}"/>
    <cellStyle name="Normal 6 4 5 2 3 4 5" xfId="25694" xr:uid="{00000000-0005-0000-0000-0000D1710000}"/>
    <cellStyle name="Normal 6 4 5 2 3 5" xfId="15479" xr:uid="{00000000-0005-0000-0000-0000D2710000}"/>
    <cellStyle name="Normal 6 4 5 2 3 5 2" xfId="15480" xr:uid="{00000000-0005-0000-0000-0000D3710000}"/>
    <cellStyle name="Normal 6 4 5 2 3 5 2 2" xfId="41742" xr:uid="{00000000-0005-0000-0000-0000D4710000}"/>
    <cellStyle name="Normal 6 4 5 2 3 5 3" xfId="31724" xr:uid="{00000000-0005-0000-0000-0000D5710000}"/>
    <cellStyle name="Normal 6 4 5 2 3 6" xfId="15481" xr:uid="{00000000-0005-0000-0000-0000D6710000}"/>
    <cellStyle name="Normal 6 4 5 2 3 6 2" xfId="15482" xr:uid="{00000000-0005-0000-0000-0000D7710000}"/>
    <cellStyle name="Normal 6 4 5 2 3 6 2 2" xfId="41743" xr:uid="{00000000-0005-0000-0000-0000D8710000}"/>
    <cellStyle name="Normal 6 4 5 2 3 6 3" xfId="31725" xr:uid="{00000000-0005-0000-0000-0000D9710000}"/>
    <cellStyle name="Normal 6 4 5 2 3 7" xfId="15483" xr:uid="{00000000-0005-0000-0000-0000DA710000}"/>
    <cellStyle name="Normal 6 4 5 2 3 7 2" xfId="36285" xr:uid="{00000000-0005-0000-0000-0000DB710000}"/>
    <cellStyle name="Normal 6 4 5 2 3 8" xfId="25689" xr:uid="{00000000-0005-0000-0000-0000DC710000}"/>
    <cellStyle name="Normal 6 4 5 2 4" xfId="15484" xr:uid="{00000000-0005-0000-0000-0000DD710000}"/>
    <cellStyle name="Normal 6 4 5 2 4 2" xfId="15485" xr:uid="{00000000-0005-0000-0000-0000DE710000}"/>
    <cellStyle name="Normal 6 4 5 2 4 2 2" xfId="15486" xr:uid="{00000000-0005-0000-0000-0000DF710000}"/>
    <cellStyle name="Normal 6 4 5 2 4 2 2 2" xfId="15487" xr:uid="{00000000-0005-0000-0000-0000E0710000}"/>
    <cellStyle name="Normal 6 4 5 2 4 2 2 2 2" xfId="41744" xr:uid="{00000000-0005-0000-0000-0000E1710000}"/>
    <cellStyle name="Normal 6 4 5 2 4 2 2 3" xfId="31726" xr:uid="{00000000-0005-0000-0000-0000E2710000}"/>
    <cellStyle name="Normal 6 4 5 2 4 2 3" xfId="15488" xr:uid="{00000000-0005-0000-0000-0000E3710000}"/>
    <cellStyle name="Normal 6 4 5 2 4 2 3 2" xfId="15489" xr:uid="{00000000-0005-0000-0000-0000E4710000}"/>
    <cellStyle name="Normal 6 4 5 2 4 2 3 2 2" xfId="41745" xr:uid="{00000000-0005-0000-0000-0000E5710000}"/>
    <cellStyle name="Normal 6 4 5 2 4 2 3 3" xfId="31727" xr:uid="{00000000-0005-0000-0000-0000E6710000}"/>
    <cellStyle name="Normal 6 4 5 2 4 2 4" xfId="15490" xr:uid="{00000000-0005-0000-0000-0000E7710000}"/>
    <cellStyle name="Normal 6 4 5 2 4 2 4 2" xfId="36292" xr:uid="{00000000-0005-0000-0000-0000E8710000}"/>
    <cellStyle name="Normal 6 4 5 2 4 2 5" xfId="25696" xr:uid="{00000000-0005-0000-0000-0000E9710000}"/>
    <cellStyle name="Normal 6 4 5 2 4 3" xfId="15491" xr:uid="{00000000-0005-0000-0000-0000EA710000}"/>
    <cellStyle name="Normal 6 4 5 2 4 3 2" xfId="15492" xr:uid="{00000000-0005-0000-0000-0000EB710000}"/>
    <cellStyle name="Normal 6 4 5 2 4 3 2 2" xfId="15493" xr:uid="{00000000-0005-0000-0000-0000EC710000}"/>
    <cellStyle name="Normal 6 4 5 2 4 3 2 2 2" xfId="41746" xr:uid="{00000000-0005-0000-0000-0000ED710000}"/>
    <cellStyle name="Normal 6 4 5 2 4 3 2 3" xfId="31728" xr:uid="{00000000-0005-0000-0000-0000EE710000}"/>
    <cellStyle name="Normal 6 4 5 2 4 3 3" xfId="15494" xr:uid="{00000000-0005-0000-0000-0000EF710000}"/>
    <cellStyle name="Normal 6 4 5 2 4 3 3 2" xfId="15495" xr:uid="{00000000-0005-0000-0000-0000F0710000}"/>
    <cellStyle name="Normal 6 4 5 2 4 3 3 2 2" xfId="41747" xr:uid="{00000000-0005-0000-0000-0000F1710000}"/>
    <cellStyle name="Normal 6 4 5 2 4 3 3 3" xfId="31729" xr:uid="{00000000-0005-0000-0000-0000F2710000}"/>
    <cellStyle name="Normal 6 4 5 2 4 3 4" xfId="15496" xr:uid="{00000000-0005-0000-0000-0000F3710000}"/>
    <cellStyle name="Normal 6 4 5 2 4 3 4 2" xfId="36293" xr:uid="{00000000-0005-0000-0000-0000F4710000}"/>
    <cellStyle name="Normal 6 4 5 2 4 3 5" xfId="25697" xr:uid="{00000000-0005-0000-0000-0000F5710000}"/>
    <cellStyle name="Normal 6 4 5 2 4 4" xfId="15497" xr:uid="{00000000-0005-0000-0000-0000F6710000}"/>
    <cellStyle name="Normal 6 4 5 2 4 4 2" xfId="15498" xr:uid="{00000000-0005-0000-0000-0000F7710000}"/>
    <cellStyle name="Normal 6 4 5 2 4 4 2 2" xfId="41748" xr:uid="{00000000-0005-0000-0000-0000F8710000}"/>
    <cellStyle name="Normal 6 4 5 2 4 4 3" xfId="31730" xr:uid="{00000000-0005-0000-0000-0000F9710000}"/>
    <cellStyle name="Normal 6 4 5 2 4 5" xfId="15499" xr:uid="{00000000-0005-0000-0000-0000FA710000}"/>
    <cellStyle name="Normal 6 4 5 2 4 5 2" xfId="15500" xr:uid="{00000000-0005-0000-0000-0000FB710000}"/>
    <cellStyle name="Normal 6 4 5 2 4 5 2 2" xfId="41749" xr:uid="{00000000-0005-0000-0000-0000FC710000}"/>
    <cellStyle name="Normal 6 4 5 2 4 5 3" xfId="31731" xr:uid="{00000000-0005-0000-0000-0000FD710000}"/>
    <cellStyle name="Normal 6 4 5 2 4 6" xfId="15501" xr:uid="{00000000-0005-0000-0000-0000FE710000}"/>
    <cellStyle name="Normal 6 4 5 2 4 6 2" xfId="36291" xr:uid="{00000000-0005-0000-0000-0000FF710000}"/>
    <cellStyle name="Normal 6 4 5 2 4 7" xfId="25695" xr:uid="{00000000-0005-0000-0000-000000720000}"/>
    <cellStyle name="Normal 6 4 5 2 5" xfId="15502" xr:uid="{00000000-0005-0000-0000-000001720000}"/>
    <cellStyle name="Normal 6 4 5 2 5 2" xfId="15503" xr:uid="{00000000-0005-0000-0000-000002720000}"/>
    <cellStyle name="Normal 6 4 5 2 5 2 2" xfId="15504" xr:uid="{00000000-0005-0000-0000-000003720000}"/>
    <cellStyle name="Normal 6 4 5 2 5 2 2 2" xfId="41750" xr:uid="{00000000-0005-0000-0000-000004720000}"/>
    <cellStyle name="Normal 6 4 5 2 5 2 3" xfId="31732" xr:uid="{00000000-0005-0000-0000-000005720000}"/>
    <cellStyle name="Normal 6 4 5 2 5 3" xfId="15505" xr:uid="{00000000-0005-0000-0000-000006720000}"/>
    <cellStyle name="Normal 6 4 5 2 5 3 2" xfId="15506" xr:uid="{00000000-0005-0000-0000-000007720000}"/>
    <cellStyle name="Normal 6 4 5 2 5 3 2 2" xfId="41751" xr:uid="{00000000-0005-0000-0000-000008720000}"/>
    <cellStyle name="Normal 6 4 5 2 5 3 3" xfId="31733" xr:uid="{00000000-0005-0000-0000-000009720000}"/>
    <cellStyle name="Normal 6 4 5 2 5 4" xfId="15507" xr:uid="{00000000-0005-0000-0000-00000A720000}"/>
    <cellStyle name="Normal 6 4 5 2 5 4 2" xfId="36294" xr:uid="{00000000-0005-0000-0000-00000B720000}"/>
    <cellStyle name="Normal 6 4 5 2 5 5" xfId="25698" xr:uid="{00000000-0005-0000-0000-00000C720000}"/>
    <cellStyle name="Normal 6 4 5 2 6" xfId="15508" xr:uid="{00000000-0005-0000-0000-00000D720000}"/>
    <cellStyle name="Normal 6 4 5 2 6 2" xfId="15509" xr:uid="{00000000-0005-0000-0000-00000E720000}"/>
    <cellStyle name="Normal 6 4 5 2 6 2 2" xfId="15510" xr:uid="{00000000-0005-0000-0000-00000F720000}"/>
    <cellStyle name="Normal 6 4 5 2 6 2 2 2" xfId="41752" xr:uid="{00000000-0005-0000-0000-000010720000}"/>
    <cellStyle name="Normal 6 4 5 2 6 2 3" xfId="31734" xr:uid="{00000000-0005-0000-0000-000011720000}"/>
    <cellStyle name="Normal 6 4 5 2 6 3" xfId="15511" xr:uid="{00000000-0005-0000-0000-000012720000}"/>
    <cellStyle name="Normal 6 4 5 2 6 3 2" xfId="15512" xr:uid="{00000000-0005-0000-0000-000013720000}"/>
    <cellStyle name="Normal 6 4 5 2 6 3 2 2" xfId="41753" xr:uid="{00000000-0005-0000-0000-000014720000}"/>
    <cellStyle name="Normal 6 4 5 2 6 3 3" xfId="31735" xr:uid="{00000000-0005-0000-0000-000015720000}"/>
    <cellStyle name="Normal 6 4 5 2 6 4" xfId="15513" xr:uid="{00000000-0005-0000-0000-000016720000}"/>
    <cellStyle name="Normal 6 4 5 2 6 4 2" xfId="36295" xr:uid="{00000000-0005-0000-0000-000017720000}"/>
    <cellStyle name="Normal 6 4 5 2 6 5" xfId="25699" xr:uid="{00000000-0005-0000-0000-000018720000}"/>
    <cellStyle name="Normal 6 4 5 2 7" xfId="15514" xr:uid="{00000000-0005-0000-0000-000019720000}"/>
    <cellStyle name="Normal 6 4 5 2 7 2" xfId="15515" xr:uid="{00000000-0005-0000-0000-00001A720000}"/>
    <cellStyle name="Normal 6 4 5 2 7 2 2" xfId="41754" xr:uid="{00000000-0005-0000-0000-00001B720000}"/>
    <cellStyle name="Normal 6 4 5 2 7 3" xfId="31736" xr:uid="{00000000-0005-0000-0000-00001C720000}"/>
    <cellStyle name="Normal 6 4 5 2 8" xfId="15516" xr:uid="{00000000-0005-0000-0000-00001D720000}"/>
    <cellStyle name="Normal 6 4 5 2 8 2" xfId="15517" xr:uid="{00000000-0005-0000-0000-00001E720000}"/>
    <cellStyle name="Normal 6 4 5 2 8 2 2" xfId="41755" xr:uid="{00000000-0005-0000-0000-00001F720000}"/>
    <cellStyle name="Normal 6 4 5 2 8 3" xfId="31737" xr:uid="{00000000-0005-0000-0000-000020720000}"/>
    <cellStyle name="Normal 6 4 5 2 9" xfId="15518" xr:uid="{00000000-0005-0000-0000-000021720000}"/>
    <cellStyle name="Normal 6 4 5 2 9 2" xfId="36278" xr:uid="{00000000-0005-0000-0000-000022720000}"/>
    <cellStyle name="Normal 6 4 5 3" xfId="15519" xr:uid="{00000000-0005-0000-0000-000023720000}"/>
    <cellStyle name="Normal 6 4 5 3 2" xfId="15520" xr:uid="{00000000-0005-0000-0000-000024720000}"/>
    <cellStyle name="Normal 6 4 5 3 2 2" xfId="15521" xr:uid="{00000000-0005-0000-0000-000025720000}"/>
    <cellStyle name="Normal 6 4 5 3 2 2 2" xfId="15522" xr:uid="{00000000-0005-0000-0000-000026720000}"/>
    <cellStyle name="Normal 6 4 5 3 2 2 2 2" xfId="15523" xr:uid="{00000000-0005-0000-0000-000027720000}"/>
    <cellStyle name="Normal 6 4 5 3 2 2 2 2 2" xfId="41756" xr:uid="{00000000-0005-0000-0000-000028720000}"/>
    <cellStyle name="Normal 6 4 5 3 2 2 2 3" xfId="31738" xr:uid="{00000000-0005-0000-0000-000029720000}"/>
    <cellStyle name="Normal 6 4 5 3 2 2 3" xfId="15524" xr:uid="{00000000-0005-0000-0000-00002A720000}"/>
    <cellStyle name="Normal 6 4 5 3 2 2 3 2" xfId="15525" xr:uid="{00000000-0005-0000-0000-00002B720000}"/>
    <cellStyle name="Normal 6 4 5 3 2 2 3 2 2" xfId="41757" xr:uid="{00000000-0005-0000-0000-00002C720000}"/>
    <cellStyle name="Normal 6 4 5 3 2 2 3 3" xfId="31739" xr:uid="{00000000-0005-0000-0000-00002D720000}"/>
    <cellStyle name="Normal 6 4 5 3 2 2 4" xfId="15526" xr:uid="{00000000-0005-0000-0000-00002E720000}"/>
    <cellStyle name="Normal 6 4 5 3 2 2 4 2" xfId="36298" xr:uid="{00000000-0005-0000-0000-00002F720000}"/>
    <cellStyle name="Normal 6 4 5 3 2 2 5" xfId="25702" xr:uid="{00000000-0005-0000-0000-000030720000}"/>
    <cellStyle name="Normal 6 4 5 3 2 3" xfId="15527" xr:uid="{00000000-0005-0000-0000-000031720000}"/>
    <cellStyle name="Normal 6 4 5 3 2 3 2" xfId="15528" xr:uid="{00000000-0005-0000-0000-000032720000}"/>
    <cellStyle name="Normal 6 4 5 3 2 3 2 2" xfId="15529" xr:uid="{00000000-0005-0000-0000-000033720000}"/>
    <cellStyle name="Normal 6 4 5 3 2 3 2 2 2" xfId="41758" xr:uid="{00000000-0005-0000-0000-000034720000}"/>
    <cellStyle name="Normal 6 4 5 3 2 3 2 3" xfId="31740" xr:uid="{00000000-0005-0000-0000-000035720000}"/>
    <cellStyle name="Normal 6 4 5 3 2 3 3" xfId="15530" xr:uid="{00000000-0005-0000-0000-000036720000}"/>
    <cellStyle name="Normal 6 4 5 3 2 3 3 2" xfId="15531" xr:uid="{00000000-0005-0000-0000-000037720000}"/>
    <cellStyle name="Normal 6 4 5 3 2 3 3 2 2" xfId="41759" xr:uid="{00000000-0005-0000-0000-000038720000}"/>
    <cellStyle name="Normal 6 4 5 3 2 3 3 3" xfId="31741" xr:uid="{00000000-0005-0000-0000-000039720000}"/>
    <cellStyle name="Normal 6 4 5 3 2 3 4" xfId="15532" xr:uid="{00000000-0005-0000-0000-00003A720000}"/>
    <cellStyle name="Normal 6 4 5 3 2 3 4 2" xfId="36299" xr:uid="{00000000-0005-0000-0000-00003B720000}"/>
    <cellStyle name="Normal 6 4 5 3 2 3 5" xfId="25703" xr:uid="{00000000-0005-0000-0000-00003C720000}"/>
    <cellStyle name="Normal 6 4 5 3 2 4" xfId="15533" xr:uid="{00000000-0005-0000-0000-00003D720000}"/>
    <cellStyle name="Normal 6 4 5 3 2 4 2" xfId="15534" xr:uid="{00000000-0005-0000-0000-00003E720000}"/>
    <cellStyle name="Normal 6 4 5 3 2 4 2 2" xfId="41760" xr:uid="{00000000-0005-0000-0000-00003F720000}"/>
    <cellStyle name="Normal 6 4 5 3 2 4 3" xfId="31742" xr:uid="{00000000-0005-0000-0000-000040720000}"/>
    <cellStyle name="Normal 6 4 5 3 2 5" xfId="15535" xr:uid="{00000000-0005-0000-0000-000041720000}"/>
    <cellStyle name="Normal 6 4 5 3 2 5 2" xfId="15536" xr:uid="{00000000-0005-0000-0000-000042720000}"/>
    <cellStyle name="Normal 6 4 5 3 2 5 2 2" xfId="41761" xr:uid="{00000000-0005-0000-0000-000043720000}"/>
    <cellStyle name="Normal 6 4 5 3 2 5 3" xfId="31743" xr:uid="{00000000-0005-0000-0000-000044720000}"/>
    <cellStyle name="Normal 6 4 5 3 2 6" xfId="15537" xr:uid="{00000000-0005-0000-0000-000045720000}"/>
    <cellStyle name="Normal 6 4 5 3 2 6 2" xfId="36297" xr:uid="{00000000-0005-0000-0000-000046720000}"/>
    <cellStyle name="Normal 6 4 5 3 2 7" xfId="25701" xr:uid="{00000000-0005-0000-0000-000047720000}"/>
    <cellStyle name="Normal 6 4 5 3 3" xfId="15538" xr:uid="{00000000-0005-0000-0000-000048720000}"/>
    <cellStyle name="Normal 6 4 5 3 3 2" xfId="15539" xr:uid="{00000000-0005-0000-0000-000049720000}"/>
    <cellStyle name="Normal 6 4 5 3 3 2 2" xfId="15540" xr:uid="{00000000-0005-0000-0000-00004A720000}"/>
    <cellStyle name="Normal 6 4 5 3 3 2 2 2" xfId="41762" xr:uid="{00000000-0005-0000-0000-00004B720000}"/>
    <cellStyle name="Normal 6 4 5 3 3 2 3" xfId="31744" xr:uid="{00000000-0005-0000-0000-00004C720000}"/>
    <cellStyle name="Normal 6 4 5 3 3 3" xfId="15541" xr:uid="{00000000-0005-0000-0000-00004D720000}"/>
    <cellStyle name="Normal 6 4 5 3 3 3 2" xfId="15542" xr:uid="{00000000-0005-0000-0000-00004E720000}"/>
    <cellStyle name="Normal 6 4 5 3 3 3 2 2" xfId="41763" xr:uid="{00000000-0005-0000-0000-00004F720000}"/>
    <cellStyle name="Normal 6 4 5 3 3 3 3" xfId="31745" xr:uid="{00000000-0005-0000-0000-000050720000}"/>
    <cellStyle name="Normal 6 4 5 3 3 4" xfId="15543" xr:uid="{00000000-0005-0000-0000-000051720000}"/>
    <cellStyle name="Normal 6 4 5 3 3 4 2" xfId="36300" xr:uid="{00000000-0005-0000-0000-000052720000}"/>
    <cellStyle name="Normal 6 4 5 3 3 5" xfId="25704" xr:uid="{00000000-0005-0000-0000-000053720000}"/>
    <cellStyle name="Normal 6 4 5 3 4" xfId="15544" xr:uid="{00000000-0005-0000-0000-000054720000}"/>
    <cellStyle name="Normal 6 4 5 3 4 2" xfId="15545" xr:uid="{00000000-0005-0000-0000-000055720000}"/>
    <cellStyle name="Normal 6 4 5 3 4 2 2" xfId="15546" xr:uid="{00000000-0005-0000-0000-000056720000}"/>
    <cellStyle name="Normal 6 4 5 3 4 2 2 2" xfId="41764" xr:uid="{00000000-0005-0000-0000-000057720000}"/>
    <cellStyle name="Normal 6 4 5 3 4 2 3" xfId="31746" xr:uid="{00000000-0005-0000-0000-000058720000}"/>
    <cellStyle name="Normal 6 4 5 3 4 3" xfId="15547" xr:uid="{00000000-0005-0000-0000-000059720000}"/>
    <cellStyle name="Normal 6 4 5 3 4 3 2" xfId="15548" xr:uid="{00000000-0005-0000-0000-00005A720000}"/>
    <cellStyle name="Normal 6 4 5 3 4 3 2 2" xfId="41765" xr:uid="{00000000-0005-0000-0000-00005B720000}"/>
    <cellStyle name="Normal 6 4 5 3 4 3 3" xfId="31747" xr:uid="{00000000-0005-0000-0000-00005C720000}"/>
    <cellStyle name="Normal 6 4 5 3 4 4" xfId="15549" xr:uid="{00000000-0005-0000-0000-00005D720000}"/>
    <cellStyle name="Normal 6 4 5 3 4 4 2" xfId="36301" xr:uid="{00000000-0005-0000-0000-00005E720000}"/>
    <cellStyle name="Normal 6 4 5 3 4 5" xfId="25705" xr:uid="{00000000-0005-0000-0000-00005F720000}"/>
    <cellStyle name="Normal 6 4 5 3 5" xfId="15550" xr:uid="{00000000-0005-0000-0000-000060720000}"/>
    <cellStyle name="Normal 6 4 5 3 5 2" xfId="15551" xr:uid="{00000000-0005-0000-0000-000061720000}"/>
    <cellStyle name="Normal 6 4 5 3 5 2 2" xfId="41766" xr:uid="{00000000-0005-0000-0000-000062720000}"/>
    <cellStyle name="Normal 6 4 5 3 5 3" xfId="31748" xr:uid="{00000000-0005-0000-0000-000063720000}"/>
    <cellStyle name="Normal 6 4 5 3 6" xfId="15552" xr:uid="{00000000-0005-0000-0000-000064720000}"/>
    <cellStyle name="Normal 6 4 5 3 6 2" xfId="15553" xr:uid="{00000000-0005-0000-0000-000065720000}"/>
    <cellStyle name="Normal 6 4 5 3 6 2 2" xfId="41767" xr:uid="{00000000-0005-0000-0000-000066720000}"/>
    <cellStyle name="Normal 6 4 5 3 6 3" xfId="31749" xr:uid="{00000000-0005-0000-0000-000067720000}"/>
    <cellStyle name="Normal 6 4 5 3 7" xfId="15554" xr:uid="{00000000-0005-0000-0000-000068720000}"/>
    <cellStyle name="Normal 6 4 5 3 7 2" xfId="36296" xr:uid="{00000000-0005-0000-0000-000069720000}"/>
    <cellStyle name="Normal 6 4 5 3 8" xfId="25700" xr:uid="{00000000-0005-0000-0000-00006A720000}"/>
    <cellStyle name="Normal 6 4 5 4" xfId="15555" xr:uid="{00000000-0005-0000-0000-00006B720000}"/>
    <cellStyle name="Normal 6 4 5 4 2" xfId="15556" xr:uid="{00000000-0005-0000-0000-00006C720000}"/>
    <cellStyle name="Normal 6 4 5 4 2 2" xfId="15557" xr:uid="{00000000-0005-0000-0000-00006D720000}"/>
    <cellStyle name="Normal 6 4 5 4 2 2 2" xfId="15558" xr:uid="{00000000-0005-0000-0000-00006E720000}"/>
    <cellStyle name="Normal 6 4 5 4 2 2 2 2" xfId="15559" xr:uid="{00000000-0005-0000-0000-00006F720000}"/>
    <cellStyle name="Normal 6 4 5 4 2 2 2 2 2" xfId="41768" xr:uid="{00000000-0005-0000-0000-000070720000}"/>
    <cellStyle name="Normal 6 4 5 4 2 2 2 3" xfId="31750" xr:uid="{00000000-0005-0000-0000-000071720000}"/>
    <cellStyle name="Normal 6 4 5 4 2 2 3" xfId="15560" xr:uid="{00000000-0005-0000-0000-000072720000}"/>
    <cellStyle name="Normal 6 4 5 4 2 2 3 2" xfId="15561" xr:uid="{00000000-0005-0000-0000-000073720000}"/>
    <cellStyle name="Normal 6 4 5 4 2 2 3 2 2" xfId="41769" xr:uid="{00000000-0005-0000-0000-000074720000}"/>
    <cellStyle name="Normal 6 4 5 4 2 2 3 3" xfId="31751" xr:uid="{00000000-0005-0000-0000-000075720000}"/>
    <cellStyle name="Normal 6 4 5 4 2 2 4" xfId="15562" xr:uid="{00000000-0005-0000-0000-000076720000}"/>
    <cellStyle name="Normal 6 4 5 4 2 2 4 2" xfId="36304" xr:uid="{00000000-0005-0000-0000-000077720000}"/>
    <cellStyle name="Normal 6 4 5 4 2 2 5" xfId="25708" xr:uid="{00000000-0005-0000-0000-000078720000}"/>
    <cellStyle name="Normal 6 4 5 4 2 3" xfId="15563" xr:uid="{00000000-0005-0000-0000-000079720000}"/>
    <cellStyle name="Normal 6 4 5 4 2 3 2" xfId="15564" xr:uid="{00000000-0005-0000-0000-00007A720000}"/>
    <cellStyle name="Normal 6 4 5 4 2 3 2 2" xfId="15565" xr:uid="{00000000-0005-0000-0000-00007B720000}"/>
    <cellStyle name="Normal 6 4 5 4 2 3 2 2 2" xfId="41770" xr:uid="{00000000-0005-0000-0000-00007C720000}"/>
    <cellStyle name="Normal 6 4 5 4 2 3 2 3" xfId="31752" xr:uid="{00000000-0005-0000-0000-00007D720000}"/>
    <cellStyle name="Normal 6 4 5 4 2 3 3" xfId="15566" xr:uid="{00000000-0005-0000-0000-00007E720000}"/>
    <cellStyle name="Normal 6 4 5 4 2 3 3 2" xfId="15567" xr:uid="{00000000-0005-0000-0000-00007F720000}"/>
    <cellStyle name="Normal 6 4 5 4 2 3 3 2 2" xfId="41771" xr:uid="{00000000-0005-0000-0000-000080720000}"/>
    <cellStyle name="Normal 6 4 5 4 2 3 3 3" xfId="31753" xr:uid="{00000000-0005-0000-0000-000081720000}"/>
    <cellStyle name="Normal 6 4 5 4 2 3 4" xfId="15568" xr:uid="{00000000-0005-0000-0000-000082720000}"/>
    <cellStyle name="Normal 6 4 5 4 2 3 4 2" xfId="36305" xr:uid="{00000000-0005-0000-0000-000083720000}"/>
    <cellStyle name="Normal 6 4 5 4 2 3 5" xfId="25709" xr:uid="{00000000-0005-0000-0000-000084720000}"/>
    <cellStyle name="Normal 6 4 5 4 2 4" xfId="15569" xr:uid="{00000000-0005-0000-0000-000085720000}"/>
    <cellStyle name="Normal 6 4 5 4 2 4 2" xfId="15570" xr:uid="{00000000-0005-0000-0000-000086720000}"/>
    <cellStyle name="Normal 6 4 5 4 2 4 2 2" xfId="41772" xr:uid="{00000000-0005-0000-0000-000087720000}"/>
    <cellStyle name="Normal 6 4 5 4 2 4 3" xfId="31754" xr:uid="{00000000-0005-0000-0000-000088720000}"/>
    <cellStyle name="Normal 6 4 5 4 2 5" xfId="15571" xr:uid="{00000000-0005-0000-0000-000089720000}"/>
    <cellStyle name="Normal 6 4 5 4 2 5 2" xfId="15572" xr:uid="{00000000-0005-0000-0000-00008A720000}"/>
    <cellStyle name="Normal 6 4 5 4 2 5 2 2" xfId="41773" xr:uid="{00000000-0005-0000-0000-00008B720000}"/>
    <cellStyle name="Normal 6 4 5 4 2 5 3" xfId="31755" xr:uid="{00000000-0005-0000-0000-00008C720000}"/>
    <cellStyle name="Normal 6 4 5 4 2 6" xfId="15573" xr:uid="{00000000-0005-0000-0000-00008D720000}"/>
    <cellStyle name="Normal 6 4 5 4 2 6 2" xfId="36303" xr:uid="{00000000-0005-0000-0000-00008E720000}"/>
    <cellStyle name="Normal 6 4 5 4 2 7" xfId="25707" xr:uid="{00000000-0005-0000-0000-00008F720000}"/>
    <cellStyle name="Normal 6 4 5 4 3" xfId="15574" xr:uid="{00000000-0005-0000-0000-000090720000}"/>
    <cellStyle name="Normal 6 4 5 4 3 2" xfId="15575" xr:uid="{00000000-0005-0000-0000-000091720000}"/>
    <cellStyle name="Normal 6 4 5 4 3 2 2" xfId="15576" xr:uid="{00000000-0005-0000-0000-000092720000}"/>
    <cellStyle name="Normal 6 4 5 4 3 2 2 2" xfId="41774" xr:uid="{00000000-0005-0000-0000-000093720000}"/>
    <cellStyle name="Normal 6 4 5 4 3 2 3" xfId="31756" xr:uid="{00000000-0005-0000-0000-000094720000}"/>
    <cellStyle name="Normal 6 4 5 4 3 3" xfId="15577" xr:uid="{00000000-0005-0000-0000-000095720000}"/>
    <cellStyle name="Normal 6 4 5 4 3 3 2" xfId="15578" xr:uid="{00000000-0005-0000-0000-000096720000}"/>
    <cellStyle name="Normal 6 4 5 4 3 3 2 2" xfId="41775" xr:uid="{00000000-0005-0000-0000-000097720000}"/>
    <cellStyle name="Normal 6 4 5 4 3 3 3" xfId="31757" xr:uid="{00000000-0005-0000-0000-000098720000}"/>
    <cellStyle name="Normal 6 4 5 4 3 4" xfId="15579" xr:uid="{00000000-0005-0000-0000-000099720000}"/>
    <cellStyle name="Normal 6 4 5 4 3 4 2" xfId="36306" xr:uid="{00000000-0005-0000-0000-00009A720000}"/>
    <cellStyle name="Normal 6 4 5 4 3 5" xfId="25710" xr:uid="{00000000-0005-0000-0000-00009B720000}"/>
    <cellStyle name="Normal 6 4 5 4 4" xfId="15580" xr:uid="{00000000-0005-0000-0000-00009C720000}"/>
    <cellStyle name="Normal 6 4 5 4 4 2" xfId="15581" xr:uid="{00000000-0005-0000-0000-00009D720000}"/>
    <cellStyle name="Normal 6 4 5 4 4 2 2" xfId="15582" xr:uid="{00000000-0005-0000-0000-00009E720000}"/>
    <cellStyle name="Normal 6 4 5 4 4 2 2 2" xfId="41776" xr:uid="{00000000-0005-0000-0000-00009F720000}"/>
    <cellStyle name="Normal 6 4 5 4 4 2 3" xfId="31758" xr:uid="{00000000-0005-0000-0000-0000A0720000}"/>
    <cellStyle name="Normal 6 4 5 4 4 3" xfId="15583" xr:uid="{00000000-0005-0000-0000-0000A1720000}"/>
    <cellStyle name="Normal 6 4 5 4 4 3 2" xfId="15584" xr:uid="{00000000-0005-0000-0000-0000A2720000}"/>
    <cellStyle name="Normal 6 4 5 4 4 3 2 2" xfId="41777" xr:uid="{00000000-0005-0000-0000-0000A3720000}"/>
    <cellStyle name="Normal 6 4 5 4 4 3 3" xfId="31759" xr:uid="{00000000-0005-0000-0000-0000A4720000}"/>
    <cellStyle name="Normal 6 4 5 4 4 4" xfId="15585" xr:uid="{00000000-0005-0000-0000-0000A5720000}"/>
    <cellStyle name="Normal 6 4 5 4 4 4 2" xfId="36307" xr:uid="{00000000-0005-0000-0000-0000A6720000}"/>
    <cellStyle name="Normal 6 4 5 4 4 5" xfId="25711" xr:uid="{00000000-0005-0000-0000-0000A7720000}"/>
    <cellStyle name="Normal 6 4 5 4 5" xfId="15586" xr:uid="{00000000-0005-0000-0000-0000A8720000}"/>
    <cellStyle name="Normal 6 4 5 4 5 2" xfId="15587" xr:uid="{00000000-0005-0000-0000-0000A9720000}"/>
    <cellStyle name="Normal 6 4 5 4 5 2 2" xfId="41778" xr:uid="{00000000-0005-0000-0000-0000AA720000}"/>
    <cellStyle name="Normal 6 4 5 4 5 3" xfId="31760" xr:uid="{00000000-0005-0000-0000-0000AB720000}"/>
    <cellStyle name="Normal 6 4 5 4 6" xfId="15588" xr:uid="{00000000-0005-0000-0000-0000AC720000}"/>
    <cellStyle name="Normal 6 4 5 4 6 2" xfId="15589" xr:uid="{00000000-0005-0000-0000-0000AD720000}"/>
    <cellStyle name="Normal 6 4 5 4 6 2 2" xfId="41779" xr:uid="{00000000-0005-0000-0000-0000AE720000}"/>
    <cellStyle name="Normal 6 4 5 4 6 3" xfId="31761" xr:uid="{00000000-0005-0000-0000-0000AF720000}"/>
    <cellStyle name="Normal 6 4 5 4 7" xfId="15590" xr:uid="{00000000-0005-0000-0000-0000B0720000}"/>
    <cellStyle name="Normal 6 4 5 4 7 2" xfId="36302" xr:uid="{00000000-0005-0000-0000-0000B1720000}"/>
    <cellStyle name="Normal 6 4 5 4 8" xfId="25706" xr:uid="{00000000-0005-0000-0000-0000B2720000}"/>
    <cellStyle name="Normal 6 4 5 5" xfId="15591" xr:uid="{00000000-0005-0000-0000-0000B3720000}"/>
    <cellStyle name="Normal 6 4 5 5 2" xfId="15592" xr:uid="{00000000-0005-0000-0000-0000B4720000}"/>
    <cellStyle name="Normal 6 4 5 5 2 2" xfId="15593" xr:uid="{00000000-0005-0000-0000-0000B5720000}"/>
    <cellStyle name="Normal 6 4 5 5 2 2 2" xfId="15594" xr:uid="{00000000-0005-0000-0000-0000B6720000}"/>
    <cellStyle name="Normal 6 4 5 5 2 2 2 2" xfId="15595" xr:uid="{00000000-0005-0000-0000-0000B7720000}"/>
    <cellStyle name="Normal 6 4 5 5 2 2 2 2 2" xfId="41780" xr:uid="{00000000-0005-0000-0000-0000B8720000}"/>
    <cellStyle name="Normal 6 4 5 5 2 2 2 3" xfId="31762" xr:uid="{00000000-0005-0000-0000-0000B9720000}"/>
    <cellStyle name="Normal 6 4 5 5 2 2 3" xfId="15596" xr:uid="{00000000-0005-0000-0000-0000BA720000}"/>
    <cellStyle name="Normal 6 4 5 5 2 2 3 2" xfId="15597" xr:uid="{00000000-0005-0000-0000-0000BB720000}"/>
    <cellStyle name="Normal 6 4 5 5 2 2 3 2 2" xfId="41781" xr:uid="{00000000-0005-0000-0000-0000BC720000}"/>
    <cellStyle name="Normal 6 4 5 5 2 2 3 3" xfId="31763" xr:uid="{00000000-0005-0000-0000-0000BD720000}"/>
    <cellStyle name="Normal 6 4 5 5 2 2 4" xfId="15598" xr:uid="{00000000-0005-0000-0000-0000BE720000}"/>
    <cellStyle name="Normal 6 4 5 5 2 2 4 2" xfId="36310" xr:uid="{00000000-0005-0000-0000-0000BF720000}"/>
    <cellStyle name="Normal 6 4 5 5 2 2 5" xfId="25714" xr:uid="{00000000-0005-0000-0000-0000C0720000}"/>
    <cellStyle name="Normal 6 4 5 5 2 3" xfId="15599" xr:uid="{00000000-0005-0000-0000-0000C1720000}"/>
    <cellStyle name="Normal 6 4 5 5 2 3 2" xfId="15600" xr:uid="{00000000-0005-0000-0000-0000C2720000}"/>
    <cellStyle name="Normal 6 4 5 5 2 3 2 2" xfId="15601" xr:uid="{00000000-0005-0000-0000-0000C3720000}"/>
    <cellStyle name="Normal 6 4 5 5 2 3 2 2 2" xfId="41782" xr:uid="{00000000-0005-0000-0000-0000C4720000}"/>
    <cellStyle name="Normal 6 4 5 5 2 3 2 3" xfId="31764" xr:uid="{00000000-0005-0000-0000-0000C5720000}"/>
    <cellStyle name="Normal 6 4 5 5 2 3 3" xfId="15602" xr:uid="{00000000-0005-0000-0000-0000C6720000}"/>
    <cellStyle name="Normal 6 4 5 5 2 3 3 2" xfId="15603" xr:uid="{00000000-0005-0000-0000-0000C7720000}"/>
    <cellStyle name="Normal 6 4 5 5 2 3 3 2 2" xfId="41783" xr:uid="{00000000-0005-0000-0000-0000C8720000}"/>
    <cellStyle name="Normal 6 4 5 5 2 3 3 3" xfId="31765" xr:uid="{00000000-0005-0000-0000-0000C9720000}"/>
    <cellStyle name="Normal 6 4 5 5 2 3 4" xfId="15604" xr:uid="{00000000-0005-0000-0000-0000CA720000}"/>
    <cellStyle name="Normal 6 4 5 5 2 3 4 2" xfId="36311" xr:uid="{00000000-0005-0000-0000-0000CB720000}"/>
    <cellStyle name="Normal 6 4 5 5 2 3 5" xfId="25715" xr:uid="{00000000-0005-0000-0000-0000CC720000}"/>
    <cellStyle name="Normal 6 4 5 5 2 4" xfId="15605" xr:uid="{00000000-0005-0000-0000-0000CD720000}"/>
    <cellStyle name="Normal 6 4 5 5 2 4 2" xfId="15606" xr:uid="{00000000-0005-0000-0000-0000CE720000}"/>
    <cellStyle name="Normal 6 4 5 5 2 4 2 2" xfId="41784" xr:uid="{00000000-0005-0000-0000-0000CF720000}"/>
    <cellStyle name="Normal 6 4 5 5 2 4 3" xfId="31766" xr:uid="{00000000-0005-0000-0000-0000D0720000}"/>
    <cellStyle name="Normal 6 4 5 5 2 5" xfId="15607" xr:uid="{00000000-0005-0000-0000-0000D1720000}"/>
    <cellStyle name="Normal 6 4 5 5 2 5 2" xfId="15608" xr:uid="{00000000-0005-0000-0000-0000D2720000}"/>
    <cellStyle name="Normal 6 4 5 5 2 5 2 2" xfId="41785" xr:uid="{00000000-0005-0000-0000-0000D3720000}"/>
    <cellStyle name="Normal 6 4 5 5 2 5 3" xfId="31767" xr:uid="{00000000-0005-0000-0000-0000D4720000}"/>
    <cellStyle name="Normal 6 4 5 5 2 6" xfId="15609" xr:uid="{00000000-0005-0000-0000-0000D5720000}"/>
    <cellStyle name="Normal 6 4 5 5 2 6 2" xfId="36309" xr:uid="{00000000-0005-0000-0000-0000D6720000}"/>
    <cellStyle name="Normal 6 4 5 5 2 7" xfId="25713" xr:uid="{00000000-0005-0000-0000-0000D7720000}"/>
    <cellStyle name="Normal 6 4 5 5 3" xfId="15610" xr:uid="{00000000-0005-0000-0000-0000D8720000}"/>
    <cellStyle name="Normal 6 4 5 5 3 2" xfId="15611" xr:uid="{00000000-0005-0000-0000-0000D9720000}"/>
    <cellStyle name="Normal 6 4 5 5 3 2 2" xfId="15612" xr:uid="{00000000-0005-0000-0000-0000DA720000}"/>
    <cellStyle name="Normal 6 4 5 5 3 2 2 2" xfId="41786" xr:uid="{00000000-0005-0000-0000-0000DB720000}"/>
    <cellStyle name="Normal 6 4 5 5 3 2 3" xfId="31768" xr:uid="{00000000-0005-0000-0000-0000DC720000}"/>
    <cellStyle name="Normal 6 4 5 5 3 3" xfId="15613" xr:uid="{00000000-0005-0000-0000-0000DD720000}"/>
    <cellStyle name="Normal 6 4 5 5 3 3 2" xfId="15614" xr:uid="{00000000-0005-0000-0000-0000DE720000}"/>
    <cellStyle name="Normal 6 4 5 5 3 3 2 2" xfId="41787" xr:uid="{00000000-0005-0000-0000-0000DF720000}"/>
    <cellStyle name="Normal 6 4 5 5 3 3 3" xfId="31769" xr:uid="{00000000-0005-0000-0000-0000E0720000}"/>
    <cellStyle name="Normal 6 4 5 5 3 4" xfId="15615" xr:uid="{00000000-0005-0000-0000-0000E1720000}"/>
    <cellStyle name="Normal 6 4 5 5 3 4 2" xfId="36312" xr:uid="{00000000-0005-0000-0000-0000E2720000}"/>
    <cellStyle name="Normal 6 4 5 5 3 5" xfId="25716" xr:uid="{00000000-0005-0000-0000-0000E3720000}"/>
    <cellStyle name="Normal 6 4 5 5 4" xfId="15616" xr:uid="{00000000-0005-0000-0000-0000E4720000}"/>
    <cellStyle name="Normal 6 4 5 5 4 2" xfId="15617" xr:uid="{00000000-0005-0000-0000-0000E5720000}"/>
    <cellStyle name="Normal 6 4 5 5 4 2 2" xfId="15618" xr:uid="{00000000-0005-0000-0000-0000E6720000}"/>
    <cellStyle name="Normal 6 4 5 5 4 2 2 2" xfId="41788" xr:uid="{00000000-0005-0000-0000-0000E7720000}"/>
    <cellStyle name="Normal 6 4 5 5 4 2 3" xfId="31770" xr:uid="{00000000-0005-0000-0000-0000E8720000}"/>
    <cellStyle name="Normal 6 4 5 5 4 3" xfId="15619" xr:uid="{00000000-0005-0000-0000-0000E9720000}"/>
    <cellStyle name="Normal 6 4 5 5 4 3 2" xfId="15620" xr:uid="{00000000-0005-0000-0000-0000EA720000}"/>
    <cellStyle name="Normal 6 4 5 5 4 3 2 2" xfId="41789" xr:uid="{00000000-0005-0000-0000-0000EB720000}"/>
    <cellStyle name="Normal 6 4 5 5 4 3 3" xfId="31771" xr:uid="{00000000-0005-0000-0000-0000EC720000}"/>
    <cellStyle name="Normal 6 4 5 5 4 4" xfId="15621" xr:uid="{00000000-0005-0000-0000-0000ED720000}"/>
    <cellStyle name="Normal 6 4 5 5 4 4 2" xfId="36313" xr:uid="{00000000-0005-0000-0000-0000EE720000}"/>
    <cellStyle name="Normal 6 4 5 5 4 5" xfId="25717" xr:uid="{00000000-0005-0000-0000-0000EF720000}"/>
    <cellStyle name="Normal 6 4 5 5 5" xfId="15622" xr:uid="{00000000-0005-0000-0000-0000F0720000}"/>
    <cellStyle name="Normal 6 4 5 5 5 2" xfId="15623" xr:uid="{00000000-0005-0000-0000-0000F1720000}"/>
    <cellStyle name="Normal 6 4 5 5 5 2 2" xfId="41790" xr:uid="{00000000-0005-0000-0000-0000F2720000}"/>
    <cellStyle name="Normal 6 4 5 5 5 3" xfId="31772" xr:uid="{00000000-0005-0000-0000-0000F3720000}"/>
    <cellStyle name="Normal 6 4 5 5 6" xfId="15624" xr:uid="{00000000-0005-0000-0000-0000F4720000}"/>
    <cellStyle name="Normal 6 4 5 5 6 2" xfId="15625" xr:uid="{00000000-0005-0000-0000-0000F5720000}"/>
    <cellStyle name="Normal 6 4 5 5 6 2 2" xfId="41791" xr:uid="{00000000-0005-0000-0000-0000F6720000}"/>
    <cellStyle name="Normal 6 4 5 5 6 3" xfId="31773" xr:uid="{00000000-0005-0000-0000-0000F7720000}"/>
    <cellStyle name="Normal 6 4 5 5 7" xfId="15626" xr:uid="{00000000-0005-0000-0000-0000F8720000}"/>
    <cellStyle name="Normal 6 4 5 5 7 2" xfId="36308" xr:uid="{00000000-0005-0000-0000-0000F9720000}"/>
    <cellStyle name="Normal 6 4 5 5 8" xfId="25712" xr:uid="{00000000-0005-0000-0000-0000FA720000}"/>
    <cellStyle name="Normal 6 4 5 6" xfId="15627" xr:uid="{00000000-0005-0000-0000-0000FB720000}"/>
    <cellStyle name="Normal 6 4 5 6 2" xfId="15628" xr:uid="{00000000-0005-0000-0000-0000FC720000}"/>
    <cellStyle name="Normal 6 4 5 6 2 2" xfId="15629" xr:uid="{00000000-0005-0000-0000-0000FD720000}"/>
    <cellStyle name="Normal 6 4 5 6 2 2 2" xfId="15630" xr:uid="{00000000-0005-0000-0000-0000FE720000}"/>
    <cellStyle name="Normal 6 4 5 6 2 2 2 2" xfId="41792" xr:uid="{00000000-0005-0000-0000-0000FF720000}"/>
    <cellStyle name="Normal 6 4 5 6 2 2 3" xfId="31774" xr:uid="{00000000-0005-0000-0000-000000730000}"/>
    <cellStyle name="Normal 6 4 5 6 2 3" xfId="15631" xr:uid="{00000000-0005-0000-0000-000001730000}"/>
    <cellStyle name="Normal 6 4 5 6 2 3 2" xfId="15632" xr:uid="{00000000-0005-0000-0000-000002730000}"/>
    <cellStyle name="Normal 6 4 5 6 2 3 2 2" xfId="41793" xr:uid="{00000000-0005-0000-0000-000003730000}"/>
    <cellStyle name="Normal 6 4 5 6 2 3 3" xfId="31775" xr:uid="{00000000-0005-0000-0000-000004730000}"/>
    <cellStyle name="Normal 6 4 5 6 2 4" xfId="15633" xr:uid="{00000000-0005-0000-0000-000005730000}"/>
    <cellStyle name="Normal 6 4 5 6 2 4 2" xfId="36315" xr:uid="{00000000-0005-0000-0000-000006730000}"/>
    <cellStyle name="Normal 6 4 5 6 2 5" xfId="25719" xr:uid="{00000000-0005-0000-0000-000007730000}"/>
    <cellStyle name="Normal 6 4 5 6 3" xfId="15634" xr:uid="{00000000-0005-0000-0000-000008730000}"/>
    <cellStyle name="Normal 6 4 5 6 3 2" xfId="15635" xr:uid="{00000000-0005-0000-0000-000009730000}"/>
    <cellStyle name="Normal 6 4 5 6 3 2 2" xfId="15636" xr:uid="{00000000-0005-0000-0000-00000A730000}"/>
    <cellStyle name="Normal 6 4 5 6 3 2 2 2" xfId="41794" xr:uid="{00000000-0005-0000-0000-00000B730000}"/>
    <cellStyle name="Normal 6 4 5 6 3 2 3" xfId="31776" xr:uid="{00000000-0005-0000-0000-00000C730000}"/>
    <cellStyle name="Normal 6 4 5 6 3 3" xfId="15637" xr:uid="{00000000-0005-0000-0000-00000D730000}"/>
    <cellStyle name="Normal 6 4 5 6 3 3 2" xfId="15638" xr:uid="{00000000-0005-0000-0000-00000E730000}"/>
    <cellStyle name="Normal 6 4 5 6 3 3 2 2" xfId="41795" xr:uid="{00000000-0005-0000-0000-00000F730000}"/>
    <cellStyle name="Normal 6 4 5 6 3 3 3" xfId="31777" xr:uid="{00000000-0005-0000-0000-000010730000}"/>
    <cellStyle name="Normal 6 4 5 6 3 4" xfId="15639" xr:uid="{00000000-0005-0000-0000-000011730000}"/>
    <cellStyle name="Normal 6 4 5 6 3 4 2" xfId="36316" xr:uid="{00000000-0005-0000-0000-000012730000}"/>
    <cellStyle name="Normal 6 4 5 6 3 5" xfId="25720" xr:uid="{00000000-0005-0000-0000-000013730000}"/>
    <cellStyle name="Normal 6 4 5 6 4" xfId="15640" xr:uid="{00000000-0005-0000-0000-000014730000}"/>
    <cellStyle name="Normal 6 4 5 6 4 2" xfId="15641" xr:uid="{00000000-0005-0000-0000-000015730000}"/>
    <cellStyle name="Normal 6 4 5 6 4 2 2" xfId="41796" xr:uid="{00000000-0005-0000-0000-000016730000}"/>
    <cellStyle name="Normal 6 4 5 6 4 3" xfId="31778" xr:uid="{00000000-0005-0000-0000-000017730000}"/>
    <cellStyle name="Normal 6 4 5 6 5" xfId="15642" xr:uid="{00000000-0005-0000-0000-000018730000}"/>
    <cellStyle name="Normal 6 4 5 6 5 2" xfId="15643" xr:uid="{00000000-0005-0000-0000-000019730000}"/>
    <cellStyle name="Normal 6 4 5 6 5 2 2" xfId="41797" xr:uid="{00000000-0005-0000-0000-00001A730000}"/>
    <cellStyle name="Normal 6 4 5 6 5 3" xfId="31779" xr:uid="{00000000-0005-0000-0000-00001B730000}"/>
    <cellStyle name="Normal 6 4 5 6 6" xfId="15644" xr:uid="{00000000-0005-0000-0000-00001C730000}"/>
    <cellStyle name="Normal 6 4 5 6 6 2" xfId="36314" xr:uid="{00000000-0005-0000-0000-00001D730000}"/>
    <cellStyle name="Normal 6 4 5 6 7" xfId="25718" xr:uid="{00000000-0005-0000-0000-00001E730000}"/>
    <cellStyle name="Normal 6 4 5 7" xfId="15645" xr:uid="{00000000-0005-0000-0000-00001F730000}"/>
    <cellStyle name="Normal 6 4 5 7 2" xfId="15646" xr:uid="{00000000-0005-0000-0000-000020730000}"/>
    <cellStyle name="Normal 6 4 5 7 2 2" xfId="15647" xr:uid="{00000000-0005-0000-0000-000021730000}"/>
    <cellStyle name="Normal 6 4 5 7 2 2 2" xfId="41798" xr:uid="{00000000-0005-0000-0000-000022730000}"/>
    <cellStyle name="Normal 6 4 5 7 2 3" xfId="31780" xr:uid="{00000000-0005-0000-0000-000023730000}"/>
    <cellStyle name="Normal 6 4 5 7 3" xfId="15648" xr:uid="{00000000-0005-0000-0000-000024730000}"/>
    <cellStyle name="Normal 6 4 5 7 3 2" xfId="15649" xr:uid="{00000000-0005-0000-0000-000025730000}"/>
    <cellStyle name="Normal 6 4 5 7 3 2 2" xfId="41799" xr:uid="{00000000-0005-0000-0000-000026730000}"/>
    <cellStyle name="Normal 6 4 5 7 3 3" xfId="31781" xr:uid="{00000000-0005-0000-0000-000027730000}"/>
    <cellStyle name="Normal 6 4 5 7 4" xfId="15650" xr:uid="{00000000-0005-0000-0000-000028730000}"/>
    <cellStyle name="Normal 6 4 5 7 4 2" xfId="36317" xr:uid="{00000000-0005-0000-0000-000029730000}"/>
    <cellStyle name="Normal 6 4 5 7 5" xfId="25721" xr:uid="{00000000-0005-0000-0000-00002A730000}"/>
    <cellStyle name="Normal 6 4 5 8" xfId="15651" xr:uid="{00000000-0005-0000-0000-00002B730000}"/>
    <cellStyle name="Normal 6 4 5 8 2" xfId="15652" xr:uid="{00000000-0005-0000-0000-00002C730000}"/>
    <cellStyle name="Normal 6 4 5 8 2 2" xfId="15653" xr:uid="{00000000-0005-0000-0000-00002D730000}"/>
    <cellStyle name="Normal 6 4 5 8 2 2 2" xfId="41800" xr:uid="{00000000-0005-0000-0000-00002E730000}"/>
    <cellStyle name="Normal 6 4 5 8 2 3" xfId="31782" xr:uid="{00000000-0005-0000-0000-00002F730000}"/>
    <cellStyle name="Normal 6 4 5 8 3" xfId="15654" xr:uid="{00000000-0005-0000-0000-000030730000}"/>
    <cellStyle name="Normal 6 4 5 8 3 2" xfId="15655" xr:uid="{00000000-0005-0000-0000-000031730000}"/>
    <cellStyle name="Normal 6 4 5 8 3 2 2" xfId="41801" xr:uid="{00000000-0005-0000-0000-000032730000}"/>
    <cellStyle name="Normal 6 4 5 8 3 3" xfId="31783" xr:uid="{00000000-0005-0000-0000-000033730000}"/>
    <cellStyle name="Normal 6 4 5 8 4" xfId="15656" xr:uid="{00000000-0005-0000-0000-000034730000}"/>
    <cellStyle name="Normal 6 4 5 8 4 2" xfId="36318" xr:uid="{00000000-0005-0000-0000-000035730000}"/>
    <cellStyle name="Normal 6 4 5 8 5" xfId="25722" xr:uid="{00000000-0005-0000-0000-000036730000}"/>
    <cellStyle name="Normal 6 4 5 9" xfId="15657" xr:uid="{00000000-0005-0000-0000-000037730000}"/>
    <cellStyle name="Normal 6 4 5 9 2" xfId="15658" xr:uid="{00000000-0005-0000-0000-000038730000}"/>
    <cellStyle name="Normal 6 4 5 9 2 2" xfId="41802" xr:uid="{00000000-0005-0000-0000-000039730000}"/>
    <cellStyle name="Normal 6 4 5 9 3" xfId="31784" xr:uid="{00000000-0005-0000-0000-00003A730000}"/>
    <cellStyle name="Normal 6 4 6" xfId="15659" xr:uid="{00000000-0005-0000-0000-00003B730000}"/>
    <cellStyle name="Normal 6 4 6 10" xfId="15660" xr:uid="{00000000-0005-0000-0000-00003C730000}"/>
    <cellStyle name="Normal 6 4 6 10 2" xfId="36319" xr:uid="{00000000-0005-0000-0000-00003D730000}"/>
    <cellStyle name="Normal 6 4 6 11" xfId="25723" xr:uid="{00000000-0005-0000-0000-00003E730000}"/>
    <cellStyle name="Normal 6 4 6 2" xfId="15661" xr:uid="{00000000-0005-0000-0000-00003F730000}"/>
    <cellStyle name="Normal 6 4 6 2 10" xfId="25724" xr:uid="{00000000-0005-0000-0000-000040730000}"/>
    <cellStyle name="Normal 6 4 6 2 2" xfId="15662" xr:uid="{00000000-0005-0000-0000-000041730000}"/>
    <cellStyle name="Normal 6 4 6 2 2 2" xfId="15663" xr:uid="{00000000-0005-0000-0000-000042730000}"/>
    <cellStyle name="Normal 6 4 6 2 2 2 2" xfId="15664" xr:uid="{00000000-0005-0000-0000-000043730000}"/>
    <cellStyle name="Normal 6 4 6 2 2 2 2 2" xfId="15665" xr:uid="{00000000-0005-0000-0000-000044730000}"/>
    <cellStyle name="Normal 6 4 6 2 2 2 2 2 2" xfId="15666" xr:uid="{00000000-0005-0000-0000-000045730000}"/>
    <cellStyle name="Normal 6 4 6 2 2 2 2 2 2 2" xfId="41803" xr:uid="{00000000-0005-0000-0000-000046730000}"/>
    <cellStyle name="Normal 6 4 6 2 2 2 2 2 3" xfId="31785" xr:uid="{00000000-0005-0000-0000-000047730000}"/>
    <cellStyle name="Normal 6 4 6 2 2 2 2 3" xfId="15667" xr:uid="{00000000-0005-0000-0000-000048730000}"/>
    <cellStyle name="Normal 6 4 6 2 2 2 2 3 2" xfId="15668" xr:uid="{00000000-0005-0000-0000-000049730000}"/>
    <cellStyle name="Normal 6 4 6 2 2 2 2 3 2 2" xfId="41804" xr:uid="{00000000-0005-0000-0000-00004A730000}"/>
    <cellStyle name="Normal 6 4 6 2 2 2 2 3 3" xfId="31786" xr:uid="{00000000-0005-0000-0000-00004B730000}"/>
    <cellStyle name="Normal 6 4 6 2 2 2 2 4" xfId="15669" xr:uid="{00000000-0005-0000-0000-00004C730000}"/>
    <cellStyle name="Normal 6 4 6 2 2 2 2 4 2" xfId="36323" xr:uid="{00000000-0005-0000-0000-00004D730000}"/>
    <cellStyle name="Normal 6 4 6 2 2 2 2 5" xfId="25727" xr:uid="{00000000-0005-0000-0000-00004E730000}"/>
    <cellStyle name="Normal 6 4 6 2 2 2 3" xfId="15670" xr:uid="{00000000-0005-0000-0000-00004F730000}"/>
    <cellStyle name="Normal 6 4 6 2 2 2 3 2" xfId="15671" xr:uid="{00000000-0005-0000-0000-000050730000}"/>
    <cellStyle name="Normal 6 4 6 2 2 2 3 2 2" xfId="15672" xr:uid="{00000000-0005-0000-0000-000051730000}"/>
    <cellStyle name="Normal 6 4 6 2 2 2 3 2 2 2" xfId="41805" xr:uid="{00000000-0005-0000-0000-000052730000}"/>
    <cellStyle name="Normal 6 4 6 2 2 2 3 2 3" xfId="31787" xr:uid="{00000000-0005-0000-0000-000053730000}"/>
    <cellStyle name="Normal 6 4 6 2 2 2 3 3" xfId="15673" xr:uid="{00000000-0005-0000-0000-000054730000}"/>
    <cellStyle name="Normal 6 4 6 2 2 2 3 3 2" xfId="15674" xr:uid="{00000000-0005-0000-0000-000055730000}"/>
    <cellStyle name="Normal 6 4 6 2 2 2 3 3 2 2" xfId="41806" xr:uid="{00000000-0005-0000-0000-000056730000}"/>
    <cellStyle name="Normal 6 4 6 2 2 2 3 3 3" xfId="31788" xr:uid="{00000000-0005-0000-0000-000057730000}"/>
    <cellStyle name="Normal 6 4 6 2 2 2 3 4" xfId="15675" xr:uid="{00000000-0005-0000-0000-000058730000}"/>
    <cellStyle name="Normal 6 4 6 2 2 2 3 4 2" xfId="36324" xr:uid="{00000000-0005-0000-0000-000059730000}"/>
    <cellStyle name="Normal 6 4 6 2 2 2 3 5" xfId="25728" xr:uid="{00000000-0005-0000-0000-00005A730000}"/>
    <cellStyle name="Normal 6 4 6 2 2 2 4" xfId="15676" xr:uid="{00000000-0005-0000-0000-00005B730000}"/>
    <cellStyle name="Normal 6 4 6 2 2 2 4 2" xfId="15677" xr:uid="{00000000-0005-0000-0000-00005C730000}"/>
    <cellStyle name="Normal 6 4 6 2 2 2 4 2 2" xfId="41807" xr:uid="{00000000-0005-0000-0000-00005D730000}"/>
    <cellStyle name="Normal 6 4 6 2 2 2 4 3" xfId="31789" xr:uid="{00000000-0005-0000-0000-00005E730000}"/>
    <cellStyle name="Normal 6 4 6 2 2 2 5" xfId="15678" xr:uid="{00000000-0005-0000-0000-00005F730000}"/>
    <cellStyle name="Normal 6 4 6 2 2 2 5 2" xfId="15679" xr:uid="{00000000-0005-0000-0000-000060730000}"/>
    <cellStyle name="Normal 6 4 6 2 2 2 5 2 2" xfId="41808" xr:uid="{00000000-0005-0000-0000-000061730000}"/>
    <cellStyle name="Normal 6 4 6 2 2 2 5 3" xfId="31790" xr:uid="{00000000-0005-0000-0000-000062730000}"/>
    <cellStyle name="Normal 6 4 6 2 2 2 6" xfId="15680" xr:uid="{00000000-0005-0000-0000-000063730000}"/>
    <cellStyle name="Normal 6 4 6 2 2 2 6 2" xfId="36322" xr:uid="{00000000-0005-0000-0000-000064730000}"/>
    <cellStyle name="Normal 6 4 6 2 2 2 7" xfId="25726" xr:uid="{00000000-0005-0000-0000-000065730000}"/>
    <cellStyle name="Normal 6 4 6 2 2 3" xfId="15681" xr:uid="{00000000-0005-0000-0000-000066730000}"/>
    <cellStyle name="Normal 6 4 6 2 2 3 2" xfId="15682" xr:uid="{00000000-0005-0000-0000-000067730000}"/>
    <cellStyle name="Normal 6 4 6 2 2 3 2 2" xfId="15683" xr:uid="{00000000-0005-0000-0000-000068730000}"/>
    <cellStyle name="Normal 6 4 6 2 2 3 2 2 2" xfId="41809" xr:uid="{00000000-0005-0000-0000-000069730000}"/>
    <cellStyle name="Normal 6 4 6 2 2 3 2 3" xfId="31791" xr:uid="{00000000-0005-0000-0000-00006A730000}"/>
    <cellStyle name="Normal 6 4 6 2 2 3 3" xfId="15684" xr:uid="{00000000-0005-0000-0000-00006B730000}"/>
    <cellStyle name="Normal 6 4 6 2 2 3 3 2" xfId="15685" xr:uid="{00000000-0005-0000-0000-00006C730000}"/>
    <cellStyle name="Normal 6 4 6 2 2 3 3 2 2" xfId="41810" xr:uid="{00000000-0005-0000-0000-00006D730000}"/>
    <cellStyle name="Normal 6 4 6 2 2 3 3 3" xfId="31792" xr:uid="{00000000-0005-0000-0000-00006E730000}"/>
    <cellStyle name="Normal 6 4 6 2 2 3 4" xfId="15686" xr:uid="{00000000-0005-0000-0000-00006F730000}"/>
    <cellStyle name="Normal 6 4 6 2 2 3 4 2" xfId="36325" xr:uid="{00000000-0005-0000-0000-000070730000}"/>
    <cellStyle name="Normal 6 4 6 2 2 3 5" xfId="25729" xr:uid="{00000000-0005-0000-0000-000071730000}"/>
    <cellStyle name="Normal 6 4 6 2 2 4" xfId="15687" xr:uid="{00000000-0005-0000-0000-000072730000}"/>
    <cellStyle name="Normal 6 4 6 2 2 4 2" xfId="15688" xr:uid="{00000000-0005-0000-0000-000073730000}"/>
    <cellStyle name="Normal 6 4 6 2 2 4 2 2" xfId="15689" xr:uid="{00000000-0005-0000-0000-000074730000}"/>
    <cellStyle name="Normal 6 4 6 2 2 4 2 2 2" xfId="41811" xr:uid="{00000000-0005-0000-0000-000075730000}"/>
    <cellStyle name="Normal 6 4 6 2 2 4 2 3" xfId="31793" xr:uid="{00000000-0005-0000-0000-000076730000}"/>
    <cellStyle name="Normal 6 4 6 2 2 4 3" xfId="15690" xr:uid="{00000000-0005-0000-0000-000077730000}"/>
    <cellStyle name="Normal 6 4 6 2 2 4 3 2" xfId="15691" xr:uid="{00000000-0005-0000-0000-000078730000}"/>
    <cellStyle name="Normal 6 4 6 2 2 4 3 2 2" xfId="41812" xr:uid="{00000000-0005-0000-0000-000079730000}"/>
    <cellStyle name="Normal 6 4 6 2 2 4 3 3" xfId="31794" xr:uid="{00000000-0005-0000-0000-00007A730000}"/>
    <cellStyle name="Normal 6 4 6 2 2 4 4" xfId="15692" xr:uid="{00000000-0005-0000-0000-00007B730000}"/>
    <cellStyle name="Normal 6 4 6 2 2 4 4 2" xfId="36326" xr:uid="{00000000-0005-0000-0000-00007C730000}"/>
    <cellStyle name="Normal 6 4 6 2 2 4 5" xfId="25730" xr:uid="{00000000-0005-0000-0000-00007D730000}"/>
    <cellStyle name="Normal 6 4 6 2 2 5" xfId="15693" xr:uid="{00000000-0005-0000-0000-00007E730000}"/>
    <cellStyle name="Normal 6 4 6 2 2 5 2" xfId="15694" xr:uid="{00000000-0005-0000-0000-00007F730000}"/>
    <cellStyle name="Normal 6 4 6 2 2 5 2 2" xfId="41813" xr:uid="{00000000-0005-0000-0000-000080730000}"/>
    <cellStyle name="Normal 6 4 6 2 2 5 3" xfId="31795" xr:uid="{00000000-0005-0000-0000-000081730000}"/>
    <cellStyle name="Normal 6 4 6 2 2 6" xfId="15695" xr:uid="{00000000-0005-0000-0000-000082730000}"/>
    <cellStyle name="Normal 6 4 6 2 2 6 2" xfId="15696" xr:uid="{00000000-0005-0000-0000-000083730000}"/>
    <cellStyle name="Normal 6 4 6 2 2 6 2 2" xfId="41814" xr:uid="{00000000-0005-0000-0000-000084730000}"/>
    <cellStyle name="Normal 6 4 6 2 2 6 3" xfId="31796" xr:uid="{00000000-0005-0000-0000-000085730000}"/>
    <cellStyle name="Normal 6 4 6 2 2 7" xfId="15697" xr:uid="{00000000-0005-0000-0000-000086730000}"/>
    <cellStyle name="Normal 6 4 6 2 2 7 2" xfId="36321" xr:uid="{00000000-0005-0000-0000-000087730000}"/>
    <cellStyle name="Normal 6 4 6 2 2 8" xfId="25725" xr:uid="{00000000-0005-0000-0000-000088730000}"/>
    <cellStyle name="Normal 6 4 6 2 3" xfId="15698" xr:uid="{00000000-0005-0000-0000-000089730000}"/>
    <cellStyle name="Normal 6 4 6 2 3 2" xfId="15699" xr:uid="{00000000-0005-0000-0000-00008A730000}"/>
    <cellStyle name="Normal 6 4 6 2 3 2 2" xfId="15700" xr:uid="{00000000-0005-0000-0000-00008B730000}"/>
    <cellStyle name="Normal 6 4 6 2 3 2 2 2" xfId="15701" xr:uid="{00000000-0005-0000-0000-00008C730000}"/>
    <cellStyle name="Normal 6 4 6 2 3 2 2 2 2" xfId="15702" xr:uid="{00000000-0005-0000-0000-00008D730000}"/>
    <cellStyle name="Normal 6 4 6 2 3 2 2 2 2 2" xfId="41815" xr:uid="{00000000-0005-0000-0000-00008E730000}"/>
    <cellStyle name="Normal 6 4 6 2 3 2 2 2 3" xfId="31797" xr:uid="{00000000-0005-0000-0000-00008F730000}"/>
    <cellStyle name="Normal 6 4 6 2 3 2 2 3" xfId="15703" xr:uid="{00000000-0005-0000-0000-000090730000}"/>
    <cellStyle name="Normal 6 4 6 2 3 2 2 3 2" xfId="15704" xr:uid="{00000000-0005-0000-0000-000091730000}"/>
    <cellStyle name="Normal 6 4 6 2 3 2 2 3 2 2" xfId="41816" xr:uid="{00000000-0005-0000-0000-000092730000}"/>
    <cellStyle name="Normal 6 4 6 2 3 2 2 3 3" xfId="31798" xr:uid="{00000000-0005-0000-0000-000093730000}"/>
    <cellStyle name="Normal 6 4 6 2 3 2 2 4" xfId="15705" xr:uid="{00000000-0005-0000-0000-000094730000}"/>
    <cellStyle name="Normal 6 4 6 2 3 2 2 4 2" xfId="36329" xr:uid="{00000000-0005-0000-0000-000095730000}"/>
    <cellStyle name="Normal 6 4 6 2 3 2 2 5" xfId="25733" xr:uid="{00000000-0005-0000-0000-000096730000}"/>
    <cellStyle name="Normal 6 4 6 2 3 2 3" xfId="15706" xr:uid="{00000000-0005-0000-0000-000097730000}"/>
    <cellStyle name="Normal 6 4 6 2 3 2 3 2" xfId="15707" xr:uid="{00000000-0005-0000-0000-000098730000}"/>
    <cellStyle name="Normal 6 4 6 2 3 2 3 2 2" xfId="15708" xr:uid="{00000000-0005-0000-0000-000099730000}"/>
    <cellStyle name="Normal 6 4 6 2 3 2 3 2 2 2" xfId="41817" xr:uid="{00000000-0005-0000-0000-00009A730000}"/>
    <cellStyle name="Normal 6 4 6 2 3 2 3 2 3" xfId="31799" xr:uid="{00000000-0005-0000-0000-00009B730000}"/>
    <cellStyle name="Normal 6 4 6 2 3 2 3 3" xfId="15709" xr:uid="{00000000-0005-0000-0000-00009C730000}"/>
    <cellStyle name="Normal 6 4 6 2 3 2 3 3 2" xfId="15710" xr:uid="{00000000-0005-0000-0000-00009D730000}"/>
    <cellStyle name="Normal 6 4 6 2 3 2 3 3 2 2" xfId="41818" xr:uid="{00000000-0005-0000-0000-00009E730000}"/>
    <cellStyle name="Normal 6 4 6 2 3 2 3 3 3" xfId="31800" xr:uid="{00000000-0005-0000-0000-00009F730000}"/>
    <cellStyle name="Normal 6 4 6 2 3 2 3 4" xfId="15711" xr:uid="{00000000-0005-0000-0000-0000A0730000}"/>
    <cellStyle name="Normal 6 4 6 2 3 2 3 4 2" xfId="36330" xr:uid="{00000000-0005-0000-0000-0000A1730000}"/>
    <cellStyle name="Normal 6 4 6 2 3 2 3 5" xfId="25734" xr:uid="{00000000-0005-0000-0000-0000A2730000}"/>
    <cellStyle name="Normal 6 4 6 2 3 2 4" xfId="15712" xr:uid="{00000000-0005-0000-0000-0000A3730000}"/>
    <cellStyle name="Normal 6 4 6 2 3 2 4 2" xfId="15713" xr:uid="{00000000-0005-0000-0000-0000A4730000}"/>
    <cellStyle name="Normal 6 4 6 2 3 2 4 2 2" xfId="41819" xr:uid="{00000000-0005-0000-0000-0000A5730000}"/>
    <cellStyle name="Normal 6 4 6 2 3 2 4 3" xfId="31801" xr:uid="{00000000-0005-0000-0000-0000A6730000}"/>
    <cellStyle name="Normal 6 4 6 2 3 2 5" xfId="15714" xr:uid="{00000000-0005-0000-0000-0000A7730000}"/>
    <cellStyle name="Normal 6 4 6 2 3 2 5 2" xfId="15715" xr:uid="{00000000-0005-0000-0000-0000A8730000}"/>
    <cellStyle name="Normal 6 4 6 2 3 2 5 2 2" xfId="41820" xr:uid="{00000000-0005-0000-0000-0000A9730000}"/>
    <cellStyle name="Normal 6 4 6 2 3 2 5 3" xfId="31802" xr:uid="{00000000-0005-0000-0000-0000AA730000}"/>
    <cellStyle name="Normal 6 4 6 2 3 2 6" xfId="15716" xr:uid="{00000000-0005-0000-0000-0000AB730000}"/>
    <cellStyle name="Normal 6 4 6 2 3 2 6 2" xfId="36328" xr:uid="{00000000-0005-0000-0000-0000AC730000}"/>
    <cellStyle name="Normal 6 4 6 2 3 2 7" xfId="25732" xr:uid="{00000000-0005-0000-0000-0000AD730000}"/>
    <cellStyle name="Normal 6 4 6 2 3 3" xfId="15717" xr:uid="{00000000-0005-0000-0000-0000AE730000}"/>
    <cellStyle name="Normal 6 4 6 2 3 3 2" xfId="15718" xr:uid="{00000000-0005-0000-0000-0000AF730000}"/>
    <cellStyle name="Normal 6 4 6 2 3 3 2 2" xfId="15719" xr:uid="{00000000-0005-0000-0000-0000B0730000}"/>
    <cellStyle name="Normal 6 4 6 2 3 3 2 2 2" xfId="41821" xr:uid="{00000000-0005-0000-0000-0000B1730000}"/>
    <cellStyle name="Normal 6 4 6 2 3 3 2 3" xfId="31803" xr:uid="{00000000-0005-0000-0000-0000B2730000}"/>
    <cellStyle name="Normal 6 4 6 2 3 3 3" xfId="15720" xr:uid="{00000000-0005-0000-0000-0000B3730000}"/>
    <cellStyle name="Normal 6 4 6 2 3 3 3 2" xfId="15721" xr:uid="{00000000-0005-0000-0000-0000B4730000}"/>
    <cellStyle name="Normal 6 4 6 2 3 3 3 2 2" xfId="41822" xr:uid="{00000000-0005-0000-0000-0000B5730000}"/>
    <cellStyle name="Normal 6 4 6 2 3 3 3 3" xfId="31804" xr:uid="{00000000-0005-0000-0000-0000B6730000}"/>
    <cellStyle name="Normal 6 4 6 2 3 3 4" xfId="15722" xr:uid="{00000000-0005-0000-0000-0000B7730000}"/>
    <cellStyle name="Normal 6 4 6 2 3 3 4 2" xfId="36331" xr:uid="{00000000-0005-0000-0000-0000B8730000}"/>
    <cellStyle name="Normal 6 4 6 2 3 3 5" xfId="25735" xr:uid="{00000000-0005-0000-0000-0000B9730000}"/>
    <cellStyle name="Normal 6 4 6 2 3 4" xfId="15723" xr:uid="{00000000-0005-0000-0000-0000BA730000}"/>
    <cellStyle name="Normal 6 4 6 2 3 4 2" xfId="15724" xr:uid="{00000000-0005-0000-0000-0000BB730000}"/>
    <cellStyle name="Normal 6 4 6 2 3 4 2 2" xfId="15725" xr:uid="{00000000-0005-0000-0000-0000BC730000}"/>
    <cellStyle name="Normal 6 4 6 2 3 4 2 2 2" xfId="41823" xr:uid="{00000000-0005-0000-0000-0000BD730000}"/>
    <cellStyle name="Normal 6 4 6 2 3 4 2 3" xfId="31805" xr:uid="{00000000-0005-0000-0000-0000BE730000}"/>
    <cellStyle name="Normal 6 4 6 2 3 4 3" xfId="15726" xr:uid="{00000000-0005-0000-0000-0000BF730000}"/>
    <cellStyle name="Normal 6 4 6 2 3 4 3 2" xfId="15727" xr:uid="{00000000-0005-0000-0000-0000C0730000}"/>
    <cellStyle name="Normal 6 4 6 2 3 4 3 2 2" xfId="41824" xr:uid="{00000000-0005-0000-0000-0000C1730000}"/>
    <cellStyle name="Normal 6 4 6 2 3 4 3 3" xfId="31806" xr:uid="{00000000-0005-0000-0000-0000C2730000}"/>
    <cellStyle name="Normal 6 4 6 2 3 4 4" xfId="15728" xr:uid="{00000000-0005-0000-0000-0000C3730000}"/>
    <cellStyle name="Normal 6 4 6 2 3 4 4 2" xfId="36332" xr:uid="{00000000-0005-0000-0000-0000C4730000}"/>
    <cellStyle name="Normal 6 4 6 2 3 4 5" xfId="25736" xr:uid="{00000000-0005-0000-0000-0000C5730000}"/>
    <cellStyle name="Normal 6 4 6 2 3 5" xfId="15729" xr:uid="{00000000-0005-0000-0000-0000C6730000}"/>
    <cellStyle name="Normal 6 4 6 2 3 5 2" xfId="15730" xr:uid="{00000000-0005-0000-0000-0000C7730000}"/>
    <cellStyle name="Normal 6 4 6 2 3 5 2 2" xfId="41825" xr:uid="{00000000-0005-0000-0000-0000C8730000}"/>
    <cellStyle name="Normal 6 4 6 2 3 5 3" xfId="31807" xr:uid="{00000000-0005-0000-0000-0000C9730000}"/>
    <cellStyle name="Normal 6 4 6 2 3 6" xfId="15731" xr:uid="{00000000-0005-0000-0000-0000CA730000}"/>
    <cellStyle name="Normal 6 4 6 2 3 6 2" xfId="15732" xr:uid="{00000000-0005-0000-0000-0000CB730000}"/>
    <cellStyle name="Normal 6 4 6 2 3 6 2 2" xfId="41826" xr:uid="{00000000-0005-0000-0000-0000CC730000}"/>
    <cellStyle name="Normal 6 4 6 2 3 6 3" xfId="31808" xr:uid="{00000000-0005-0000-0000-0000CD730000}"/>
    <cellStyle name="Normal 6 4 6 2 3 7" xfId="15733" xr:uid="{00000000-0005-0000-0000-0000CE730000}"/>
    <cellStyle name="Normal 6 4 6 2 3 7 2" xfId="36327" xr:uid="{00000000-0005-0000-0000-0000CF730000}"/>
    <cellStyle name="Normal 6 4 6 2 3 8" xfId="25731" xr:uid="{00000000-0005-0000-0000-0000D0730000}"/>
    <cellStyle name="Normal 6 4 6 2 4" xfId="15734" xr:uid="{00000000-0005-0000-0000-0000D1730000}"/>
    <cellStyle name="Normal 6 4 6 2 4 2" xfId="15735" xr:uid="{00000000-0005-0000-0000-0000D2730000}"/>
    <cellStyle name="Normal 6 4 6 2 4 2 2" xfId="15736" xr:uid="{00000000-0005-0000-0000-0000D3730000}"/>
    <cellStyle name="Normal 6 4 6 2 4 2 2 2" xfId="15737" xr:uid="{00000000-0005-0000-0000-0000D4730000}"/>
    <cellStyle name="Normal 6 4 6 2 4 2 2 2 2" xfId="41827" xr:uid="{00000000-0005-0000-0000-0000D5730000}"/>
    <cellStyle name="Normal 6 4 6 2 4 2 2 3" xfId="31809" xr:uid="{00000000-0005-0000-0000-0000D6730000}"/>
    <cellStyle name="Normal 6 4 6 2 4 2 3" xfId="15738" xr:uid="{00000000-0005-0000-0000-0000D7730000}"/>
    <cellStyle name="Normal 6 4 6 2 4 2 3 2" xfId="15739" xr:uid="{00000000-0005-0000-0000-0000D8730000}"/>
    <cellStyle name="Normal 6 4 6 2 4 2 3 2 2" xfId="41828" xr:uid="{00000000-0005-0000-0000-0000D9730000}"/>
    <cellStyle name="Normal 6 4 6 2 4 2 3 3" xfId="31810" xr:uid="{00000000-0005-0000-0000-0000DA730000}"/>
    <cellStyle name="Normal 6 4 6 2 4 2 4" xfId="15740" xr:uid="{00000000-0005-0000-0000-0000DB730000}"/>
    <cellStyle name="Normal 6 4 6 2 4 2 4 2" xfId="36334" xr:uid="{00000000-0005-0000-0000-0000DC730000}"/>
    <cellStyle name="Normal 6 4 6 2 4 2 5" xfId="25738" xr:uid="{00000000-0005-0000-0000-0000DD730000}"/>
    <cellStyle name="Normal 6 4 6 2 4 3" xfId="15741" xr:uid="{00000000-0005-0000-0000-0000DE730000}"/>
    <cellStyle name="Normal 6 4 6 2 4 3 2" xfId="15742" xr:uid="{00000000-0005-0000-0000-0000DF730000}"/>
    <cellStyle name="Normal 6 4 6 2 4 3 2 2" xfId="15743" xr:uid="{00000000-0005-0000-0000-0000E0730000}"/>
    <cellStyle name="Normal 6 4 6 2 4 3 2 2 2" xfId="41829" xr:uid="{00000000-0005-0000-0000-0000E1730000}"/>
    <cellStyle name="Normal 6 4 6 2 4 3 2 3" xfId="31811" xr:uid="{00000000-0005-0000-0000-0000E2730000}"/>
    <cellStyle name="Normal 6 4 6 2 4 3 3" xfId="15744" xr:uid="{00000000-0005-0000-0000-0000E3730000}"/>
    <cellStyle name="Normal 6 4 6 2 4 3 3 2" xfId="15745" xr:uid="{00000000-0005-0000-0000-0000E4730000}"/>
    <cellStyle name="Normal 6 4 6 2 4 3 3 2 2" xfId="41830" xr:uid="{00000000-0005-0000-0000-0000E5730000}"/>
    <cellStyle name="Normal 6 4 6 2 4 3 3 3" xfId="31812" xr:uid="{00000000-0005-0000-0000-0000E6730000}"/>
    <cellStyle name="Normal 6 4 6 2 4 3 4" xfId="15746" xr:uid="{00000000-0005-0000-0000-0000E7730000}"/>
    <cellStyle name="Normal 6 4 6 2 4 3 4 2" xfId="36335" xr:uid="{00000000-0005-0000-0000-0000E8730000}"/>
    <cellStyle name="Normal 6 4 6 2 4 3 5" xfId="25739" xr:uid="{00000000-0005-0000-0000-0000E9730000}"/>
    <cellStyle name="Normal 6 4 6 2 4 4" xfId="15747" xr:uid="{00000000-0005-0000-0000-0000EA730000}"/>
    <cellStyle name="Normal 6 4 6 2 4 4 2" xfId="15748" xr:uid="{00000000-0005-0000-0000-0000EB730000}"/>
    <cellStyle name="Normal 6 4 6 2 4 4 2 2" xfId="41831" xr:uid="{00000000-0005-0000-0000-0000EC730000}"/>
    <cellStyle name="Normal 6 4 6 2 4 4 3" xfId="31813" xr:uid="{00000000-0005-0000-0000-0000ED730000}"/>
    <cellStyle name="Normal 6 4 6 2 4 5" xfId="15749" xr:uid="{00000000-0005-0000-0000-0000EE730000}"/>
    <cellStyle name="Normal 6 4 6 2 4 5 2" xfId="15750" xr:uid="{00000000-0005-0000-0000-0000EF730000}"/>
    <cellStyle name="Normal 6 4 6 2 4 5 2 2" xfId="41832" xr:uid="{00000000-0005-0000-0000-0000F0730000}"/>
    <cellStyle name="Normal 6 4 6 2 4 5 3" xfId="31814" xr:uid="{00000000-0005-0000-0000-0000F1730000}"/>
    <cellStyle name="Normal 6 4 6 2 4 6" xfId="15751" xr:uid="{00000000-0005-0000-0000-0000F2730000}"/>
    <cellStyle name="Normal 6 4 6 2 4 6 2" xfId="36333" xr:uid="{00000000-0005-0000-0000-0000F3730000}"/>
    <cellStyle name="Normal 6 4 6 2 4 7" xfId="25737" xr:uid="{00000000-0005-0000-0000-0000F4730000}"/>
    <cellStyle name="Normal 6 4 6 2 5" xfId="15752" xr:uid="{00000000-0005-0000-0000-0000F5730000}"/>
    <cellStyle name="Normal 6 4 6 2 5 2" xfId="15753" xr:uid="{00000000-0005-0000-0000-0000F6730000}"/>
    <cellStyle name="Normal 6 4 6 2 5 2 2" xfId="15754" xr:uid="{00000000-0005-0000-0000-0000F7730000}"/>
    <cellStyle name="Normal 6 4 6 2 5 2 2 2" xfId="41833" xr:uid="{00000000-0005-0000-0000-0000F8730000}"/>
    <cellStyle name="Normal 6 4 6 2 5 2 3" xfId="31815" xr:uid="{00000000-0005-0000-0000-0000F9730000}"/>
    <cellStyle name="Normal 6 4 6 2 5 3" xfId="15755" xr:uid="{00000000-0005-0000-0000-0000FA730000}"/>
    <cellStyle name="Normal 6 4 6 2 5 3 2" xfId="15756" xr:uid="{00000000-0005-0000-0000-0000FB730000}"/>
    <cellStyle name="Normal 6 4 6 2 5 3 2 2" xfId="41834" xr:uid="{00000000-0005-0000-0000-0000FC730000}"/>
    <cellStyle name="Normal 6 4 6 2 5 3 3" xfId="31816" xr:uid="{00000000-0005-0000-0000-0000FD730000}"/>
    <cellStyle name="Normal 6 4 6 2 5 4" xfId="15757" xr:uid="{00000000-0005-0000-0000-0000FE730000}"/>
    <cellStyle name="Normal 6 4 6 2 5 4 2" xfId="36336" xr:uid="{00000000-0005-0000-0000-0000FF730000}"/>
    <cellStyle name="Normal 6 4 6 2 5 5" xfId="25740" xr:uid="{00000000-0005-0000-0000-000000740000}"/>
    <cellStyle name="Normal 6 4 6 2 6" xfId="15758" xr:uid="{00000000-0005-0000-0000-000001740000}"/>
    <cellStyle name="Normal 6 4 6 2 6 2" xfId="15759" xr:uid="{00000000-0005-0000-0000-000002740000}"/>
    <cellStyle name="Normal 6 4 6 2 6 2 2" xfId="15760" xr:uid="{00000000-0005-0000-0000-000003740000}"/>
    <cellStyle name="Normal 6 4 6 2 6 2 2 2" xfId="41835" xr:uid="{00000000-0005-0000-0000-000004740000}"/>
    <cellStyle name="Normal 6 4 6 2 6 2 3" xfId="31817" xr:uid="{00000000-0005-0000-0000-000005740000}"/>
    <cellStyle name="Normal 6 4 6 2 6 3" xfId="15761" xr:uid="{00000000-0005-0000-0000-000006740000}"/>
    <cellStyle name="Normal 6 4 6 2 6 3 2" xfId="15762" xr:uid="{00000000-0005-0000-0000-000007740000}"/>
    <cellStyle name="Normal 6 4 6 2 6 3 2 2" xfId="41836" xr:uid="{00000000-0005-0000-0000-000008740000}"/>
    <cellStyle name="Normal 6 4 6 2 6 3 3" xfId="31818" xr:uid="{00000000-0005-0000-0000-000009740000}"/>
    <cellStyle name="Normal 6 4 6 2 6 4" xfId="15763" xr:uid="{00000000-0005-0000-0000-00000A740000}"/>
    <cellStyle name="Normal 6 4 6 2 6 4 2" xfId="36337" xr:uid="{00000000-0005-0000-0000-00000B740000}"/>
    <cellStyle name="Normal 6 4 6 2 6 5" xfId="25741" xr:uid="{00000000-0005-0000-0000-00000C740000}"/>
    <cellStyle name="Normal 6 4 6 2 7" xfId="15764" xr:uid="{00000000-0005-0000-0000-00000D740000}"/>
    <cellStyle name="Normal 6 4 6 2 7 2" xfId="15765" xr:uid="{00000000-0005-0000-0000-00000E740000}"/>
    <cellStyle name="Normal 6 4 6 2 7 2 2" xfId="41837" xr:uid="{00000000-0005-0000-0000-00000F740000}"/>
    <cellStyle name="Normal 6 4 6 2 7 3" xfId="31819" xr:uid="{00000000-0005-0000-0000-000010740000}"/>
    <cellStyle name="Normal 6 4 6 2 8" xfId="15766" xr:uid="{00000000-0005-0000-0000-000011740000}"/>
    <cellStyle name="Normal 6 4 6 2 8 2" xfId="15767" xr:uid="{00000000-0005-0000-0000-000012740000}"/>
    <cellStyle name="Normal 6 4 6 2 8 2 2" xfId="41838" xr:uid="{00000000-0005-0000-0000-000013740000}"/>
    <cellStyle name="Normal 6 4 6 2 8 3" xfId="31820" xr:uid="{00000000-0005-0000-0000-000014740000}"/>
    <cellStyle name="Normal 6 4 6 2 9" xfId="15768" xr:uid="{00000000-0005-0000-0000-000015740000}"/>
    <cellStyle name="Normal 6 4 6 2 9 2" xfId="36320" xr:uid="{00000000-0005-0000-0000-000016740000}"/>
    <cellStyle name="Normal 6 4 6 3" xfId="15769" xr:uid="{00000000-0005-0000-0000-000017740000}"/>
    <cellStyle name="Normal 6 4 6 3 2" xfId="15770" xr:uid="{00000000-0005-0000-0000-000018740000}"/>
    <cellStyle name="Normal 6 4 6 3 2 2" xfId="15771" xr:uid="{00000000-0005-0000-0000-000019740000}"/>
    <cellStyle name="Normal 6 4 6 3 2 2 2" xfId="15772" xr:uid="{00000000-0005-0000-0000-00001A740000}"/>
    <cellStyle name="Normal 6 4 6 3 2 2 2 2" xfId="15773" xr:uid="{00000000-0005-0000-0000-00001B740000}"/>
    <cellStyle name="Normal 6 4 6 3 2 2 2 2 2" xfId="41839" xr:uid="{00000000-0005-0000-0000-00001C740000}"/>
    <cellStyle name="Normal 6 4 6 3 2 2 2 3" xfId="31821" xr:uid="{00000000-0005-0000-0000-00001D740000}"/>
    <cellStyle name="Normal 6 4 6 3 2 2 3" xfId="15774" xr:uid="{00000000-0005-0000-0000-00001E740000}"/>
    <cellStyle name="Normal 6 4 6 3 2 2 3 2" xfId="15775" xr:uid="{00000000-0005-0000-0000-00001F740000}"/>
    <cellStyle name="Normal 6 4 6 3 2 2 3 2 2" xfId="41840" xr:uid="{00000000-0005-0000-0000-000020740000}"/>
    <cellStyle name="Normal 6 4 6 3 2 2 3 3" xfId="31822" xr:uid="{00000000-0005-0000-0000-000021740000}"/>
    <cellStyle name="Normal 6 4 6 3 2 2 4" xfId="15776" xr:uid="{00000000-0005-0000-0000-000022740000}"/>
    <cellStyle name="Normal 6 4 6 3 2 2 4 2" xfId="36340" xr:uid="{00000000-0005-0000-0000-000023740000}"/>
    <cellStyle name="Normal 6 4 6 3 2 2 5" xfId="25744" xr:uid="{00000000-0005-0000-0000-000024740000}"/>
    <cellStyle name="Normal 6 4 6 3 2 3" xfId="15777" xr:uid="{00000000-0005-0000-0000-000025740000}"/>
    <cellStyle name="Normal 6 4 6 3 2 3 2" xfId="15778" xr:uid="{00000000-0005-0000-0000-000026740000}"/>
    <cellStyle name="Normal 6 4 6 3 2 3 2 2" xfId="15779" xr:uid="{00000000-0005-0000-0000-000027740000}"/>
    <cellStyle name="Normal 6 4 6 3 2 3 2 2 2" xfId="41841" xr:uid="{00000000-0005-0000-0000-000028740000}"/>
    <cellStyle name="Normal 6 4 6 3 2 3 2 3" xfId="31823" xr:uid="{00000000-0005-0000-0000-000029740000}"/>
    <cellStyle name="Normal 6 4 6 3 2 3 3" xfId="15780" xr:uid="{00000000-0005-0000-0000-00002A740000}"/>
    <cellStyle name="Normal 6 4 6 3 2 3 3 2" xfId="15781" xr:uid="{00000000-0005-0000-0000-00002B740000}"/>
    <cellStyle name="Normal 6 4 6 3 2 3 3 2 2" xfId="41842" xr:uid="{00000000-0005-0000-0000-00002C740000}"/>
    <cellStyle name="Normal 6 4 6 3 2 3 3 3" xfId="31824" xr:uid="{00000000-0005-0000-0000-00002D740000}"/>
    <cellStyle name="Normal 6 4 6 3 2 3 4" xfId="15782" xr:uid="{00000000-0005-0000-0000-00002E740000}"/>
    <cellStyle name="Normal 6 4 6 3 2 3 4 2" xfId="36341" xr:uid="{00000000-0005-0000-0000-00002F740000}"/>
    <cellStyle name="Normal 6 4 6 3 2 3 5" xfId="25745" xr:uid="{00000000-0005-0000-0000-000030740000}"/>
    <cellStyle name="Normal 6 4 6 3 2 4" xfId="15783" xr:uid="{00000000-0005-0000-0000-000031740000}"/>
    <cellStyle name="Normal 6 4 6 3 2 4 2" xfId="15784" xr:uid="{00000000-0005-0000-0000-000032740000}"/>
    <cellStyle name="Normal 6 4 6 3 2 4 2 2" xfId="41843" xr:uid="{00000000-0005-0000-0000-000033740000}"/>
    <cellStyle name="Normal 6 4 6 3 2 4 3" xfId="31825" xr:uid="{00000000-0005-0000-0000-000034740000}"/>
    <cellStyle name="Normal 6 4 6 3 2 5" xfId="15785" xr:uid="{00000000-0005-0000-0000-000035740000}"/>
    <cellStyle name="Normal 6 4 6 3 2 5 2" xfId="15786" xr:uid="{00000000-0005-0000-0000-000036740000}"/>
    <cellStyle name="Normal 6 4 6 3 2 5 2 2" xfId="41844" xr:uid="{00000000-0005-0000-0000-000037740000}"/>
    <cellStyle name="Normal 6 4 6 3 2 5 3" xfId="31826" xr:uid="{00000000-0005-0000-0000-000038740000}"/>
    <cellStyle name="Normal 6 4 6 3 2 6" xfId="15787" xr:uid="{00000000-0005-0000-0000-000039740000}"/>
    <cellStyle name="Normal 6 4 6 3 2 6 2" xfId="36339" xr:uid="{00000000-0005-0000-0000-00003A740000}"/>
    <cellStyle name="Normal 6 4 6 3 2 7" xfId="25743" xr:uid="{00000000-0005-0000-0000-00003B740000}"/>
    <cellStyle name="Normal 6 4 6 3 3" xfId="15788" xr:uid="{00000000-0005-0000-0000-00003C740000}"/>
    <cellStyle name="Normal 6 4 6 3 3 2" xfId="15789" xr:uid="{00000000-0005-0000-0000-00003D740000}"/>
    <cellStyle name="Normal 6 4 6 3 3 2 2" xfId="15790" xr:uid="{00000000-0005-0000-0000-00003E740000}"/>
    <cellStyle name="Normal 6 4 6 3 3 2 2 2" xfId="41845" xr:uid="{00000000-0005-0000-0000-00003F740000}"/>
    <cellStyle name="Normal 6 4 6 3 3 2 3" xfId="31827" xr:uid="{00000000-0005-0000-0000-000040740000}"/>
    <cellStyle name="Normal 6 4 6 3 3 3" xfId="15791" xr:uid="{00000000-0005-0000-0000-000041740000}"/>
    <cellStyle name="Normal 6 4 6 3 3 3 2" xfId="15792" xr:uid="{00000000-0005-0000-0000-000042740000}"/>
    <cellStyle name="Normal 6 4 6 3 3 3 2 2" xfId="41846" xr:uid="{00000000-0005-0000-0000-000043740000}"/>
    <cellStyle name="Normal 6 4 6 3 3 3 3" xfId="31828" xr:uid="{00000000-0005-0000-0000-000044740000}"/>
    <cellStyle name="Normal 6 4 6 3 3 4" xfId="15793" xr:uid="{00000000-0005-0000-0000-000045740000}"/>
    <cellStyle name="Normal 6 4 6 3 3 4 2" xfId="36342" xr:uid="{00000000-0005-0000-0000-000046740000}"/>
    <cellStyle name="Normal 6 4 6 3 3 5" xfId="25746" xr:uid="{00000000-0005-0000-0000-000047740000}"/>
    <cellStyle name="Normal 6 4 6 3 4" xfId="15794" xr:uid="{00000000-0005-0000-0000-000048740000}"/>
    <cellStyle name="Normal 6 4 6 3 4 2" xfId="15795" xr:uid="{00000000-0005-0000-0000-000049740000}"/>
    <cellStyle name="Normal 6 4 6 3 4 2 2" xfId="15796" xr:uid="{00000000-0005-0000-0000-00004A740000}"/>
    <cellStyle name="Normal 6 4 6 3 4 2 2 2" xfId="41847" xr:uid="{00000000-0005-0000-0000-00004B740000}"/>
    <cellStyle name="Normal 6 4 6 3 4 2 3" xfId="31829" xr:uid="{00000000-0005-0000-0000-00004C740000}"/>
    <cellStyle name="Normal 6 4 6 3 4 3" xfId="15797" xr:uid="{00000000-0005-0000-0000-00004D740000}"/>
    <cellStyle name="Normal 6 4 6 3 4 3 2" xfId="15798" xr:uid="{00000000-0005-0000-0000-00004E740000}"/>
    <cellStyle name="Normal 6 4 6 3 4 3 2 2" xfId="41848" xr:uid="{00000000-0005-0000-0000-00004F740000}"/>
    <cellStyle name="Normal 6 4 6 3 4 3 3" xfId="31830" xr:uid="{00000000-0005-0000-0000-000050740000}"/>
    <cellStyle name="Normal 6 4 6 3 4 4" xfId="15799" xr:uid="{00000000-0005-0000-0000-000051740000}"/>
    <cellStyle name="Normal 6 4 6 3 4 4 2" xfId="36343" xr:uid="{00000000-0005-0000-0000-000052740000}"/>
    <cellStyle name="Normal 6 4 6 3 4 5" xfId="25747" xr:uid="{00000000-0005-0000-0000-000053740000}"/>
    <cellStyle name="Normal 6 4 6 3 5" xfId="15800" xr:uid="{00000000-0005-0000-0000-000054740000}"/>
    <cellStyle name="Normal 6 4 6 3 5 2" xfId="15801" xr:uid="{00000000-0005-0000-0000-000055740000}"/>
    <cellStyle name="Normal 6 4 6 3 5 2 2" xfId="41849" xr:uid="{00000000-0005-0000-0000-000056740000}"/>
    <cellStyle name="Normal 6 4 6 3 5 3" xfId="31831" xr:uid="{00000000-0005-0000-0000-000057740000}"/>
    <cellStyle name="Normal 6 4 6 3 6" xfId="15802" xr:uid="{00000000-0005-0000-0000-000058740000}"/>
    <cellStyle name="Normal 6 4 6 3 6 2" xfId="15803" xr:uid="{00000000-0005-0000-0000-000059740000}"/>
    <cellStyle name="Normal 6 4 6 3 6 2 2" xfId="41850" xr:uid="{00000000-0005-0000-0000-00005A740000}"/>
    <cellStyle name="Normal 6 4 6 3 6 3" xfId="31832" xr:uid="{00000000-0005-0000-0000-00005B740000}"/>
    <cellStyle name="Normal 6 4 6 3 7" xfId="15804" xr:uid="{00000000-0005-0000-0000-00005C740000}"/>
    <cellStyle name="Normal 6 4 6 3 7 2" xfId="36338" xr:uid="{00000000-0005-0000-0000-00005D740000}"/>
    <cellStyle name="Normal 6 4 6 3 8" xfId="25742" xr:uid="{00000000-0005-0000-0000-00005E740000}"/>
    <cellStyle name="Normal 6 4 6 4" xfId="15805" xr:uid="{00000000-0005-0000-0000-00005F740000}"/>
    <cellStyle name="Normal 6 4 6 4 2" xfId="15806" xr:uid="{00000000-0005-0000-0000-000060740000}"/>
    <cellStyle name="Normal 6 4 6 4 2 2" xfId="15807" xr:uid="{00000000-0005-0000-0000-000061740000}"/>
    <cellStyle name="Normal 6 4 6 4 2 2 2" xfId="15808" xr:uid="{00000000-0005-0000-0000-000062740000}"/>
    <cellStyle name="Normal 6 4 6 4 2 2 2 2" xfId="15809" xr:uid="{00000000-0005-0000-0000-000063740000}"/>
    <cellStyle name="Normal 6 4 6 4 2 2 2 2 2" xfId="41851" xr:uid="{00000000-0005-0000-0000-000064740000}"/>
    <cellStyle name="Normal 6 4 6 4 2 2 2 3" xfId="31833" xr:uid="{00000000-0005-0000-0000-000065740000}"/>
    <cellStyle name="Normal 6 4 6 4 2 2 3" xfId="15810" xr:uid="{00000000-0005-0000-0000-000066740000}"/>
    <cellStyle name="Normal 6 4 6 4 2 2 3 2" xfId="15811" xr:uid="{00000000-0005-0000-0000-000067740000}"/>
    <cellStyle name="Normal 6 4 6 4 2 2 3 2 2" xfId="41852" xr:uid="{00000000-0005-0000-0000-000068740000}"/>
    <cellStyle name="Normal 6 4 6 4 2 2 3 3" xfId="31834" xr:uid="{00000000-0005-0000-0000-000069740000}"/>
    <cellStyle name="Normal 6 4 6 4 2 2 4" xfId="15812" xr:uid="{00000000-0005-0000-0000-00006A740000}"/>
    <cellStyle name="Normal 6 4 6 4 2 2 4 2" xfId="36346" xr:uid="{00000000-0005-0000-0000-00006B740000}"/>
    <cellStyle name="Normal 6 4 6 4 2 2 5" xfId="25750" xr:uid="{00000000-0005-0000-0000-00006C740000}"/>
    <cellStyle name="Normal 6 4 6 4 2 3" xfId="15813" xr:uid="{00000000-0005-0000-0000-00006D740000}"/>
    <cellStyle name="Normal 6 4 6 4 2 3 2" xfId="15814" xr:uid="{00000000-0005-0000-0000-00006E740000}"/>
    <cellStyle name="Normal 6 4 6 4 2 3 2 2" xfId="15815" xr:uid="{00000000-0005-0000-0000-00006F740000}"/>
    <cellStyle name="Normal 6 4 6 4 2 3 2 2 2" xfId="41853" xr:uid="{00000000-0005-0000-0000-000070740000}"/>
    <cellStyle name="Normal 6 4 6 4 2 3 2 3" xfId="31835" xr:uid="{00000000-0005-0000-0000-000071740000}"/>
    <cellStyle name="Normal 6 4 6 4 2 3 3" xfId="15816" xr:uid="{00000000-0005-0000-0000-000072740000}"/>
    <cellStyle name="Normal 6 4 6 4 2 3 3 2" xfId="15817" xr:uid="{00000000-0005-0000-0000-000073740000}"/>
    <cellStyle name="Normal 6 4 6 4 2 3 3 2 2" xfId="41854" xr:uid="{00000000-0005-0000-0000-000074740000}"/>
    <cellStyle name="Normal 6 4 6 4 2 3 3 3" xfId="31836" xr:uid="{00000000-0005-0000-0000-000075740000}"/>
    <cellStyle name="Normal 6 4 6 4 2 3 4" xfId="15818" xr:uid="{00000000-0005-0000-0000-000076740000}"/>
    <cellStyle name="Normal 6 4 6 4 2 3 4 2" xfId="36347" xr:uid="{00000000-0005-0000-0000-000077740000}"/>
    <cellStyle name="Normal 6 4 6 4 2 3 5" xfId="25751" xr:uid="{00000000-0005-0000-0000-000078740000}"/>
    <cellStyle name="Normal 6 4 6 4 2 4" xfId="15819" xr:uid="{00000000-0005-0000-0000-000079740000}"/>
    <cellStyle name="Normal 6 4 6 4 2 4 2" xfId="15820" xr:uid="{00000000-0005-0000-0000-00007A740000}"/>
    <cellStyle name="Normal 6 4 6 4 2 4 2 2" xfId="41855" xr:uid="{00000000-0005-0000-0000-00007B740000}"/>
    <cellStyle name="Normal 6 4 6 4 2 4 3" xfId="31837" xr:uid="{00000000-0005-0000-0000-00007C740000}"/>
    <cellStyle name="Normal 6 4 6 4 2 5" xfId="15821" xr:uid="{00000000-0005-0000-0000-00007D740000}"/>
    <cellStyle name="Normal 6 4 6 4 2 5 2" xfId="15822" xr:uid="{00000000-0005-0000-0000-00007E740000}"/>
    <cellStyle name="Normal 6 4 6 4 2 5 2 2" xfId="41856" xr:uid="{00000000-0005-0000-0000-00007F740000}"/>
    <cellStyle name="Normal 6 4 6 4 2 5 3" xfId="31838" xr:uid="{00000000-0005-0000-0000-000080740000}"/>
    <cellStyle name="Normal 6 4 6 4 2 6" xfId="15823" xr:uid="{00000000-0005-0000-0000-000081740000}"/>
    <cellStyle name="Normal 6 4 6 4 2 6 2" xfId="36345" xr:uid="{00000000-0005-0000-0000-000082740000}"/>
    <cellStyle name="Normal 6 4 6 4 2 7" xfId="25749" xr:uid="{00000000-0005-0000-0000-000083740000}"/>
    <cellStyle name="Normal 6 4 6 4 3" xfId="15824" xr:uid="{00000000-0005-0000-0000-000084740000}"/>
    <cellStyle name="Normal 6 4 6 4 3 2" xfId="15825" xr:uid="{00000000-0005-0000-0000-000085740000}"/>
    <cellStyle name="Normal 6 4 6 4 3 2 2" xfId="15826" xr:uid="{00000000-0005-0000-0000-000086740000}"/>
    <cellStyle name="Normal 6 4 6 4 3 2 2 2" xfId="41857" xr:uid="{00000000-0005-0000-0000-000087740000}"/>
    <cellStyle name="Normal 6 4 6 4 3 2 3" xfId="31839" xr:uid="{00000000-0005-0000-0000-000088740000}"/>
    <cellStyle name="Normal 6 4 6 4 3 3" xfId="15827" xr:uid="{00000000-0005-0000-0000-000089740000}"/>
    <cellStyle name="Normal 6 4 6 4 3 3 2" xfId="15828" xr:uid="{00000000-0005-0000-0000-00008A740000}"/>
    <cellStyle name="Normal 6 4 6 4 3 3 2 2" xfId="41858" xr:uid="{00000000-0005-0000-0000-00008B740000}"/>
    <cellStyle name="Normal 6 4 6 4 3 3 3" xfId="31840" xr:uid="{00000000-0005-0000-0000-00008C740000}"/>
    <cellStyle name="Normal 6 4 6 4 3 4" xfId="15829" xr:uid="{00000000-0005-0000-0000-00008D740000}"/>
    <cellStyle name="Normal 6 4 6 4 3 4 2" xfId="36348" xr:uid="{00000000-0005-0000-0000-00008E740000}"/>
    <cellStyle name="Normal 6 4 6 4 3 5" xfId="25752" xr:uid="{00000000-0005-0000-0000-00008F740000}"/>
    <cellStyle name="Normal 6 4 6 4 4" xfId="15830" xr:uid="{00000000-0005-0000-0000-000090740000}"/>
    <cellStyle name="Normal 6 4 6 4 4 2" xfId="15831" xr:uid="{00000000-0005-0000-0000-000091740000}"/>
    <cellStyle name="Normal 6 4 6 4 4 2 2" xfId="15832" xr:uid="{00000000-0005-0000-0000-000092740000}"/>
    <cellStyle name="Normal 6 4 6 4 4 2 2 2" xfId="41859" xr:uid="{00000000-0005-0000-0000-000093740000}"/>
    <cellStyle name="Normal 6 4 6 4 4 2 3" xfId="31841" xr:uid="{00000000-0005-0000-0000-000094740000}"/>
    <cellStyle name="Normal 6 4 6 4 4 3" xfId="15833" xr:uid="{00000000-0005-0000-0000-000095740000}"/>
    <cellStyle name="Normal 6 4 6 4 4 3 2" xfId="15834" xr:uid="{00000000-0005-0000-0000-000096740000}"/>
    <cellStyle name="Normal 6 4 6 4 4 3 2 2" xfId="41860" xr:uid="{00000000-0005-0000-0000-000097740000}"/>
    <cellStyle name="Normal 6 4 6 4 4 3 3" xfId="31842" xr:uid="{00000000-0005-0000-0000-000098740000}"/>
    <cellStyle name="Normal 6 4 6 4 4 4" xfId="15835" xr:uid="{00000000-0005-0000-0000-000099740000}"/>
    <cellStyle name="Normal 6 4 6 4 4 4 2" xfId="36349" xr:uid="{00000000-0005-0000-0000-00009A740000}"/>
    <cellStyle name="Normal 6 4 6 4 4 5" xfId="25753" xr:uid="{00000000-0005-0000-0000-00009B740000}"/>
    <cellStyle name="Normal 6 4 6 4 5" xfId="15836" xr:uid="{00000000-0005-0000-0000-00009C740000}"/>
    <cellStyle name="Normal 6 4 6 4 5 2" xfId="15837" xr:uid="{00000000-0005-0000-0000-00009D740000}"/>
    <cellStyle name="Normal 6 4 6 4 5 2 2" xfId="41861" xr:uid="{00000000-0005-0000-0000-00009E740000}"/>
    <cellStyle name="Normal 6 4 6 4 5 3" xfId="31843" xr:uid="{00000000-0005-0000-0000-00009F740000}"/>
    <cellStyle name="Normal 6 4 6 4 6" xfId="15838" xr:uid="{00000000-0005-0000-0000-0000A0740000}"/>
    <cellStyle name="Normal 6 4 6 4 6 2" xfId="15839" xr:uid="{00000000-0005-0000-0000-0000A1740000}"/>
    <cellStyle name="Normal 6 4 6 4 6 2 2" xfId="41862" xr:uid="{00000000-0005-0000-0000-0000A2740000}"/>
    <cellStyle name="Normal 6 4 6 4 6 3" xfId="31844" xr:uid="{00000000-0005-0000-0000-0000A3740000}"/>
    <cellStyle name="Normal 6 4 6 4 7" xfId="15840" xr:uid="{00000000-0005-0000-0000-0000A4740000}"/>
    <cellStyle name="Normal 6 4 6 4 7 2" xfId="36344" xr:uid="{00000000-0005-0000-0000-0000A5740000}"/>
    <cellStyle name="Normal 6 4 6 4 8" xfId="25748" xr:uid="{00000000-0005-0000-0000-0000A6740000}"/>
    <cellStyle name="Normal 6 4 6 5" xfId="15841" xr:uid="{00000000-0005-0000-0000-0000A7740000}"/>
    <cellStyle name="Normal 6 4 6 5 2" xfId="15842" xr:uid="{00000000-0005-0000-0000-0000A8740000}"/>
    <cellStyle name="Normal 6 4 6 5 2 2" xfId="15843" xr:uid="{00000000-0005-0000-0000-0000A9740000}"/>
    <cellStyle name="Normal 6 4 6 5 2 2 2" xfId="15844" xr:uid="{00000000-0005-0000-0000-0000AA740000}"/>
    <cellStyle name="Normal 6 4 6 5 2 2 2 2" xfId="41863" xr:uid="{00000000-0005-0000-0000-0000AB740000}"/>
    <cellStyle name="Normal 6 4 6 5 2 2 3" xfId="31845" xr:uid="{00000000-0005-0000-0000-0000AC740000}"/>
    <cellStyle name="Normal 6 4 6 5 2 3" xfId="15845" xr:uid="{00000000-0005-0000-0000-0000AD740000}"/>
    <cellStyle name="Normal 6 4 6 5 2 3 2" xfId="15846" xr:uid="{00000000-0005-0000-0000-0000AE740000}"/>
    <cellStyle name="Normal 6 4 6 5 2 3 2 2" xfId="41864" xr:uid="{00000000-0005-0000-0000-0000AF740000}"/>
    <cellStyle name="Normal 6 4 6 5 2 3 3" xfId="31846" xr:uid="{00000000-0005-0000-0000-0000B0740000}"/>
    <cellStyle name="Normal 6 4 6 5 2 4" xfId="15847" xr:uid="{00000000-0005-0000-0000-0000B1740000}"/>
    <cellStyle name="Normal 6 4 6 5 2 4 2" xfId="36351" xr:uid="{00000000-0005-0000-0000-0000B2740000}"/>
    <cellStyle name="Normal 6 4 6 5 2 5" xfId="25755" xr:uid="{00000000-0005-0000-0000-0000B3740000}"/>
    <cellStyle name="Normal 6 4 6 5 3" xfId="15848" xr:uid="{00000000-0005-0000-0000-0000B4740000}"/>
    <cellStyle name="Normal 6 4 6 5 3 2" xfId="15849" xr:uid="{00000000-0005-0000-0000-0000B5740000}"/>
    <cellStyle name="Normal 6 4 6 5 3 2 2" xfId="15850" xr:uid="{00000000-0005-0000-0000-0000B6740000}"/>
    <cellStyle name="Normal 6 4 6 5 3 2 2 2" xfId="41865" xr:uid="{00000000-0005-0000-0000-0000B7740000}"/>
    <cellStyle name="Normal 6 4 6 5 3 2 3" xfId="31847" xr:uid="{00000000-0005-0000-0000-0000B8740000}"/>
    <cellStyle name="Normal 6 4 6 5 3 3" xfId="15851" xr:uid="{00000000-0005-0000-0000-0000B9740000}"/>
    <cellStyle name="Normal 6 4 6 5 3 3 2" xfId="15852" xr:uid="{00000000-0005-0000-0000-0000BA740000}"/>
    <cellStyle name="Normal 6 4 6 5 3 3 2 2" xfId="41866" xr:uid="{00000000-0005-0000-0000-0000BB740000}"/>
    <cellStyle name="Normal 6 4 6 5 3 3 3" xfId="31848" xr:uid="{00000000-0005-0000-0000-0000BC740000}"/>
    <cellStyle name="Normal 6 4 6 5 3 4" xfId="15853" xr:uid="{00000000-0005-0000-0000-0000BD740000}"/>
    <cellStyle name="Normal 6 4 6 5 3 4 2" xfId="36352" xr:uid="{00000000-0005-0000-0000-0000BE740000}"/>
    <cellStyle name="Normal 6 4 6 5 3 5" xfId="25756" xr:uid="{00000000-0005-0000-0000-0000BF740000}"/>
    <cellStyle name="Normal 6 4 6 5 4" xfId="15854" xr:uid="{00000000-0005-0000-0000-0000C0740000}"/>
    <cellStyle name="Normal 6 4 6 5 4 2" xfId="15855" xr:uid="{00000000-0005-0000-0000-0000C1740000}"/>
    <cellStyle name="Normal 6 4 6 5 4 2 2" xfId="41867" xr:uid="{00000000-0005-0000-0000-0000C2740000}"/>
    <cellStyle name="Normal 6 4 6 5 4 3" xfId="31849" xr:uid="{00000000-0005-0000-0000-0000C3740000}"/>
    <cellStyle name="Normal 6 4 6 5 5" xfId="15856" xr:uid="{00000000-0005-0000-0000-0000C4740000}"/>
    <cellStyle name="Normal 6 4 6 5 5 2" xfId="15857" xr:uid="{00000000-0005-0000-0000-0000C5740000}"/>
    <cellStyle name="Normal 6 4 6 5 5 2 2" xfId="41868" xr:uid="{00000000-0005-0000-0000-0000C6740000}"/>
    <cellStyle name="Normal 6 4 6 5 5 3" xfId="31850" xr:uid="{00000000-0005-0000-0000-0000C7740000}"/>
    <cellStyle name="Normal 6 4 6 5 6" xfId="15858" xr:uid="{00000000-0005-0000-0000-0000C8740000}"/>
    <cellStyle name="Normal 6 4 6 5 6 2" xfId="36350" xr:uid="{00000000-0005-0000-0000-0000C9740000}"/>
    <cellStyle name="Normal 6 4 6 5 7" xfId="25754" xr:uid="{00000000-0005-0000-0000-0000CA740000}"/>
    <cellStyle name="Normal 6 4 6 6" xfId="15859" xr:uid="{00000000-0005-0000-0000-0000CB740000}"/>
    <cellStyle name="Normal 6 4 6 6 2" xfId="15860" xr:uid="{00000000-0005-0000-0000-0000CC740000}"/>
    <cellStyle name="Normal 6 4 6 6 2 2" xfId="15861" xr:uid="{00000000-0005-0000-0000-0000CD740000}"/>
    <cellStyle name="Normal 6 4 6 6 2 2 2" xfId="41869" xr:uid="{00000000-0005-0000-0000-0000CE740000}"/>
    <cellStyle name="Normal 6 4 6 6 2 3" xfId="31851" xr:uid="{00000000-0005-0000-0000-0000CF740000}"/>
    <cellStyle name="Normal 6 4 6 6 3" xfId="15862" xr:uid="{00000000-0005-0000-0000-0000D0740000}"/>
    <cellStyle name="Normal 6 4 6 6 3 2" xfId="15863" xr:uid="{00000000-0005-0000-0000-0000D1740000}"/>
    <cellStyle name="Normal 6 4 6 6 3 2 2" xfId="41870" xr:uid="{00000000-0005-0000-0000-0000D2740000}"/>
    <cellStyle name="Normal 6 4 6 6 3 3" xfId="31852" xr:uid="{00000000-0005-0000-0000-0000D3740000}"/>
    <cellStyle name="Normal 6 4 6 6 4" xfId="15864" xr:uid="{00000000-0005-0000-0000-0000D4740000}"/>
    <cellStyle name="Normal 6 4 6 6 4 2" xfId="36353" xr:uid="{00000000-0005-0000-0000-0000D5740000}"/>
    <cellStyle name="Normal 6 4 6 6 5" xfId="25757" xr:uid="{00000000-0005-0000-0000-0000D6740000}"/>
    <cellStyle name="Normal 6 4 6 7" xfId="15865" xr:uid="{00000000-0005-0000-0000-0000D7740000}"/>
    <cellStyle name="Normal 6 4 6 7 2" xfId="15866" xr:uid="{00000000-0005-0000-0000-0000D8740000}"/>
    <cellStyle name="Normal 6 4 6 7 2 2" xfId="15867" xr:uid="{00000000-0005-0000-0000-0000D9740000}"/>
    <cellStyle name="Normal 6 4 6 7 2 2 2" xfId="41871" xr:uid="{00000000-0005-0000-0000-0000DA740000}"/>
    <cellStyle name="Normal 6 4 6 7 2 3" xfId="31853" xr:uid="{00000000-0005-0000-0000-0000DB740000}"/>
    <cellStyle name="Normal 6 4 6 7 3" xfId="15868" xr:uid="{00000000-0005-0000-0000-0000DC740000}"/>
    <cellStyle name="Normal 6 4 6 7 3 2" xfId="15869" xr:uid="{00000000-0005-0000-0000-0000DD740000}"/>
    <cellStyle name="Normal 6 4 6 7 3 2 2" xfId="41872" xr:uid="{00000000-0005-0000-0000-0000DE740000}"/>
    <cellStyle name="Normal 6 4 6 7 3 3" xfId="31854" xr:uid="{00000000-0005-0000-0000-0000DF740000}"/>
    <cellStyle name="Normal 6 4 6 7 4" xfId="15870" xr:uid="{00000000-0005-0000-0000-0000E0740000}"/>
    <cellStyle name="Normal 6 4 6 7 4 2" xfId="36354" xr:uid="{00000000-0005-0000-0000-0000E1740000}"/>
    <cellStyle name="Normal 6 4 6 7 5" xfId="25758" xr:uid="{00000000-0005-0000-0000-0000E2740000}"/>
    <cellStyle name="Normal 6 4 6 8" xfId="15871" xr:uid="{00000000-0005-0000-0000-0000E3740000}"/>
    <cellStyle name="Normal 6 4 6 8 2" xfId="15872" xr:uid="{00000000-0005-0000-0000-0000E4740000}"/>
    <cellStyle name="Normal 6 4 6 8 2 2" xfId="41873" xr:uid="{00000000-0005-0000-0000-0000E5740000}"/>
    <cellStyle name="Normal 6 4 6 8 3" xfId="31855" xr:uid="{00000000-0005-0000-0000-0000E6740000}"/>
    <cellStyle name="Normal 6 4 6 9" xfId="15873" xr:uid="{00000000-0005-0000-0000-0000E7740000}"/>
    <cellStyle name="Normal 6 4 6 9 2" xfId="15874" xr:uid="{00000000-0005-0000-0000-0000E8740000}"/>
    <cellStyle name="Normal 6 4 6 9 2 2" xfId="41874" xr:uid="{00000000-0005-0000-0000-0000E9740000}"/>
    <cellStyle name="Normal 6 4 6 9 3" xfId="31856" xr:uid="{00000000-0005-0000-0000-0000EA740000}"/>
    <cellStyle name="Normal 6 4 7" xfId="15875" xr:uid="{00000000-0005-0000-0000-0000EB740000}"/>
    <cellStyle name="Normal 6 4 7 10" xfId="25759" xr:uid="{00000000-0005-0000-0000-0000EC740000}"/>
    <cellStyle name="Normal 6 4 7 2" xfId="15876" xr:uid="{00000000-0005-0000-0000-0000ED740000}"/>
    <cellStyle name="Normal 6 4 7 2 2" xfId="15877" xr:uid="{00000000-0005-0000-0000-0000EE740000}"/>
    <cellStyle name="Normal 6 4 7 2 2 2" xfId="15878" xr:uid="{00000000-0005-0000-0000-0000EF740000}"/>
    <cellStyle name="Normal 6 4 7 2 2 2 2" xfId="15879" xr:uid="{00000000-0005-0000-0000-0000F0740000}"/>
    <cellStyle name="Normal 6 4 7 2 2 2 2 2" xfId="15880" xr:uid="{00000000-0005-0000-0000-0000F1740000}"/>
    <cellStyle name="Normal 6 4 7 2 2 2 2 2 2" xfId="41875" xr:uid="{00000000-0005-0000-0000-0000F2740000}"/>
    <cellStyle name="Normal 6 4 7 2 2 2 2 3" xfId="31857" xr:uid="{00000000-0005-0000-0000-0000F3740000}"/>
    <cellStyle name="Normal 6 4 7 2 2 2 3" xfId="15881" xr:uid="{00000000-0005-0000-0000-0000F4740000}"/>
    <cellStyle name="Normal 6 4 7 2 2 2 3 2" xfId="15882" xr:uid="{00000000-0005-0000-0000-0000F5740000}"/>
    <cellStyle name="Normal 6 4 7 2 2 2 3 2 2" xfId="41876" xr:uid="{00000000-0005-0000-0000-0000F6740000}"/>
    <cellStyle name="Normal 6 4 7 2 2 2 3 3" xfId="31858" xr:uid="{00000000-0005-0000-0000-0000F7740000}"/>
    <cellStyle name="Normal 6 4 7 2 2 2 4" xfId="15883" xr:uid="{00000000-0005-0000-0000-0000F8740000}"/>
    <cellStyle name="Normal 6 4 7 2 2 2 4 2" xfId="36358" xr:uid="{00000000-0005-0000-0000-0000F9740000}"/>
    <cellStyle name="Normal 6 4 7 2 2 2 5" xfId="25762" xr:uid="{00000000-0005-0000-0000-0000FA740000}"/>
    <cellStyle name="Normal 6 4 7 2 2 3" xfId="15884" xr:uid="{00000000-0005-0000-0000-0000FB740000}"/>
    <cellStyle name="Normal 6 4 7 2 2 3 2" xfId="15885" xr:uid="{00000000-0005-0000-0000-0000FC740000}"/>
    <cellStyle name="Normal 6 4 7 2 2 3 2 2" xfId="15886" xr:uid="{00000000-0005-0000-0000-0000FD740000}"/>
    <cellStyle name="Normal 6 4 7 2 2 3 2 2 2" xfId="41877" xr:uid="{00000000-0005-0000-0000-0000FE740000}"/>
    <cellStyle name="Normal 6 4 7 2 2 3 2 3" xfId="31859" xr:uid="{00000000-0005-0000-0000-0000FF740000}"/>
    <cellStyle name="Normal 6 4 7 2 2 3 3" xfId="15887" xr:uid="{00000000-0005-0000-0000-000000750000}"/>
    <cellStyle name="Normal 6 4 7 2 2 3 3 2" xfId="15888" xr:uid="{00000000-0005-0000-0000-000001750000}"/>
    <cellStyle name="Normal 6 4 7 2 2 3 3 2 2" xfId="41878" xr:uid="{00000000-0005-0000-0000-000002750000}"/>
    <cellStyle name="Normal 6 4 7 2 2 3 3 3" xfId="31860" xr:uid="{00000000-0005-0000-0000-000003750000}"/>
    <cellStyle name="Normal 6 4 7 2 2 3 4" xfId="15889" xr:uid="{00000000-0005-0000-0000-000004750000}"/>
    <cellStyle name="Normal 6 4 7 2 2 3 4 2" xfId="36359" xr:uid="{00000000-0005-0000-0000-000005750000}"/>
    <cellStyle name="Normal 6 4 7 2 2 3 5" xfId="25763" xr:uid="{00000000-0005-0000-0000-000006750000}"/>
    <cellStyle name="Normal 6 4 7 2 2 4" xfId="15890" xr:uid="{00000000-0005-0000-0000-000007750000}"/>
    <cellStyle name="Normal 6 4 7 2 2 4 2" xfId="15891" xr:uid="{00000000-0005-0000-0000-000008750000}"/>
    <cellStyle name="Normal 6 4 7 2 2 4 2 2" xfId="41879" xr:uid="{00000000-0005-0000-0000-000009750000}"/>
    <cellStyle name="Normal 6 4 7 2 2 4 3" xfId="31861" xr:uid="{00000000-0005-0000-0000-00000A750000}"/>
    <cellStyle name="Normal 6 4 7 2 2 5" xfId="15892" xr:uid="{00000000-0005-0000-0000-00000B750000}"/>
    <cellStyle name="Normal 6 4 7 2 2 5 2" xfId="15893" xr:uid="{00000000-0005-0000-0000-00000C750000}"/>
    <cellStyle name="Normal 6 4 7 2 2 5 2 2" xfId="41880" xr:uid="{00000000-0005-0000-0000-00000D750000}"/>
    <cellStyle name="Normal 6 4 7 2 2 5 3" xfId="31862" xr:uid="{00000000-0005-0000-0000-00000E750000}"/>
    <cellStyle name="Normal 6 4 7 2 2 6" xfId="15894" xr:uid="{00000000-0005-0000-0000-00000F750000}"/>
    <cellStyle name="Normal 6 4 7 2 2 6 2" xfId="36357" xr:uid="{00000000-0005-0000-0000-000010750000}"/>
    <cellStyle name="Normal 6 4 7 2 2 7" xfId="25761" xr:uid="{00000000-0005-0000-0000-000011750000}"/>
    <cellStyle name="Normal 6 4 7 2 3" xfId="15895" xr:uid="{00000000-0005-0000-0000-000012750000}"/>
    <cellStyle name="Normal 6 4 7 2 3 2" xfId="15896" xr:uid="{00000000-0005-0000-0000-000013750000}"/>
    <cellStyle name="Normal 6 4 7 2 3 2 2" xfId="15897" xr:uid="{00000000-0005-0000-0000-000014750000}"/>
    <cellStyle name="Normal 6 4 7 2 3 2 2 2" xfId="41881" xr:uid="{00000000-0005-0000-0000-000015750000}"/>
    <cellStyle name="Normal 6 4 7 2 3 2 3" xfId="31863" xr:uid="{00000000-0005-0000-0000-000016750000}"/>
    <cellStyle name="Normal 6 4 7 2 3 3" xfId="15898" xr:uid="{00000000-0005-0000-0000-000017750000}"/>
    <cellStyle name="Normal 6 4 7 2 3 3 2" xfId="15899" xr:uid="{00000000-0005-0000-0000-000018750000}"/>
    <cellStyle name="Normal 6 4 7 2 3 3 2 2" xfId="41882" xr:uid="{00000000-0005-0000-0000-000019750000}"/>
    <cellStyle name="Normal 6 4 7 2 3 3 3" xfId="31864" xr:uid="{00000000-0005-0000-0000-00001A750000}"/>
    <cellStyle name="Normal 6 4 7 2 3 4" xfId="15900" xr:uid="{00000000-0005-0000-0000-00001B750000}"/>
    <cellStyle name="Normal 6 4 7 2 3 4 2" xfId="36360" xr:uid="{00000000-0005-0000-0000-00001C750000}"/>
    <cellStyle name="Normal 6 4 7 2 3 5" xfId="25764" xr:uid="{00000000-0005-0000-0000-00001D750000}"/>
    <cellStyle name="Normal 6 4 7 2 4" xfId="15901" xr:uid="{00000000-0005-0000-0000-00001E750000}"/>
    <cellStyle name="Normal 6 4 7 2 4 2" xfId="15902" xr:uid="{00000000-0005-0000-0000-00001F750000}"/>
    <cellStyle name="Normal 6 4 7 2 4 2 2" xfId="15903" xr:uid="{00000000-0005-0000-0000-000020750000}"/>
    <cellStyle name="Normal 6 4 7 2 4 2 2 2" xfId="41883" xr:uid="{00000000-0005-0000-0000-000021750000}"/>
    <cellStyle name="Normal 6 4 7 2 4 2 3" xfId="31865" xr:uid="{00000000-0005-0000-0000-000022750000}"/>
    <cellStyle name="Normal 6 4 7 2 4 3" xfId="15904" xr:uid="{00000000-0005-0000-0000-000023750000}"/>
    <cellStyle name="Normal 6 4 7 2 4 3 2" xfId="15905" xr:uid="{00000000-0005-0000-0000-000024750000}"/>
    <cellStyle name="Normal 6 4 7 2 4 3 2 2" xfId="41884" xr:uid="{00000000-0005-0000-0000-000025750000}"/>
    <cellStyle name="Normal 6 4 7 2 4 3 3" xfId="31866" xr:uid="{00000000-0005-0000-0000-000026750000}"/>
    <cellStyle name="Normal 6 4 7 2 4 4" xfId="15906" xr:uid="{00000000-0005-0000-0000-000027750000}"/>
    <cellStyle name="Normal 6 4 7 2 4 4 2" xfId="36361" xr:uid="{00000000-0005-0000-0000-000028750000}"/>
    <cellStyle name="Normal 6 4 7 2 4 5" xfId="25765" xr:uid="{00000000-0005-0000-0000-000029750000}"/>
    <cellStyle name="Normal 6 4 7 2 5" xfId="15907" xr:uid="{00000000-0005-0000-0000-00002A750000}"/>
    <cellStyle name="Normal 6 4 7 2 5 2" xfId="15908" xr:uid="{00000000-0005-0000-0000-00002B750000}"/>
    <cellStyle name="Normal 6 4 7 2 5 2 2" xfId="41885" xr:uid="{00000000-0005-0000-0000-00002C750000}"/>
    <cellStyle name="Normal 6 4 7 2 5 3" xfId="31867" xr:uid="{00000000-0005-0000-0000-00002D750000}"/>
    <cellStyle name="Normal 6 4 7 2 6" xfId="15909" xr:uid="{00000000-0005-0000-0000-00002E750000}"/>
    <cellStyle name="Normal 6 4 7 2 6 2" xfId="15910" xr:uid="{00000000-0005-0000-0000-00002F750000}"/>
    <cellStyle name="Normal 6 4 7 2 6 2 2" xfId="41886" xr:uid="{00000000-0005-0000-0000-000030750000}"/>
    <cellStyle name="Normal 6 4 7 2 6 3" xfId="31868" xr:uid="{00000000-0005-0000-0000-000031750000}"/>
    <cellStyle name="Normal 6 4 7 2 7" xfId="15911" xr:uid="{00000000-0005-0000-0000-000032750000}"/>
    <cellStyle name="Normal 6 4 7 2 7 2" xfId="36356" xr:uid="{00000000-0005-0000-0000-000033750000}"/>
    <cellStyle name="Normal 6 4 7 2 8" xfId="25760" xr:uid="{00000000-0005-0000-0000-000034750000}"/>
    <cellStyle name="Normal 6 4 7 3" xfId="15912" xr:uid="{00000000-0005-0000-0000-000035750000}"/>
    <cellStyle name="Normal 6 4 7 3 2" xfId="15913" xr:uid="{00000000-0005-0000-0000-000036750000}"/>
    <cellStyle name="Normal 6 4 7 3 2 2" xfId="15914" xr:uid="{00000000-0005-0000-0000-000037750000}"/>
    <cellStyle name="Normal 6 4 7 3 2 2 2" xfId="15915" xr:uid="{00000000-0005-0000-0000-000038750000}"/>
    <cellStyle name="Normal 6 4 7 3 2 2 2 2" xfId="15916" xr:uid="{00000000-0005-0000-0000-000039750000}"/>
    <cellStyle name="Normal 6 4 7 3 2 2 2 2 2" xfId="41887" xr:uid="{00000000-0005-0000-0000-00003A750000}"/>
    <cellStyle name="Normal 6 4 7 3 2 2 2 3" xfId="31869" xr:uid="{00000000-0005-0000-0000-00003B750000}"/>
    <cellStyle name="Normal 6 4 7 3 2 2 3" xfId="15917" xr:uid="{00000000-0005-0000-0000-00003C750000}"/>
    <cellStyle name="Normal 6 4 7 3 2 2 3 2" xfId="15918" xr:uid="{00000000-0005-0000-0000-00003D750000}"/>
    <cellStyle name="Normal 6 4 7 3 2 2 3 2 2" xfId="41888" xr:uid="{00000000-0005-0000-0000-00003E750000}"/>
    <cellStyle name="Normal 6 4 7 3 2 2 3 3" xfId="31870" xr:uid="{00000000-0005-0000-0000-00003F750000}"/>
    <cellStyle name="Normal 6 4 7 3 2 2 4" xfId="15919" xr:uid="{00000000-0005-0000-0000-000040750000}"/>
    <cellStyle name="Normal 6 4 7 3 2 2 4 2" xfId="36364" xr:uid="{00000000-0005-0000-0000-000041750000}"/>
    <cellStyle name="Normal 6 4 7 3 2 2 5" xfId="25768" xr:uid="{00000000-0005-0000-0000-000042750000}"/>
    <cellStyle name="Normal 6 4 7 3 2 3" xfId="15920" xr:uid="{00000000-0005-0000-0000-000043750000}"/>
    <cellStyle name="Normal 6 4 7 3 2 3 2" xfId="15921" xr:uid="{00000000-0005-0000-0000-000044750000}"/>
    <cellStyle name="Normal 6 4 7 3 2 3 2 2" xfId="15922" xr:uid="{00000000-0005-0000-0000-000045750000}"/>
    <cellStyle name="Normal 6 4 7 3 2 3 2 2 2" xfId="41889" xr:uid="{00000000-0005-0000-0000-000046750000}"/>
    <cellStyle name="Normal 6 4 7 3 2 3 2 3" xfId="31871" xr:uid="{00000000-0005-0000-0000-000047750000}"/>
    <cellStyle name="Normal 6 4 7 3 2 3 3" xfId="15923" xr:uid="{00000000-0005-0000-0000-000048750000}"/>
    <cellStyle name="Normal 6 4 7 3 2 3 3 2" xfId="15924" xr:uid="{00000000-0005-0000-0000-000049750000}"/>
    <cellStyle name="Normal 6 4 7 3 2 3 3 2 2" xfId="41890" xr:uid="{00000000-0005-0000-0000-00004A750000}"/>
    <cellStyle name="Normal 6 4 7 3 2 3 3 3" xfId="31872" xr:uid="{00000000-0005-0000-0000-00004B750000}"/>
    <cellStyle name="Normal 6 4 7 3 2 3 4" xfId="15925" xr:uid="{00000000-0005-0000-0000-00004C750000}"/>
    <cellStyle name="Normal 6 4 7 3 2 3 4 2" xfId="36365" xr:uid="{00000000-0005-0000-0000-00004D750000}"/>
    <cellStyle name="Normal 6 4 7 3 2 3 5" xfId="25769" xr:uid="{00000000-0005-0000-0000-00004E750000}"/>
    <cellStyle name="Normal 6 4 7 3 2 4" xfId="15926" xr:uid="{00000000-0005-0000-0000-00004F750000}"/>
    <cellStyle name="Normal 6 4 7 3 2 4 2" xfId="15927" xr:uid="{00000000-0005-0000-0000-000050750000}"/>
    <cellStyle name="Normal 6 4 7 3 2 4 2 2" xfId="41891" xr:uid="{00000000-0005-0000-0000-000051750000}"/>
    <cellStyle name="Normal 6 4 7 3 2 4 3" xfId="31873" xr:uid="{00000000-0005-0000-0000-000052750000}"/>
    <cellStyle name="Normal 6 4 7 3 2 5" xfId="15928" xr:uid="{00000000-0005-0000-0000-000053750000}"/>
    <cellStyle name="Normal 6 4 7 3 2 5 2" xfId="15929" xr:uid="{00000000-0005-0000-0000-000054750000}"/>
    <cellStyle name="Normal 6 4 7 3 2 5 2 2" xfId="41892" xr:uid="{00000000-0005-0000-0000-000055750000}"/>
    <cellStyle name="Normal 6 4 7 3 2 5 3" xfId="31874" xr:uid="{00000000-0005-0000-0000-000056750000}"/>
    <cellStyle name="Normal 6 4 7 3 2 6" xfId="15930" xr:uid="{00000000-0005-0000-0000-000057750000}"/>
    <cellStyle name="Normal 6 4 7 3 2 6 2" xfId="36363" xr:uid="{00000000-0005-0000-0000-000058750000}"/>
    <cellStyle name="Normal 6 4 7 3 2 7" xfId="25767" xr:uid="{00000000-0005-0000-0000-000059750000}"/>
    <cellStyle name="Normal 6 4 7 3 3" xfId="15931" xr:uid="{00000000-0005-0000-0000-00005A750000}"/>
    <cellStyle name="Normal 6 4 7 3 3 2" xfId="15932" xr:uid="{00000000-0005-0000-0000-00005B750000}"/>
    <cellStyle name="Normal 6 4 7 3 3 2 2" xfId="15933" xr:uid="{00000000-0005-0000-0000-00005C750000}"/>
    <cellStyle name="Normal 6 4 7 3 3 2 2 2" xfId="41893" xr:uid="{00000000-0005-0000-0000-00005D750000}"/>
    <cellStyle name="Normal 6 4 7 3 3 2 3" xfId="31875" xr:uid="{00000000-0005-0000-0000-00005E750000}"/>
    <cellStyle name="Normal 6 4 7 3 3 3" xfId="15934" xr:uid="{00000000-0005-0000-0000-00005F750000}"/>
    <cellStyle name="Normal 6 4 7 3 3 3 2" xfId="15935" xr:uid="{00000000-0005-0000-0000-000060750000}"/>
    <cellStyle name="Normal 6 4 7 3 3 3 2 2" xfId="41894" xr:uid="{00000000-0005-0000-0000-000061750000}"/>
    <cellStyle name="Normal 6 4 7 3 3 3 3" xfId="31876" xr:uid="{00000000-0005-0000-0000-000062750000}"/>
    <cellStyle name="Normal 6 4 7 3 3 4" xfId="15936" xr:uid="{00000000-0005-0000-0000-000063750000}"/>
    <cellStyle name="Normal 6 4 7 3 3 4 2" xfId="36366" xr:uid="{00000000-0005-0000-0000-000064750000}"/>
    <cellStyle name="Normal 6 4 7 3 3 5" xfId="25770" xr:uid="{00000000-0005-0000-0000-000065750000}"/>
    <cellStyle name="Normal 6 4 7 3 4" xfId="15937" xr:uid="{00000000-0005-0000-0000-000066750000}"/>
    <cellStyle name="Normal 6 4 7 3 4 2" xfId="15938" xr:uid="{00000000-0005-0000-0000-000067750000}"/>
    <cellStyle name="Normal 6 4 7 3 4 2 2" xfId="15939" xr:uid="{00000000-0005-0000-0000-000068750000}"/>
    <cellStyle name="Normal 6 4 7 3 4 2 2 2" xfId="41895" xr:uid="{00000000-0005-0000-0000-000069750000}"/>
    <cellStyle name="Normal 6 4 7 3 4 2 3" xfId="31877" xr:uid="{00000000-0005-0000-0000-00006A750000}"/>
    <cellStyle name="Normal 6 4 7 3 4 3" xfId="15940" xr:uid="{00000000-0005-0000-0000-00006B750000}"/>
    <cellStyle name="Normal 6 4 7 3 4 3 2" xfId="15941" xr:uid="{00000000-0005-0000-0000-00006C750000}"/>
    <cellStyle name="Normal 6 4 7 3 4 3 2 2" xfId="41896" xr:uid="{00000000-0005-0000-0000-00006D750000}"/>
    <cellStyle name="Normal 6 4 7 3 4 3 3" xfId="31878" xr:uid="{00000000-0005-0000-0000-00006E750000}"/>
    <cellStyle name="Normal 6 4 7 3 4 4" xfId="15942" xr:uid="{00000000-0005-0000-0000-00006F750000}"/>
    <cellStyle name="Normal 6 4 7 3 4 4 2" xfId="36367" xr:uid="{00000000-0005-0000-0000-000070750000}"/>
    <cellStyle name="Normal 6 4 7 3 4 5" xfId="25771" xr:uid="{00000000-0005-0000-0000-000071750000}"/>
    <cellStyle name="Normal 6 4 7 3 5" xfId="15943" xr:uid="{00000000-0005-0000-0000-000072750000}"/>
    <cellStyle name="Normal 6 4 7 3 5 2" xfId="15944" xr:uid="{00000000-0005-0000-0000-000073750000}"/>
    <cellStyle name="Normal 6 4 7 3 5 2 2" xfId="41897" xr:uid="{00000000-0005-0000-0000-000074750000}"/>
    <cellStyle name="Normal 6 4 7 3 5 3" xfId="31879" xr:uid="{00000000-0005-0000-0000-000075750000}"/>
    <cellStyle name="Normal 6 4 7 3 6" xfId="15945" xr:uid="{00000000-0005-0000-0000-000076750000}"/>
    <cellStyle name="Normal 6 4 7 3 6 2" xfId="15946" xr:uid="{00000000-0005-0000-0000-000077750000}"/>
    <cellStyle name="Normal 6 4 7 3 6 2 2" xfId="41898" xr:uid="{00000000-0005-0000-0000-000078750000}"/>
    <cellStyle name="Normal 6 4 7 3 6 3" xfId="31880" xr:uid="{00000000-0005-0000-0000-000079750000}"/>
    <cellStyle name="Normal 6 4 7 3 7" xfId="15947" xr:uid="{00000000-0005-0000-0000-00007A750000}"/>
    <cellStyle name="Normal 6 4 7 3 7 2" xfId="36362" xr:uid="{00000000-0005-0000-0000-00007B750000}"/>
    <cellStyle name="Normal 6 4 7 3 8" xfId="25766" xr:uid="{00000000-0005-0000-0000-00007C750000}"/>
    <cellStyle name="Normal 6 4 7 4" xfId="15948" xr:uid="{00000000-0005-0000-0000-00007D750000}"/>
    <cellStyle name="Normal 6 4 7 4 2" xfId="15949" xr:uid="{00000000-0005-0000-0000-00007E750000}"/>
    <cellStyle name="Normal 6 4 7 4 2 2" xfId="15950" xr:uid="{00000000-0005-0000-0000-00007F750000}"/>
    <cellStyle name="Normal 6 4 7 4 2 2 2" xfId="15951" xr:uid="{00000000-0005-0000-0000-000080750000}"/>
    <cellStyle name="Normal 6 4 7 4 2 2 2 2" xfId="41899" xr:uid="{00000000-0005-0000-0000-000081750000}"/>
    <cellStyle name="Normal 6 4 7 4 2 2 3" xfId="31881" xr:uid="{00000000-0005-0000-0000-000082750000}"/>
    <cellStyle name="Normal 6 4 7 4 2 3" xfId="15952" xr:uid="{00000000-0005-0000-0000-000083750000}"/>
    <cellStyle name="Normal 6 4 7 4 2 3 2" xfId="15953" xr:uid="{00000000-0005-0000-0000-000084750000}"/>
    <cellStyle name="Normal 6 4 7 4 2 3 2 2" xfId="41900" xr:uid="{00000000-0005-0000-0000-000085750000}"/>
    <cellStyle name="Normal 6 4 7 4 2 3 3" xfId="31882" xr:uid="{00000000-0005-0000-0000-000086750000}"/>
    <cellStyle name="Normal 6 4 7 4 2 4" xfId="15954" xr:uid="{00000000-0005-0000-0000-000087750000}"/>
    <cellStyle name="Normal 6 4 7 4 2 4 2" xfId="36369" xr:uid="{00000000-0005-0000-0000-000088750000}"/>
    <cellStyle name="Normal 6 4 7 4 2 5" xfId="25773" xr:uid="{00000000-0005-0000-0000-000089750000}"/>
    <cellStyle name="Normal 6 4 7 4 3" xfId="15955" xr:uid="{00000000-0005-0000-0000-00008A750000}"/>
    <cellStyle name="Normal 6 4 7 4 3 2" xfId="15956" xr:uid="{00000000-0005-0000-0000-00008B750000}"/>
    <cellStyle name="Normal 6 4 7 4 3 2 2" xfId="15957" xr:uid="{00000000-0005-0000-0000-00008C750000}"/>
    <cellStyle name="Normal 6 4 7 4 3 2 2 2" xfId="41901" xr:uid="{00000000-0005-0000-0000-00008D750000}"/>
    <cellStyle name="Normal 6 4 7 4 3 2 3" xfId="31883" xr:uid="{00000000-0005-0000-0000-00008E750000}"/>
    <cellStyle name="Normal 6 4 7 4 3 3" xfId="15958" xr:uid="{00000000-0005-0000-0000-00008F750000}"/>
    <cellStyle name="Normal 6 4 7 4 3 3 2" xfId="15959" xr:uid="{00000000-0005-0000-0000-000090750000}"/>
    <cellStyle name="Normal 6 4 7 4 3 3 2 2" xfId="41902" xr:uid="{00000000-0005-0000-0000-000091750000}"/>
    <cellStyle name="Normal 6 4 7 4 3 3 3" xfId="31884" xr:uid="{00000000-0005-0000-0000-000092750000}"/>
    <cellStyle name="Normal 6 4 7 4 3 4" xfId="15960" xr:uid="{00000000-0005-0000-0000-000093750000}"/>
    <cellStyle name="Normal 6 4 7 4 3 4 2" xfId="36370" xr:uid="{00000000-0005-0000-0000-000094750000}"/>
    <cellStyle name="Normal 6 4 7 4 3 5" xfId="25774" xr:uid="{00000000-0005-0000-0000-000095750000}"/>
    <cellStyle name="Normal 6 4 7 4 4" xfId="15961" xr:uid="{00000000-0005-0000-0000-000096750000}"/>
    <cellStyle name="Normal 6 4 7 4 4 2" xfId="15962" xr:uid="{00000000-0005-0000-0000-000097750000}"/>
    <cellStyle name="Normal 6 4 7 4 4 2 2" xfId="41903" xr:uid="{00000000-0005-0000-0000-000098750000}"/>
    <cellStyle name="Normal 6 4 7 4 4 3" xfId="31885" xr:uid="{00000000-0005-0000-0000-000099750000}"/>
    <cellStyle name="Normal 6 4 7 4 5" xfId="15963" xr:uid="{00000000-0005-0000-0000-00009A750000}"/>
    <cellStyle name="Normal 6 4 7 4 5 2" xfId="15964" xr:uid="{00000000-0005-0000-0000-00009B750000}"/>
    <cellStyle name="Normal 6 4 7 4 5 2 2" xfId="41904" xr:uid="{00000000-0005-0000-0000-00009C750000}"/>
    <cellStyle name="Normal 6 4 7 4 5 3" xfId="31886" xr:uid="{00000000-0005-0000-0000-00009D750000}"/>
    <cellStyle name="Normal 6 4 7 4 6" xfId="15965" xr:uid="{00000000-0005-0000-0000-00009E750000}"/>
    <cellStyle name="Normal 6 4 7 4 6 2" xfId="36368" xr:uid="{00000000-0005-0000-0000-00009F750000}"/>
    <cellStyle name="Normal 6 4 7 4 7" xfId="25772" xr:uid="{00000000-0005-0000-0000-0000A0750000}"/>
    <cellStyle name="Normal 6 4 7 5" xfId="15966" xr:uid="{00000000-0005-0000-0000-0000A1750000}"/>
    <cellStyle name="Normal 6 4 7 5 2" xfId="15967" xr:uid="{00000000-0005-0000-0000-0000A2750000}"/>
    <cellStyle name="Normal 6 4 7 5 2 2" xfId="15968" xr:uid="{00000000-0005-0000-0000-0000A3750000}"/>
    <cellStyle name="Normal 6 4 7 5 2 2 2" xfId="41905" xr:uid="{00000000-0005-0000-0000-0000A4750000}"/>
    <cellStyle name="Normal 6 4 7 5 2 3" xfId="31887" xr:uid="{00000000-0005-0000-0000-0000A5750000}"/>
    <cellStyle name="Normal 6 4 7 5 3" xfId="15969" xr:uid="{00000000-0005-0000-0000-0000A6750000}"/>
    <cellStyle name="Normal 6 4 7 5 3 2" xfId="15970" xr:uid="{00000000-0005-0000-0000-0000A7750000}"/>
    <cellStyle name="Normal 6 4 7 5 3 2 2" xfId="41906" xr:uid="{00000000-0005-0000-0000-0000A8750000}"/>
    <cellStyle name="Normal 6 4 7 5 3 3" xfId="31888" xr:uid="{00000000-0005-0000-0000-0000A9750000}"/>
    <cellStyle name="Normal 6 4 7 5 4" xfId="15971" xr:uid="{00000000-0005-0000-0000-0000AA750000}"/>
    <cellStyle name="Normal 6 4 7 5 4 2" xfId="36371" xr:uid="{00000000-0005-0000-0000-0000AB750000}"/>
    <cellStyle name="Normal 6 4 7 5 5" xfId="25775" xr:uid="{00000000-0005-0000-0000-0000AC750000}"/>
    <cellStyle name="Normal 6 4 7 6" xfId="15972" xr:uid="{00000000-0005-0000-0000-0000AD750000}"/>
    <cellStyle name="Normal 6 4 7 6 2" xfId="15973" xr:uid="{00000000-0005-0000-0000-0000AE750000}"/>
    <cellStyle name="Normal 6 4 7 6 2 2" xfId="15974" xr:uid="{00000000-0005-0000-0000-0000AF750000}"/>
    <cellStyle name="Normal 6 4 7 6 2 2 2" xfId="41907" xr:uid="{00000000-0005-0000-0000-0000B0750000}"/>
    <cellStyle name="Normal 6 4 7 6 2 3" xfId="31889" xr:uid="{00000000-0005-0000-0000-0000B1750000}"/>
    <cellStyle name="Normal 6 4 7 6 3" xfId="15975" xr:uid="{00000000-0005-0000-0000-0000B2750000}"/>
    <cellStyle name="Normal 6 4 7 6 3 2" xfId="15976" xr:uid="{00000000-0005-0000-0000-0000B3750000}"/>
    <cellStyle name="Normal 6 4 7 6 3 2 2" xfId="41908" xr:uid="{00000000-0005-0000-0000-0000B4750000}"/>
    <cellStyle name="Normal 6 4 7 6 3 3" xfId="31890" xr:uid="{00000000-0005-0000-0000-0000B5750000}"/>
    <cellStyle name="Normal 6 4 7 6 4" xfId="15977" xr:uid="{00000000-0005-0000-0000-0000B6750000}"/>
    <cellStyle name="Normal 6 4 7 6 4 2" xfId="36372" xr:uid="{00000000-0005-0000-0000-0000B7750000}"/>
    <cellStyle name="Normal 6 4 7 6 5" xfId="25776" xr:uid="{00000000-0005-0000-0000-0000B8750000}"/>
    <cellStyle name="Normal 6 4 7 7" xfId="15978" xr:uid="{00000000-0005-0000-0000-0000B9750000}"/>
    <cellStyle name="Normal 6 4 7 7 2" xfId="15979" xr:uid="{00000000-0005-0000-0000-0000BA750000}"/>
    <cellStyle name="Normal 6 4 7 7 2 2" xfId="41909" xr:uid="{00000000-0005-0000-0000-0000BB750000}"/>
    <cellStyle name="Normal 6 4 7 7 3" xfId="31891" xr:uid="{00000000-0005-0000-0000-0000BC750000}"/>
    <cellStyle name="Normal 6 4 7 8" xfId="15980" xr:uid="{00000000-0005-0000-0000-0000BD750000}"/>
    <cellStyle name="Normal 6 4 7 8 2" xfId="15981" xr:uid="{00000000-0005-0000-0000-0000BE750000}"/>
    <cellStyle name="Normal 6 4 7 8 2 2" xfId="41910" xr:uid="{00000000-0005-0000-0000-0000BF750000}"/>
    <cellStyle name="Normal 6 4 7 8 3" xfId="31892" xr:uid="{00000000-0005-0000-0000-0000C0750000}"/>
    <cellStyle name="Normal 6 4 7 9" xfId="15982" xr:uid="{00000000-0005-0000-0000-0000C1750000}"/>
    <cellStyle name="Normal 6 4 7 9 2" xfId="36355" xr:uid="{00000000-0005-0000-0000-0000C2750000}"/>
    <cellStyle name="Normal 6 4 8" xfId="15983" xr:uid="{00000000-0005-0000-0000-0000C3750000}"/>
    <cellStyle name="Normal 6 4 8 10" xfId="25777" xr:uid="{00000000-0005-0000-0000-0000C4750000}"/>
    <cellStyle name="Normal 6 4 8 2" xfId="15984" xr:uid="{00000000-0005-0000-0000-0000C5750000}"/>
    <cellStyle name="Normal 6 4 8 2 2" xfId="15985" xr:uid="{00000000-0005-0000-0000-0000C6750000}"/>
    <cellStyle name="Normal 6 4 8 2 2 2" xfId="15986" xr:uid="{00000000-0005-0000-0000-0000C7750000}"/>
    <cellStyle name="Normal 6 4 8 2 2 2 2" xfId="15987" xr:uid="{00000000-0005-0000-0000-0000C8750000}"/>
    <cellStyle name="Normal 6 4 8 2 2 2 2 2" xfId="15988" xr:uid="{00000000-0005-0000-0000-0000C9750000}"/>
    <cellStyle name="Normal 6 4 8 2 2 2 2 2 2" xfId="41911" xr:uid="{00000000-0005-0000-0000-0000CA750000}"/>
    <cellStyle name="Normal 6 4 8 2 2 2 2 3" xfId="31893" xr:uid="{00000000-0005-0000-0000-0000CB750000}"/>
    <cellStyle name="Normal 6 4 8 2 2 2 3" xfId="15989" xr:uid="{00000000-0005-0000-0000-0000CC750000}"/>
    <cellStyle name="Normal 6 4 8 2 2 2 3 2" xfId="15990" xr:uid="{00000000-0005-0000-0000-0000CD750000}"/>
    <cellStyle name="Normal 6 4 8 2 2 2 3 2 2" xfId="41912" xr:uid="{00000000-0005-0000-0000-0000CE750000}"/>
    <cellStyle name="Normal 6 4 8 2 2 2 3 3" xfId="31894" xr:uid="{00000000-0005-0000-0000-0000CF750000}"/>
    <cellStyle name="Normal 6 4 8 2 2 2 4" xfId="15991" xr:uid="{00000000-0005-0000-0000-0000D0750000}"/>
    <cellStyle name="Normal 6 4 8 2 2 2 4 2" xfId="36376" xr:uid="{00000000-0005-0000-0000-0000D1750000}"/>
    <cellStyle name="Normal 6 4 8 2 2 2 5" xfId="25780" xr:uid="{00000000-0005-0000-0000-0000D2750000}"/>
    <cellStyle name="Normal 6 4 8 2 2 3" xfId="15992" xr:uid="{00000000-0005-0000-0000-0000D3750000}"/>
    <cellStyle name="Normal 6 4 8 2 2 3 2" xfId="15993" xr:uid="{00000000-0005-0000-0000-0000D4750000}"/>
    <cellStyle name="Normal 6 4 8 2 2 3 2 2" xfId="15994" xr:uid="{00000000-0005-0000-0000-0000D5750000}"/>
    <cellStyle name="Normal 6 4 8 2 2 3 2 2 2" xfId="41913" xr:uid="{00000000-0005-0000-0000-0000D6750000}"/>
    <cellStyle name="Normal 6 4 8 2 2 3 2 3" xfId="31895" xr:uid="{00000000-0005-0000-0000-0000D7750000}"/>
    <cellStyle name="Normal 6 4 8 2 2 3 3" xfId="15995" xr:uid="{00000000-0005-0000-0000-0000D8750000}"/>
    <cellStyle name="Normal 6 4 8 2 2 3 3 2" xfId="15996" xr:uid="{00000000-0005-0000-0000-0000D9750000}"/>
    <cellStyle name="Normal 6 4 8 2 2 3 3 2 2" xfId="41914" xr:uid="{00000000-0005-0000-0000-0000DA750000}"/>
    <cellStyle name="Normal 6 4 8 2 2 3 3 3" xfId="31896" xr:uid="{00000000-0005-0000-0000-0000DB750000}"/>
    <cellStyle name="Normal 6 4 8 2 2 3 4" xfId="15997" xr:uid="{00000000-0005-0000-0000-0000DC750000}"/>
    <cellStyle name="Normal 6 4 8 2 2 3 4 2" xfId="36377" xr:uid="{00000000-0005-0000-0000-0000DD750000}"/>
    <cellStyle name="Normal 6 4 8 2 2 3 5" xfId="25781" xr:uid="{00000000-0005-0000-0000-0000DE750000}"/>
    <cellStyle name="Normal 6 4 8 2 2 4" xfId="15998" xr:uid="{00000000-0005-0000-0000-0000DF750000}"/>
    <cellStyle name="Normal 6 4 8 2 2 4 2" xfId="15999" xr:uid="{00000000-0005-0000-0000-0000E0750000}"/>
    <cellStyle name="Normal 6 4 8 2 2 4 2 2" xfId="41915" xr:uid="{00000000-0005-0000-0000-0000E1750000}"/>
    <cellStyle name="Normal 6 4 8 2 2 4 3" xfId="31897" xr:uid="{00000000-0005-0000-0000-0000E2750000}"/>
    <cellStyle name="Normal 6 4 8 2 2 5" xfId="16000" xr:uid="{00000000-0005-0000-0000-0000E3750000}"/>
    <cellStyle name="Normal 6 4 8 2 2 5 2" xfId="16001" xr:uid="{00000000-0005-0000-0000-0000E4750000}"/>
    <cellStyle name="Normal 6 4 8 2 2 5 2 2" xfId="41916" xr:uid="{00000000-0005-0000-0000-0000E5750000}"/>
    <cellStyle name="Normal 6 4 8 2 2 5 3" xfId="31898" xr:uid="{00000000-0005-0000-0000-0000E6750000}"/>
    <cellStyle name="Normal 6 4 8 2 2 6" xfId="16002" xr:uid="{00000000-0005-0000-0000-0000E7750000}"/>
    <cellStyle name="Normal 6 4 8 2 2 6 2" xfId="36375" xr:uid="{00000000-0005-0000-0000-0000E8750000}"/>
    <cellStyle name="Normal 6 4 8 2 2 7" xfId="25779" xr:uid="{00000000-0005-0000-0000-0000E9750000}"/>
    <cellStyle name="Normal 6 4 8 2 3" xfId="16003" xr:uid="{00000000-0005-0000-0000-0000EA750000}"/>
    <cellStyle name="Normal 6 4 8 2 3 2" xfId="16004" xr:uid="{00000000-0005-0000-0000-0000EB750000}"/>
    <cellStyle name="Normal 6 4 8 2 3 2 2" xfId="16005" xr:uid="{00000000-0005-0000-0000-0000EC750000}"/>
    <cellStyle name="Normal 6 4 8 2 3 2 2 2" xfId="41917" xr:uid="{00000000-0005-0000-0000-0000ED750000}"/>
    <cellStyle name="Normal 6 4 8 2 3 2 3" xfId="31899" xr:uid="{00000000-0005-0000-0000-0000EE750000}"/>
    <cellStyle name="Normal 6 4 8 2 3 3" xfId="16006" xr:uid="{00000000-0005-0000-0000-0000EF750000}"/>
    <cellStyle name="Normal 6 4 8 2 3 3 2" xfId="16007" xr:uid="{00000000-0005-0000-0000-0000F0750000}"/>
    <cellStyle name="Normal 6 4 8 2 3 3 2 2" xfId="41918" xr:uid="{00000000-0005-0000-0000-0000F1750000}"/>
    <cellStyle name="Normal 6 4 8 2 3 3 3" xfId="31900" xr:uid="{00000000-0005-0000-0000-0000F2750000}"/>
    <cellStyle name="Normal 6 4 8 2 3 4" xfId="16008" xr:uid="{00000000-0005-0000-0000-0000F3750000}"/>
    <cellStyle name="Normal 6 4 8 2 3 4 2" xfId="36378" xr:uid="{00000000-0005-0000-0000-0000F4750000}"/>
    <cellStyle name="Normal 6 4 8 2 3 5" xfId="25782" xr:uid="{00000000-0005-0000-0000-0000F5750000}"/>
    <cellStyle name="Normal 6 4 8 2 4" xfId="16009" xr:uid="{00000000-0005-0000-0000-0000F6750000}"/>
    <cellStyle name="Normal 6 4 8 2 4 2" xfId="16010" xr:uid="{00000000-0005-0000-0000-0000F7750000}"/>
    <cellStyle name="Normal 6 4 8 2 4 2 2" xfId="16011" xr:uid="{00000000-0005-0000-0000-0000F8750000}"/>
    <cellStyle name="Normal 6 4 8 2 4 2 2 2" xfId="41919" xr:uid="{00000000-0005-0000-0000-0000F9750000}"/>
    <cellStyle name="Normal 6 4 8 2 4 2 3" xfId="31901" xr:uid="{00000000-0005-0000-0000-0000FA750000}"/>
    <cellStyle name="Normal 6 4 8 2 4 3" xfId="16012" xr:uid="{00000000-0005-0000-0000-0000FB750000}"/>
    <cellStyle name="Normal 6 4 8 2 4 3 2" xfId="16013" xr:uid="{00000000-0005-0000-0000-0000FC750000}"/>
    <cellStyle name="Normal 6 4 8 2 4 3 2 2" xfId="41920" xr:uid="{00000000-0005-0000-0000-0000FD750000}"/>
    <cellStyle name="Normal 6 4 8 2 4 3 3" xfId="31902" xr:uid="{00000000-0005-0000-0000-0000FE750000}"/>
    <cellStyle name="Normal 6 4 8 2 4 4" xfId="16014" xr:uid="{00000000-0005-0000-0000-0000FF750000}"/>
    <cellStyle name="Normal 6 4 8 2 4 4 2" xfId="36379" xr:uid="{00000000-0005-0000-0000-000000760000}"/>
    <cellStyle name="Normal 6 4 8 2 4 5" xfId="25783" xr:uid="{00000000-0005-0000-0000-000001760000}"/>
    <cellStyle name="Normal 6 4 8 2 5" xfId="16015" xr:uid="{00000000-0005-0000-0000-000002760000}"/>
    <cellStyle name="Normal 6 4 8 2 5 2" xfId="16016" xr:uid="{00000000-0005-0000-0000-000003760000}"/>
    <cellStyle name="Normal 6 4 8 2 5 2 2" xfId="41921" xr:uid="{00000000-0005-0000-0000-000004760000}"/>
    <cellStyle name="Normal 6 4 8 2 5 3" xfId="31903" xr:uid="{00000000-0005-0000-0000-000005760000}"/>
    <cellStyle name="Normal 6 4 8 2 6" xfId="16017" xr:uid="{00000000-0005-0000-0000-000006760000}"/>
    <cellStyle name="Normal 6 4 8 2 6 2" xfId="16018" xr:uid="{00000000-0005-0000-0000-000007760000}"/>
    <cellStyle name="Normal 6 4 8 2 6 2 2" xfId="41922" xr:uid="{00000000-0005-0000-0000-000008760000}"/>
    <cellStyle name="Normal 6 4 8 2 6 3" xfId="31904" xr:uid="{00000000-0005-0000-0000-000009760000}"/>
    <cellStyle name="Normal 6 4 8 2 7" xfId="16019" xr:uid="{00000000-0005-0000-0000-00000A760000}"/>
    <cellStyle name="Normal 6 4 8 2 7 2" xfId="36374" xr:uid="{00000000-0005-0000-0000-00000B760000}"/>
    <cellStyle name="Normal 6 4 8 2 8" xfId="25778" xr:uid="{00000000-0005-0000-0000-00000C760000}"/>
    <cellStyle name="Normal 6 4 8 3" xfId="16020" xr:uid="{00000000-0005-0000-0000-00000D760000}"/>
    <cellStyle name="Normal 6 4 8 3 2" xfId="16021" xr:uid="{00000000-0005-0000-0000-00000E760000}"/>
    <cellStyle name="Normal 6 4 8 3 2 2" xfId="16022" xr:uid="{00000000-0005-0000-0000-00000F760000}"/>
    <cellStyle name="Normal 6 4 8 3 2 2 2" xfId="16023" xr:uid="{00000000-0005-0000-0000-000010760000}"/>
    <cellStyle name="Normal 6 4 8 3 2 2 2 2" xfId="16024" xr:uid="{00000000-0005-0000-0000-000011760000}"/>
    <cellStyle name="Normal 6 4 8 3 2 2 2 2 2" xfId="41923" xr:uid="{00000000-0005-0000-0000-000012760000}"/>
    <cellStyle name="Normal 6 4 8 3 2 2 2 3" xfId="31905" xr:uid="{00000000-0005-0000-0000-000013760000}"/>
    <cellStyle name="Normal 6 4 8 3 2 2 3" xfId="16025" xr:uid="{00000000-0005-0000-0000-000014760000}"/>
    <cellStyle name="Normal 6 4 8 3 2 2 3 2" xfId="16026" xr:uid="{00000000-0005-0000-0000-000015760000}"/>
    <cellStyle name="Normal 6 4 8 3 2 2 3 2 2" xfId="41924" xr:uid="{00000000-0005-0000-0000-000016760000}"/>
    <cellStyle name="Normal 6 4 8 3 2 2 3 3" xfId="31906" xr:uid="{00000000-0005-0000-0000-000017760000}"/>
    <cellStyle name="Normal 6 4 8 3 2 2 4" xfId="16027" xr:uid="{00000000-0005-0000-0000-000018760000}"/>
    <cellStyle name="Normal 6 4 8 3 2 2 4 2" xfId="36382" xr:uid="{00000000-0005-0000-0000-000019760000}"/>
    <cellStyle name="Normal 6 4 8 3 2 2 5" xfId="25786" xr:uid="{00000000-0005-0000-0000-00001A760000}"/>
    <cellStyle name="Normal 6 4 8 3 2 3" xfId="16028" xr:uid="{00000000-0005-0000-0000-00001B760000}"/>
    <cellStyle name="Normal 6 4 8 3 2 3 2" xfId="16029" xr:uid="{00000000-0005-0000-0000-00001C760000}"/>
    <cellStyle name="Normal 6 4 8 3 2 3 2 2" xfId="16030" xr:uid="{00000000-0005-0000-0000-00001D760000}"/>
    <cellStyle name="Normal 6 4 8 3 2 3 2 2 2" xfId="41925" xr:uid="{00000000-0005-0000-0000-00001E760000}"/>
    <cellStyle name="Normal 6 4 8 3 2 3 2 3" xfId="31907" xr:uid="{00000000-0005-0000-0000-00001F760000}"/>
    <cellStyle name="Normal 6 4 8 3 2 3 3" xfId="16031" xr:uid="{00000000-0005-0000-0000-000020760000}"/>
    <cellStyle name="Normal 6 4 8 3 2 3 3 2" xfId="16032" xr:uid="{00000000-0005-0000-0000-000021760000}"/>
    <cellStyle name="Normal 6 4 8 3 2 3 3 2 2" xfId="41926" xr:uid="{00000000-0005-0000-0000-000022760000}"/>
    <cellStyle name="Normal 6 4 8 3 2 3 3 3" xfId="31908" xr:uid="{00000000-0005-0000-0000-000023760000}"/>
    <cellStyle name="Normal 6 4 8 3 2 3 4" xfId="16033" xr:uid="{00000000-0005-0000-0000-000024760000}"/>
    <cellStyle name="Normal 6 4 8 3 2 3 4 2" xfId="36383" xr:uid="{00000000-0005-0000-0000-000025760000}"/>
    <cellStyle name="Normal 6 4 8 3 2 3 5" xfId="25787" xr:uid="{00000000-0005-0000-0000-000026760000}"/>
    <cellStyle name="Normal 6 4 8 3 2 4" xfId="16034" xr:uid="{00000000-0005-0000-0000-000027760000}"/>
    <cellStyle name="Normal 6 4 8 3 2 4 2" xfId="16035" xr:uid="{00000000-0005-0000-0000-000028760000}"/>
    <cellStyle name="Normal 6 4 8 3 2 4 2 2" xfId="41927" xr:uid="{00000000-0005-0000-0000-000029760000}"/>
    <cellStyle name="Normal 6 4 8 3 2 4 3" xfId="31909" xr:uid="{00000000-0005-0000-0000-00002A760000}"/>
    <cellStyle name="Normal 6 4 8 3 2 5" xfId="16036" xr:uid="{00000000-0005-0000-0000-00002B760000}"/>
    <cellStyle name="Normal 6 4 8 3 2 5 2" xfId="16037" xr:uid="{00000000-0005-0000-0000-00002C760000}"/>
    <cellStyle name="Normal 6 4 8 3 2 5 2 2" xfId="41928" xr:uid="{00000000-0005-0000-0000-00002D760000}"/>
    <cellStyle name="Normal 6 4 8 3 2 5 3" xfId="31910" xr:uid="{00000000-0005-0000-0000-00002E760000}"/>
    <cellStyle name="Normal 6 4 8 3 2 6" xfId="16038" xr:uid="{00000000-0005-0000-0000-00002F760000}"/>
    <cellStyle name="Normal 6 4 8 3 2 6 2" xfId="36381" xr:uid="{00000000-0005-0000-0000-000030760000}"/>
    <cellStyle name="Normal 6 4 8 3 2 7" xfId="25785" xr:uid="{00000000-0005-0000-0000-000031760000}"/>
    <cellStyle name="Normal 6 4 8 3 3" xfId="16039" xr:uid="{00000000-0005-0000-0000-000032760000}"/>
    <cellStyle name="Normal 6 4 8 3 3 2" xfId="16040" xr:uid="{00000000-0005-0000-0000-000033760000}"/>
    <cellStyle name="Normal 6 4 8 3 3 2 2" xfId="16041" xr:uid="{00000000-0005-0000-0000-000034760000}"/>
    <cellStyle name="Normal 6 4 8 3 3 2 2 2" xfId="41929" xr:uid="{00000000-0005-0000-0000-000035760000}"/>
    <cellStyle name="Normal 6 4 8 3 3 2 3" xfId="31911" xr:uid="{00000000-0005-0000-0000-000036760000}"/>
    <cellStyle name="Normal 6 4 8 3 3 3" xfId="16042" xr:uid="{00000000-0005-0000-0000-000037760000}"/>
    <cellStyle name="Normal 6 4 8 3 3 3 2" xfId="16043" xr:uid="{00000000-0005-0000-0000-000038760000}"/>
    <cellStyle name="Normal 6 4 8 3 3 3 2 2" xfId="41930" xr:uid="{00000000-0005-0000-0000-000039760000}"/>
    <cellStyle name="Normal 6 4 8 3 3 3 3" xfId="31912" xr:uid="{00000000-0005-0000-0000-00003A760000}"/>
    <cellStyle name="Normal 6 4 8 3 3 4" xfId="16044" xr:uid="{00000000-0005-0000-0000-00003B760000}"/>
    <cellStyle name="Normal 6 4 8 3 3 4 2" xfId="36384" xr:uid="{00000000-0005-0000-0000-00003C760000}"/>
    <cellStyle name="Normal 6 4 8 3 3 5" xfId="25788" xr:uid="{00000000-0005-0000-0000-00003D760000}"/>
    <cellStyle name="Normal 6 4 8 3 4" xfId="16045" xr:uid="{00000000-0005-0000-0000-00003E760000}"/>
    <cellStyle name="Normal 6 4 8 3 4 2" xfId="16046" xr:uid="{00000000-0005-0000-0000-00003F760000}"/>
    <cellStyle name="Normal 6 4 8 3 4 2 2" xfId="16047" xr:uid="{00000000-0005-0000-0000-000040760000}"/>
    <cellStyle name="Normal 6 4 8 3 4 2 2 2" xfId="41931" xr:uid="{00000000-0005-0000-0000-000041760000}"/>
    <cellStyle name="Normal 6 4 8 3 4 2 3" xfId="31913" xr:uid="{00000000-0005-0000-0000-000042760000}"/>
    <cellStyle name="Normal 6 4 8 3 4 3" xfId="16048" xr:uid="{00000000-0005-0000-0000-000043760000}"/>
    <cellStyle name="Normal 6 4 8 3 4 3 2" xfId="16049" xr:uid="{00000000-0005-0000-0000-000044760000}"/>
    <cellStyle name="Normal 6 4 8 3 4 3 2 2" xfId="41932" xr:uid="{00000000-0005-0000-0000-000045760000}"/>
    <cellStyle name="Normal 6 4 8 3 4 3 3" xfId="31914" xr:uid="{00000000-0005-0000-0000-000046760000}"/>
    <cellStyle name="Normal 6 4 8 3 4 4" xfId="16050" xr:uid="{00000000-0005-0000-0000-000047760000}"/>
    <cellStyle name="Normal 6 4 8 3 4 4 2" xfId="36385" xr:uid="{00000000-0005-0000-0000-000048760000}"/>
    <cellStyle name="Normal 6 4 8 3 4 5" xfId="25789" xr:uid="{00000000-0005-0000-0000-000049760000}"/>
    <cellStyle name="Normal 6 4 8 3 5" xfId="16051" xr:uid="{00000000-0005-0000-0000-00004A760000}"/>
    <cellStyle name="Normal 6 4 8 3 5 2" xfId="16052" xr:uid="{00000000-0005-0000-0000-00004B760000}"/>
    <cellStyle name="Normal 6 4 8 3 5 2 2" xfId="41933" xr:uid="{00000000-0005-0000-0000-00004C760000}"/>
    <cellStyle name="Normal 6 4 8 3 5 3" xfId="31915" xr:uid="{00000000-0005-0000-0000-00004D760000}"/>
    <cellStyle name="Normal 6 4 8 3 6" xfId="16053" xr:uid="{00000000-0005-0000-0000-00004E760000}"/>
    <cellStyle name="Normal 6 4 8 3 6 2" xfId="16054" xr:uid="{00000000-0005-0000-0000-00004F760000}"/>
    <cellStyle name="Normal 6 4 8 3 6 2 2" xfId="41934" xr:uid="{00000000-0005-0000-0000-000050760000}"/>
    <cellStyle name="Normal 6 4 8 3 6 3" xfId="31916" xr:uid="{00000000-0005-0000-0000-000051760000}"/>
    <cellStyle name="Normal 6 4 8 3 7" xfId="16055" xr:uid="{00000000-0005-0000-0000-000052760000}"/>
    <cellStyle name="Normal 6 4 8 3 7 2" xfId="36380" xr:uid="{00000000-0005-0000-0000-000053760000}"/>
    <cellStyle name="Normal 6 4 8 3 8" xfId="25784" xr:uid="{00000000-0005-0000-0000-000054760000}"/>
    <cellStyle name="Normal 6 4 8 4" xfId="16056" xr:uid="{00000000-0005-0000-0000-000055760000}"/>
    <cellStyle name="Normal 6 4 8 4 2" xfId="16057" xr:uid="{00000000-0005-0000-0000-000056760000}"/>
    <cellStyle name="Normal 6 4 8 4 2 2" xfId="16058" xr:uid="{00000000-0005-0000-0000-000057760000}"/>
    <cellStyle name="Normal 6 4 8 4 2 2 2" xfId="16059" xr:uid="{00000000-0005-0000-0000-000058760000}"/>
    <cellStyle name="Normal 6 4 8 4 2 2 2 2" xfId="41935" xr:uid="{00000000-0005-0000-0000-000059760000}"/>
    <cellStyle name="Normal 6 4 8 4 2 2 3" xfId="31917" xr:uid="{00000000-0005-0000-0000-00005A760000}"/>
    <cellStyle name="Normal 6 4 8 4 2 3" xfId="16060" xr:uid="{00000000-0005-0000-0000-00005B760000}"/>
    <cellStyle name="Normal 6 4 8 4 2 3 2" xfId="16061" xr:uid="{00000000-0005-0000-0000-00005C760000}"/>
    <cellStyle name="Normal 6 4 8 4 2 3 2 2" xfId="41936" xr:uid="{00000000-0005-0000-0000-00005D760000}"/>
    <cellStyle name="Normal 6 4 8 4 2 3 3" xfId="31918" xr:uid="{00000000-0005-0000-0000-00005E760000}"/>
    <cellStyle name="Normal 6 4 8 4 2 4" xfId="16062" xr:uid="{00000000-0005-0000-0000-00005F760000}"/>
    <cellStyle name="Normal 6 4 8 4 2 4 2" xfId="36387" xr:uid="{00000000-0005-0000-0000-000060760000}"/>
    <cellStyle name="Normal 6 4 8 4 2 5" xfId="25791" xr:uid="{00000000-0005-0000-0000-000061760000}"/>
    <cellStyle name="Normal 6 4 8 4 3" xfId="16063" xr:uid="{00000000-0005-0000-0000-000062760000}"/>
    <cellStyle name="Normal 6 4 8 4 3 2" xfId="16064" xr:uid="{00000000-0005-0000-0000-000063760000}"/>
    <cellStyle name="Normal 6 4 8 4 3 2 2" xfId="16065" xr:uid="{00000000-0005-0000-0000-000064760000}"/>
    <cellStyle name="Normal 6 4 8 4 3 2 2 2" xfId="41937" xr:uid="{00000000-0005-0000-0000-000065760000}"/>
    <cellStyle name="Normal 6 4 8 4 3 2 3" xfId="31919" xr:uid="{00000000-0005-0000-0000-000066760000}"/>
    <cellStyle name="Normal 6 4 8 4 3 3" xfId="16066" xr:uid="{00000000-0005-0000-0000-000067760000}"/>
    <cellStyle name="Normal 6 4 8 4 3 3 2" xfId="16067" xr:uid="{00000000-0005-0000-0000-000068760000}"/>
    <cellStyle name="Normal 6 4 8 4 3 3 2 2" xfId="41938" xr:uid="{00000000-0005-0000-0000-000069760000}"/>
    <cellStyle name="Normal 6 4 8 4 3 3 3" xfId="31920" xr:uid="{00000000-0005-0000-0000-00006A760000}"/>
    <cellStyle name="Normal 6 4 8 4 3 4" xfId="16068" xr:uid="{00000000-0005-0000-0000-00006B760000}"/>
    <cellStyle name="Normal 6 4 8 4 3 4 2" xfId="36388" xr:uid="{00000000-0005-0000-0000-00006C760000}"/>
    <cellStyle name="Normal 6 4 8 4 3 5" xfId="25792" xr:uid="{00000000-0005-0000-0000-00006D760000}"/>
    <cellStyle name="Normal 6 4 8 4 4" xfId="16069" xr:uid="{00000000-0005-0000-0000-00006E760000}"/>
    <cellStyle name="Normal 6 4 8 4 4 2" xfId="16070" xr:uid="{00000000-0005-0000-0000-00006F760000}"/>
    <cellStyle name="Normal 6 4 8 4 4 2 2" xfId="41939" xr:uid="{00000000-0005-0000-0000-000070760000}"/>
    <cellStyle name="Normal 6 4 8 4 4 3" xfId="31921" xr:uid="{00000000-0005-0000-0000-000071760000}"/>
    <cellStyle name="Normal 6 4 8 4 5" xfId="16071" xr:uid="{00000000-0005-0000-0000-000072760000}"/>
    <cellStyle name="Normal 6 4 8 4 5 2" xfId="16072" xr:uid="{00000000-0005-0000-0000-000073760000}"/>
    <cellStyle name="Normal 6 4 8 4 5 2 2" xfId="41940" xr:uid="{00000000-0005-0000-0000-000074760000}"/>
    <cellStyle name="Normal 6 4 8 4 5 3" xfId="31922" xr:uid="{00000000-0005-0000-0000-000075760000}"/>
    <cellStyle name="Normal 6 4 8 4 6" xfId="16073" xr:uid="{00000000-0005-0000-0000-000076760000}"/>
    <cellStyle name="Normal 6 4 8 4 6 2" xfId="36386" xr:uid="{00000000-0005-0000-0000-000077760000}"/>
    <cellStyle name="Normal 6 4 8 4 7" xfId="25790" xr:uid="{00000000-0005-0000-0000-000078760000}"/>
    <cellStyle name="Normal 6 4 8 5" xfId="16074" xr:uid="{00000000-0005-0000-0000-000079760000}"/>
    <cellStyle name="Normal 6 4 8 5 2" xfId="16075" xr:uid="{00000000-0005-0000-0000-00007A760000}"/>
    <cellStyle name="Normal 6 4 8 5 2 2" xfId="16076" xr:uid="{00000000-0005-0000-0000-00007B760000}"/>
    <cellStyle name="Normal 6 4 8 5 2 2 2" xfId="41941" xr:uid="{00000000-0005-0000-0000-00007C760000}"/>
    <cellStyle name="Normal 6 4 8 5 2 3" xfId="31923" xr:uid="{00000000-0005-0000-0000-00007D760000}"/>
    <cellStyle name="Normal 6 4 8 5 3" xfId="16077" xr:uid="{00000000-0005-0000-0000-00007E760000}"/>
    <cellStyle name="Normal 6 4 8 5 3 2" xfId="16078" xr:uid="{00000000-0005-0000-0000-00007F760000}"/>
    <cellStyle name="Normal 6 4 8 5 3 2 2" xfId="41942" xr:uid="{00000000-0005-0000-0000-000080760000}"/>
    <cellStyle name="Normal 6 4 8 5 3 3" xfId="31924" xr:uid="{00000000-0005-0000-0000-000081760000}"/>
    <cellStyle name="Normal 6 4 8 5 4" xfId="16079" xr:uid="{00000000-0005-0000-0000-000082760000}"/>
    <cellStyle name="Normal 6 4 8 5 4 2" xfId="36389" xr:uid="{00000000-0005-0000-0000-000083760000}"/>
    <cellStyle name="Normal 6 4 8 5 5" xfId="25793" xr:uid="{00000000-0005-0000-0000-000084760000}"/>
    <cellStyle name="Normal 6 4 8 6" xfId="16080" xr:uid="{00000000-0005-0000-0000-000085760000}"/>
    <cellStyle name="Normal 6 4 8 6 2" xfId="16081" xr:uid="{00000000-0005-0000-0000-000086760000}"/>
    <cellStyle name="Normal 6 4 8 6 2 2" xfId="16082" xr:uid="{00000000-0005-0000-0000-000087760000}"/>
    <cellStyle name="Normal 6 4 8 6 2 2 2" xfId="41943" xr:uid="{00000000-0005-0000-0000-000088760000}"/>
    <cellStyle name="Normal 6 4 8 6 2 3" xfId="31925" xr:uid="{00000000-0005-0000-0000-000089760000}"/>
    <cellStyle name="Normal 6 4 8 6 3" xfId="16083" xr:uid="{00000000-0005-0000-0000-00008A760000}"/>
    <cellStyle name="Normal 6 4 8 6 3 2" xfId="16084" xr:uid="{00000000-0005-0000-0000-00008B760000}"/>
    <cellStyle name="Normal 6 4 8 6 3 2 2" xfId="41944" xr:uid="{00000000-0005-0000-0000-00008C760000}"/>
    <cellStyle name="Normal 6 4 8 6 3 3" xfId="31926" xr:uid="{00000000-0005-0000-0000-00008D760000}"/>
    <cellStyle name="Normal 6 4 8 6 4" xfId="16085" xr:uid="{00000000-0005-0000-0000-00008E760000}"/>
    <cellStyle name="Normal 6 4 8 6 4 2" xfId="36390" xr:uid="{00000000-0005-0000-0000-00008F760000}"/>
    <cellStyle name="Normal 6 4 8 6 5" xfId="25794" xr:uid="{00000000-0005-0000-0000-000090760000}"/>
    <cellStyle name="Normal 6 4 8 7" xfId="16086" xr:uid="{00000000-0005-0000-0000-000091760000}"/>
    <cellStyle name="Normal 6 4 8 7 2" xfId="16087" xr:uid="{00000000-0005-0000-0000-000092760000}"/>
    <cellStyle name="Normal 6 4 8 7 2 2" xfId="41945" xr:uid="{00000000-0005-0000-0000-000093760000}"/>
    <cellStyle name="Normal 6 4 8 7 3" xfId="31927" xr:uid="{00000000-0005-0000-0000-000094760000}"/>
    <cellStyle name="Normal 6 4 8 8" xfId="16088" xr:uid="{00000000-0005-0000-0000-000095760000}"/>
    <cellStyle name="Normal 6 4 8 8 2" xfId="16089" xr:uid="{00000000-0005-0000-0000-000096760000}"/>
    <cellStyle name="Normal 6 4 8 8 2 2" xfId="41946" xr:uid="{00000000-0005-0000-0000-000097760000}"/>
    <cellStyle name="Normal 6 4 8 8 3" xfId="31928" xr:uid="{00000000-0005-0000-0000-000098760000}"/>
    <cellStyle name="Normal 6 4 8 9" xfId="16090" xr:uid="{00000000-0005-0000-0000-000099760000}"/>
    <cellStyle name="Normal 6 4 8 9 2" xfId="36373" xr:uid="{00000000-0005-0000-0000-00009A760000}"/>
    <cellStyle name="Normal 6 4 9" xfId="16091" xr:uid="{00000000-0005-0000-0000-00009B760000}"/>
    <cellStyle name="Normal 6 4 9 2" xfId="16092" xr:uid="{00000000-0005-0000-0000-00009C760000}"/>
    <cellStyle name="Normal 6 4 9 2 2" xfId="16093" xr:uid="{00000000-0005-0000-0000-00009D760000}"/>
    <cellStyle name="Normal 6 4 9 2 2 2" xfId="16094" xr:uid="{00000000-0005-0000-0000-00009E760000}"/>
    <cellStyle name="Normal 6 4 9 2 2 2 2" xfId="16095" xr:uid="{00000000-0005-0000-0000-00009F760000}"/>
    <cellStyle name="Normal 6 4 9 2 2 2 2 2" xfId="41947" xr:uid="{00000000-0005-0000-0000-0000A0760000}"/>
    <cellStyle name="Normal 6 4 9 2 2 2 3" xfId="31929" xr:uid="{00000000-0005-0000-0000-0000A1760000}"/>
    <cellStyle name="Normal 6 4 9 2 2 3" xfId="16096" xr:uid="{00000000-0005-0000-0000-0000A2760000}"/>
    <cellStyle name="Normal 6 4 9 2 2 3 2" xfId="16097" xr:uid="{00000000-0005-0000-0000-0000A3760000}"/>
    <cellStyle name="Normal 6 4 9 2 2 3 2 2" xfId="41948" xr:uid="{00000000-0005-0000-0000-0000A4760000}"/>
    <cellStyle name="Normal 6 4 9 2 2 3 3" xfId="31930" xr:uid="{00000000-0005-0000-0000-0000A5760000}"/>
    <cellStyle name="Normal 6 4 9 2 2 4" xfId="16098" xr:uid="{00000000-0005-0000-0000-0000A6760000}"/>
    <cellStyle name="Normal 6 4 9 2 2 4 2" xfId="36393" xr:uid="{00000000-0005-0000-0000-0000A7760000}"/>
    <cellStyle name="Normal 6 4 9 2 2 5" xfId="25797" xr:uid="{00000000-0005-0000-0000-0000A8760000}"/>
    <cellStyle name="Normal 6 4 9 2 3" xfId="16099" xr:uid="{00000000-0005-0000-0000-0000A9760000}"/>
    <cellStyle name="Normal 6 4 9 2 3 2" xfId="16100" xr:uid="{00000000-0005-0000-0000-0000AA760000}"/>
    <cellStyle name="Normal 6 4 9 2 3 2 2" xfId="16101" xr:uid="{00000000-0005-0000-0000-0000AB760000}"/>
    <cellStyle name="Normal 6 4 9 2 3 2 2 2" xfId="41949" xr:uid="{00000000-0005-0000-0000-0000AC760000}"/>
    <cellStyle name="Normal 6 4 9 2 3 2 3" xfId="31931" xr:uid="{00000000-0005-0000-0000-0000AD760000}"/>
    <cellStyle name="Normal 6 4 9 2 3 3" xfId="16102" xr:uid="{00000000-0005-0000-0000-0000AE760000}"/>
    <cellStyle name="Normal 6 4 9 2 3 3 2" xfId="16103" xr:uid="{00000000-0005-0000-0000-0000AF760000}"/>
    <cellStyle name="Normal 6 4 9 2 3 3 2 2" xfId="41950" xr:uid="{00000000-0005-0000-0000-0000B0760000}"/>
    <cellStyle name="Normal 6 4 9 2 3 3 3" xfId="31932" xr:uid="{00000000-0005-0000-0000-0000B1760000}"/>
    <cellStyle name="Normal 6 4 9 2 3 4" xfId="16104" xr:uid="{00000000-0005-0000-0000-0000B2760000}"/>
    <cellStyle name="Normal 6 4 9 2 3 4 2" xfId="36394" xr:uid="{00000000-0005-0000-0000-0000B3760000}"/>
    <cellStyle name="Normal 6 4 9 2 3 5" xfId="25798" xr:uid="{00000000-0005-0000-0000-0000B4760000}"/>
    <cellStyle name="Normal 6 4 9 2 4" xfId="16105" xr:uid="{00000000-0005-0000-0000-0000B5760000}"/>
    <cellStyle name="Normal 6 4 9 2 4 2" xfId="16106" xr:uid="{00000000-0005-0000-0000-0000B6760000}"/>
    <cellStyle name="Normal 6 4 9 2 4 2 2" xfId="41951" xr:uid="{00000000-0005-0000-0000-0000B7760000}"/>
    <cellStyle name="Normal 6 4 9 2 4 3" xfId="31933" xr:uid="{00000000-0005-0000-0000-0000B8760000}"/>
    <cellStyle name="Normal 6 4 9 2 5" xfId="16107" xr:uid="{00000000-0005-0000-0000-0000B9760000}"/>
    <cellStyle name="Normal 6 4 9 2 5 2" xfId="16108" xr:uid="{00000000-0005-0000-0000-0000BA760000}"/>
    <cellStyle name="Normal 6 4 9 2 5 2 2" xfId="41952" xr:uid="{00000000-0005-0000-0000-0000BB760000}"/>
    <cellStyle name="Normal 6 4 9 2 5 3" xfId="31934" xr:uid="{00000000-0005-0000-0000-0000BC760000}"/>
    <cellStyle name="Normal 6 4 9 2 6" xfId="16109" xr:uid="{00000000-0005-0000-0000-0000BD760000}"/>
    <cellStyle name="Normal 6 4 9 2 6 2" xfId="36392" xr:uid="{00000000-0005-0000-0000-0000BE760000}"/>
    <cellStyle name="Normal 6 4 9 2 7" xfId="25796" xr:uid="{00000000-0005-0000-0000-0000BF760000}"/>
    <cellStyle name="Normal 6 4 9 3" xfId="16110" xr:uid="{00000000-0005-0000-0000-0000C0760000}"/>
    <cellStyle name="Normal 6 4 9 3 2" xfId="16111" xr:uid="{00000000-0005-0000-0000-0000C1760000}"/>
    <cellStyle name="Normal 6 4 9 3 2 2" xfId="16112" xr:uid="{00000000-0005-0000-0000-0000C2760000}"/>
    <cellStyle name="Normal 6 4 9 3 2 2 2" xfId="41953" xr:uid="{00000000-0005-0000-0000-0000C3760000}"/>
    <cellStyle name="Normal 6 4 9 3 2 3" xfId="31935" xr:uid="{00000000-0005-0000-0000-0000C4760000}"/>
    <cellStyle name="Normal 6 4 9 3 3" xfId="16113" xr:uid="{00000000-0005-0000-0000-0000C5760000}"/>
    <cellStyle name="Normal 6 4 9 3 3 2" xfId="16114" xr:uid="{00000000-0005-0000-0000-0000C6760000}"/>
    <cellStyle name="Normal 6 4 9 3 3 2 2" xfId="41954" xr:uid="{00000000-0005-0000-0000-0000C7760000}"/>
    <cellStyle name="Normal 6 4 9 3 3 3" xfId="31936" xr:uid="{00000000-0005-0000-0000-0000C8760000}"/>
    <cellStyle name="Normal 6 4 9 3 4" xfId="16115" xr:uid="{00000000-0005-0000-0000-0000C9760000}"/>
    <cellStyle name="Normal 6 4 9 3 4 2" xfId="36395" xr:uid="{00000000-0005-0000-0000-0000CA760000}"/>
    <cellStyle name="Normal 6 4 9 3 5" xfId="25799" xr:uid="{00000000-0005-0000-0000-0000CB760000}"/>
    <cellStyle name="Normal 6 4 9 4" xfId="16116" xr:uid="{00000000-0005-0000-0000-0000CC760000}"/>
    <cellStyle name="Normal 6 4 9 4 2" xfId="16117" xr:uid="{00000000-0005-0000-0000-0000CD760000}"/>
    <cellStyle name="Normal 6 4 9 4 2 2" xfId="16118" xr:uid="{00000000-0005-0000-0000-0000CE760000}"/>
    <cellStyle name="Normal 6 4 9 4 2 2 2" xfId="41955" xr:uid="{00000000-0005-0000-0000-0000CF760000}"/>
    <cellStyle name="Normal 6 4 9 4 2 3" xfId="31937" xr:uid="{00000000-0005-0000-0000-0000D0760000}"/>
    <cellStyle name="Normal 6 4 9 4 3" xfId="16119" xr:uid="{00000000-0005-0000-0000-0000D1760000}"/>
    <cellStyle name="Normal 6 4 9 4 3 2" xfId="16120" xr:uid="{00000000-0005-0000-0000-0000D2760000}"/>
    <cellStyle name="Normal 6 4 9 4 3 2 2" xfId="41956" xr:uid="{00000000-0005-0000-0000-0000D3760000}"/>
    <cellStyle name="Normal 6 4 9 4 3 3" xfId="31938" xr:uid="{00000000-0005-0000-0000-0000D4760000}"/>
    <cellStyle name="Normal 6 4 9 4 4" xfId="16121" xr:uid="{00000000-0005-0000-0000-0000D5760000}"/>
    <cellStyle name="Normal 6 4 9 4 4 2" xfId="36396" xr:uid="{00000000-0005-0000-0000-0000D6760000}"/>
    <cellStyle name="Normal 6 4 9 4 5" xfId="25800" xr:uid="{00000000-0005-0000-0000-0000D7760000}"/>
    <cellStyle name="Normal 6 4 9 5" xfId="16122" xr:uid="{00000000-0005-0000-0000-0000D8760000}"/>
    <cellStyle name="Normal 6 4 9 5 2" xfId="16123" xr:uid="{00000000-0005-0000-0000-0000D9760000}"/>
    <cellStyle name="Normal 6 4 9 5 2 2" xfId="41957" xr:uid="{00000000-0005-0000-0000-0000DA760000}"/>
    <cellStyle name="Normal 6 4 9 5 3" xfId="31939" xr:uid="{00000000-0005-0000-0000-0000DB760000}"/>
    <cellStyle name="Normal 6 4 9 6" xfId="16124" xr:uid="{00000000-0005-0000-0000-0000DC760000}"/>
    <cellStyle name="Normal 6 4 9 6 2" xfId="16125" xr:uid="{00000000-0005-0000-0000-0000DD760000}"/>
    <cellStyle name="Normal 6 4 9 6 2 2" xfId="41958" xr:uid="{00000000-0005-0000-0000-0000DE760000}"/>
    <cellStyle name="Normal 6 4 9 6 3" xfId="31940" xr:uid="{00000000-0005-0000-0000-0000DF760000}"/>
    <cellStyle name="Normal 6 4 9 7" xfId="16126" xr:uid="{00000000-0005-0000-0000-0000E0760000}"/>
    <cellStyle name="Normal 6 4 9 7 2" xfId="36391" xr:uid="{00000000-0005-0000-0000-0000E1760000}"/>
    <cellStyle name="Normal 6 4 9 8" xfId="25795" xr:uid="{00000000-0005-0000-0000-0000E2760000}"/>
    <cellStyle name="Normal 6 5" xfId="16127" xr:uid="{00000000-0005-0000-0000-0000E3760000}"/>
    <cellStyle name="Normal 6 5 10" xfId="16128" xr:uid="{00000000-0005-0000-0000-0000E4760000}"/>
    <cellStyle name="Normal 6 5 10 2" xfId="16129" xr:uid="{00000000-0005-0000-0000-0000E5760000}"/>
    <cellStyle name="Normal 6 5 10 2 2" xfId="16130" xr:uid="{00000000-0005-0000-0000-0000E6760000}"/>
    <cellStyle name="Normal 6 5 10 2 2 2" xfId="16131" xr:uid="{00000000-0005-0000-0000-0000E7760000}"/>
    <cellStyle name="Normal 6 5 10 2 2 2 2" xfId="16132" xr:uid="{00000000-0005-0000-0000-0000E8760000}"/>
    <cellStyle name="Normal 6 5 10 2 2 2 2 2" xfId="41959" xr:uid="{00000000-0005-0000-0000-0000E9760000}"/>
    <cellStyle name="Normal 6 5 10 2 2 2 3" xfId="31941" xr:uid="{00000000-0005-0000-0000-0000EA760000}"/>
    <cellStyle name="Normal 6 5 10 2 2 3" xfId="16133" xr:uid="{00000000-0005-0000-0000-0000EB760000}"/>
    <cellStyle name="Normal 6 5 10 2 2 3 2" xfId="16134" xr:uid="{00000000-0005-0000-0000-0000EC760000}"/>
    <cellStyle name="Normal 6 5 10 2 2 3 2 2" xfId="41960" xr:uid="{00000000-0005-0000-0000-0000ED760000}"/>
    <cellStyle name="Normal 6 5 10 2 2 3 3" xfId="31942" xr:uid="{00000000-0005-0000-0000-0000EE760000}"/>
    <cellStyle name="Normal 6 5 10 2 2 4" xfId="16135" xr:uid="{00000000-0005-0000-0000-0000EF760000}"/>
    <cellStyle name="Normal 6 5 10 2 2 4 2" xfId="36400" xr:uid="{00000000-0005-0000-0000-0000F0760000}"/>
    <cellStyle name="Normal 6 5 10 2 2 5" xfId="25804" xr:uid="{00000000-0005-0000-0000-0000F1760000}"/>
    <cellStyle name="Normal 6 5 10 2 3" xfId="16136" xr:uid="{00000000-0005-0000-0000-0000F2760000}"/>
    <cellStyle name="Normal 6 5 10 2 3 2" xfId="16137" xr:uid="{00000000-0005-0000-0000-0000F3760000}"/>
    <cellStyle name="Normal 6 5 10 2 3 2 2" xfId="16138" xr:uid="{00000000-0005-0000-0000-0000F4760000}"/>
    <cellStyle name="Normal 6 5 10 2 3 2 2 2" xfId="41961" xr:uid="{00000000-0005-0000-0000-0000F5760000}"/>
    <cellStyle name="Normal 6 5 10 2 3 2 3" xfId="31943" xr:uid="{00000000-0005-0000-0000-0000F6760000}"/>
    <cellStyle name="Normal 6 5 10 2 3 3" xfId="16139" xr:uid="{00000000-0005-0000-0000-0000F7760000}"/>
    <cellStyle name="Normal 6 5 10 2 3 3 2" xfId="16140" xr:uid="{00000000-0005-0000-0000-0000F8760000}"/>
    <cellStyle name="Normal 6 5 10 2 3 3 2 2" xfId="41962" xr:uid="{00000000-0005-0000-0000-0000F9760000}"/>
    <cellStyle name="Normal 6 5 10 2 3 3 3" xfId="31944" xr:uid="{00000000-0005-0000-0000-0000FA760000}"/>
    <cellStyle name="Normal 6 5 10 2 3 4" xfId="16141" xr:uid="{00000000-0005-0000-0000-0000FB760000}"/>
    <cellStyle name="Normal 6 5 10 2 3 4 2" xfId="36401" xr:uid="{00000000-0005-0000-0000-0000FC760000}"/>
    <cellStyle name="Normal 6 5 10 2 3 5" xfId="25805" xr:uid="{00000000-0005-0000-0000-0000FD760000}"/>
    <cellStyle name="Normal 6 5 10 2 4" xfId="16142" xr:uid="{00000000-0005-0000-0000-0000FE760000}"/>
    <cellStyle name="Normal 6 5 10 2 4 2" xfId="16143" xr:uid="{00000000-0005-0000-0000-0000FF760000}"/>
    <cellStyle name="Normal 6 5 10 2 4 2 2" xfId="41963" xr:uid="{00000000-0005-0000-0000-000000770000}"/>
    <cellStyle name="Normal 6 5 10 2 4 3" xfId="31945" xr:uid="{00000000-0005-0000-0000-000001770000}"/>
    <cellStyle name="Normal 6 5 10 2 5" xfId="16144" xr:uid="{00000000-0005-0000-0000-000002770000}"/>
    <cellStyle name="Normal 6 5 10 2 5 2" xfId="16145" xr:uid="{00000000-0005-0000-0000-000003770000}"/>
    <cellStyle name="Normal 6 5 10 2 5 2 2" xfId="41964" xr:uid="{00000000-0005-0000-0000-000004770000}"/>
    <cellStyle name="Normal 6 5 10 2 5 3" xfId="31946" xr:uid="{00000000-0005-0000-0000-000005770000}"/>
    <cellStyle name="Normal 6 5 10 2 6" xfId="16146" xr:uid="{00000000-0005-0000-0000-000006770000}"/>
    <cellStyle name="Normal 6 5 10 2 6 2" xfId="36399" xr:uid="{00000000-0005-0000-0000-000007770000}"/>
    <cellStyle name="Normal 6 5 10 2 7" xfId="25803" xr:uid="{00000000-0005-0000-0000-000008770000}"/>
    <cellStyle name="Normal 6 5 10 3" xfId="16147" xr:uid="{00000000-0005-0000-0000-000009770000}"/>
    <cellStyle name="Normal 6 5 10 3 2" xfId="16148" xr:uid="{00000000-0005-0000-0000-00000A770000}"/>
    <cellStyle name="Normal 6 5 10 3 2 2" xfId="16149" xr:uid="{00000000-0005-0000-0000-00000B770000}"/>
    <cellStyle name="Normal 6 5 10 3 2 2 2" xfId="41965" xr:uid="{00000000-0005-0000-0000-00000C770000}"/>
    <cellStyle name="Normal 6 5 10 3 2 3" xfId="31947" xr:uid="{00000000-0005-0000-0000-00000D770000}"/>
    <cellStyle name="Normal 6 5 10 3 3" xfId="16150" xr:uid="{00000000-0005-0000-0000-00000E770000}"/>
    <cellStyle name="Normal 6 5 10 3 3 2" xfId="16151" xr:uid="{00000000-0005-0000-0000-00000F770000}"/>
    <cellStyle name="Normal 6 5 10 3 3 2 2" xfId="41966" xr:uid="{00000000-0005-0000-0000-000010770000}"/>
    <cellStyle name="Normal 6 5 10 3 3 3" xfId="31948" xr:uid="{00000000-0005-0000-0000-000011770000}"/>
    <cellStyle name="Normal 6 5 10 3 4" xfId="16152" xr:uid="{00000000-0005-0000-0000-000012770000}"/>
    <cellStyle name="Normal 6 5 10 3 4 2" xfId="36402" xr:uid="{00000000-0005-0000-0000-000013770000}"/>
    <cellStyle name="Normal 6 5 10 3 5" xfId="25806" xr:uid="{00000000-0005-0000-0000-000014770000}"/>
    <cellStyle name="Normal 6 5 10 4" xfId="16153" xr:uid="{00000000-0005-0000-0000-000015770000}"/>
    <cellStyle name="Normal 6 5 10 4 2" xfId="16154" xr:uid="{00000000-0005-0000-0000-000016770000}"/>
    <cellStyle name="Normal 6 5 10 4 2 2" xfId="16155" xr:uid="{00000000-0005-0000-0000-000017770000}"/>
    <cellStyle name="Normal 6 5 10 4 2 2 2" xfId="41967" xr:uid="{00000000-0005-0000-0000-000018770000}"/>
    <cellStyle name="Normal 6 5 10 4 2 3" xfId="31949" xr:uid="{00000000-0005-0000-0000-000019770000}"/>
    <cellStyle name="Normal 6 5 10 4 3" xfId="16156" xr:uid="{00000000-0005-0000-0000-00001A770000}"/>
    <cellStyle name="Normal 6 5 10 4 3 2" xfId="16157" xr:uid="{00000000-0005-0000-0000-00001B770000}"/>
    <cellStyle name="Normal 6 5 10 4 3 2 2" xfId="41968" xr:uid="{00000000-0005-0000-0000-00001C770000}"/>
    <cellStyle name="Normal 6 5 10 4 3 3" xfId="31950" xr:uid="{00000000-0005-0000-0000-00001D770000}"/>
    <cellStyle name="Normal 6 5 10 4 4" xfId="16158" xr:uid="{00000000-0005-0000-0000-00001E770000}"/>
    <cellStyle name="Normal 6 5 10 4 4 2" xfId="36403" xr:uid="{00000000-0005-0000-0000-00001F770000}"/>
    <cellStyle name="Normal 6 5 10 4 5" xfId="25807" xr:uid="{00000000-0005-0000-0000-000020770000}"/>
    <cellStyle name="Normal 6 5 10 5" xfId="16159" xr:uid="{00000000-0005-0000-0000-000021770000}"/>
    <cellStyle name="Normal 6 5 10 5 2" xfId="16160" xr:uid="{00000000-0005-0000-0000-000022770000}"/>
    <cellStyle name="Normal 6 5 10 5 2 2" xfId="41969" xr:uid="{00000000-0005-0000-0000-000023770000}"/>
    <cellStyle name="Normal 6 5 10 5 3" xfId="31951" xr:uid="{00000000-0005-0000-0000-000024770000}"/>
    <cellStyle name="Normal 6 5 10 6" xfId="16161" xr:uid="{00000000-0005-0000-0000-000025770000}"/>
    <cellStyle name="Normal 6 5 10 6 2" xfId="16162" xr:uid="{00000000-0005-0000-0000-000026770000}"/>
    <cellStyle name="Normal 6 5 10 6 2 2" xfId="41970" xr:uid="{00000000-0005-0000-0000-000027770000}"/>
    <cellStyle name="Normal 6 5 10 6 3" xfId="31952" xr:uid="{00000000-0005-0000-0000-000028770000}"/>
    <cellStyle name="Normal 6 5 10 7" xfId="16163" xr:uid="{00000000-0005-0000-0000-000029770000}"/>
    <cellStyle name="Normal 6 5 10 7 2" xfId="36398" xr:uid="{00000000-0005-0000-0000-00002A770000}"/>
    <cellStyle name="Normal 6 5 10 8" xfId="25802" xr:uid="{00000000-0005-0000-0000-00002B770000}"/>
    <cellStyle name="Normal 6 5 11" xfId="16164" xr:uid="{00000000-0005-0000-0000-00002C770000}"/>
    <cellStyle name="Normal 6 5 11 2" xfId="16165" xr:uid="{00000000-0005-0000-0000-00002D770000}"/>
    <cellStyle name="Normal 6 5 11 2 2" xfId="16166" xr:uid="{00000000-0005-0000-0000-00002E770000}"/>
    <cellStyle name="Normal 6 5 11 2 2 2" xfId="16167" xr:uid="{00000000-0005-0000-0000-00002F770000}"/>
    <cellStyle name="Normal 6 5 11 2 2 2 2" xfId="41971" xr:uid="{00000000-0005-0000-0000-000030770000}"/>
    <cellStyle name="Normal 6 5 11 2 2 3" xfId="31953" xr:uid="{00000000-0005-0000-0000-000031770000}"/>
    <cellStyle name="Normal 6 5 11 2 3" xfId="16168" xr:uid="{00000000-0005-0000-0000-000032770000}"/>
    <cellStyle name="Normal 6 5 11 2 3 2" xfId="16169" xr:uid="{00000000-0005-0000-0000-000033770000}"/>
    <cellStyle name="Normal 6 5 11 2 3 2 2" xfId="41972" xr:uid="{00000000-0005-0000-0000-000034770000}"/>
    <cellStyle name="Normal 6 5 11 2 3 3" xfId="31954" xr:uid="{00000000-0005-0000-0000-000035770000}"/>
    <cellStyle name="Normal 6 5 11 2 4" xfId="16170" xr:uid="{00000000-0005-0000-0000-000036770000}"/>
    <cellStyle name="Normal 6 5 11 2 4 2" xfId="36405" xr:uid="{00000000-0005-0000-0000-000037770000}"/>
    <cellStyle name="Normal 6 5 11 2 5" xfId="25809" xr:uid="{00000000-0005-0000-0000-000038770000}"/>
    <cellStyle name="Normal 6 5 11 3" xfId="16171" xr:uid="{00000000-0005-0000-0000-000039770000}"/>
    <cellStyle name="Normal 6 5 11 3 2" xfId="16172" xr:uid="{00000000-0005-0000-0000-00003A770000}"/>
    <cellStyle name="Normal 6 5 11 3 2 2" xfId="16173" xr:uid="{00000000-0005-0000-0000-00003B770000}"/>
    <cellStyle name="Normal 6 5 11 3 2 2 2" xfId="41973" xr:uid="{00000000-0005-0000-0000-00003C770000}"/>
    <cellStyle name="Normal 6 5 11 3 2 3" xfId="31955" xr:uid="{00000000-0005-0000-0000-00003D770000}"/>
    <cellStyle name="Normal 6 5 11 3 3" xfId="16174" xr:uid="{00000000-0005-0000-0000-00003E770000}"/>
    <cellStyle name="Normal 6 5 11 3 3 2" xfId="16175" xr:uid="{00000000-0005-0000-0000-00003F770000}"/>
    <cellStyle name="Normal 6 5 11 3 3 2 2" xfId="41974" xr:uid="{00000000-0005-0000-0000-000040770000}"/>
    <cellStyle name="Normal 6 5 11 3 3 3" xfId="31956" xr:uid="{00000000-0005-0000-0000-000041770000}"/>
    <cellStyle name="Normal 6 5 11 3 4" xfId="16176" xr:uid="{00000000-0005-0000-0000-000042770000}"/>
    <cellStyle name="Normal 6 5 11 3 4 2" xfId="36406" xr:uid="{00000000-0005-0000-0000-000043770000}"/>
    <cellStyle name="Normal 6 5 11 3 5" xfId="25810" xr:uid="{00000000-0005-0000-0000-000044770000}"/>
    <cellStyle name="Normal 6 5 11 4" xfId="16177" xr:uid="{00000000-0005-0000-0000-000045770000}"/>
    <cellStyle name="Normal 6 5 11 4 2" xfId="16178" xr:uid="{00000000-0005-0000-0000-000046770000}"/>
    <cellStyle name="Normal 6 5 11 4 2 2" xfId="41975" xr:uid="{00000000-0005-0000-0000-000047770000}"/>
    <cellStyle name="Normal 6 5 11 4 3" xfId="31957" xr:uid="{00000000-0005-0000-0000-000048770000}"/>
    <cellStyle name="Normal 6 5 11 5" xfId="16179" xr:uid="{00000000-0005-0000-0000-000049770000}"/>
    <cellStyle name="Normal 6 5 11 5 2" xfId="16180" xr:uid="{00000000-0005-0000-0000-00004A770000}"/>
    <cellStyle name="Normal 6 5 11 5 2 2" xfId="41976" xr:uid="{00000000-0005-0000-0000-00004B770000}"/>
    <cellStyle name="Normal 6 5 11 5 3" xfId="31958" xr:uid="{00000000-0005-0000-0000-00004C770000}"/>
    <cellStyle name="Normal 6 5 11 6" xfId="16181" xr:uid="{00000000-0005-0000-0000-00004D770000}"/>
    <cellStyle name="Normal 6 5 11 6 2" xfId="36404" xr:uid="{00000000-0005-0000-0000-00004E770000}"/>
    <cellStyle name="Normal 6 5 11 7" xfId="25808" xr:uid="{00000000-0005-0000-0000-00004F770000}"/>
    <cellStyle name="Normal 6 5 12" xfId="16182" xr:uid="{00000000-0005-0000-0000-000050770000}"/>
    <cellStyle name="Normal 6 5 12 2" xfId="16183" xr:uid="{00000000-0005-0000-0000-000051770000}"/>
    <cellStyle name="Normal 6 5 12 2 2" xfId="16184" xr:uid="{00000000-0005-0000-0000-000052770000}"/>
    <cellStyle name="Normal 6 5 12 2 2 2" xfId="16185" xr:uid="{00000000-0005-0000-0000-000053770000}"/>
    <cellStyle name="Normal 6 5 12 2 2 2 2" xfId="41977" xr:uid="{00000000-0005-0000-0000-000054770000}"/>
    <cellStyle name="Normal 6 5 12 2 2 3" xfId="31959" xr:uid="{00000000-0005-0000-0000-000055770000}"/>
    <cellStyle name="Normal 6 5 12 2 3" xfId="16186" xr:uid="{00000000-0005-0000-0000-000056770000}"/>
    <cellStyle name="Normal 6 5 12 2 3 2" xfId="16187" xr:uid="{00000000-0005-0000-0000-000057770000}"/>
    <cellStyle name="Normal 6 5 12 2 3 2 2" xfId="41978" xr:uid="{00000000-0005-0000-0000-000058770000}"/>
    <cellStyle name="Normal 6 5 12 2 3 3" xfId="31960" xr:uid="{00000000-0005-0000-0000-000059770000}"/>
    <cellStyle name="Normal 6 5 12 2 4" xfId="16188" xr:uid="{00000000-0005-0000-0000-00005A770000}"/>
    <cellStyle name="Normal 6 5 12 2 4 2" xfId="36408" xr:uid="{00000000-0005-0000-0000-00005B770000}"/>
    <cellStyle name="Normal 6 5 12 2 5" xfId="25812" xr:uid="{00000000-0005-0000-0000-00005C770000}"/>
    <cellStyle name="Normal 6 5 12 3" xfId="16189" xr:uid="{00000000-0005-0000-0000-00005D770000}"/>
    <cellStyle name="Normal 6 5 12 3 2" xfId="16190" xr:uid="{00000000-0005-0000-0000-00005E770000}"/>
    <cellStyle name="Normal 6 5 12 3 2 2" xfId="16191" xr:uid="{00000000-0005-0000-0000-00005F770000}"/>
    <cellStyle name="Normal 6 5 12 3 2 2 2" xfId="41979" xr:uid="{00000000-0005-0000-0000-000060770000}"/>
    <cellStyle name="Normal 6 5 12 3 2 3" xfId="31961" xr:uid="{00000000-0005-0000-0000-000061770000}"/>
    <cellStyle name="Normal 6 5 12 3 3" xfId="16192" xr:uid="{00000000-0005-0000-0000-000062770000}"/>
    <cellStyle name="Normal 6 5 12 3 3 2" xfId="16193" xr:uid="{00000000-0005-0000-0000-000063770000}"/>
    <cellStyle name="Normal 6 5 12 3 3 2 2" xfId="41980" xr:uid="{00000000-0005-0000-0000-000064770000}"/>
    <cellStyle name="Normal 6 5 12 3 3 3" xfId="31962" xr:uid="{00000000-0005-0000-0000-000065770000}"/>
    <cellStyle name="Normal 6 5 12 3 4" xfId="16194" xr:uid="{00000000-0005-0000-0000-000066770000}"/>
    <cellStyle name="Normal 6 5 12 3 4 2" xfId="36409" xr:uid="{00000000-0005-0000-0000-000067770000}"/>
    <cellStyle name="Normal 6 5 12 3 5" xfId="25813" xr:uid="{00000000-0005-0000-0000-000068770000}"/>
    <cellStyle name="Normal 6 5 12 4" xfId="16195" xr:uid="{00000000-0005-0000-0000-000069770000}"/>
    <cellStyle name="Normal 6 5 12 4 2" xfId="16196" xr:uid="{00000000-0005-0000-0000-00006A770000}"/>
    <cellStyle name="Normal 6 5 12 4 2 2" xfId="41981" xr:uid="{00000000-0005-0000-0000-00006B770000}"/>
    <cellStyle name="Normal 6 5 12 4 3" xfId="31963" xr:uid="{00000000-0005-0000-0000-00006C770000}"/>
    <cellStyle name="Normal 6 5 12 5" xfId="16197" xr:uid="{00000000-0005-0000-0000-00006D770000}"/>
    <cellStyle name="Normal 6 5 12 5 2" xfId="16198" xr:uid="{00000000-0005-0000-0000-00006E770000}"/>
    <cellStyle name="Normal 6 5 12 5 2 2" xfId="41982" xr:uid="{00000000-0005-0000-0000-00006F770000}"/>
    <cellStyle name="Normal 6 5 12 5 3" xfId="31964" xr:uid="{00000000-0005-0000-0000-000070770000}"/>
    <cellStyle name="Normal 6 5 12 6" xfId="16199" xr:uid="{00000000-0005-0000-0000-000071770000}"/>
    <cellStyle name="Normal 6 5 12 6 2" xfId="36407" xr:uid="{00000000-0005-0000-0000-000072770000}"/>
    <cellStyle name="Normal 6 5 12 7" xfId="25811" xr:uid="{00000000-0005-0000-0000-000073770000}"/>
    <cellStyle name="Normal 6 5 13" xfId="16200" xr:uid="{00000000-0005-0000-0000-000074770000}"/>
    <cellStyle name="Normal 6 5 13 2" xfId="16201" xr:uid="{00000000-0005-0000-0000-000075770000}"/>
    <cellStyle name="Normal 6 5 13 2 2" xfId="16202" xr:uid="{00000000-0005-0000-0000-000076770000}"/>
    <cellStyle name="Normal 6 5 13 2 2 2" xfId="41983" xr:uid="{00000000-0005-0000-0000-000077770000}"/>
    <cellStyle name="Normal 6 5 13 2 3" xfId="31965" xr:uid="{00000000-0005-0000-0000-000078770000}"/>
    <cellStyle name="Normal 6 5 13 3" xfId="16203" xr:uid="{00000000-0005-0000-0000-000079770000}"/>
    <cellStyle name="Normal 6 5 13 3 2" xfId="16204" xr:uid="{00000000-0005-0000-0000-00007A770000}"/>
    <cellStyle name="Normal 6 5 13 3 2 2" xfId="41984" xr:uid="{00000000-0005-0000-0000-00007B770000}"/>
    <cellStyle name="Normal 6 5 13 3 3" xfId="31966" xr:uid="{00000000-0005-0000-0000-00007C770000}"/>
    <cellStyle name="Normal 6 5 13 4" xfId="16205" xr:uid="{00000000-0005-0000-0000-00007D770000}"/>
    <cellStyle name="Normal 6 5 13 4 2" xfId="36410" xr:uid="{00000000-0005-0000-0000-00007E770000}"/>
    <cellStyle name="Normal 6 5 13 5" xfId="25814" xr:uid="{00000000-0005-0000-0000-00007F770000}"/>
    <cellStyle name="Normal 6 5 14" xfId="16206" xr:uid="{00000000-0005-0000-0000-000080770000}"/>
    <cellStyle name="Normal 6 5 14 2" xfId="16207" xr:uid="{00000000-0005-0000-0000-000081770000}"/>
    <cellStyle name="Normal 6 5 14 2 2" xfId="16208" xr:uid="{00000000-0005-0000-0000-000082770000}"/>
    <cellStyle name="Normal 6 5 14 2 2 2" xfId="41985" xr:uid="{00000000-0005-0000-0000-000083770000}"/>
    <cellStyle name="Normal 6 5 14 2 3" xfId="31967" xr:uid="{00000000-0005-0000-0000-000084770000}"/>
    <cellStyle name="Normal 6 5 14 3" xfId="16209" xr:uid="{00000000-0005-0000-0000-000085770000}"/>
    <cellStyle name="Normal 6 5 14 3 2" xfId="16210" xr:uid="{00000000-0005-0000-0000-000086770000}"/>
    <cellStyle name="Normal 6 5 14 3 2 2" xfId="41986" xr:uid="{00000000-0005-0000-0000-000087770000}"/>
    <cellStyle name="Normal 6 5 14 3 3" xfId="31968" xr:uid="{00000000-0005-0000-0000-000088770000}"/>
    <cellStyle name="Normal 6 5 14 4" xfId="16211" xr:uid="{00000000-0005-0000-0000-000089770000}"/>
    <cellStyle name="Normal 6 5 14 4 2" xfId="36411" xr:uid="{00000000-0005-0000-0000-00008A770000}"/>
    <cellStyle name="Normal 6 5 14 5" xfId="25815" xr:uid="{00000000-0005-0000-0000-00008B770000}"/>
    <cellStyle name="Normal 6 5 15" xfId="16212" xr:uid="{00000000-0005-0000-0000-00008C770000}"/>
    <cellStyle name="Normal 6 5 15 2" xfId="16213" xr:uid="{00000000-0005-0000-0000-00008D770000}"/>
    <cellStyle name="Normal 6 5 15 2 2" xfId="41987" xr:uid="{00000000-0005-0000-0000-00008E770000}"/>
    <cellStyle name="Normal 6 5 15 3" xfId="31969" xr:uid="{00000000-0005-0000-0000-00008F770000}"/>
    <cellStyle name="Normal 6 5 16" xfId="16214" xr:uid="{00000000-0005-0000-0000-000090770000}"/>
    <cellStyle name="Normal 6 5 16 2" xfId="16215" xr:uid="{00000000-0005-0000-0000-000091770000}"/>
    <cellStyle name="Normal 6 5 16 2 2" xfId="41988" xr:uid="{00000000-0005-0000-0000-000092770000}"/>
    <cellStyle name="Normal 6 5 16 3" xfId="31970" xr:uid="{00000000-0005-0000-0000-000093770000}"/>
    <cellStyle name="Normal 6 5 17" xfId="16216" xr:uid="{00000000-0005-0000-0000-000094770000}"/>
    <cellStyle name="Normal 6 5 17 2" xfId="33864" xr:uid="{00000000-0005-0000-0000-000095770000}"/>
    <cellStyle name="Normal 6 5 18" xfId="16217" xr:uid="{00000000-0005-0000-0000-000096770000}"/>
    <cellStyle name="Normal 6 5 18 2" xfId="36397" xr:uid="{00000000-0005-0000-0000-000097770000}"/>
    <cellStyle name="Normal 6 5 19" xfId="25801" xr:uid="{00000000-0005-0000-0000-000098770000}"/>
    <cellStyle name="Normal 6 5 2" xfId="16218" xr:uid="{00000000-0005-0000-0000-000099770000}"/>
    <cellStyle name="Normal 6 5 2 10" xfId="16219" xr:uid="{00000000-0005-0000-0000-00009A770000}"/>
    <cellStyle name="Normal 6 5 2 10 2" xfId="16220" xr:uid="{00000000-0005-0000-0000-00009B770000}"/>
    <cellStyle name="Normal 6 5 2 10 2 2" xfId="41989" xr:uid="{00000000-0005-0000-0000-00009C770000}"/>
    <cellStyle name="Normal 6 5 2 10 3" xfId="31971" xr:uid="{00000000-0005-0000-0000-00009D770000}"/>
    <cellStyle name="Normal 6 5 2 11" xfId="16221" xr:uid="{00000000-0005-0000-0000-00009E770000}"/>
    <cellStyle name="Normal 6 5 2 11 2" xfId="16222" xr:uid="{00000000-0005-0000-0000-00009F770000}"/>
    <cellStyle name="Normal 6 5 2 11 2 2" xfId="41990" xr:uid="{00000000-0005-0000-0000-0000A0770000}"/>
    <cellStyle name="Normal 6 5 2 11 3" xfId="31972" xr:uid="{00000000-0005-0000-0000-0000A1770000}"/>
    <cellStyle name="Normal 6 5 2 12" xfId="16223" xr:uid="{00000000-0005-0000-0000-0000A2770000}"/>
    <cellStyle name="Normal 6 5 2 12 2" xfId="36412" xr:uid="{00000000-0005-0000-0000-0000A3770000}"/>
    <cellStyle name="Normal 6 5 2 13" xfId="25816" xr:uid="{00000000-0005-0000-0000-0000A4770000}"/>
    <cellStyle name="Normal 6 5 2 2" xfId="16224" xr:uid="{00000000-0005-0000-0000-0000A5770000}"/>
    <cellStyle name="Normal 6 5 2 2 10" xfId="16225" xr:uid="{00000000-0005-0000-0000-0000A6770000}"/>
    <cellStyle name="Normal 6 5 2 2 10 2" xfId="16226" xr:uid="{00000000-0005-0000-0000-0000A7770000}"/>
    <cellStyle name="Normal 6 5 2 2 10 2 2" xfId="41991" xr:uid="{00000000-0005-0000-0000-0000A8770000}"/>
    <cellStyle name="Normal 6 5 2 2 10 3" xfId="31973" xr:uid="{00000000-0005-0000-0000-0000A9770000}"/>
    <cellStyle name="Normal 6 5 2 2 11" xfId="16227" xr:uid="{00000000-0005-0000-0000-0000AA770000}"/>
    <cellStyle name="Normal 6 5 2 2 11 2" xfId="36413" xr:uid="{00000000-0005-0000-0000-0000AB770000}"/>
    <cellStyle name="Normal 6 5 2 2 12" xfId="25817" xr:uid="{00000000-0005-0000-0000-0000AC770000}"/>
    <cellStyle name="Normal 6 5 2 2 2" xfId="16228" xr:uid="{00000000-0005-0000-0000-0000AD770000}"/>
    <cellStyle name="Normal 6 5 2 2 2 10" xfId="25818" xr:uid="{00000000-0005-0000-0000-0000AE770000}"/>
    <cellStyle name="Normal 6 5 2 2 2 2" xfId="16229" xr:uid="{00000000-0005-0000-0000-0000AF770000}"/>
    <cellStyle name="Normal 6 5 2 2 2 2 2" xfId="16230" xr:uid="{00000000-0005-0000-0000-0000B0770000}"/>
    <cellStyle name="Normal 6 5 2 2 2 2 2 2" xfId="16231" xr:uid="{00000000-0005-0000-0000-0000B1770000}"/>
    <cellStyle name="Normal 6 5 2 2 2 2 2 2 2" xfId="16232" xr:uid="{00000000-0005-0000-0000-0000B2770000}"/>
    <cellStyle name="Normal 6 5 2 2 2 2 2 2 2 2" xfId="16233" xr:uid="{00000000-0005-0000-0000-0000B3770000}"/>
    <cellStyle name="Normal 6 5 2 2 2 2 2 2 2 2 2" xfId="41992" xr:uid="{00000000-0005-0000-0000-0000B4770000}"/>
    <cellStyle name="Normal 6 5 2 2 2 2 2 2 2 3" xfId="31974" xr:uid="{00000000-0005-0000-0000-0000B5770000}"/>
    <cellStyle name="Normal 6 5 2 2 2 2 2 2 3" xfId="16234" xr:uid="{00000000-0005-0000-0000-0000B6770000}"/>
    <cellStyle name="Normal 6 5 2 2 2 2 2 2 3 2" xfId="16235" xr:uid="{00000000-0005-0000-0000-0000B7770000}"/>
    <cellStyle name="Normal 6 5 2 2 2 2 2 2 3 2 2" xfId="41993" xr:uid="{00000000-0005-0000-0000-0000B8770000}"/>
    <cellStyle name="Normal 6 5 2 2 2 2 2 2 3 3" xfId="31975" xr:uid="{00000000-0005-0000-0000-0000B9770000}"/>
    <cellStyle name="Normal 6 5 2 2 2 2 2 2 4" xfId="16236" xr:uid="{00000000-0005-0000-0000-0000BA770000}"/>
    <cellStyle name="Normal 6 5 2 2 2 2 2 2 4 2" xfId="36417" xr:uid="{00000000-0005-0000-0000-0000BB770000}"/>
    <cellStyle name="Normal 6 5 2 2 2 2 2 2 5" xfId="25821" xr:uid="{00000000-0005-0000-0000-0000BC770000}"/>
    <cellStyle name="Normal 6 5 2 2 2 2 2 3" xfId="16237" xr:uid="{00000000-0005-0000-0000-0000BD770000}"/>
    <cellStyle name="Normal 6 5 2 2 2 2 2 3 2" xfId="16238" xr:uid="{00000000-0005-0000-0000-0000BE770000}"/>
    <cellStyle name="Normal 6 5 2 2 2 2 2 3 2 2" xfId="16239" xr:uid="{00000000-0005-0000-0000-0000BF770000}"/>
    <cellStyle name="Normal 6 5 2 2 2 2 2 3 2 2 2" xfId="41994" xr:uid="{00000000-0005-0000-0000-0000C0770000}"/>
    <cellStyle name="Normal 6 5 2 2 2 2 2 3 2 3" xfId="31976" xr:uid="{00000000-0005-0000-0000-0000C1770000}"/>
    <cellStyle name="Normal 6 5 2 2 2 2 2 3 3" xfId="16240" xr:uid="{00000000-0005-0000-0000-0000C2770000}"/>
    <cellStyle name="Normal 6 5 2 2 2 2 2 3 3 2" xfId="16241" xr:uid="{00000000-0005-0000-0000-0000C3770000}"/>
    <cellStyle name="Normal 6 5 2 2 2 2 2 3 3 2 2" xfId="41995" xr:uid="{00000000-0005-0000-0000-0000C4770000}"/>
    <cellStyle name="Normal 6 5 2 2 2 2 2 3 3 3" xfId="31977" xr:uid="{00000000-0005-0000-0000-0000C5770000}"/>
    <cellStyle name="Normal 6 5 2 2 2 2 2 3 4" xfId="16242" xr:uid="{00000000-0005-0000-0000-0000C6770000}"/>
    <cellStyle name="Normal 6 5 2 2 2 2 2 3 4 2" xfId="36418" xr:uid="{00000000-0005-0000-0000-0000C7770000}"/>
    <cellStyle name="Normal 6 5 2 2 2 2 2 3 5" xfId="25822" xr:uid="{00000000-0005-0000-0000-0000C8770000}"/>
    <cellStyle name="Normal 6 5 2 2 2 2 2 4" xfId="16243" xr:uid="{00000000-0005-0000-0000-0000C9770000}"/>
    <cellStyle name="Normal 6 5 2 2 2 2 2 4 2" xfId="16244" xr:uid="{00000000-0005-0000-0000-0000CA770000}"/>
    <cellStyle name="Normal 6 5 2 2 2 2 2 4 2 2" xfId="41996" xr:uid="{00000000-0005-0000-0000-0000CB770000}"/>
    <cellStyle name="Normal 6 5 2 2 2 2 2 4 3" xfId="31978" xr:uid="{00000000-0005-0000-0000-0000CC770000}"/>
    <cellStyle name="Normal 6 5 2 2 2 2 2 5" xfId="16245" xr:uid="{00000000-0005-0000-0000-0000CD770000}"/>
    <cellStyle name="Normal 6 5 2 2 2 2 2 5 2" xfId="16246" xr:uid="{00000000-0005-0000-0000-0000CE770000}"/>
    <cellStyle name="Normal 6 5 2 2 2 2 2 5 2 2" xfId="41997" xr:uid="{00000000-0005-0000-0000-0000CF770000}"/>
    <cellStyle name="Normal 6 5 2 2 2 2 2 5 3" xfId="31979" xr:uid="{00000000-0005-0000-0000-0000D0770000}"/>
    <cellStyle name="Normal 6 5 2 2 2 2 2 6" xfId="16247" xr:uid="{00000000-0005-0000-0000-0000D1770000}"/>
    <cellStyle name="Normal 6 5 2 2 2 2 2 6 2" xfId="36416" xr:uid="{00000000-0005-0000-0000-0000D2770000}"/>
    <cellStyle name="Normal 6 5 2 2 2 2 2 7" xfId="25820" xr:uid="{00000000-0005-0000-0000-0000D3770000}"/>
    <cellStyle name="Normal 6 5 2 2 2 2 3" xfId="16248" xr:uid="{00000000-0005-0000-0000-0000D4770000}"/>
    <cellStyle name="Normal 6 5 2 2 2 2 3 2" xfId="16249" xr:uid="{00000000-0005-0000-0000-0000D5770000}"/>
    <cellStyle name="Normal 6 5 2 2 2 2 3 2 2" xfId="16250" xr:uid="{00000000-0005-0000-0000-0000D6770000}"/>
    <cellStyle name="Normal 6 5 2 2 2 2 3 2 2 2" xfId="41998" xr:uid="{00000000-0005-0000-0000-0000D7770000}"/>
    <cellStyle name="Normal 6 5 2 2 2 2 3 2 3" xfId="31980" xr:uid="{00000000-0005-0000-0000-0000D8770000}"/>
    <cellStyle name="Normal 6 5 2 2 2 2 3 3" xfId="16251" xr:uid="{00000000-0005-0000-0000-0000D9770000}"/>
    <cellStyle name="Normal 6 5 2 2 2 2 3 3 2" xfId="16252" xr:uid="{00000000-0005-0000-0000-0000DA770000}"/>
    <cellStyle name="Normal 6 5 2 2 2 2 3 3 2 2" xfId="41999" xr:uid="{00000000-0005-0000-0000-0000DB770000}"/>
    <cellStyle name="Normal 6 5 2 2 2 2 3 3 3" xfId="31981" xr:uid="{00000000-0005-0000-0000-0000DC770000}"/>
    <cellStyle name="Normal 6 5 2 2 2 2 3 4" xfId="16253" xr:uid="{00000000-0005-0000-0000-0000DD770000}"/>
    <cellStyle name="Normal 6 5 2 2 2 2 3 4 2" xfId="36419" xr:uid="{00000000-0005-0000-0000-0000DE770000}"/>
    <cellStyle name="Normal 6 5 2 2 2 2 3 5" xfId="25823" xr:uid="{00000000-0005-0000-0000-0000DF770000}"/>
    <cellStyle name="Normal 6 5 2 2 2 2 4" xfId="16254" xr:uid="{00000000-0005-0000-0000-0000E0770000}"/>
    <cellStyle name="Normal 6 5 2 2 2 2 4 2" xfId="16255" xr:uid="{00000000-0005-0000-0000-0000E1770000}"/>
    <cellStyle name="Normal 6 5 2 2 2 2 4 2 2" xfId="16256" xr:uid="{00000000-0005-0000-0000-0000E2770000}"/>
    <cellStyle name="Normal 6 5 2 2 2 2 4 2 2 2" xfId="42000" xr:uid="{00000000-0005-0000-0000-0000E3770000}"/>
    <cellStyle name="Normal 6 5 2 2 2 2 4 2 3" xfId="31982" xr:uid="{00000000-0005-0000-0000-0000E4770000}"/>
    <cellStyle name="Normal 6 5 2 2 2 2 4 3" xfId="16257" xr:uid="{00000000-0005-0000-0000-0000E5770000}"/>
    <cellStyle name="Normal 6 5 2 2 2 2 4 3 2" xfId="16258" xr:uid="{00000000-0005-0000-0000-0000E6770000}"/>
    <cellStyle name="Normal 6 5 2 2 2 2 4 3 2 2" xfId="42001" xr:uid="{00000000-0005-0000-0000-0000E7770000}"/>
    <cellStyle name="Normal 6 5 2 2 2 2 4 3 3" xfId="31983" xr:uid="{00000000-0005-0000-0000-0000E8770000}"/>
    <cellStyle name="Normal 6 5 2 2 2 2 4 4" xfId="16259" xr:uid="{00000000-0005-0000-0000-0000E9770000}"/>
    <cellStyle name="Normal 6 5 2 2 2 2 4 4 2" xfId="36420" xr:uid="{00000000-0005-0000-0000-0000EA770000}"/>
    <cellStyle name="Normal 6 5 2 2 2 2 4 5" xfId="25824" xr:uid="{00000000-0005-0000-0000-0000EB770000}"/>
    <cellStyle name="Normal 6 5 2 2 2 2 5" xfId="16260" xr:uid="{00000000-0005-0000-0000-0000EC770000}"/>
    <cellStyle name="Normal 6 5 2 2 2 2 5 2" xfId="16261" xr:uid="{00000000-0005-0000-0000-0000ED770000}"/>
    <cellStyle name="Normal 6 5 2 2 2 2 5 2 2" xfId="42002" xr:uid="{00000000-0005-0000-0000-0000EE770000}"/>
    <cellStyle name="Normal 6 5 2 2 2 2 5 3" xfId="31984" xr:uid="{00000000-0005-0000-0000-0000EF770000}"/>
    <cellStyle name="Normal 6 5 2 2 2 2 6" xfId="16262" xr:uid="{00000000-0005-0000-0000-0000F0770000}"/>
    <cellStyle name="Normal 6 5 2 2 2 2 6 2" xfId="16263" xr:uid="{00000000-0005-0000-0000-0000F1770000}"/>
    <cellStyle name="Normal 6 5 2 2 2 2 6 2 2" xfId="42003" xr:uid="{00000000-0005-0000-0000-0000F2770000}"/>
    <cellStyle name="Normal 6 5 2 2 2 2 6 3" xfId="31985" xr:uid="{00000000-0005-0000-0000-0000F3770000}"/>
    <cellStyle name="Normal 6 5 2 2 2 2 7" xfId="16264" xr:uid="{00000000-0005-0000-0000-0000F4770000}"/>
    <cellStyle name="Normal 6 5 2 2 2 2 7 2" xfId="36415" xr:uid="{00000000-0005-0000-0000-0000F5770000}"/>
    <cellStyle name="Normal 6 5 2 2 2 2 8" xfId="25819" xr:uid="{00000000-0005-0000-0000-0000F6770000}"/>
    <cellStyle name="Normal 6 5 2 2 2 3" xfId="16265" xr:uid="{00000000-0005-0000-0000-0000F7770000}"/>
    <cellStyle name="Normal 6 5 2 2 2 3 2" xfId="16266" xr:uid="{00000000-0005-0000-0000-0000F8770000}"/>
    <cellStyle name="Normal 6 5 2 2 2 3 2 2" xfId="16267" xr:uid="{00000000-0005-0000-0000-0000F9770000}"/>
    <cellStyle name="Normal 6 5 2 2 2 3 2 2 2" xfId="16268" xr:uid="{00000000-0005-0000-0000-0000FA770000}"/>
    <cellStyle name="Normal 6 5 2 2 2 3 2 2 2 2" xfId="16269" xr:uid="{00000000-0005-0000-0000-0000FB770000}"/>
    <cellStyle name="Normal 6 5 2 2 2 3 2 2 2 2 2" xfId="42004" xr:uid="{00000000-0005-0000-0000-0000FC770000}"/>
    <cellStyle name="Normal 6 5 2 2 2 3 2 2 2 3" xfId="31986" xr:uid="{00000000-0005-0000-0000-0000FD770000}"/>
    <cellStyle name="Normal 6 5 2 2 2 3 2 2 3" xfId="16270" xr:uid="{00000000-0005-0000-0000-0000FE770000}"/>
    <cellStyle name="Normal 6 5 2 2 2 3 2 2 3 2" xfId="16271" xr:uid="{00000000-0005-0000-0000-0000FF770000}"/>
    <cellStyle name="Normal 6 5 2 2 2 3 2 2 3 2 2" xfId="42005" xr:uid="{00000000-0005-0000-0000-000000780000}"/>
    <cellStyle name="Normal 6 5 2 2 2 3 2 2 3 3" xfId="31987" xr:uid="{00000000-0005-0000-0000-000001780000}"/>
    <cellStyle name="Normal 6 5 2 2 2 3 2 2 4" xfId="16272" xr:uid="{00000000-0005-0000-0000-000002780000}"/>
    <cellStyle name="Normal 6 5 2 2 2 3 2 2 4 2" xfId="36423" xr:uid="{00000000-0005-0000-0000-000003780000}"/>
    <cellStyle name="Normal 6 5 2 2 2 3 2 2 5" xfId="25827" xr:uid="{00000000-0005-0000-0000-000004780000}"/>
    <cellStyle name="Normal 6 5 2 2 2 3 2 3" xfId="16273" xr:uid="{00000000-0005-0000-0000-000005780000}"/>
    <cellStyle name="Normal 6 5 2 2 2 3 2 3 2" xfId="16274" xr:uid="{00000000-0005-0000-0000-000006780000}"/>
    <cellStyle name="Normal 6 5 2 2 2 3 2 3 2 2" xfId="16275" xr:uid="{00000000-0005-0000-0000-000007780000}"/>
    <cellStyle name="Normal 6 5 2 2 2 3 2 3 2 2 2" xfId="42006" xr:uid="{00000000-0005-0000-0000-000008780000}"/>
    <cellStyle name="Normal 6 5 2 2 2 3 2 3 2 3" xfId="31988" xr:uid="{00000000-0005-0000-0000-000009780000}"/>
    <cellStyle name="Normal 6 5 2 2 2 3 2 3 3" xfId="16276" xr:uid="{00000000-0005-0000-0000-00000A780000}"/>
    <cellStyle name="Normal 6 5 2 2 2 3 2 3 3 2" xfId="16277" xr:uid="{00000000-0005-0000-0000-00000B780000}"/>
    <cellStyle name="Normal 6 5 2 2 2 3 2 3 3 2 2" xfId="42007" xr:uid="{00000000-0005-0000-0000-00000C780000}"/>
    <cellStyle name="Normal 6 5 2 2 2 3 2 3 3 3" xfId="31989" xr:uid="{00000000-0005-0000-0000-00000D780000}"/>
    <cellStyle name="Normal 6 5 2 2 2 3 2 3 4" xfId="16278" xr:uid="{00000000-0005-0000-0000-00000E780000}"/>
    <cellStyle name="Normal 6 5 2 2 2 3 2 3 4 2" xfId="36424" xr:uid="{00000000-0005-0000-0000-00000F780000}"/>
    <cellStyle name="Normal 6 5 2 2 2 3 2 3 5" xfId="25828" xr:uid="{00000000-0005-0000-0000-000010780000}"/>
    <cellStyle name="Normal 6 5 2 2 2 3 2 4" xfId="16279" xr:uid="{00000000-0005-0000-0000-000011780000}"/>
    <cellStyle name="Normal 6 5 2 2 2 3 2 4 2" xfId="16280" xr:uid="{00000000-0005-0000-0000-000012780000}"/>
    <cellStyle name="Normal 6 5 2 2 2 3 2 4 2 2" xfId="42008" xr:uid="{00000000-0005-0000-0000-000013780000}"/>
    <cellStyle name="Normal 6 5 2 2 2 3 2 4 3" xfId="31990" xr:uid="{00000000-0005-0000-0000-000014780000}"/>
    <cellStyle name="Normal 6 5 2 2 2 3 2 5" xfId="16281" xr:uid="{00000000-0005-0000-0000-000015780000}"/>
    <cellStyle name="Normal 6 5 2 2 2 3 2 5 2" xfId="16282" xr:uid="{00000000-0005-0000-0000-000016780000}"/>
    <cellStyle name="Normal 6 5 2 2 2 3 2 5 2 2" xfId="42009" xr:uid="{00000000-0005-0000-0000-000017780000}"/>
    <cellStyle name="Normal 6 5 2 2 2 3 2 5 3" xfId="31991" xr:uid="{00000000-0005-0000-0000-000018780000}"/>
    <cellStyle name="Normal 6 5 2 2 2 3 2 6" xfId="16283" xr:uid="{00000000-0005-0000-0000-000019780000}"/>
    <cellStyle name="Normal 6 5 2 2 2 3 2 6 2" xfId="36422" xr:uid="{00000000-0005-0000-0000-00001A780000}"/>
    <cellStyle name="Normal 6 5 2 2 2 3 2 7" xfId="25826" xr:uid="{00000000-0005-0000-0000-00001B780000}"/>
    <cellStyle name="Normal 6 5 2 2 2 3 3" xfId="16284" xr:uid="{00000000-0005-0000-0000-00001C780000}"/>
    <cellStyle name="Normal 6 5 2 2 2 3 3 2" xfId="16285" xr:uid="{00000000-0005-0000-0000-00001D780000}"/>
    <cellStyle name="Normal 6 5 2 2 2 3 3 2 2" xfId="16286" xr:uid="{00000000-0005-0000-0000-00001E780000}"/>
    <cellStyle name="Normal 6 5 2 2 2 3 3 2 2 2" xfId="42010" xr:uid="{00000000-0005-0000-0000-00001F780000}"/>
    <cellStyle name="Normal 6 5 2 2 2 3 3 2 3" xfId="31992" xr:uid="{00000000-0005-0000-0000-000020780000}"/>
    <cellStyle name="Normal 6 5 2 2 2 3 3 3" xfId="16287" xr:uid="{00000000-0005-0000-0000-000021780000}"/>
    <cellStyle name="Normal 6 5 2 2 2 3 3 3 2" xfId="16288" xr:uid="{00000000-0005-0000-0000-000022780000}"/>
    <cellStyle name="Normal 6 5 2 2 2 3 3 3 2 2" xfId="42011" xr:uid="{00000000-0005-0000-0000-000023780000}"/>
    <cellStyle name="Normal 6 5 2 2 2 3 3 3 3" xfId="31993" xr:uid="{00000000-0005-0000-0000-000024780000}"/>
    <cellStyle name="Normal 6 5 2 2 2 3 3 4" xfId="16289" xr:uid="{00000000-0005-0000-0000-000025780000}"/>
    <cellStyle name="Normal 6 5 2 2 2 3 3 4 2" xfId="36425" xr:uid="{00000000-0005-0000-0000-000026780000}"/>
    <cellStyle name="Normal 6 5 2 2 2 3 3 5" xfId="25829" xr:uid="{00000000-0005-0000-0000-000027780000}"/>
    <cellStyle name="Normal 6 5 2 2 2 3 4" xfId="16290" xr:uid="{00000000-0005-0000-0000-000028780000}"/>
    <cellStyle name="Normal 6 5 2 2 2 3 4 2" xfId="16291" xr:uid="{00000000-0005-0000-0000-000029780000}"/>
    <cellStyle name="Normal 6 5 2 2 2 3 4 2 2" xfId="16292" xr:uid="{00000000-0005-0000-0000-00002A780000}"/>
    <cellStyle name="Normal 6 5 2 2 2 3 4 2 2 2" xfId="42012" xr:uid="{00000000-0005-0000-0000-00002B780000}"/>
    <cellStyle name="Normal 6 5 2 2 2 3 4 2 3" xfId="31994" xr:uid="{00000000-0005-0000-0000-00002C780000}"/>
    <cellStyle name="Normal 6 5 2 2 2 3 4 3" xfId="16293" xr:uid="{00000000-0005-0000-0000-00002D780000}"/>
    <cellStyle name="Normal 6 5 2 2 2 3 4 3 2" xfId="16294" xr:uid="{00000000-0005-0000-0000-00002E780000}"/>
    <cellStyle name="Normal 6 5 2 2 2 3 4 3 2 2" xfId="42013" xr:uid="{00000000-0005-0000-0000-00002F780000}"/>
    <cellStyle name="Normal 6 5 2 2 2 3 4 3 3" xfId="31995" xr:uid="{00000000-0005-0000-0000-000030780000}"/>
    <cellStyle name="Normal 6 5 2 2 2 3 4 4" xfId="16295" xr:uid="{00000000-0005-0000-0000-000031780000}"/>
    <cellStyle name="Normal 6 5 2 2 2 3 4 4 2" xfId="36426" xr:uid="{00000000-0005-0000-0000-000032780000}"/>
    <cellStyle name="Normal 6 5 2 2 2 3 4 5" xfId="25830" xr:uid="{00000000-0005-0000-0000-000033780000}"/>
    <cellStyle name="Normal 6 5 2 2 2 3 5" xfId="16296" xr:uid="{00000000-0005-0000-0000-000034780000}"/>
    <cellStyle name="Normal 6 5 2 2 2 3 5 2" xfId="16297" xr:uid="{00000000-0005-0000-0000-000035780000}"/>
    <cellStyle name="Normal 6 5 2 2 2 3 5 2 2" xfId="42014" xr:uid="{00000000-0005-0000-0000-000036780000}"/>
    <cellStyle name="Normal 6 5 2 2 2 3 5 3" xfId="31996" xr:uid="{00000000-0005-0000-0000-000037780000}"/>
    <cellStyle name="Normal 6 5 2 2 2 3 6" xfId="16298" xr:uid="{00000000-0005-0000-0000-000038780000}"/>
    <cellStyle name="Normal 6 5 2 2 2 3 6 2" xfId="16299" xr:uid="{00000000-0005-0000-0000-000039780000}"/>
    <cellStyle name="Normal 6 5 2 2 2 3 6 2 2" xfId="42015" xr:uid="{00000000-0005-0000-0000-00003A780000}"/>
    <cellStyle name="Normal 6 5 2 2 2 3 6 3" xfId="31997" xr:uid="{00000000-0005-0000-0000-00003B780000}"/>
    <cellStyle name="Normal 6 5 2 2 2 3 7" xfId="16300" xr:uid="{00000000-0005-0000-0000-00003C780000}"/>
    <cellStyle name="Normal 6 5 2 2 2 3 7 2" xfId="36421" xr:uid="{00000000-0005-0000-0000-00003D780000}"/>
    <cellStyle name="Normal 6 5 2 2 2 3 8" xfId="25825" xr:uid="{00000000-0005-0000-0000-00003E780000}"/>
    <cellStyle name="Normal 6 5 2 2 2 4" xfId="16301" xr:uid="{00000000-0005-0000-0000-00003F780000}"/>
    <cellStyle name="Normal 6 5 2 2 2 4 2" xfId="16302" xr:uid="{00000000-0005-0000-0000-000040780000}"/>
    <cellStyle name="Normal 6 5 2 2 2 4 2 2" xfId="16303" xr:uid="{00000000-0005-0000-0000-000041780000}"/>
    <cellStyle name="Normal 6 5 2 2 2 4 2 2 2" xfId="16304" xr:uid="{00000000-0005-0000-0000-000042780000}"/>
    <cellStyle name="Normal 6 5 2 2 2 4 2 2 2 2" xfId="42016" xr:uid="{00000000-0005-0000-0000-000043780000}"/>
    <cellStyle name="Normal 6 5 2 2 2 4 2 2 3" xfId="31998" xr:uid="{00000000-0005-0000-0000-000044780000}"/>
    <cellStyle name="Normal 6 5 2 2 2 4 2 3" xfId="16305" xr:uid="{00000000-0005-0000-0000-000045780000}"/>
    <cellStyle name="Normal 6 5 2 2 2 4 2 3 2" xfId="16306" xr:uid="{00000000-0005-0000-0000-000046780000}"/>
    <cellStyle name="Normal 6 5 2 2 2 4 2 3 2 2" xfId="42017" xr:uid="{00000000-0005-0000-0000-000047780000}"/>
    <cellStyle name="Normal 6 5 2 2 2 4 2 3 3" xfId="31999" xr:uid="{00000000-0005-0000-0000-000048780000}"/>
    <cellStyle name="Normal 6 5 2 2 2 4 2 4" xfId="16307" xr:uid="{00000000-0005-0000-0000-000049780000}"/>
    <cellStyle name="Normal 6 5 2 2 2 4 2 4 2" xfId="36428" xr:uid="{00000000-0005-0000-0000-00004A780000}"/>
    <cellStyle name="Normal 6 5 2 2 2 4 2 5" xfId="25832" xr:uid="{00000000-0005-0000-0000-00004B780000}"/>
    <cellStyle name="Normal 6 5 2 2 2 4 3" xfId="16308" xr:uid="{00000000-0005-0000-0000-00004C780000}"/>
    <cellStyle name="Normal 6 5 2 2 2 4 3 2" xfId="16309" xr:uid="{00000000-0005-0000-0000-00004D780000}"/>
    <cellStyle name="Normal 6 5 2 2 2 4 3 2 2" xfId="16310" xr:uid="{00000000-0005-0000-0000-00004E780000}"/>
    <cellStyle name="Normal 6 5 2 2 2 4 3 2 2 2" xfId="42018" xr:uid="{00000000-0005-0000-0000-00004F780000}"/>
    <cellStyle name="Normal 6 5 2 2 2 4 3 2 3" xfId="32000" xr:uid="{00000000-0005-0000-0000-000050780000}"/>
    <cellStyle name="Normal 6 5 2 2 2 4 3 3" xfId="16311" xr:uid="{00000000-0005-0000-0000-000051780000}"/>
    <cellStyle name="Normal 6 5 2 2 2 4 3 3 2" xfId="16312" xr:uid="{00000000-0005-0000-0000-000052780000}"/>
    <cellStyle name="Normal 6 5 2 2 2 4 3 3 2 2" xfId="42019" xr:uid="{00000000-0005-0000-0000-000053780000}"/>
    <cellStyle name="Normal 6 5 2 2 2 4 3 3 3" xfId="32001" xr:uid="{00000000-0005-0000-0000-000054780000}"/>
    <cellStyle name="Normal 6 5 2 2 2 4 3 4" xfId="16313" xr:uid="{00000000-0005-0000-0000-000055780000}"/>
    <cellStyle name="Normal 6 5 2 2 2 4 3 4 2" xfId="36429" xr:uid="{00000000-0005-0000-0000-000056780000}"/>
    <cellStyle name="Normal 6 5 2 2 2 4 3 5" xfId="25833" xr:uid="{00000000-0005-0000-0000-000057780000}"/>
    <cellStyle name="Normal 6 5 2 2 2 4 4" xfId="16314" xr:uid="{00000000-0005-0000-0000-000058780000}"/>
    <cellStyle name="Normal 6 5 2 2 2 4 4 2" xfId="16315" xr:uid="{00000000-0005-0000-0000-000059780000}"/>
    <cellStyle name="Normal 6 5 2 2 2 4 4 2 2" xfId="42020" xr:uid="{00000000-0005-0000-0000-00005A780000}"/>
    <cellStyle name="Normal 6 5 2 2 2 4 4 3" xfId="32002" xr:uid="{00000000-0005-0000-0000-00005B780000}"/>
    <cellStyle name="Normal 6 5 2 2 2 4 5" xfId="16316" xr:uid="{00000000-0005-0000-0000-00005C780000}"/>
    <cellStyle name="Normal 6 5 2 2 2 4 5 2" xfId="16317" xr:uid="{00000000-0005-0000-0000-00005D780000}"/>
    <cellStyle name="Normal 6 5 2 2 2 4 5 2 2" xfId="42021" xr:uid="{00000000-0005-0000-0000-00005E780000}"/>
    <cellStyle name="Normal 6 5 2 2 2 4 5 3" xfId="32003" xr:uid="{00000000-0005-0000-0000-00005F780000}"/>
    <cellStyle name="Normal 6 5 2 2 2 4 6" xfId="16318" xr:uid="{00000000-0005-0000-0000-000060780000}"/>
    <cellStyle name="Normal 6 5 2 2 2 4 6 2" xfId="36427" xr:uid="{00000000-0005-0000-0000-000061780000}"/>
    <cellStyle name="Normal 6 5 2 2 2 4 7" xfId="25831" xr:uid="{00000000-0005-0000-0000-000062780000}"/>
    <cellStyle name="Normal 6 5 2 2 2 5" xfId="16319" xr:uid="{00000000-0005-0000-0000-000063780000}"/>
    <cellStyle name="Normal 6 5 2 2 2 5 2" xfId="16320" xr:uid="{00000000-0005-0000-0000-000064780000}"/>
    <cellStyle name="Normal 6 5 2 2 2 5 2 2" xfId="16321" xr:uid="{00000000-0005-0000-0000-000065780000}"/>
    <cellStyle name="Normal 6 5 2 2 2 5 2 2 2" xfId="42022" xr:uid="{00000000-0005-0000-0000-000066780000}"/>
    <cellStyle name="Normal 6 5 2 2 2 5 2 3" xfId="32004" xr:uid="{00000000-0005-0000-0000-000067780000}"/>
    <cellStyle name="Normal 6 5 2 2 2 5 3" xfId="16322" xr:uid="{00000000-0005-0000-0000-000068780000}"/>
    <cellStyle name="Normal 6 5 2 2 2 5 3 2" xfId="16323" xr:uid="{00000000-0005-0000-0000-000069780000}"/>
    <cellStyle name="Normal 6 5 2 2 2 5 3 2 2" xfId="42023" xr:uid="{00000000-0005-0000-0000-00006A780000}"/>
    <cellStyle name="Normal 6 5 2 2 2 5 3 3" xfId="32005" xr:uid="{00000000-0005-0000-0000-00006B780000}"/>
    <cellStyle name="Normal 6 5 2 2 2 5 4" xfId="16324" xr:uid="{00000000-0005-0000-0000-00006C780000}"/>
    <cellStyle name="Normal 6 5 2 2 2 5 4 2" xfId="36430" xr:uid="{00000000-0005-0000-0000-00006D780000}"/>
    <cellStyle name="Normal 6 5 2 2 2 5 5" xfId="25834" xr:uid="{00000000-0005-0000-0000-00006E780000}"/>
    <cellStyle name="Normal 6 5 2 2 2 6" xfId="16325" xr:uid="{00000000-0005-0000-0000-00006F780000}"/>
    <cellStyle name="Normal 6 5 2 2 2 6 2" xfId="16326" xr:uid="{00000000-0005-0000-0000-000070780000}"/>
    <cellStyle name="Normal 6 5 2 2 2 6 2 2" xfId="16327" xr:uid="{00000000-0005-0000-0000-000071780000}"/>
    <cellStyle name="Normal 6 5 2 2 2 6 2 2 2" xfId="42024" xr:uid="{00000000-0005-0000-0000-000072780000}"/>
    <cellStyle name="Normal 6 5 2 2 2 6 2 3" xfId="32006" xr:uid="{00000000-0005-0000-0000-000073780000}"/>
    <cellStyle name="Normal 6 5 2 2 2 6 3" xfId="16328" xr:uid="{00000000-0005-0000-0000-000074780000}"/>
    <cellStyle name="Normal 6 5 2 2 2 6 3 2" xfId="16329" xr:uid="{00000000-0005-0000-0000-000075780000}"/>
    <cellStyle name="Normal 6 5 2 2 2 6 3 2 2" xfId="42025" xr:uid="{00000000-0005-0000-0000-000076780000}"/>
    <cellStyle name="Normal 6 5 2 2 2 6 3 3" xfId="32007" xr:uid="{00000000-0005-0000-0000-000077780000}"/>
    <cellStyle name="Normal 6 5 2 2 2 6 4" xfId="16330" xr:uid="{00000000-0005-0000-0000-000078780000}"/>
    <cellStyle name="Normal 6 5 2 2 2 6 4 2" xfId="36431" xr:uid="{00000000-0005-0000-0000-000079780000}"/>
    <cellStyle name="Normal 6 5 2 2 2 6 5" xfId="25835" xr:uid="{00000000-0005-0000-0000-00007A780000}"/>
    <cellStyle name="Normal 6 5 2 2 2 7" xfId="16331" xr:uid="{00000000-0005-0000-0000-00007B780000}"/>
    <cellStyle name="Normal 6 5 2 2 2 7 2" xfId="16332" xr:uid="{00000000-0005-0000-0000-00007C780000}"/>
    <cellStyle name="Normal 6 5 2 2 2 7 2 2" xfId="42026" xr:uid="{00000000-0005-0000-0000-00007D780000}"/>
    <cellStyle name="Normal 6 5 2 2 2 7 3" xfId="32008" xr:uid="{00000000-0005-0000-0000-00007E780000}"/>
    <cellStyle name="Normal 6 5 2 2 2 8" xfId="16333" xr:uid="{00000000-0005-0000-0000-00007F780000}"/>
    <cellStyle name="Normal 6 5 2 2 2 8 2" xfId="16334" xr:uid="{00000000-0005-0000-0000-000080780000}"/>
    <cellStyle name="Normal 6 5 2 2 2 8 2 2" xfId="42027" xr:uid="{00000000-0005-0000-0000-000081780000}"/>
    <cellStyle name="Normal 6 5 2 2 2 8 3" xfId="32009" xr:uid="{00000000-0005-0000-0000-000082780000}"/>
    <cellStyle name="Normal 6 5 2 2 2 9" xfId="16335" xr:uid="{00000000-0005-0000-0000-000083780000}"/>
    <cellStyle name="Normal 6 5 2 2 2 9 2" xfId="36414" xr:uid="{00000000-0005-0000-0000-000084780000}"/>
    <cellStyle name="Normal 6 5 2 2 3" xfId="16336" xr:uid="{00000000-0005-0000-0000-000085780000}"/>
    <cellStyle name="Normal 6 5 2 2 3 2" xfId="16337" xr:uid="{00000000-0005-0000-0000-000086780000}"/>
    <cellStyle name="Normal 6 5 2 2 3 2 2" xfId="16338" xr:uid="{00000000-0005-0000-0000-000087780000}"/>
    <cellStyle name="Normal 6 5 2 2 3 2 2 2" xfId="16339" xr:uid="{00000000-0005-0000-0000-000088780000}"/>
    <cellStyle name="Normal 6 5 2 2 3 2 2 2 2" xfId="16340" xr:uid="{00000000-0005-0000-0000-000089780000}"/>
    <cellStyle name="Normal 6 5 2 2 3 2 2 2 2 2" xfId="42028" xr:uid="{00000000-0005-0000-0000-00008A780000}"/>
    <cellStyle name="Normal 6 5 2 2 3 2 2 2 3" xfId="32010" xr:uid="{00000000-0005-0000-0000-00008B780000}"/>
    <cellStyle name="Normal 6 5 2 2 3 2 2 3" xfId="16341" xr:uid="{00000000-0005-0000-0000-00008C780000}"/>
    <cellStyle name="Normal 6 5 2 2 3 2 2 3 2" xfId="16342" xr:uid="{00000000-0005-0000-0000-00008D780000}"/>
    <cellStyle name="Normal 6 5 2 2 3 2 2 3 2 2" xfId="42029" xr:uid="{00000000-0005-0000-0000-00008E780000}"/>
    <cellStyle name="Normal 6 5 2 2 3 2 2 3 3" xfId="32011" xr:uid="{00000000-0005-0000-0000-00008F780000}"/>
    <cellStyle name="Normal 6 5 2 2 3 2 2 4" xfId="16343" xr:uid="{00000000-0005-0000-0000-000090780000}"/>
    <cellStyle name="Normal 6 5 2 2 3 2 2 4 2" xfId="36434" xr:uid="{00000000-0005-0000-0000-000091780000}"/>
    <cellStyle name="Normal 6 5 2 2 3 2 2 5" xfId="25838" xr:uid="{00000000-0005-0000-0000-000092780000}"/>
    <cellStyle name="Normal 6 5 2 2 3 2 3" xfId="16344" xr:uid="{00000000-0005-0000-0000-000093780000}"/>
    <cellStyle name="Normal 6 5 2 2 3 2 3 2" xfId="16345" xr:uid="{00000000-0005-0000-0000-000094780000}"/>
    <cellStyle name="Normal 6 5 2 2 3 2 3 2 2" xfId="16346" xr:uid="{00000000-0005-0000-0000-000095780000}"/>
    <cellStyle name="Normal 6 5 2 2 3 2 3 2 2 2" xfId="42030" xr:uid="{00000000-0005-0000-0000-000096780000}"/>
    <cellStyle name="Normal 6 5 2 2 3 2 3 2 3" xfId="32012" xr:uid="{00000000-0005-0000-0000-000097780000}"/>
    <cellStyle name="Normal 6 5 2 2 3 2 3 3" xfId="16347" xr:uid="{00000000-0005-0000-0000-000098780000}"/>
    <cellStyle name="Normal 6 5 2 2 3 2 3 3 2" xfId="16348" xr:uid="{00000000-0005-0000-0000-000099780000}"/>
    <cellStyle name="Normal 6 5 2 2 3 2 3 3 2 2" xfId="42031" xr:uid="{00000000-0005-0000-0000-00009A780000}"/>
    <cellStyle name="Normal 6 5 2 2 3 2 3 3 3" xfId="32013" xr:uid="{00000000-0005-0000-0000-00009B780000}"/>
    <cellStyle name="Normal 6 5 2 2 3 2 3 4" xfId="16349" xr:uid="{00000000-0005-0000-0000-00009C780000}"/>
    <cellStyle name="Normal 6 5 2 2 3 2 3 4 2" xfId="36435" xr:uid="{00000000-0005-0000-0000-00009D780000}"/>
    <cellStyle name="Normal 6 5 2 2 3 2 3 5" xfId="25839" xr:uid="{00000000-0005-0000-0000-00009E780000}"/>
    <cellStyle name="Normal 6 5 2 2 3 2 4" xfId="16350" xr:uid="{00000000-0005-0000-0000-00009F780000}"/>
    <cellStyle name="Normal 6 5 2 2 3 2 4 2" xfId="16351" xr:uid="{00000000-0005-0000-0000-0000A0780000}"/>
    <cellStyle name="Normal 6 5 2 2 3 2 4 2 2" xfId="42032" xr:uid="{00000000-0005-0000-0000-0000A1780000}"/>
    <cellStyle name="Normal 6 5 2 2 3 2 4 3" xfId="32014" xr:uid="{00000000-0005-0000-0000-0000A2780000}"/>
    <cellStyle name="Normal 6 5 2 2 3 2 5" xfId="16352" xr:uid="{00000000-0005-0000-0000-0000A3780000}"/>
    <cellStyle name="Normal 6 5 2 2 3 2 5 2" xfId="16353" xr:uid="{00000000-0005-0000-0000-0000A4780000}"/>
    <cellStyle name="Normal 6 5 2 2 3 2 5 2 2" xfId="42033" xr:uid="{00000000-0005-0000-0000-0000A5780000}"/>
    <cellStyle name="Normal 6 5 2 2 3 2 5 3" xfId="32015" xr:uid="{00000000-0005-0000-0000-0000A6780000}"/>
    <cellStyle name="Normal 6 5 2 2 3 2 6" xfId="16354" xr:uid="{00000000-0005-0000-0000-0000A7780000}"/>
    <cellStyle name="Normal 6 5 2 2 3 2 6 2" xfId="36433" xr:uid="{00000000-0005-0000-0000-0000A8780000}"/>
    <cellStyle name="Normal 6 5 2 2 3 2 7" xfId="25837" xr:uid="{00000000-0005-0000-0000-0000A9780000}"/>
    <cellStyle name="Normal 6 5 2 2 3 3" xfId="16355" xr:uid="{00000000-0005-0000-0000-0000AA780000}"/>
    <cellStyle name="Normal 6 5 2 2 3 3 2" xfId="16356" xr:uid="{00000000-0005-0000-0000-0000AB780000}"/>
    <cellStyle name="Normal 6 5 2 2 3 3 2 2" xfId="16357" xr:uid="{00000000-0005-0000-0000-0000AC780000}"/>
    <cellStyle name="Normal 6 5 2 2 3 3 2 2 2" xfId="42034" xr:uid="{00000000-0005-0000-0000-0000AD780000}"/>
    <cellStyle name="Normal 6 5 2 2 3 3 2 3" xfId="32016" xr:uid="{00000000-0005-0000-0000-0000AE780000}"/>
    <cellStyle name="Normal 6 5 2 2 3 3 3" xfId="16358" xr:uid="{00000000-0005-0000-0000-0000AF780000}"/>
    <cellStyle name="Normal 6 5 2 2 3 3 3 2" xfId="16359" xr:uid="{00000000-0005-0000-0000-0000B0780000}"/>
    <cellStyle name="Normal 6 5 2 2 3 3 3 2 2" xfId="42035" xr:uid="{00000000-0005-0000-0000-0000B1780000}"/>
    <cellStyle name="Normal 6 5 2 2 3 3 3 3" xfId="32017" xr:uid="{00000000-0005-0000-0000-0000B2780000}"/>
    <cellStyle name="Normal 6 5 2 2 3 3 4" xfId="16360" xr:uid="{00000000-0005-0000-0000-0000B3780000}"/>
    <cellStyle name="Normal 6 5 2 2 3 3 4 2" xfId="36436" xr:uid="{00000000-0005-0000-0000-0000B4780000}"/>
    <cellStyle name="Normal 6 5 2 2 3 3 5" xfId="25840" xr:uid="{00000000-0005-0000-0000-0000B5780000}"/>
    <cellStyle name="Normal 6 5 2 2 3 4" xfId="16361" xr:uid="{00000000-0005-0000-0000-0000B6780000}"/>
    <cellStyle name="Normal 6 5 2 2 3 4 2" xfId="16362" xr:uid="{00000000-0005-0000-0000-0000B7780000}"/>
    <cellStyle name="Normal 6 5 2 2 3 4 2 2" xfId="16363" xr:uid="{00000000-0005-0000-0000-0000B8780000}"/>
    <cellStyle name="Normal 6 5 2 2 3 4 2 2 2" xfId="42036" xr:uid="{00000000-0005-0000-0000-0000B9780000}"/>
    <cellStyle name="Normal 6 5 2 2 3 4 2 3" xfId="32018" xr:uid="{00000000-0005-0000-0000-0000BA780000}"/>
    <cellStyle name="Normal 6 5 2 2 3 4 3" xfId="16364" xr:uid="{00000000-0005-0000-0000-0000BB780000}"/>
    <cellStyle name="Normal 6 5 2 2 3 4 3 2" xfId="16365" xr:uid="{00000000-0005-0000-0000-0000BC780000}"/>
    <cellStyle name="Normal 6 5 2 2 3 4 3 2 2" xfId="42037" xr:uid="{00000000-0005-0000-0000-0000BD780000}"/>
    <cellStyle name="Normal 6 5 2 2 3 4 3 3" xfId="32019" xr:uid="{00000000-0005-0000-0000-0000BE780000}"/>
    <cellStyle name="Normal 6 5 2 2 3 4 4" xfId="16366" xr:uid="{00000000-0005-0000-0000-0000BF780000}"/>
    <cellStyle name="Normal 6 5 2 2 3 4 4 2" xfId="36437" xr:uid="{00000000-0005-0000-0000-0000C0780000}"/>
    <cellStyle name="Normal 6 5 2 2 3 4 5" xfId="25841" xr:uid="{00000000-0005-0000-0000-0000C1780000}"/>
    <cellStyle name="Normal 6 5 2 2 3 5" xfId="16367" xr:uid="{00000000-0005-0000-0000-0000C2780000}"/>
    <cellStyle name="Normal 6 5 2 2 3 5 2" xfId="16368" xr:uid="{00000000-0005-0000-0000-0000C3780000}"/>
    <cellStyle name="Normal 6 5 2 2 3 5 2 2" xfId="42038" xr:uid="{00000000-0005-0000-0000-0000C4780000}"/>
    <cellStyle name="Normal 6 5 2 2 3 5 3" xfId="32020" xr:uid="{00000000-0005-0000-0000-0000C5780000}"/>
    <cellStyle name="Normal 6 5 2 2 3 6" xfId="16369" xr:uid="{00000000-0005-0000-0000-0000C6780000}"/>
    <cellStyle name="Normal 6 5 2 2 3 6 2" xfId="16370" xr:uid="{00000000-0005-0000-0000-0000C7780000}"/>
    <cellStyle name="Normal 6 5 2 2 3 6 2 2" xfId="42039" xr:uid="{00000000-0005-0000-0000-0000C8780000}"/>
    <cellStyle name="Normal 6 5 2 2 3 6 3" xfId="32021" xr:uid="{00000000-0005-0000-0000-0000C9780000}"/>
    <cellStyle name="Normal 6 5 2 2 3 7" xfId="16371" xr:uid="{00000000-0005-0000-0000-0000CA780000}"/>
    <cellStyle name="Normal 6 5 2 2 3 7 2" xfId="36432" xr:uid="{00000000-0005-0000-0000-0000CB780000}"/>
    <cellStyle name="Normal 6 5 2 2 3 8" xfId="25836" xr:uid="{00000000-0005-0000-0000-0000CC780000}"/>
    <cellStyle name="Normal 6 5 2 2 4" xfId="16372" xr:uid="{00000000-0005-0000-0000-0000CD780000}"/>
    <cellStyle name="Normal 6 5 2 2 4 2" xfId="16373" xr:uid="{00000000-0005-0000-0000-0000CE780000}"/>
    <cellStyle name="Normal 6 5 2 2 4 2 2" xfId="16374" xr:uid="{00000000-0005-0000-0000-0000CF780000}"/>
    <cellStyle name="Normal 6 5 2 2 4 2 2 2" xfId="16375" xr:uid="{00000000-0005-0000-0000-0000D0780000}"/>
    <cellStyle name="Normal 6 5 2 2 4 2 2 2 2" xfId="16376" xr:uid="{00000000-0005-0000-0000-0000D1780000}"/>
    <cellStyle name="Normal 6 5 2 2 4 2 2 2 2 2" xfId="42040" xr:uid="{00000000-0005-0000-0000-0000D2780000}"/>
    <cellStyle name="Normal 6 5 2 2 4 2 2 2 3" xfId="32022" xr:uid="{00000000-0005-0000-0000-0000D3780000}"/>
    <cellStyle name="Normal 6 5 2 2 4 2 2 3" xfId="16377" xr:uid="{00000000-0005-0000-0000-0000D4780000}"/>
    <cellStyle name="Normal 6 5 2 2 4 2 2 3 2" xfId="16378" xr:uid="{00000000-0005-0000-0000-0000D5780000}"/>
    <cellStyle name="Normal 6 5 2 2 4 2 2 3 2 2" xfId="42041" xr:uid="{00000000-0005-0000-0000-0000D6780000}"/>
    <cellStyle name="Normal 6 5 2 2 4 2 2 3 3" xfId="32023" xr:uid="{00000000-0005-0000-0000-0000D7780000}"/>
    <cellStyle name="Normal 6 5 2 2 4 2 2 4" xfId="16379" xr:uid="{00000000-0005-0000-0000-0000D8780000}"/>
    <cellStyle name="Normal 6 5 2 2 4 2 2 4 2" xfId="36440" xr:uid="{00000000-0005-0000-0000-0000D9780000}"/>
    <cellStyle name="Normal 6 5 2 2 4 2 2 5" xfId="25844" xr:uid="{00000000-0005-0000-0000-0000DA780000}"/>
    <cellStyle name="Normal 6 5 2 2 4 2 3" xfId="16380" xr:uid="{00000000-0005-0000-0000-0000DB780000}"/>
    <cellStyle name="Normal 6 5 2 2 4 2 3 2" xfId="16381" xr:uid="{00000000-0005-0000-0000-0000DC780000}"/>
    <cellStyle name="Normal 6 5 2 2 4 2 3 2 2" xfId="16382" xr:uid="{00000000-0005-0000-0000-0000DD780000}"/>
    <cellStyle name="Normal 6 5 2 2 4 2 3 2 2 2" xfId="42042" xr:uid="{00000000-0005-0000-0000-0000DE780000}"/>
    <cellStyle name="Normal 6 5 2 2 4 2 3 2 3" xfId="32024" xr:uid="{00000000-0005-0000-0000-0000DF780000}"/>
    <cellStyle name="Normal 6 5 2 2 4 2 3 3" xfId="16383" xr:uid="{00000000-0005-0000-0000-0000E0780000}"/>
    <cellStyle name="Normal 6 5 2 2 4 2 3 3 2" xfId="16384" xr:uid="{00000000-0005-0000-0000-0000E1780000}"/>
    <cellStyle name="Normal 6 5 2 2 4 2 3 3 2 2" xfId="42043" xr:uid="{00000000-0005-0000-0000-0000E2780000}"/>
    <cellStyle name="Normal 6 5 2 2 4 2 3 3 3" xfId="32025" xr:uid="{00000000-0005-0000-0000-0000E3780000}"/>
    <cellStyle name="Normal 6 5 2 2 4 2 3 4" xfId="16385" xr:uid="{00000000-0005-0000-0000-0000E4780000}"/>
    <cellStyle name="Normal 6 5 2 2 4 2 3 4 2" xfId="36441" xr:uid="{00000000-0005-0000-0000-0000E5780000}"/>
    <cellStyle name="Normal 6 5 2 2 4 2 3 5" xfId="25845" xr:uid="{00000000-0005-0000-0000-0000E6780000}"/>
    <cellStyle name="Normal 6 5 2 2 4 2 4" xfId="16386" xr:uid="{00000000-0005-0000-0000-0000E7780000}"/>
    <cellStyle name="Normal 6 5 2 2 4 2 4 2" xfId="16387" xr:uid="{00000000-0005-0000-0000-0000E8780000}"/>
    <cellStyle name="Normal 6 5 2 2 4 2 4 2 2" xfId="42044" xr:uid="{00000000-0005-0000-0000-0000E9780000}"/>
    <cellStyle name="Normal 6 5 2 2 4 2 4 3" xfId="32026" xr:uid="{00000000-0005-0000-0000-0000EA780000}"/>
    <cellStyle name="Normal 6 5 2 2 4 2 5" xfId="16388" xr:uid="{00000000-0005-0000-0000-0000EB780000}"/>
    <cellStyle name="Normal 6 5 2 2 4 2 5 2" xfId="16389" xr:uid="{00000000-0005-0000-0000-0000EC780000}"/>
    <cellStyle name="Normal 6 5 2 2 4 2 5 2 2" xfId="42045" xr:uid="{00000000-0005-0000-0000-0000ED780000}"/>
    <cellStyle name="Normal 6 5 2 2 4 2 5 3" xfId="32027" xr:uid="{00000000-0005-0000-0000-0000EE780000}"/>
    <cellStyle name="Normal 6 5 2 2 4 2 6" xfId="16390" xr:uid="{00000000-0005-0000-0000-0000EF780000}"/>
    <cellStyle name="Normal 6 5 2 2 4 2 6 2" xfId="36439" xr:uid="{00000000-0005-0000-0000-0000F0780000}"/>
    <cellStyle name="Normal 6 5 2 2 4 2 7" xfId="25843" xr:uid="{00000000-0005-0000-0000-0000F1780000}"/>
    <cellStyle name="Normal 6 5 2 2 4 3" xfId="16391" xr:uid="{00000000-0005-0000-0000-0000F2780000}"/>
    <cellStyle name="Normal 6 5 2 2 4 3 2" xfId="16392" xr:uid="{00000000-0005-0000-0000-0000F3780000}"/>
    <cellStyle name="Normal 6 5 2 2 4 3 2 2" xfId="16393" xr:uid="{00000000-0005-0000-0000-0000F4780000}"/>
    <cellStyle name="Normal 6 5 2 2 4 3 2 2 2" xfId="42046" xr:uid="{00000000-0005-0000-0000-0000F5780000}"/>
    <cellStyle name="Normal 6 5 2 2 4 3 2 3" xfId="32028" xr:uid="{00000000-0005-0000-0000-0000F6780000}"/>
    <cellStyle name="Normal 6 5 2 2 4 3 3" xfId="16394" xr:uid="{00000000-0005-0000-0000-0000F7780000}"/>
    <cellStyle name="Normal 6 5 2 2 4 3 3 2" xfId="16395" xr:uid="{00000000-0005-0000-0000-0000F8780000}"/>
    <cellStyle name="Normal 6 5 2 2 4 3 3 2 2" xfId="42047" xr:uid="{00000000-0005-0000-0000-0000F9780000}"/>
    <cellStyle name="Normal 6 5 2 2 4 3 3 3" xfId="32029" xr:uid="{00000000-0005-0000-0000-0000FA780000}"/>
    <cellStyle name="Normal 6 5 2 2 4 3 4" xfId="16396" xr:uid="{00000000-0005-0000-0000-0000FB780000}"/>
    <cellStyle name="Normal 6 5 2 2 4 3 4 2" xfId="36442" xr:uid="{00000000-0005-0000-0000-0000FC780000}"/>
    <cellStyle name="Normal 6 5 2 2 4 3 5" xfId="25846" xr:uid="{00000000-0005-0000-0000-0000FD780000}"/>
    <cellStyle name="Normal 6 5 2 2 4 4" xfId="16397" xr:uid="{00000000-0005-0000-0000-0000FE780000}"/>
    <cellStyle name="Normal 6 5 2 2 4 4 2" xfId="16398" xr:uid="{00000000-0005-0000-0000-0000FF780000}"/>
    <cellStyle name="Normal 6 5 2 2 4 4 2 2" xfId="16399" xr:uid="{00000000-0005-0000-0000-000000790000}"/>
    <cellStyle name="Normal 6 5 2 2 4 4 2 2 2" xfId="42048" xr:uid="{00000000-0005-0000-0000-000001790000}"/>
    <cellStyle name="Normal 6 5 2 2 4 4 2 3" xfId="32030" xr:uid="{00000000-0005-0000-0000-000002790000}"/>
    <cellStyle name="Normal 6 5 2 2 4 4 3" xfId="16400" xr:uid="{00000000-0005-0000-0000-000003790000}"/>
    <cellStyle name="Normal 6 5 2 2 4 4 3 2" xfId="16401" xr:uid="{00000000-0005-0000-0000-000004790000}"/>
    <cellStyle name="Normal 6 5 2 2 4 4 3 2 2" xfId="42049" xr:uid="{00000000-0005-0000-0000-000005790000}"/>
    <cellStyle name="Normal 6 5 2 2 4 4 3 3" xfId="32031" xr:uid="{00000000-0005-0000-0000-000006790000}"/>
    <cellStyle name="Normal 6 5 2 2 4 4 4" xfId="16402" xr:uid="{00000000-0005-0000-0000-000007790000}"/>
    <cellStyle name="Normal 6 5 2 2 4 4 4 2" xfId="36443" xr:uid="{00000000-0005-0000-0000-000008790000}"/>
    <cellStyle name="Normal 6 5 2 2 4 4 5" xfId="25847" xr:uid="{00000000-0005-0000-0000-000009790000}"/>
    <cellStyle name="Normal 6 5 2 2 4 5" xfId="16403" xr:uid="{00000000-0005-0000-0000-00000A790000}"/>
    <cellStyle name="Normal 6 5 2 2 4 5 2" xfId="16404" xr:uid="{00000000-0005-0000-0000-00000B790000}"/>
    <cellStyle name="Normal 6 5 2 2 4 5 2 2" xfId="42050" xr:uid="{00000000-0005-0000-0000-00000C790000}"/>
    <cellStyle name="Normal 6 5 2 2 4 5 3" xfId="32032" xr:uid="{00000000-0005-0000-0000-00000D790000}"/>
    <cellStyle name="Normal 6 5 2 2 4 6" xfId="16405" xr:uid="{00000000-0005-0000-0000-00000E790000}"/>
    <cellStyle name="Normal 6 5 2 2 4 6 2" xfId="16406" xr:uid="{00000000-0005-0000-0000-00000F790000}"/>
    <cellStyle name="Normal 6 5 2 2 4 6 2 2" xfId="42051" xr:uid="{00000000-0005-0000-0000-000010790000}"/>
    <cellStyle name="Normal 6 5 2 2 4 6 3" xfId="32033" xr:uid="{00000000-0005-0000-0000-000011790000}"/>
    <cellStyle name="Normal 6 5 2 2 4 7" xfId="16407" xr:uid="{00000000-0005-0000-0000-000012790000}"/>
    <cellStyle name="Normal 6 5 2 2 4 7 2" xfId="36438" xr:uid="{00000000-0005-0000-0000-000013790000}"/>
    <cellStyle name="Normal 6 5 2 2 4 8" xfId="25842" xr:uid="{00000000-0005-0000-0000-000014790000}"/>
    <cellStyle name="Normal 6 5 2 2 5" xfId="16408" xr:uid="{00000000-0005-0000-0000-000015790000}"/>
    <cellStyle name="Normal 6 5 2 2 5 2" xfId="16409" xr:uid="{00000000-0005-0000-0000-000016790000}"/>
    <cellStyle name="Normal 6 5 2 2 5 2 2" xfId="16410" xr:uid="{00000000-0005-0000-0000-000017790000}"/>
    <cellStyle name="Normal 6 5 2 2 5 2 2 2" xfId="16411" xr:uid="{00000000-0005-0000-0000-000018790000}"/>
    <cellStyle name="Normal 6 5 2 2 5 2 2 2 2" xfId="16412" xr:uid="{00000000-0005-0000-0000-000019790000}"/>
    <cellStyle name="Normal 6 5 2 2 5 2 2 2 2 2" xfId="42052" xr:uid="{00000000-0005-0000-0000-00001A790000}"/>
    <cellStyle name="Normal 6 5 2 2 5 2 2 2 3" xfId="32034" xr:uid="{00000000-0005-0000-0000-00001B790000}"/>
    <cellStyle name="Normal 6 5 2 2 5 2 2 3" xfId="16413" xr:uid="{00000000-0005-0000-0000-00001C790000}"/>
    <cellStyle name="Normal 6 5 2 2 5 2 2 3 2" xfId="16414" xr:uid="{00000000-0005-0000-0000-00001D790000}"/>
    <cellStyle name="Normal 6 5 2 2 5 2 2 3 2 2" xfId="42053" xr:uid="{00000000-0005-0000-0000-00001E790000}"/>
    <cellStyle name="Normal 6 5 2 2 5 2 2 3 3" xfId="32035" xr:uid="{00000000-0005-0000-0000-00001F790000}"/>
    <cellStyle name="Normal 6 5 2 2 5 2 2 4" xfId="16415" xr:uid="{00000000-0005-0000-0000-000020790000}"/>
    <cellStyle name="Normal 6 5 2 2 5 2 2 4 2" xfId="36446" xr:uid="{00000000-0005-0000-0000-000021790000}"/>
    <cellStyle name="Normal 6 5 2 2 5 2 2 5" xfId="25850" xr:uid="{00000000-0005-0000-0000-000022790000}"/>
    <cellStyle name="Normal 6 5 2 2 5 2 3" xfId="16416" xr:uid="{00000000-0005-0000-0000-000023790000}"/>
    <cellStyle name="Normal 6 5 2 2 5 2 3 2" xfId="16417" xr:uid="{00000000-0005-0000-0000-000024790000}"/>
    <cellStyle name="Normal 6 5 2 2 5 2 3 2 2" xfId="16418" xr:uid="{00000000-0005-0000-0000-000025790000}"/>
    <cellStyle name="Normal 6 5 2 2 5 2 3 2 2 2" xfId="42054" xr:uid="{00000000-0005-0000-0000-000026790000}"/>
    <cellStyle name="Normal 6 5 2 2 5 2 3 2 3" xfId="32036" xr:uid="{00000000-0005-0000-0000-000027790000}"/>
    <cellStyle name="Normal 6 5 2 2 5 2 3 3" xfId="16419" xr:uid="{00000000-0005-0000-0000-000028790000}"/>
    <cellStyle name="Normal 6 5 2 2 5 2 3 3 2" xfId="16420" xr:uid="{00000000-0005-0000-0000-000029790000}"/>
    <cellStyle name="Normal 6 5 2 2 5 2 3 3 2 2" xfId="42055" xr:uid="{00000000-0005-0000-0000-00002A790000}"/>
    <cellStyle name="Normal 6 5 2 2 5 2 3 3 3" xfId="32037" xr:uid="{00000000-0005-0000-0000-00002B790000}"/>
    <cellStyle name="Normal 6 5 2 2 5 2 3 4" xfId="16421" xr:uid="{00000000-0005-0000-0000-00002C790000}"/>
    <cellStyle name="Normal 6 5 2 2 5 2 3 4 2" xfId="36447" xr:uid="{00000000-0005-0000-0000-00002D790000}"/>
    <cellStyle name="Normal 6 5 2 2 5 2 3 5" xfId="25851" xr:uid="{00000000-0005-0000-0000-00002E790000}"/>
    <cellStyle name="Normal 6 5 2 2 5 2 4" xfId="16422" xr:uid="{00000000-0005-0000-0000-00002F790000}"/>
    <cellStyle name="Normal 6 5 2 2 5 2 4 2" xfId="16423" xr:uid="{00000000-0005-0000-0000-000030790000}"/>
    <cellStyle name="Normal 6 5 2 2 5 2 4 2 2" xfId="42056" xr:uid="{00000000-0005-0000-0000-000031790000}"/>
    <cellStyle name="Normal 6 5 2 2 5 2 4 3" xfId="32038" xr:uid="{00000000-0005-0000-0000-000032790000}"/>
    <cellStyle name="Normal 6 5 2 2 5 2 5" xfId="16424" xr:uid="{00000000-0005-0000-0000-000033790000}"/>
    <cellStyle name="Normal 6 5 2 2 5 2 5 2" xfId="16425" xr:uid="{00000000-0005-0000-0000-000034790000}"/>
    <cellStyle name="Normal 6 5 2 2 5 2 5 2 2" xfId="42057" xr:uid="{00000000-0005-0000-0000-000035790000}"/>
    <cellStyle name="Normal 6 5 2 2 5 2 5 3" xfId="32039" xr:uid="{00000000-0005-0000-0000-000036790000}"/>
    <cellStyle name="Normal 6 5 2 2 5 2 6" xfId="16426" xr:uid="{00000000-0005-0000-0000-000037790000}"/>
    <cellStyle name="Normal 6 5 2 2 5 2 6 2" xfId="36445" xr:uid="{00000000-0005-0000-0000-000038790000}"/>
    <cellStyle name="Normal 6 5 2 2 5 2 7" xfId="25849" xr:uid="{00000000-0005-0000-0000-000039790000}"/>
    <cellStyle name="Normal 6 5 2 2 5 3" xfId="16427" xr:uid="{00000000-0005-0000-0000-00003A790000}"/>
    <cellStyle name="Normal 6 5 2 2 5 3 2" xfId="16428" xr:uid="{00000000-0005-0000-0000-00003B790000}"/>
    <cellStyle name="Normal 6 5 2 2 5 3 2 2" xfId="16429" xr:uid="{00000000-0005-0000-0000-00003C790000}"/>
    <cellStyle name="Normal 6 5 2 2 5 3 2 2 2" xfId="42058" xr:uid="{00000000-0005-0000-0000-00003D790000}"/>
    <cellStyle name="Normal 6 5 2 2 5 3 2 3" xfId="32040" xr:uid="{00000000-0005-0000-0000-00003E790000}"/>
    <cellStyle name="Normal 6 5 2 2 5 3 3" xfId="16430" xr:uid="{00000000-0005-0000-0000-00003F790000}"/>
    <cellStyle name="Normal 6 5 2 2 5 3 3 2" xfId="16431" xr:uid="{00000000-0005-0000-0000-000040790000}"/>
    <cellStyle name="Normal 6 5 2 2 5 3 3 2 2" xfId="42059" xr:uid="{00000000-0005-0000-0000-000041790000}"/>
    <cellStyle name="Normal 6 5 2 2 5 3 3 3" xfId="32041" xr:uid="{00000000-0005-0000-0000-000042790000}"/>
    <cellStyle name="Normal 6 5 2 2 5 3 4" xfId="16432" xr:uid="{00000000-0005-0000-0000-000043790000}"/>
    <cellStyle name="Normal 6 5 2 2 5 3 4 2" xfId="36448" xr:uid="{00000000-0005-0000-0000-000044790000}"/>
    <cellStyle name="Normal 6 5 2 2 5 3 5" xfId="25852" xr:uid="{00000000-0005-0000-0000-000045790000}"/>
    <cellStyle name="Normal 6 5 2 2 5 4" xfId="16433" xr:uid="{00000000-0005-0000-0000-000046790000}"/>
    <cellStyle name="Normal 6 5 2 2 5 4 2" xfId="16434" xr:uid="{00000000-0005-0000-0000-000047790000}"/>
    <cellStyle name="Normal 6 5 2 2 5 4 2 2" xfId="16435" xr:uid="{00000000-0005-0000-0000-000048790000}"/>
    <cellStyle name="Normal 6 5 2 2 5 4 2 2 2" xfId="42060" xr:uid="{00000000-0005-0000-0000-000049790000}"/>
    <cellStyle name="Normal 6 5 2 2 5 4 2 3" xfId="32042" xr:uid="{00000000-0005-0000-0000-00004A790000}"/>
    <cellStyle name="Normal 6 5 2 2 5 4 3" xfId="16436" xr:uid="{00000000-0005-0000-0000-00004B790000}"/>
    <cellStyle name="Normal 6 5 2 2 5 4 3 2" xfId="16437" xr:uid="{00000000-0005-0000-0000-00004C790000}"/>
    <cellStyle name="Normal 6 5 2 2 5 4 3 2 2" xfId="42061" xr:uid="{00000000-0005-0000-0000-00004D790000}"/>
    <cellStyle name="Normal 6 5 2 2 5 4 3 3" xfId="32043" xr:uid="{00000000-0005-0000-0000-00004E790000}"/>
    <cellStyle name="Normal 6 5 2 2 5 4 4" xfId="16438" xr:uid="{00000000-0005-0000-0000-00004F790000}"/>
    <cellStyle name="Normal 6 5 2 2 5 4 4 2" xfId="36449" xr:uid="{00000000-0005-0000-0000-000050790000}"/>
    <cellStyle name="Normal 6 5 2 2 5 4 5" xfId="25853" xr:uid="{00000000-0005-0000-0000-000051790000}"/>
    <cellStyle name="Normal 6 5 2 2 5 5" xfId="16439" xr:uid="{00000000-0005-0000-0000-000052790000}"/>
    <cellStyle name="Normal 6 5 2 2 5 5 2" xfId="16440" xr:uid="{00000000-0005-0000-0000-000053790000}"/>
    <cellStyle name="Normal 6 5 2 2 5 5 2 2" xfId="42062" xr:uid="{00000000-0005-0000-0000-000054790000}"/>
    <cellStyle name="Normal 6 5 2 2 5 5 3" xfId="32044" xr:uid="{00000000-0005-0000-0000-000055790000}"/>
    <cellStyle name="Normal 6 5 2 2 5 6" xfId="16441" xr:uid="{00000000-0005-0000-0000-000056790000}"/>
    <cellStyle name="Normal 6 5 2 2 5 6 2" xfId="16442" xr:uid="{00000000-0005-0000-0000-000057790000}"/>
    <cellStyle name="Normal 6 5 2 2 5 6 2 2" xfId="42063" xr:uid="{00000000-0005-0000-0000-000058790000}"/>
    <cellStyle name="Normal 6 5 2 2 5 6 3" xfId="32045" xr:uid="{00000000-0005-0000-0000-000059790000}"/>
    <cellStyle name="Normal 6 5 2 2 5 7" xfId="16443" xr:uid="{00000000-0005-0000-0000-00005A790000}"/>
    <cellStyle name="Normal 6 5 2 2 5 7 2" xfId="36444" xr:uid="{00000000-0005-0000-0000-00005B790000}"/>
    <cellStyle name="Normal 6 5 2 2 5 8" xfId="25848" xr:uid="{00000000-0005-0000-0000-00005C790000}"/>
    <cellStyle name="Normal 6 5 2 2 6" xfId="16444" xr:uid="{00000000-0005-0000-0000-00005D790000}"/>
    <cellStyle name="Normal 6 5 2 2 6 2" xfId="16445" xr:uid="{00000000-0005-0000-0000-00005E790000}"/>
    <cellStyle name="Normal 6 5 2 2 6 2 2" xfId="16446" xr:uid="{00000000-0005-0000-0000-00005F790000}"/>
    <cellStyle name="Normal 6 5 2 2 6 2 2 2" xfId="16447" xr:uid="{00000000-0005-0000-0000-000060790000}"/>
    <cellStyle name="Normal 6 5 2 2 6 2 2 2 2" xfId="42064" xr:uid="{00000000-0005-0000-0000-000061790000}"/>
    <cellStyle name="Normal 6 5 2 2 6 2 2 3" xfId="32046" xr:uid="{00000000-0005-0000-0000-000062790000}"/>
    <cellStyle name="Normal 6 5 2 2 6 2 3" xfId="16448" xr:uid="{00000000-0005-0000-0000-000063790000}"/>
    <cellStyle name="Normal 6 5 2 2 6 2 3 2" xfId="16449" xr:uid="{00000000-0005-0000-0000-000064790000}"/>
    <cellStyle name="Normal 6 5 2 2 6 2 3 2 2" xfId="42065" xr:uid="{00000000-0005-0000-0000-000065790000}"/>
    <cellStyle name="Normal 6 5 2 2 6 2 3 3" xfId="32047" xr:uid="{00000000-0005-0000-0000-000066790000}"/>
    <cellStyle name="Normal 6 5 2 2 6 2 4" xfId="16450" xr:uid="{00000000-0005-0000-0000-000067790000}"/>
    <cellStyle name="Normal 6 5 2 2 6 2 4 2" xfId="36451" xr:uid="{00000000-0005-0000-0000-000068790000}"/>
    <cellStyle name="Normal 6 5 2 2 6 2 5" xfId="25855" xr:uid="{00000000-0005-0000-0000-000069790000}"/>
    <cellStyle name="Normal 6 5 2 2 6 3" xfId="16451" xr:uid="{00000000-0005-0000-0000-00006A790000}"/>
    <cellStyle name="Normal 6 5 2 2 6 3 2" xfId="16452" xr:uid="{00000000-0005-0000-0000-00006B790000}"/>
    <cellStyle name="Normal 6 5 2 2 6 3 2 2" xfId="16453" xr:uid="{00000000-0005-0000-0000-00006C790000}"/>
    <cellStyle name="Normal 6 5 2 2 6 3 2 2 2" xfId="42066" xr:uid="{00000000-0005-0000-0000-00006D790000}"/>
    <cellStyle name="Normal 6 5 2 2 6 3 2 3" xfId="32048" xr:uid="{00000000-0005-0000-0000-00006E790000}"/>
    <cellStyle name="Normal 6 5 2 2 6 3 3" xfId="16454" xr:uid="{00000000-0005-0000-0000-00006F790000}"/>
    <cellStyle name="Normal 6 5 2 2 6 3 3 2" xfId="16455" xr:uid="{00000000-0005-0000-0000-000070790000}"/>
    <cellStyle name="Normal 6 5 2 2 6 3 3 2 2" xfId="42067" xr:uid="{00000000-0005-0000-0000-000071790000}"/>
    <cellStyle name="Normal 6 5 2 2 6 3 3 3" xfId="32049" xr:uid="{00000000-0005-0000-0000-000072790000}"/>
    <cellStyle name="Normal 6 5 2 2 6 3 4" xfId="16456" xr:uid="{00000000-0005-0000-0000-000073790000}"/>
    <cellStyle name="Normal 6 5 2 2 6 3 4 2" xfId="36452" xr:uid="{00000000-0005-0000-0000-000074790000}"/>
    <cellStyle name="Normal 6 5 2 2 6 3 5" xfId="25856" xr:uid="{00000000-0005-0000-0000-000075790000}"/>
    <cellStyle name="Normal 6 5 2 2 6 4" xfId="16457" xr:uid="{00000000-0005-0000-0000-000076790000}"/>
    <cellStyle name="Normal 6 5 2 2 6 4 2" xfId="16458" xr:uid="{00000000-0005-0000-0000-000077790000}"/>
    <cellStyle name="Normal 6 5 2 2 6 4 2 2" xfId="42068" xr:uid="{00000000-0005-0000-0000-000078790000}"/>
    <cellStyle name="Normal 6 5 2 2 6 4 3" xfId="32050" xr:uid="{00000000-0005-0000-0000-000079790000}"/>
    <cellStyle name="Normal 6 5 2 2 6 5" xfId="16459" xr:uid="{00000000-0005-0000-0000-00007A790000}"/>
    <cellStyle name="Normal 6 5 2 2 6 5 2" xfId="16460" xr:uid="{00000000-0005-0000-0000-00007B790000}"/>
    <cellStyle name="Normal 6 5 2 2 6 5 2 2" xfId="42069" xr:uid="{00000000-0005-0000-0000-00007C790000}"/>
    <cellStyle name="Normal 6 5 2 2 6 5 3" xfId="32051" xr:uid="{00000000-0005-0000-0000-00007D790000}"/>
    <cellStyle name="Normal 6 5 2 2 6 6" xfId="16461" xr:uid="{00000000-0005-0000-0000-00007E790000}"/>
    <cellStyle name="Normal 6 5 2 2 6 6 2" xfId="36450" xr:uid="{00000000-0005-0000-0000-00007F790000}"/>
    <cellStyle name="Normal 6 5 2 2 6 7" xfId="25854" xr:uid="{00000000-0005-0000-0000-000080790000}"/>
    <cellStyle name="Normal 6 5 2 2 7" xfId="16462" xr:uid="{00000000-0005-0000-0000-000081790000}"/>
    <cellStyle name="Normal 6 5 2 2 7 2" xfId="16463" xr:uid="{00000000-0005-0000-0000-000082790000}"/>
    <cellStyle name="Normal 6 5 2 2 7 2 2" xfId="16464" xr:uid="{00000000-0005-0000-0000-000083790000}"/>
    <cellStyle name="Normal 6 5 2 2 7 2 2 2" xfId="42070" xr:uid="{00000000-0005-0000-0000-000084790000}"/>
    <cellStyle name="Normal 6 5 2 2 7 2 3" xfId="32052" xr:uid="{00000000-0005-0000-0000-000085790000}"/>
    <cellStyle name="Normal 6 5 2 2 7 3" xfId="16465" xr:uid="{00000000-0005-0000-0000-000086790000}"/>
    <cellStyle name="Normal 6 5 2 2 7 3 2" xfId="16466" xr:uid="{00000000-0005-0000-0000-000087790000}"/>
    <cellStyle name="Normal 6 5 2 2 7 3 2 2" xfId="42071" xr:uid="{00000000-0005-0000-0000-000088790000}"/>
    <cellStyle name="Normal 6 5 2 2 7 3 3" xfId="32053" xr:uid="{00000000-0005-0000-0000-000089790000}"/>
    <cellStyle name="Normal 6 5 2 2 7 4" xfId="16467" xr:uid="{00000000-0005-0000-0000-00008A790000}"/>
    <cellStyle name="Normal 6 5 2 2 7 4 2" xfId="36453" xr:uid="{00000000-0005-0000-0000-00008B790000}"/>
    <cellStyle name="Normal 6 5 2 2 7 5" xfId="25857" xr:uid="{00000000-0005-0000-0000-00008C790000}"/>
    <cellStyle name="Normal 6 5 2 2 8" xfId="16468" xr:uid="{00000000-0005-0000-0000-00008D790000}"/>
    <cellStyle name="Normal 6 5 2 2 8 2" xfId="16469" xr:uid="{00000000-0005-0000-0000-00008E790000}"/>
    <cellStyle name="Normal 6 5 2 2 8 2 2" xfId="16470" xr:uid="{00000000-0005-0000-0000-00008F790000}"/>
    <cellStyle name="Normal 6 5 2 2 8 2 2 2" xfId="42072" xr:uid="{00000000-0005-0000-0000-000090790000}"/>
    <cellStyle name="Normal 6 5 2 2 8 2 3" xfId="32054" xr:uid="{00000000-0005-0000-0000-000091790000}"/>
    <cellStyle name="Normal 6 5 2 2 8 3" xfId="16471" xr:uid="{00000000-0005-0000-0000-000092790000}"/>
    <cellStyle name="Normal 6 5 2 2 8 3 2" xfId="16472" xr:uid="{00000000-0005-0000-0000-000093790000}"/>
    <cellStyle name="Normal 6 5 2 2 8 3 2 2" xfId="42073" xr:uid="{00000000-0005-0000-0000-000094790000}"/>
    <cellStyle name="Normal 6 5 2 2 8 3 3" xfId="32055" xr:uid="{00000000-0005-0000-0000-000095790000}"/>
    <cellStyle name="Normal 6 5 2 2 8 4" xfId="16473" xr:uid="{00000000-0005-0000-0000-000096790000}"/>
    <cellStyle name="Normal 6 5 2 2 8 4 2" xfId="36454" xr:uid="{00000000-0005-0000-0000-000097790000}"/>
    <cellStyle name="Normal 6 5 2 2 8 5" xfId="25858" xr:uid="{00000000-0005-0000-0000-000098790000}"/>
    <cellStyle name="Normal 6 5 2 2 9" xfId="16474" xr:uid="{00000000-0005-0000-0000-000099790000}"/>
    <cellStyle name="Normal 6 5 2 2 9 2" xfId="16475" xr:uid="{00000000-0005-0000-0000-00009A790000}"/>
    <cellStyle name="Normal 6 5 2 2 9 2 2" xfId="42074" xr:uid="{00000000-0005-0000-0000-00009B790000}"/>
    <cellStyle name="Normal 6 5 2 2 9 3" xfId="32056" xr:uid="{00000000-0005-0000-0000-00009C790000}"/>
    <cellStyle name="Normal 6 5 2 3" xfId="16476" xr:uid="{00000000-0005-0000-0000-00009D790000}"/>
    <cellStyle name="Normal 6 5 2 3 10" xfId="25859" xr:uid="{00000000-0005-0000-0000-00009E790000}"/>
    <cellStyle name="Normal 6 5 2 3 2" xfId="16477" xr:uid="{00000000-0005-0000-0000-00009F790000}"/>
    <cellStyle name="Normal 6 5 2 3 2 2" xfId="16478" xr:uid="{00000000-0005-0000-0000-0000A0790000}"/>
    <cellStyle name="Normal 6 5 2 3 2 2 2" xfId="16479" xr:uid="{00000000-0005-0000-0000-0000A1790000}"/>
    <cellStyle name="Normal 6 5 2 3 2 2 2 2" xfId="16480" xr:uid="{00000000-0005-0000-0000-0000A2790000}"/>
    <cellStyle name="Normal 6 5 2 3 2 2 2 2 2" xfId="16481" xr:uid="{00000000-0005-0000-0000-0000A3790000}"/>
    <cellStyle name="Normal 6 5 2 3 2 2 2 2 2 2" xfId="42075" xr:uid="{00000000-0005-0000-0000-0000A4790000}"/>
    <cellStyle name="Normal 6 5 2 3 2 2 2 2 3" xfId="32057" xr:uid="{00000000-0005-0000-0000-0000A5790000}"/>
    <cellStyle name="Normal 6 5 2 3 2 2 2 3" xfId="16482" xr:uid="{00000000-0005-0000-0000-0000A6790000}"/>
    <cellStyle name="Normal 6 5 2 3 2 2 2 3 2" xfId="16483" xr:uid="{00000000-0005-0000-0000-0000A7790000}"/>
    <cellStyle name="Normal 6 5 2 3 2 2 2 3 2 2" xfId="42076" xr:uid="{00000000-0005-0000-0000-0000A8790000}"/>
    <cellStyle name="Normal 6 5 2 3 2 2 2 3 3" xfId="32058" xr:uid="{00000000-0005-0000-0000-0000A9790000}"/>
    <cellStyle name="Normal 6 5 2 3 2 2 2 4" xfId="16484" xr:uid="{00000000-0005-0000-0000-0000AA790000}"/>
    <cellStyle name="Normal 6 5 2 3 2 2 2 4 2" xfId="36458" xr:uid="{00000000-0005-0000-0000-0000AB790000}"/>
    <cellStyle name="Normal 6 5 2 3 2 2 2 5" xfId="25862" xr:uid="{00000000-0005-0000-0000-0000AC790000}"/>
    <cellStyle name="Normal 6 5 2 3 2 2 3" xfId="16485" xr:uid="{00000000-0005-0000-0000-0000AD790000}"/>
    <cellStyle name="Normal 6 5 2 3 2 2 3 2" xfId="16486" xr:uid="{00000000-0005-0000-0000-0000AE790000}"/>
    <cellStyle name="Normal 6 5 2 3 2 2 3 2 2" xfId="16487" xr:uid="{00000000-0005-0000-0000-0000AF790000}"/>
    <cellStyle name="Normal 6 5 2 3 2 2 3 2 2 2" xfId="42077" xr:uid="{00000000-0005-0000-0000-0000B0790000}"/>
    <cellStyle name="Normal 6 5 2 3 2 2 3 2 3" xfId="32059" xr:uid="{00000000-0005-0000-0000-0000B1790000}"/>
    <cellStyle name="Normal 6 5 2 3 2 2 3 3" xfId="16488" xr:uid="{00000000-0005-0000-0000-0000B2790000}"/>
    <cellStyle name="Normal 6 5 2 3 2 2 3 3 2" xfId="16489" xr:uid="{00000000-0005-0000-0000-0000B3790000}"/>
    <cellStyle name="Normal 6 5 2 3 2 2 3 3 2 2" xfId="42078" xr:uid="{00000000-0005-0000-0000-0000B4790000}"/>
    <cellStyle name="Normal 6 5 2 3 2 2 3 3 3" xfId="32060" xr:uid="{00000000-0005-0000-0000-0000B5790000}"/>
    <cellStyle name="Normal 6 5 2 3 2 2 3 4" xfId="16490" xr:uid="{00000000-0005-0000-0000-0000B6790000}"/>
    <cellStyle name="Normal 6 5 2 3 2 2 3 4 2" xfId="36459" xr:uid="{00000000-0005-0000-0000-0000B7790000}"/>
    <cellStyle name="Normal 6 5 2 3 2 2 3 5" xfId="25863" xr:uid="{00000000-0005-0000-0000-0000B8790000}"/>
    <cellStyle name="Normal 6 5 2 3 2 2 4" xfId="16491" xr:uid="{00000000-0005-0000-0000-0000B9790000}"/>
    <cellStyle name="Normal 6 5 2 3 2 2 4 2" xfId="16492" xr:uid="{00000000-0005-0000-0000-0000BA790000}"/>
    <cellStyle name="Normal 6 5 2 3 2 2 4 2 2" xfId="42079" xr:uid="{00000000-0005-0000-0000-0000BB790000}"/>
    <cellStyle name="Normal 6 5 2 3 2 2 4 3" xfId="32061" xr:uid="{00000000-0005-0000-0000-0000BC790000}"/>
    <cellStyle name="Normal 6 5 2 3 2 2 5" xfId="16493" xr:uid="{00000000-0005-0000-0000-0000BD790000}"/>
    <cellStyle name="Normal 6 5 2 3 2 2 5 2" xfId="16494" xr:uid="{00000000-0005-0000-0000-0000BE790000}"/>
    <cellStyle name="Normal 6 5 2 3 2 2 5 2 2" xfId="42080" xr:uid="{00000000-0005-0000-0000-0000BF790000}"/>
    <cellStyle name="Normal 6 5 2 3 2 2 5 3" xfId="32062" xr:uid="{00000000-0005-0000-0000-0000C0790000}"/>
    <cellStyle name="Normal 6 5 2 3 2 2 6" xfId="16495" xr:uid="{00000000-0005-0000-0000-0000C1790000}"/>
    <cellStyle name="Normal 6 5 2 3 2 2 6 2" xfId="36457" xr:uid="{00000000-0005-0000-0000-0000C2790000}"/>
    <cellStyle name="Normal 6 5 2 3 2 2 7" xfId="25861" xr:uid="{00000000-0005-0000-0000-0000C3790000}"/>
    <cellStyle name="Normal 6 5 2 3 2 3" xfId="16496" xr:uid="{00000000-0005-0000-0000-0000C4790000}"/>
    <cellStyle name="Normal 6 5 2 3 2 3 2" xfId="16497" xr:uid="{00000000-0005-0000-0000-0000C5790000}"/>
    <cellStyle name="Normal 6 5 2 3 2 3 2 2" xfId="16498" xr:uid="{00000000-0005-0000-0000-0000C6790000}"/>
    <cellStyle name="Normal 6 5 2 3 2 3 2 2 2" xfId="42081" xr:uid="{00000000-0005-0000-0000-0000C7790000}"/>
    <cellStyle name="Normal 6 5 2 3 2 3 2 3" xfId="32063" xr:uid="{00000000-0005-0000-0000-0000C8790000}"/>
    <cellStyle name="Normal 6 5 2 3 2 3 3" xfId="16499" xr:uid="{00000000-0005-0000-0000-0000C9790000}"/>
    <cellStyle name="Normal 6 5 2 3 2 3 3 2" xfId="16500" xr:uid="{00000000-0005-0000-0000-0000CA790000}"/>
    <cellStyle name="Normal 6 5 2 3 2 3 3 2 2" xfId="42082" xr:uid="{00000000-0005-0000-0000-0000CB790000}"/>
    <cellStyle name="Normal 6 5 2 3 2 3 3 3" xfId="32064" xr:uid="{00000000-0005-0000-0000-0000CC790000}"/>
    <cellStyle name="Normal 6 5 2 3 2 3 4" xfId="16501" xr:uid="{00000000-0005-0000-0000-0000CD790000}"/>
    <cellStyle name="Normal 6 5 2 3 2 3 4 2" xfId="36460" xr:uid="{00000000-0005-0000-0000-0000CE790000}"/>
    <cellStyle name="Normal 6 5 2 3 2 3 5" xfId="25864" xr:uid="{00000000-0005-0000-0000-0000CF790000}"/>
    <cellStyle name="Normal 6 5 2 3 2 4" xfId="16502" xr:uid="{00000000-0005-0000-0000-0000D0790000}"/>
    <cellStyle name="Normal 6 5 2 3 2 4 2" xfId="16503" xr:uid="{00000000-0005-0000-0000-0000D1790000}"/>
    <cellStyle name="Normal 6 5 2 3 2 4 2 2" xfId="16504" xr:uid="{00000000-0005-0000-0000-0000D2790000}"/>
    <cellStyle name="Normal 6 5 2 3 2 4 2 2 2" xfId="42083" xr:uid="{00000000-0005-0000-0000-0000D3790000}"/>
    <cellStyle name="Normal 6 5 2 3 2 4 2 3" xfId="32065" xr:uid="{00000000-0005-0000-0000-0000D4790000}"/>
    <cellStyle name="Normal 6 5 2 3 2 4 3" xfId="16505" xr:uid="{00000000-0005-0000-0000-0000D5790000}"/>
    <cellStyle name="Normal 6 5 2 3 2 4 3 2" xfId="16506" xr:uid="{00000000-0005-0000-0000-0000D6790000}"/>
    <cellStyle name="Normal 6 5 2 3 2 4 3 2 2" xfId="42084" xr:uid="{00000000-0005-0000-0000-0000D7790000}"/>
    <cellStyle name="Normal 6 5 2 3 2 4 3 3" xfId="32066" xr:uid="{00000000-0005-0000-0000-0000D8790000}"/>
    <cellStyle name="Normal 6 5 2 3 2 4 4" xfId="16507" xr:uid="{00000000-0005-0000-0000-0000D9790000}"/>
    <cellStyle name="Normal 6 5 2 3 2 4 4 2" xfId="36461" xr:uid="{00000000-0005-0000-0000-0000DA790000}"/>
    <cellStyle name="Normal 6 5 2 3 2 4 5" xfId="25865" xr:uid="{00000000-0005-0000-0000-0000DB790000}"/>
    <cellStyle name="Normal 6 5 2 3 2 5" xfId="16508" xr:uid="{00000000-0005-0000-0000-0000DC790000}"/>
    <cellStyle name="Normal 6 5 2 3 2 5 2" xfId="16509" xr:uid="{00000000-0005-0000-0000-0000DD790000}"/>
    <cellStyle name="Normal 6 5 2 3 2 5 2 2" xfId="42085" xr:uid="{00000000-0005-0000-0000-0000DE790000}"/>
    <cellStyle name="Normal 6 5 2 3 2 5 3" xfId="32067" xr:uid="{00000000-0005-0000-0000-0000DF790000}"/>
    <cellStyle name="Normal 6 5 2 3 2 6" xfId="16510" xr:uid="{00000000-0005-0000-0000-0000E0790000}"/>
    <cellStyle name="Normal 6 5 2 3 2 6 2" xfId="16511" xr:uid="{00000000-0005-0000-0000-0000E1790000}"/>
    <cellStyle name="Normal 6 5 2 3 2 6 2 2" xfId="42086" xr:uid="{00000000-0005-0000-0000-0000E2790000}"/>
    <cellStyle name="Normal 6 5 2 3 2 6 3" xfId="32068" xr:uid="{00000000-0005-0000-0000-0000E3790000}"/>
    <cellStyle name="Normal 6 5 2 3 2 7" xfId="16512" xr:uid="{00000000-0005-0000-0000-0000E4790000}"/>
    <cellStyle name="Normal 6 5 2 3 2 7 2" xfId="36456" xr:uid="{00000000-0005-0000-0000-0000E5790000}"/>
    <cellStyle name="Normal 6 5 2 3 2 8" xfId="25860" xr:uid="{00000000-0005-0000-0000-0000E6790000}"/>
    <cellStyle name="Normal 6 5 2 3 3" xfId="16513" xr:uid="{00000000-0005-0000-0000-0000E7790000}"/>
    <cellStyle name="Normal 6 5 2 3 3 2" xfId="16514" xr:uid="{00000000-0005-0000-0000-0000E8790000}"/>
    <cellStyle name="Normal 6 5 2 3 3 2 2" xfId="16515" xr:uid="{00000000-0005-0000-0000-0000E9790000}"/>
    <cellStyle name="Normal 6 5 2 3 3 2 2 2" xfId="16516" xr:uid="{00000000-0005-0000-0000-0000EA790000}"/>
    <cellStyle name="Normal 6 5 2 3 3 2 2 2 2" xfId="16517" xr:uid="{00000000-0005-0000-0000-0000EB790000}"/>
    <cellStyle name="Normal 6 5 2 3 3 2 2 2 2 2" xfId="42087" xr:uid="{00000000-0005-0000-0000-0000EC790000}"/>
    <cellStyle name="Normal 6 5 2 3 3 2 2 2 3" xfId="32069" xr:uid="{00000000-0005-0000-0000-0000ED790000}"/>
    <cellStyle name="Normal 6 5 2 3 3 2 2 3" xfId="16518" xr:uid="{00000000-0005-0000-0000-0000EE790000}"/>
    <cellStyle name="Normal 6 5 2 3 3 2 2 3 2" xfId="16519" xr:uid="{00000000-0005-0000-0000-0000EF790000}"/>
    <cellStyle name="Normal 6 5 2 3 3 2 2 3 2 2" xfId="42088" xr:uid="{00000000-0005-0000-0000-0000F0790000}"/>
    <cellStyle name="Normal 6 5 2 3 3 2 2 3 3" xfId="32070" xr:uid="{00000000-0005-0000-0000-0000F1790000}"/>
    <cellStyle name="Normal 6 5 2 3 3 2 2 4" xfId="16520" xr:uid="{00000000-0005-0000-0000-0000F2790000}"/>
    <cellStyle name="Normal 6 5 2 3 3 2 2 4 2" xfId="36464" xr:uid="{00000000-0005-0000-0000-0000F3790000}"/>
    <cellStyle name="Normal 6 5 2 3 3 2 2 5" xfId="25868" xr:uid="{00000000-0005-0000-0000-0000F4790000}"/>
    <cellStyle name="Normal 6 5 2 3 3 2 3" xfId="16521" xr:uid="{00000000-0005-0000-0000-0000F5790000}"/>
    <cellStyle name="Normal 6 5 2 3 3 2 3 2" xfId="16522" xr:uid="{00000000-0005-0000-0000-0000F6790000}"/>
    <cellStyle name="Normal 6 5 2 3 3 2 3 2 2" xfId="16523" xr:uid="{00000000-0005-0000-0000-0000F7790000}"/>
    <cellStyle name="Normal 6 5 2 3 3 2 3 2 2 2" xfId="42089" xr:uid="{00000000-0005-0000-0000-0000F8790000}"/>
    <cellStyle name="Normal 6 5 2 3 3 2 3 2 3" xfId="32071" xr:uid="{00000000-0005-0000-0000-0000F9790000}"/>
    <cellStyle name="Normal 6 5 2 3 3 2 3 3" xfId="16524" xr:uid="{00000000-0005-0000-0000-0000FA790000}"/>
    <cellStyle name="Normal 6 5 2 3 3 2 3 3 2" xfId="16525" xr:uid="{00000000-0005-0000-0000-0000FB790000}"/>
    <cellStyle name="Normal 6 5 2 3 3 2 3 3 2 2" xfId="42090" xr:uid="{00000000-0005-0000-0000-0000FC790000}"/>
    <cellStyle name="Normal 6 5 2 3 3 2 3 3 3" xfId="32072" xr:uid="{00000000-0005-0000-0000-0000FD790000}"/>
    <cellStyle name="Normal 6 5 2 3 3 2 3 4" xfId="16526" xr:uid="{00000000-0005-0000-0000-0000FE790000}"/>
    <cellStyle name="Normal 6 5 2 3 3 2 3 4 2" xfId="36465" xr:uid="{00000000-0005-0000-0000-0000FF790000}"/>
    <cellStyle name="Normal 6 5 2 3 3 2 3 5" xfId="25869" xr:uid="{00000000-0005-0000-0000-0000007A0000}"/>
    <cellStyle name="Normal 6 5 2 3 3 2 4" xfId="16527" xr:uid="{00000000-0005-0000-0000-0000017A0000}"/>
    <cellStyle name="Normal 6 5 2 3 3 2 4 2" xfId="16528" xr:uid="{00000000-0005-0000-0000-0000027A0000}"/>
    <cellStyle name="Normal 6 5 2 3 3 2 4 2 2" xfId="42091" xr:uid="{00000000-0005-0000-0000-0000037A0000}"/>
    <cellStyle name="Normal 6 5 2 3 3 2 4 3" xfId="32073" xr:uid="{00000000-0005-0000-0000-0000047A0000}"/>
    <cellStyle name="Normal 6 5 2 3 3 2 5" xfId="16529" xr:uid="{00000000-0005-0000-0000-0000057A0000}"/>
    <cellStyle name="Normal 6 5 2 3 3 2 5 2" xfId="16530" xr:uid="{00000000-0005-0000-0000-0000067A0000}"/>
    <cellStyle name="Normal 6 5 2 3 3 2 5 2 2" xfId="42092" xr:uid="{00000000-0005-0000-0000-0000077A0000}"/>
    <cellStyle name="Normal 6 5 2 3 3 2 5 3" xfId="32074" xr:uid="{00000000-0005-0000-0000-0000087A0000}"/>
    <cellStyle name="Normal 6 5 2 3 3 2 6" xfId="16531" xr:uid="{00000000-0005-0000-0000-0000097A0000}"/>
    <cellStyle name="Normal 6 5 2 3 3 2 6 2" xfId="36463" xr:uid="{00000000-0005-0000-0000-00000A7A0000}"/>
    <cellStyle name="Normal 6 5 2 3 3 2 7" xfId="25867" xr:uid="{00000000-0005-0000-0000-00000B7A0000}"/>
    <cellStyle name="Normal 6 5 2 3 3 3" xfId="16532" xr:uid="{00000000-0005-0000-0000-00000C7A0000}"/>
    <cellStyle name="Normal 6 5 2 3 3 3 2" xfId="16533" xr:uid="{00000000-0005-0000-0000-00000D7A0000}"/>
    <cellStyle name="Normal 6 5 2 3 3 3 2 2" xfId="16534" xr:uid="{00000000-0005-0000-0000-00000E7A0000}"/>
    <cellStyle name="Normal 6 5 2 3 3 3 2 2 2" xfId="42093" xr:uid="{00000000-0005-0000-0000-00000F7A0000}"/>
    <cellStyle name="Normal 6 5 2 3 3 3 2 3" xfId="32075" xr:uid="{00000000-0005-0000-0000-0000107A0000}"/>
    <cellStyle name="Normal 6 5 2 3 3 3 3" xfId="16535" xr:uid="{00000000-0005-0000-0000-0000117A0000}"/>
    <cellStyle name="Normal 6 5 2 3 3 3 3 2" xfId="16536" xr:uid="{00000000-0005-0000-0000-0000127A0000}"/>
    <cellStyle name="Normal 6 5 2 3 3 3 3 2 2" xfId="42094" xr:uid="{00000000-0005-0000-0000-0000137A0000}"/>
    <cellStyle name="Normal 6 5 2 3 3 3 3 3" xfId="32076" xr:uid="{00000000-0005-0000-0000-0000147A0000}"/>
    <cellStyle name="Normal 6 5 2 3 3 3 4" xfId="16537" xr:uid="{00000000-0005-0000-0000-0000157A0000}"/>
    <cellStyle name="Normal 6 5 2 3 3 3 4 2" xfId="36466" xr:uid="{00000000-0005-0000-0000-0000167A0000}"/>
    <cellStyle name="Normal 6 5 2 3 3 3 5" xfId="25870" xr:uid="{00000000-0005-0000-0000-0000177A0000}"/>
    <cellStyle name="Normal 6 5 2 3 3 4" xfId="16538" xr:uid="{00000000-0005-0000-0000-0000187A0000}"/>
    <cellStyle name="Normal 6 5 2 3 3 4 2" xfId="16539" xr:uid="{00000000-0005-0000-0000-0000197A0000}"/>
    <cellStyle name="Normal 6 5 2 3 3 4 2 2" xfId="16540" xr:uid="{00000000-0005-0000-0000-00001A7A0000}"/>
    <cellStyle name="Normal 6 5 2 3 3 4 2 2 2" xfId="42095" xr:uid="{00000000-0005-0000-0000-00001B7A0000}"/>
    <cellStyle name="Normal 6 5 2 3 3 4 2 3" xfId="32077" xr:uid="{00000000-0005-0000-0000-00001C7A0000}"/>
    <cellStyle name="Normal 6 5 2 3 3 4 3" xfId="16541" xr:uid="{00000000-0005-0000-0000-00001D7A0000}"/>
    <cellStyle name="Normal 6 5 2 3 3 4 3 2" xfId="16542" xr:uid="{00000000-0005-0000-0000-00001E7A0000}"/>
    <cellStyle name="Normal 6 5 2 3 3 4 3 2 2" xfId="42096" xr:uid="{00000000-0005-0000-0000-00001F7A0000}"/>
    <cellStyle name="Normal 6 5 2 3 3 4 3 3" xfId="32078" xr:uid="{00000000-0005-0000-0000-0000207A0000}"/>
    <cellStyle name="Normal 6 5 2 3 3 4 4" xfId="16543" xr:uid="{00000000-0005-0000-0000-0000217A0000}"/>
    <cellStyle name="Normal 6 5 2 3 3 4 4 2" xfId="36467" xr:uid="{00000000-0005-0000-0000-0000227A0000}"/>
    <cellStyle name="Normal 6 5 2 3 3 4 5" xfId="25871" xr:uid="{00000000-0005-0000-0000-0000237A0000}"/>
    <cellStyle name="Normal 6 5 2 3 3 5" xfId="16544" xr:uid="{00000000-0005-0000-0000-0000247A0000}"/>
    <cellStyle name="Normal 6 5 2 3 3 5 2" xfId="16545" xr:uid="{00000000-0005-0000-0000-0000257A0000}"/>
    <cellStyle name="Normal 6 5 2 3 3 5 2 2" xfId="42097" xr:uid="{00000000-0005-0000-0000-0000267A0000}"/>
    <cellStyle name="Normal 6 5 2 3 3 5 3" xfId="32079" xr:uid="{00000000-0005-0000-0000-0000277A0000}"/>
    <cellStyle name="Normal 6 5 2 3 3 6" xfId="16546" xr:uid="{00000000-0005-0000-0000-0000287A0000}"/>
    <cellStyle name="Normal 6 5 2 3 3 6 2" xfId="16547" xr:uid="{00000000-0005-0000-0000-0000297A0000}"/>
    <cellStyle name="Normal 6 5 2 3 3 6 2 2" xfId="42098" xr:uid="{00000000-0005-0000-0000-00002A7A0000}"/>
    <cellStyle name="Normal 6 5 2 3 3 6 3" xfId="32080" xr:uid="{00000000-0005-0000-0000-00002B7A0000}"/>
    <cellStyle name="Normal 6 5 2 3 3 7" xfId="16548" xr:uid="{00000000-0005-0000-0000-00002C7A0000}"/>
    <cellStyle name="Normal 6 5 2 3 3 7 2" xfId="36462" xr:uid="{00000000-0005-0000-0000-00002D7A0000}"/>
    <cellStyle name="Normal 6 5 2 3 3 8" xfId="25866" xr:uid="{00000000-0005-0000-0000-00002E7A0000}"/>
    <cellStyle name="Normal 6 5 2 3 4" xfId="16549" xr:uid="{00000000-0005-0000-0000-00002F7A0000}"/>
    <cellStyle name="Normal 6 5 2 3 4 2" xfId="16550" xr:uid="{00000000-0005-0000-0000-0000307A0000}"/>
    <cellStyle name="Normal 6 5 2 3 4 2 2" xfId="16551" xr:uid="{00000000-0005-0000-0000-0000317A0000}"/>
    <cellStyle name="Normal 6 5 2 3 4 2 2 2" xfId="16552" xr:uid="{00000000-0005-0000-0000-0000327A0000}"/>
    <cellStyle name="Normal 6 5 2 3 4 2 2 2 2" xfId="42099" xr:uid="{00000000-0005-0000-0000-0000337A0000}"/>
    <cellStyle name="Normal 6 5 2 3 4 2 2 3" xfId="32081" xr:uid="{00000000-0005-0000-0000-0000347A0000}"/>
    <cellStyle name="Normal 6 5 2 3 4 2 3" xfId="16553" xr:uid="{00000000-0005-0000-0000-0000357A0000}"/>
    <cellStyle name="Normal 6 5 2 3 4 2 3 2" xfId="16554" xr:uid="{00000000-0005-0000-0000-0000367A0000}"/>
    <cellStyle name="Normal 6 5 2 3 4 2 3 2 2" xfId="42100" xr:uid="{00000000-0005-0000-0000-0000377A0000}"/>
    <cellStyle name="Normal 6 5 2 3 4 2 3 3" xfId="32082" xr:uid="{00000000-0005-0000-0000-0000387A0000}"/>
    <cellStyle name="Normal 6 5 2 3 4 2 4" xfId="16555" xr:uid="{00000000-0005-0000-0000-0000397A0000}"/>
    <cellStyle name="Normal 6 5 2 3 4 2 4 2" xfId="36469" xr:uid="{00000000-0005-0000-0000-00003A7A0000}"/>
    <cellStyle name="Normal 6 5 2 3 4 2 5" xfId="25873" xr:uid="{00000000-0005-0000-0000-00003B7A0000}"/>
    <cellStyle name="Normal 6 5 2 3 4 3" xfId="16556" xr:uid="{00000000-0005-0000-0000-00003C7A0000}"/>
    <cellStyle name="Normal 6 5 2 3 4 3 2" xfId="16557" xr:uid="{00000000-0005-0000-0000-00003D7A0000}"/>
    <cellStyle name="Normal 6 5 2 3 4 3 2 2" xfId="16558" xr:uid="{00000000-0005-0000-0000-00003E7A0000}"/>
    <cellStyle name="Normal 6 5 2 3 4 3 2 2 2" xfId="42101" xr:uid="{00000000-0005-0000-0000-00003F7A0000}"/>
    <cellStyle name="Normal 6 5 2 3 4 3 2 3" xfId="32083" xr:uid="{00000000-0005-0000-0000-0000407A0000}"/>
    <cellStyle name="Normal 6 5 2 3 4 3 3" xfId="16559" xr:uid="{00000000-0005-0000-0000-0000417A0000}"/>
    <cellStyle name="Normal 6 5 2 3 4 3 3 2" xfId="16560" xr:uid="{00000000-0005-0000-0000-0000427A0000}"/>
    <cellStyle name="Normal 6 5 2 3 4 3 3 2 2" xfId="42102" xr:uid="{00000000-0005-0000-0000-0000437A0000}"/>
    <cellStyle name="Normal 6 5 2 3 4 3 3 3" xfId="32084" xr:uid="{00000000-0005-0000-0000-0000447A0000}"/>
    <cellStyle name="Normal 6 5 2 3 4 3 4" xfId="16561" xr:uid="{00000000-0005-0000-0000-0000457A0000}"/>
    <cellStyle name="Normal 6 5 2 3 4 3 4 2" xfId="36470" xr:uid="{00000000-0005-0000-0000-0000467A0000}"/>
    <cellStyle name="Normal 6 5 2 3 4 3 5" xfId="25874" xr:uid="{00000000-0005-0000-0000-0000477A0000}"/>
    <cellStyle name="Normal 6 5 2 3 4 4" xfId="16562" xr:uid="{00000000-0005-0000-0000-0000487A0000}"/>
    <cellStyle name="Normal 6 5 2 3 4 4 2" xfId="16563" xr:uid="{00000000-0005-0000-0000-0000497A0000}"/>
    <cellStyle name="Normal 6 5 2 3 4 4 2 2" xfId="42103" xr:uid="{00000000-0005-0000-0000-00004A7A0000}"/>
    <cellStyle name="Normal 6 5 2 3 4 4 3" xfId="32085" xr:uid="{00000000-0005-0000-0000-00004B7A0000}"/>
    <cellStyle name="Normal 6 5 2 3 4 5" xfId="16564" xr:uid="{00000000-0005-0000-0000-00004C7A0000}"/>
    <cellStyle name="Normal 6 5 2 3 4 5 2" xfId="16565" xr:uid="{00000000-0005-0000-0000-00004D7A0000}"/>
    <cellStyle name="Normal 6 5 2 3 4 5 2 2" xfId="42104" xr:uid="{00000000-0005-0000-0000-00004E7A0000}"/>
    <cellStyle name="Normal 6 5 2 3 4 5 3" xfId="32086" xr:uid="{00000000-0005-0000-0000-00004F7A0000}"/>
    <cellStyle name="Normal 6 5 2 3 4 6" xfId="16566" xr:uid="{00000000-0005-0000-0000-0000507A0000}"/>
    <cellStyle name="Normal 6 5 2 3 4 6 2" xfId="36468" xr:uid="{00000000-0005-0000-0000-0000517A0000}"/>
    <cellStyle name="Normal 6 5 2 3 4 7" xfId="25872" xr:uid="{00000000-0005-0000-0000-0000527A0000}"/>
    <cellStyle name="Normal 6 5 2 3 5" xfId="16567" xr:uid="{00000000-0005-0000-0000-0000537A0000}"/>
    <cellStyle name="Normal 6 5 2 3 5 2" xfId="16568" xr:uid="{00000000-0005-0000-0000-0000547A0000}"/>
    <cellStyle name="Normal 6 5 2 3 5 2 2" xfId="16569" xr:uid="{00000000-0005-0000-0000-0000557A0000}"/>
    <cellStyle name="Normal 6 5 2 3 5 2 2 2" xfId="42105" xr:uid="{00000000-0005-0000-0000-0000567A0000}"/>
    <cellStyle name="Normal 6 5 2 3 5 2 3" xfId="32087" xr:uid="{00000000-0005-0000-0000-0000577A0000}"/>
    <cellStyle name="Normal 6 5 2 3 5 3" xfId="16570" xr:uid="{00000000-0005-0000-0000-0000587A0000}"/>
    <cellStyle name="Normal 6 5 2 3 5 3 2" xfId="16571" xr:uid="{00000000-0005-0000-0000-0000597A0000}"/>
    <cellStyle name="Normal 6 5 2 3 5 3 2 2" xfId="42106" xr:uid="{00000000-0005-0000-0000-00005A7A0000}"/>
    <cellStyle name="Normal 6 5 2 3 5 3 3" xfId="32088" xr:uid="{00000000-0005-0000-0000-00005B7A0000}"/>
    <cellStyle name="Normal 6 5 2 3 5 4" xfId="16572" xr:uid="{00000000-0005-0000-0000-00005C7A0000}"/>
    <cellStyle name="Normal 6 5 2 3 5 4 2" xfId="36471" xr:uid="{00000000-0005-0000-0000-00005D7A0000}"/>
    <cellStyle name="Normal 6 5 2 3 5 5" xfId="25875" xr:uid="{00000000-0005-0000-0000-00005E7A0000}"/>
    <cellStyle name="Normal 6 5 2 3 6" xfId="16573" xr:uid="{00000000-0005-0000-0000-00005F7A0000}"/>
    <cellStyle name="Normal 6 5 2 3 6 2" xfId="16574" xr:uid="{00000000-0005-0000-0000-0000607A0000}"/>
    <cellStyle name="Normal 6 5 2 3 6 2 2" xfId="16575" xr:uid="{00000000-0005-0000-0000-0000617A0000}"/>
    <cellStyle name="Normal 6 5 2 3 6 2 2 2" xfId="42107" xr:uid="{00000000-0005-0000-0000-0000627A0000}"/>
    <cellStyle name="Normal 6 5 2 3 6 2 3" xfId="32089" xr:uid="{00000000-0005-0000-0000-0000637A0000}"/>
    <cellStyle name="Normal 6 5 2 3 6 3" xfId="16576" xr:uid="{00000000-0005-0000-0000-0000647A0000}"/>
    <cellStyle name="Normal 6 5 2 3 6 3 2" xfId="16577" xr:uid="{00000000-0005-0000-0000-0000657A0000}"/>
    <cellStyle name="Normal 6 5 2 3 6 3 2 2" xfId="42108" xr:uid="{00000000-0005-0000-0000-0000667A0000}"/>
    <cellStyle name="Normal 6 5 2 3 6 3 3" xfId="32090" xr:uid="{00000000-0005-0000-0000-0000677A0000}"/>
    <cellStyle name="Normal 6 5 2 3 6 4" xfId="16578" xr:uid="{00000000-0005-0000-0000-0000687A0000}"/>
    <cellStyle name="Normal 6 5 2 3 6 4 2" xfId="36472" xr:uid="{00000000-0005-0000-0000-0000697A0000}"/>
    <cellStyle name="Normal 6 5 2 3 6 5" xfId="25876" xr:uid="{00000000-0005-0000-0000-00006A7A0000}"/>
    <cellStyle name="Normal 6 5 2 3 7" xfId="16579" xr:uid="{00000000-0005-0000-0000-00006B7A0000}"/>
    <cellStyle name="Normal 6 5 2 3 7 2" xfId="16580" xr:uid="{00000000-0005-0000-0000-00006C7A0000}"/>
    <cellStyle name="Normal 6 5 2 3 7 2 2" xfId="42109" xr:uid="{00000000-0005-0000-0000-00006D7A0000}"/>
    <cellStyle name="Normal 6 5 2 3 7 3" xfId="32091" xr:uid="{00000000-0005-0000-0000-00006E7A0000}"/>
    <cellStyle name="Normal 6 5 2 3 8" xfId="16581" xr:uid="{00000000-0005-0000-0000-00006F7A0000}"/>
    <cellStyle name="Normal 6 5 2 3 8 2" xfId="16582" xr:uid="{00000000-0005-0000-0000-0000707A0000}"/>
    <cellStyle name="Normal 6 5 2 3 8 2 2" xfId="42110" xr:uid="{00000000-0005-0000-0000-0000717A0000}"/>
    <cellStyle name="Normal 6 5 2 3 8 3" xfId="32092" xr:uid="{00000000-0005-0000-0000-0000727A0000}"/>
    <cellStyle name="Normal 6 5 2 3 9" xfId="16583" xr:uid="{00000000-0005-0000-0000-0000737A0000}"/>
    <cellStyle name="Normal 6 5 2 3 9 2" xfId="36455" xr:uid="{00000000-0005-0000-0000-0000747A0000}"/>
    <cellStyle name="Normal 6 5 2 4" xfId="16584" xr:uid="{00000000-0005-0000-0000-0000757A0000}"/>
    <cellStyle name="Normal 6 5 2 4 10" xfId="25877" xr:uid="{00000000-0005-0000-0000-0000767A0000}"/>
    <cellStyle name="Normal 6 5 2 4 2" xfId="16585" xr:uid="{00000000-0005-0000-0000-0000777A0000}"/>
    <cellStyle name="Normal 6 5 2 4 2 2" xfId="16586" xr:uid="{00000000-0005-0000-0000-0000787A0000}"/>
    <cellStyle name="Normal 6 5 2 4 2 2 2" xfId="16587" xr:uid="{00000000-0005-0000-0000-0000797A0000}"/>
    <cellStyle name="Normal 6 5 2 4 2 2 2 2" xfId="16588" xr:uid="{00000000-0005-0000-0000-00007A7A0000}"/>
    <cellStyle name="Normal 6 5 2 4 2 2 2 2 2" xfId="16589" xr:uid="{00000000-0005-0000-0000-00007B7A0000}"/>
    <cellStyle name="Normal 6 5 2 4 2 2 2 2 2 2" xfId="42111" xr:uid="{00000000-0005-0000-0000-00007C7A0000}"/>
    <cellStyle name="Normal 6 5 2 4 2 2 2 2 3" xfId="32093" xr:uid="{00000000-0005-0000-0000-00007D7A0000}"/>
    <cellStyle name="Normal 6 5 2 4 2 2 2 3" xfId="16590" xr:uid="{00000000-0005-0000-0000-00007E7A0000}"/>
    <cellStyle name="Normal 6 5 2 4 2 2 2 3 2" xfId="16591" xr:uid="{00000000-0005-0000-0000-00007F7A0000}"/>
    <cellStyle name="Normal 6 5 2 4 2 2 2 3 2 2" xfId="42112" xr:uid="{00000000-0005-0000-0000-0000807A0000}"/>
    <cellStyle name="Normal 6 5 2 4 2 2 2 3 3" xfId="32094" xr:uid="{00000000-0005-0000-0000-0000817A0000}"/>
    <cellStyle name="Normal 6 5 2 4 2 2 2 4" xfId="16592" xr:uid="{00000000-0005-0000-0000-0000827A0000}"/>
    <cellStyle name="Normal 6 5 2 4 2 2 2 4 2" xfId="36476" xr:uid="{00000000-0005-0000-0000-0000837A0000}"/>
    <cellStyle name="Normal 6 5 2 4 2 2 2 5" xfId="25880" xr:uid="{00000000-0005-0000-0000-0000847A0000}"/>
    <cellStyle name="Normal 6 5 2 4 2 2 3" xfId="16593" xr:uid="{00000000-0005-0000-0000-0000857A0000}"/>
    <cellStyle name="Normal 6 5 2 4 2 2 3 2" xfId="16594" xr:uid="{00000000-0005-0000-0000-0000867A0000}"/>
    <cellStyle name="Normal 6 5 2 4 2 2 3 2 2" xfId="16595" xr:uid="{00000000-0005-0000-0000-0000877A0000}"/>
    <cellStyle name="Normal 6 5 2 4 2 2 3 2 2 2" xfId="42113" xr:uid="{00000000-0005-0000-0000-0000887A0000}"/>
    <cellStyle name="Normal 6 5 2 4 2 2 3 2 3" xfId="32095" xr:uid="{00000000-0005-0000-0000-0000897A0000}"/>
    <cellStyle name="Normal 6 5 2 4 2 2 3 3" xfId="16596" xr:uid="{00000000-0005-0000-0000-00008A7A0000}"/>
    <cellStyle name="Normal 6 5 2 4 2 2 3 3 2" xfId="16597" xr:uid="{00000000-0005-0000-0000-00008B7A0000}"/>
    <cellStyle name="Normal 6 5 2 4 2 2 3 3 2 2" xfId="42114" xr:uid="{00000000-0005-0000-0000-00008C7A0000}"/>
    <cellStyle name="Normal 6 5 2 4 2 2 3 3 3" xfId="32096" xr:uid="{00000000-0005-0000-0000-00008D7A0000}"/>
    <cellStyle name="Normal 6 5 2 4 2 2 3 4" xfId="16598" xr:uid="{00000000-0005-0000-0000-00008E7A0000}"/>
    <cellStyle name="Normal 6 5 2 4 2 2 3 4 2" xfId="36477" xr:uid="{00000000-0005-0000-0000-00008F7A0000}"/>
    <cellStyle name="Normal 6 5 2 4 2 2 3 5" xfId="25881" xr:uid="{00000000-0005-0000-0000-0000907A0000}"/>
    <cellStyle name="Normal 6 5 2 4 2 2 4" xfId="16599" xr:uid="{00000000-0005-0000-0000-0000917A0000}"/>
    <cellStyle name="Normal 6 5 2 4 2 2 4 2" xfId="16600" xr:uid="{00000000-0005-0000-0000-0000927A0000}"/>
    <cellStyle name="Normal 6 5 2 4 2 2 4 2 2" xfId="42115" xr:uid="{00000000-0005-0000-0000-0000937A0000}"/>
    <cellStyle name="Normal 6 5 2 4 2 2 4 3" xfId="32097" xr:uid="{00000000-0005-0000-0000-0000947A0000}"/>
    <cellStyle name="Normal 6 5 2 4 2 2 5" xfId="16601" xr:uid="{00000000-0005-0000-0000-0000957A0000}"/>
    <cellStyle name="Normal 6 5 2 4 2 2 5 2" xfId="16602" xr:uid="{00000000-0005-0000-0000-0000967A0000}"/>
    <cellStyle name="Normal 6 5 2 4 2 2 5 2 2" xfId="42116" xr:uid="{00000000-0005-0000-0000-0000977A0000}"/>
    <cellStyle name="Normal 6 5 2 4 2 2 5 3" xfId="32098" xr:uid="{00000000-0005-0000-0000-0000987A0000}"/>
    <cellStyle name="Normal 6 5 2 4 2 2 6" xfId="16603" xr:uid="{00000000-0005-0000-0000-0000997A0000}"/>
    <cellStyle name="Normal 6 5 2 4 2 2 6 2" xfId="36475" xr:uid="{00000000-0005-0000-0000-00009A7A0000}"/>
    <cellStyle name="Normal 6 5 2 4 2 2 7" xfId="25879" xr:uid="{00000000-0005-0000-0000-00009B7A0000}"/>
    <cellStyle name="Normal 6 5 2 4 2 3" xfId="16604" xr:uid="{00000000-0005-0000-0000-00009C7A0000}"/>
    <cellStyle name="Normal 6 5 2 4 2 3 2" xfId="16605" xr:uid="{00000000-0005-0000-0000-00009D7A0000}"/>
    <cellStyle name="Normal 6 5 2 4 2 3 2 2" xfId="16606" xr:uid="{00000000-0005-0000-0000-00009E7A0000}"/>
    <cellStyle name="Normal 6 5 2 4 2 3 2 2 2" xfId="42117" xr:uid="{00000000-0005-0000-0000-00009F7A0000}"/>
    <cellStyle name="Normal 6 5 2 4 2 3 2 3" xfId="32099" xr:uid="{00000000-0005-0000-0000-0000A07A0000}"/>
    <cellStyle name="Normal 6 5 2 4 2 3 3" xfId="16607" xr:uid="{00000000-0005-0000-0000-0000A17A0000}"/>
    <cellStyle name="Normal 6 5 2 4 2 3 3 2" xfId="16608" xr:uid="{00000000-0005-0000-0000-0000A27A0000}"/>
    <cellStyle name="Normal 6 5 2 4 2 3 3 2 2" xfId="42118" xr:uid="{00000000-0005-0000-0000-0000A37A0000}"/>
    <cellStyle name="Normal 6 5 2 4 2 3 3 3" xfId="32100" xr:uid="{00000000-0005-0000-0000-0000A47A0000}"/>
    <cellStyle name="Normal 6 5 2 4 2 3 4" xfId="16609" xr:uid="{00000000-0005-0000-0000-0000A57A0000}"/>
    <cellStyle name="Normal 6 5 2 4 2 3 4 2" xfId="36478" xr:uid="{00000000-0005-0000-0000-0000A67A0000}"/>
    <cellStyle name="Normal 6 5 2 4 2 3 5" xfId="25882" xr:uid="{00000000-0005-0000-0000-0000A77A0000}"/>
    <cellStyle name="Normal 6 5 2 4 2 4" xfId="16610" xr:uid="{00000000-0005-0000-0000-0000A87A0000}"/>
    <cellStyle name="Normal 6 5 2 4 2 4 2" xfId="16611" xr:uid="{00000000-0005-0000-0000-0000A97A0000}"/>
    <cellStyle name="Normal 6 5 2 4 2 4 2 2" xfId="16612" xr:uid="{00000000-0005-0000-0000-0000AA7A0000}"/>
    <cellStyle name="Normal 6 5 2 4 2 4 2 2 2" xfId="42119" xr:uid="{00000000-0005-0000-0000-0000AB7A0000}"/>
    <cellStyle name="Normal 6 5 2 4 2 4 2 3" xfId="32101" xr:uid="{00000000-0005-0000-0000-0000AC7A0000}"/>
    <cellStyle name="Normal 6 5 2 4 2 4 3" xfId="16613" xr:uid="{00000000-0005-0000-0000-0000AD7A0000}"/>
    <cellStyle name="Normal 6 5 2 4 2 4 3 2" xfId="16614" xr:uid="{00000000-0005-0000-0000-0000AE7A0000}"/>
    <cellStyle name="Normal 6 5 2 4 2 4 3 2 2" xfId="42120" xr:uid="{00000000-0005-0000-0000-0000AF7A0000}"/>
    <cellStyle name="Normal 6 5 2 4 2 4 3 3" xfId="32102" xr:uid="{00000000-0005-0000-0000-0000B07A0000}"/>
    <cellStyle name="Normal 6 5 2 4 2 4 4" xfId="16615" xr:uid="{00000000-0005-0000-0000-0000B17A0000}"/>
    <cellStyle name="Normal 6 5 2 4 2 4 4 2" xfId="36479" xr:uid="{00000000-0005-0000-0000-0000B27A0000}"/>
    <cellStyle name="Normal 6 5 2 4 2 4 5" xfId="25883" xr:uid="{00000000-0005-0000-0000-0000B37A0000}"/>
    <cellStyle name="Normal 6 5 2 4 2 5" xfId="16616" xr:uid="{00000000-0005-0000-0000-0000B47A0000}"/>
    <cellStyle name="Normal 6 5 2 4 2 5 2" xfId="16617" xr:uid="{00000000-0005-0000-0000-0000B57A0000}"/>
    <cellStyle name="Normal 6 5 2 4 2 5 2 2" xfId="42121" xr:uid="{00000000-0005-0000-0000-0000B67A0000}"/>
    <cellStyle name="Normal 6 5 2 4 2 5 3" xfId="32103" xr:uid="{00000000-0005-0000-0000-0000B77A0000}"/>
    <cellStyle name="Normal 6 5 2 4 2 6" xfId="16618" xr:uid="{00000000-0005-0000-0000-0000B87A0000}"/>
    <cellStyle name="Normal 6 5 2 4 2 6 2" xfId="16619" xr:uid="{00000000-0005-0000-0000-0000B97A0000}"/>
    <cellStyle name="Normal 6 5 2 4 2 6 2 2" xfId="42122" xr:uid="{00000000-0005-0000-0000-0000BA7A0000}"/>
    <cellStyle name="Normal 6 5 2 4 2 6 3" xfId="32104" xr:uid="{00000000-0005-0000-0000-0000BB7A0000}"/>
    <cellStyle name="Normal 6 5 2 4 2 7" xfId="16620" xr:uid="{00000000-0005-0000-0000-0000BC7A0000}"/>
    <cellStyle name="Normal 6 5 2 4 2 7 2" xfId="36474" xr:uid="{00000000-0005-0000-0000-0000BD7A0000}"/>
    <cellStyle name="Normal 6 5 2 4 2 8" xfId="25878" xr:uid="{00000000-0005-0000-0000-0000BE7A0000}"/>
    <cellStyle name="Normal 6 5 2 4 3" xfId="16621" xr:uid="{00000000-0005-0000-0000-0000BF7A0000}"/>
    <cellStyle name="Normal 6 5 2 4 3 2" xfId="16622" xr:uid="{00000000-0005-0000-0000-0000C07A0000}"/>
    <cellStyle name="Normal 6 5 2 4 3 2 2" xfId="16623" xr:uid="{00000000-0005-0000-0000-0000C17A0000}"/>
    <cellStyle name="Normal 6 5 2 4 3 2 2 2" xfId="16624" xr:uid="{00000000-0005-0000-0000-0000C27A0000}"/>
    <cellStyle name="Normal 6 5 2 4 3 2 2 2 2" xfId="16625" xr:uid="{00000000-0005-0000-0000-0000C37A0000}"/>
    <cellStyle name="Normal 6 5 2 4 3 2 2 2 2 2" xfId="42123" xr:uid="{00000000-0005-0000-0000-0000C47A0000}"/>
    <cellStyle name="Normal 6 5 2 4 3 2 2 2 3" xfId="32105" xr:uid="{00000000-0005-0000-0000-0000C57A0000}"/>
    <cellStyle name="Normal 6 5 2 4 3 2 2 3" xfId="16626" xr:uid="{00000000-0005-0000-0000-0000C67A0000}"/>
    <cellStyle name="Normal 6 5 2 4 3 2 2 3 2" xfId="16627" xr:uid="{00000000-0005-0000-0000-0000C77A0000}"/>
    <cellStyle name="Normal 6 5 2 4 3 2 2 3 2 2" xfId="42124" xr:uid="{00000000-0005-0000-0000-0000C87A0000}"/>
    <cellStyle name="Normal 6 5 2 4 3 2 2 3 3" xfId="32106" xr:uid="{00000000-0005-0000-0000-0000C97A0000}"/>
    <cellStyle name="Normal 6 5 2 4 3 2 2 4" xfId="16628" xr:uid="{00000000-0005-0000-0000-0000CA7A0000}"/>
    <cellStyle name="Normal 6 5 2 4 3 2 2 4 2" xfId="36482" xr:uid="{00000000-0005-0000-0000-0000CB7A0000}"/>
    <cellStyle name="Normal 6 5 2 4 3 2 2 5" xfId="25886" xr:uid="{00000000-0005-0000-0000-0000CC7A0000}"/>
    <cellStyle name="Normal 6 5 2 4 3 2 3" xfId="16629" xr:uid="{00000000-0005-0000-0000-0000CD7A0000}"/>
    <cellStyle name="Normal 6 5 2 4 3 2 3 2" xfId="16630" xr:uid="{00000000-0005-0000-0000-0000CE7A0000}"/>
    <cellStyle name="Normal 6 5 2 4 3 2 3 2 2" xfId="16631" xr:uid="{00000000-0005-0000-0000-0000CF7A0000}"/>
    <cellStyle name="Normal 6 5 2 4 3 2 3 2 2 2" xfId="42125" xr:uid="{00000000-0005-0000-0000-0000D07A0000}"/>
    <cellStyle name="Normal 6 5 2 4 3 2 3 2 3" xfId="32107" xr:uid="{00000000-0005-0000-0000-0000D17A0000}"/>
    <cellStyle name="Normal 6 5 2 4 3 2 3 3" xfId="16632" xr:uid="{00000000-0005-0000-0000-0000D27A0000}"/>
    <cellStyle name="Normal 6 5 2 4 3 2 3 3 2" xfId="16633" xr:uid="{00000000-0005-0000-0000-0000D37A0000}"/>
    <cellStyle name="Normal 6 5 2 4 3 2 3 3 2 2" xfId="42126" xr:uid="{00000000-0005-0000-0000-0000D47A0000}"/>
    <cellStyle name="Normal 6 5 2 4 3 2 3 3 3" xfId="32108" xr:uid="{00000000-0005-0000-0000-0000D57A0000}"/>
    <cellStyle name="Normal 6 5 2 4 3 2 3 4" xfId="16634" xr:uid="{00000000-0005-0000-0000-0000D67A0000}"/>
    <cellStyle name="Normal 6 5 2 4 3 2 3 4 2" xfId="36483" xr:uid="{00000000-0005-0000-0000-0000D77A0000}"/>
    <cellStyle name="Normal 6 5 2 4 3 2 3 5" xfId="25887" xr:uid="{00000000-0005-0000-0000-0000D87A0000}"/>
    <cellStyle name="Normal 6 5 2 4 3 2 4" xfId="16635" xr:uid="{00000000-0005-0000-0000-0000D97A0000}"/>
    <cellStyle name="Normal 6 5 2 4 3 2 4 2" xfId="16636" xr:uid="{00000000-0005-0000-0000-0000DA7A0000}"/>
    <cellStyle name="Normal 6 5 2 4 3 2 4 2 2" xfId="42127" xr:uid="{00000000-0005-0000-0000-0000DB7A0000}"/>
    <cellStyle name="Normal 6 5 2 4 3 2 4 3" xfId="32109" xr:uid="{00000000-0005-0000-0000-0000DC7A0000}"/>
    <cellStyle name="Normal 6 5 2 4 3 2 5" xfId="16637" xr:uid="{00000000-0005-0000-0000-0000DD7A0000}"/>
    <cellStyle name="Normal 6 5 2 4 3 2 5 2" xfId="16638" xr:uid="{00000000-0005-0000-0000-0000DE7A0000}"/>
    <cellStyle name="Normal 6 5 2 4 3 2 5 2 2" xfId="42128" xr:uid="{00000000-0005-0000-0000-0000DF7A0000}"/>
    <cellStyle name="Normal 6 5 2 4 3 2 5 3" xfId="32110" xr:uid="{00000000-0005-0000-0000-0000E07A0000}"/>
    <cellStyle name="Normal 6 5 2 4 3 2 6" xfId="16639" xr:uid="{00000000-0005-0000-0000-0000E17A0000}"/>
    <cellStyle name="Normal 6 5 2 4 3 2 6 2" xfId="36481" xr:uid="{00000000-0005-0000-0000-0000E27A0000}"/>
    <cellStyle name="Normal 6 5 2 4 3 2 7" xfId="25885" xr:uid="{00000000-0005-0000-0000-0000E37A0000}"/>
    <cellStyle name="Normal 6 5 2 4 3 3" xfId="16640" xr:uid="{00000000-0005-0000-0000-0000E47A0000}"/>
    <cellStyle name="Normal 6 5 2 4 3 3 2" xfId="16641" xr:uid="{00000000-0005-0000-0000-0000E57A0000}"/>
    <cellStyle name="Normal 6 5 2 4 3 3 2 2" xfId="16642" xr:uid="{00000000-0005-0000-0000-0000E67A0000}"/>
    <cellStyle name="Normal 6 5 2 4 3 3 2 2 2" xfId="42129" xr:uid="{00000000-0005-0000-0000-0000E77A0000}"/>
    <cellStyle name="Normal 6 5 2 4 3 3 2 3" xfId="32111" xr:uid="{00000000-0005-0000-0000-0000E87A0000}"/>
    <cellStyle name="Normal 6 5 2 4 3 3 3" xfId="16643" xr:uid="{00000000-0005-0000-0000-0000E97A0000}"/>
    <cellStyle name="Normal 6 5 2 4 3 3 3 2" xfId="16644" xr:uid="{00000000-0005-0000-0000-0000EA7A0000}"/>
    <cellStyle name="Normal 6 5 2 4 3 3 3 2 2" xfId="42130" xr:uid="{00000000-0005-0000-0000-0000EB7A0000}"/>
    <cellStyle name="Normal 6 5 2 4 3 3 3 3" xfId="32112" xr:uid="{00000000-0005-0000-0000-0000EC7A0000}"/>
    <cellStyle name="Normal 6 5 2 4 3 3 4" xfId="16645" xr:uid="{00000000-0005-0000-0000-0000ED7A0000}"/>
    <cellStyle name="Normal 6 5 2 4 3 3 4 2" xfId="36484" xr:uid="{00000000-0005-0000-0000-0000EE7A0000}"/>
    <cellStyle name="Normal 6 5 2 4 3 3 5" xfId="25888" xr:uid="{00000000-0005-0000-0000-0000EF7A0000}"/>
    <cellStyle name="Normal 6 5 2 4 3 4" xfId="16646" xr:uid="{00000000-0005-0000-0000-0000F07A0000}"/>
    <cellStyle name="Normal 6 5 2 4 3 4 2" xfId="16647" xr:uid="{00000000-0005-0000-0000-0000F17A0000}"/>
    <cellStyle name="Normal 6 5 2 4 3 4 2 2" xfId="16648" xr:uid="{00000000-0005-0000-0000-0000F27A0000}"/>
    <cellStyle name="Normal 6 5 2 4 3 4 2 2 2" xfId="42131" xr:uid="{00000000-0005-0000-0000-0000F37A0000}"/>
    <cellStyle name="Normal 6 5 2 4 3 4 2 3" xfId="32113" xr:uid="{00000000-0005-0000-0000-0000F47A0000}"/>
    <cellStyle name="Normal 6 5 2 4 3 4 3" xfId="16649" xr:uid="{00000000-0005-0000-0000-0000F57A0000}"/>
    <cellStyle name="Normal 6 5 2 4 3 4 3 2" xfId="16650" xr:uid="{00000000-0005-0000-0000-0000F67A0000}"/>
    <cellStyle name="Normal 6 5 2 4 3 4 3 2 2" xfId="42132" xr:uid="{00000000-0005-0000-0000-0000F77A0000}"/>
    <cellStyle name="Normal 6 5 2 4 3 4 3 3" xfId="32114" xr:uid="{00000000-0005-0000-0000-0000F87A0000}"/>
    <cellStyle name="Normal 6 5 2 4 3 4 4" xfId="16651" xr:uid="{00000000-0005-0000-0000-0000F97A0000}"/>
    <cellStyle name="Normal 6 5 2 4 3 4 4 2" xfId="36485" xr:uid="{00000000-0005-0000-0000-0000FA7A0000}"/>
    <cellStyle name="Normal 6 5 2 4 3 4 5" xfId="25889" xr:uid="{00000000-0005-0000-0000-0000FB7A0000}"/>
    <cellStyle name="Normal 6 5 2 4 3 5" xfId="16652" xr:uid="{00000000-0005-0000-0000-0000FC7A0000}"/>
    <cellStyle name="Normal 6 5 2 4 3 5 2" xfId="16653" xr:uid="{00000000-0005-0000-0000-0000FD7A0000}"/>
    <cellStyle name="Normal 6 5 2 4 3 5 2 2" xfId="42133" xr:uid="{00000000-0005-0000-0000-0000FE7A0000}"/>
    <cellStyle name="Normal 6 5 2 4 3 5 3" xfId="32115" xr:uid="{00000000-0005-0000-0000-0000FF7A0000}"/>
    <cellStyle name="Normal 6 5 2 4 3 6" xfId="16654" xr:uid="{00000000-0005-0000-0000-0000007B0000}"/>
    <cellStyle name="Normal 6 5 2 4 3 6 2" xfId="16655" xr:uid="{00000000-0005-0000-0000-0000017B0000}"/>
    <cellStyle name="Normal 6 5 2 4 3 6 2 2" xfId="42134" xr:uid="{00000000-0005-0000-0000-0000027B0000}"/>
    <cellStyle name="Normal 6 5 2 4 3 6 3" xfId="32116" xr:uid="{00000000-0005-0000-0000-0000037B0000}"/>
    <cellStyle name="Normal 6 5 2 4 3 7" xfId="16656" xr:uid="{00000000-0005-0000-0000-0000047B0000}"/>
    <cellStyle name="Normal 6 5 2 4 3 7 2" xfId="36480" xr:uid="{00000000-0005-0000-0000-0000057B0000}"/>
    <cellStyle name="Normal 6 5 2 4 3 8" xfId="25884" xr:uid="{00000000-0005-0000-0000-0000067B0000}"/>
    <cellStyle name="Normal 6 5 2 4 4" xfId="16657" xr:uid="{00000000-0005-0000-0000-0000077B0000}"/>
    <cellStyle name="Normal 6 5 2 4 4 2" xfId="16658" xr:uid="{00000000-0005-0000-0000-0000087B0000}"/>
    <cellStyle name="Normal 6 5 2 4 4 2 2" xfId="16659" xr:uid="{00000000-0005-0000-0000-0000097B0000}"/>
    <cellStyle name="Normal 6 5 2 4 4 2 2 2" xfId="16660" xr:uid="{00000000-0005-0000-0000-00000A7B0000}"/>
    <cellStyle name="Normal 6 5 2 4 4 2 2 2 2" xfId="42135" xr:uid="{00000000-0005-0000-0000-00000B7B0000}"/>
    <cellStyle name="Normal 6 5 2 4 4 2 2 3" xfId="32117" xr:uid="{00000000-0005-0000-0000-00000C7B0000}"/>
    <cellStyle name="Normal 6 5 2 4 4 2 3" xfId="16661" xr:uid="{00000000-0005-0000-0000-00000D7B0000}"/>
    <cellStyle name="Normal 6 5 2 4 4 2 3 2" xfId="16662" xr:uid="{00000000-0005-0000-0000-00000E7B0000}"/>
    <cellStyle name="Normal 6 5 2 4 4 2 3 2 2" xfId="42136" xr:uid="{00000000-0005-0000-0000-00000F7B0000}"/>
    <cellStyle name="Normal 6 5 2 4 4 2 3 3" xfId="32118" xr:uid="{00000000-0005-0000-0000-0000107B0000}"/>
    <cellStyle name="Normal 6 5 2 4 4 2 4" xfId="16663" xr:uid="{00000000-0005-0000-0000-0000117B0000}"/>
    <cellStyle name="Normal 6 5 2 4 4 2 4 2" xfId="36487" xr:uid="{00000000-0005-0000-0000-0000127B0000}"/>
    <cellStyle name="Normal 6 5 2 4 4 2 5" xfId="25891" xr:uid="{00000000-0005-0000-0000-0000137B0000}"/>
    <cellStyle name="Normal 6 5 2 4 4 3" xfId="16664" xr:uid="{00000000-0005-0000-0000-0000147B0000}"/>
    <cellStyle name="Normal 6 5 2 4 4 3 2" xfId="16665" xr:uid="{00000000-0005-0000-0000-0000157B0000}"/>
    <cellStyle name="Normal 6 5 2 4 4 3 2 2" xfId="16666" xr:uid="{00000000-0005-0000-0000-0000167B0000}"/>
    <cellStyle name="Normal 6 5 2 4 4 3 2 2 2" xfId="42137" xr:uid="{00000000-0005-0000-0000-0000177B0000}"/>
    <cellStyle name="Normal 6 5 2 4 4 3 2 3" xfId="32119" xr:uid="{00000000-0005-0000-0000-0000187B0000}"/>
    <cellStyle name="Normal 6 5 2 4 4 3 3" xfId="16667" xr:uid="{00000000-0005-0000-0000-0000197B0000}"/>
    <cellStyle name="Normal 6 5 2 4 4 3 3 2" xfId="16668" xr:uid="{00000000-0005-0000-0000-00001A7B0000}"/>
    <cellStyle name="Normal 6 5 2 4 4 3 3 2 2" xfId="42138" xr:uid="{00000000-0005-0000-0000-00001B7B0000}"/>
    <cellStyle name="Normal 6 5 2 4 4 3 3 3" xfId="32120" xr:uid="{00000000-0005-0000-0000-00001C7B0000}"/>
    <cellStyle name="Normal 6 5 2 4 4 3 4" xfId="16669" xr:uid="{00000000-0005-0000-0000-00001D7B0000}"/>
    <cellStyle name="Normal 6 5 2 4 4 3 4 2" xfId="36488" xr:uid="{00000000-0005-0000-0000-00001E7B0000}"/>
    <cellStyle name="Normal 6 5 2 4 4 3 5" xfId="25892" xr:uid="{00000000-0005-0000-0000-00001F7B0000}"/>
    <cellStyle name="Normal 6 5 2 4 4 4" xfId="16670" xr:uid="{00000000-0005-0000-0000-0000207B0000}"/>
    <cellStyle name="Normal 6 5 2 4 4 4 2" xfId="16671" xr:uid="{00000000-0005-0000-0000-0000217B0000}"/>
    <cellStyle name="Normal 6 5 2 4 4 4 2 2" xfId="42139" xr:uid="{00000000-0005-0000-0000-0000227B0000}"/>
    <cellStyle name="Normal 6 5 2 4 4 4 3" xfId="32121" xr:uid="{00000000-0005-0000-0000-0000237B0000}"/>
    <cellStyle name="Normal 6 5 2 4 4 5" xfId="16672" xr:uid="{00000000-0005-0000-0000-0000247B0000}"/>
    <cellStyle name="Normal 6 5 2 4 4 5 2" xfId="16673" xr:uid="{00000000-0005-0000-0000-0000257B0000}"/>
    <cellStyle name="Normal 6 5 2 4 4 5 2 2" xfId="42140" xr:uid="{00000000-0005-0000-0000-0000267B0000}"/>
    <cellStyle name="Normal 6 5 2 4 4 5 3" xfId="32122" xr:uid="{00000000-0005-0000-0000-0000277B0000}"/>
    <cellStyle name="Normal 6 5 2 4 4 6" xfId="16674" xr:uid="{00000000-0005-0000-0000-0000287B0000}"/>
    <cellStyle name="Normal 6 5 2 4 4 6 2" xfId="36486" xr:uid="{00000000-0005-0000-0000-0000297B0000}"/>
    <cellStyle name="Normal 6 5 2 4 4 7" xfId="25890" xr:uid="{00000000-0005-0000-0000-00002A7B0000}"/>
    <cellStyle name="Normal 6 5 2 4 5" xfId="16675" xr:uid="{00000000-0005-0000-0000-00002B7B0000}"/>
    <cellStyle name="Normal 6 5 2 4 5 2" xfId="16676" xr:uid="{00000000-0005-0000-0000-00002C7B0000}"/>
    <cellStyle name="Normal 6 5 2 4 5 2 2" xfId="16677" xr:uid="{00000000-0005-0000-0000-00002D7B0000}"/>
    <cellStyle name="Normal 6 5 2 4 5 2 2 2" xfId="42141" xr:uid="{00000000-0005-0000-0000-00002E7B0000}"/>
    <cellStyle name="Normal 6 5 2 4 5 2 3" xfId="32123" xr:uid="{00000000-0005-0000-0000-00002F7B0000}"/>
    <cellStyle name="Normal 6 5 2 4 5 3" xfId="16678" xr:uid="{00000000-0005-0000-0000-0000307B0000}"/>
    <cellStyle name="Normal 6 5 2 4 5 3 2" xfId="16679" xr:uid="{00000000-0005-0000-0000-0000317B0000}"/>
    <cellStyle name="Normal 6 5 2 4 5 3 2 2" xfId="42142" xr:uid="{00000000-0005-0000-0000-0000327B0000}"/>
    <cellStyle name="Normal 6 5 2 4 5 3 3" xfId="32124" xr:uid="{00000000-0005-0000-0000-0000337B0000}"/>
    <cellStyle name="Normal 6 5 2 4 5 4" xfId="16680" xr:uid="{00000000-0005-0000-0000-0000347B0000}"/>
    <cellStyle name="Normal 6 5 2 4 5 4 2" xfId="36489" xr:uid="{00000000-0005-0000-0000-0000357B0000}"/>
    <cellStyle name="Normal 6 5 2 4 5 5" xfId="25893" xr:uid="{00000000-0005-0000-0000-0000367B0000}"/>
    <cellStyle name="Normal 6 5 2 4 6" xfId="16681" xr:uid="{00000000-0005-0000-0000-0000377B0000}"/>
    <cellStyle name="Normal 6 5 2 4 6 2" xfId="16682" xr:uid="{00000000-0005-0000-0000-0000387B0000}"/>
    <cellStyle name="Normal 6 5 2 4 6 2 2" xfId="16683" xr:uid="{00000000-0005-0000-0000-0000397B0000}"/>
    <cellStyle name="Normal 6 5 2 4 6 2 2 2" xfId="42143" xr:uid="{00000000-0005-0000-0000-00003A7B0000}"/>
    <cellStyle name="Normal 6 5 2 4 6 2 3" xfId="32125" xr:uid="{00000000-0005-0000-0000-00003B7B0000}"/>
    <cellStyle name="Normal 6 5 2 4 6 3" xfId="16684" xr:uid="{00000000-0005-0000-0000-00003C7B0000}"/>
    <cellStyle name="Normal 6 5 2 4 6 3 2" xfId="16685" xr:uid="{00000000-0005-0000-0000-00003D7B0000}"/>
    <cellStyle name="Normal 6 5 2 4 6 3 2 2" xfId="42144" xr:uid="{00000000-0005-0000-0000-00003E7B0000}"/>
    <cellStyle name="Normal 6 5 2 4 6 3 3" xfId="32126" xr:uid="{00000000-0005-0000-0000-00003F7B0000}"/>
    <cellStyle name="Normal 6 5 2 4 6 4" xfId="16686" xr:uid="{00000000-0005-0000-0000-0000407B0000}"/>
    <cellStyle name="Normal 6 5 2 4 6 4 2" xfId="36490" xr:uid="{00000000-0005-0000-0000-0000417B0000}"/>
    <cellStyle name="Normal 6 5 2 4 6 5" xfId="25894" xr:uid="{00000000-0005-0000-0000-0000427B0000}"/>
    <cellStyle name="Normal 6 5 2 4 7" xfId="16687" xr:uid="{00000000-0005-0000-0000-0000437B0000}"/>
    <cellStyle name="Normal 6 5 2 4 7 2" xfId="16688" xr:uid="{00000000-0005-0000-0000-0000447B0000}"/>
    <cellStyle name="Normal 6 5 2 4 7 2 2" xfId="42145" xr:uid="{00000000-0005-0000-0000-0000457B0000}"/>
    <cellStyle name="Normal 6 5 2 4 7 3" xfId="32127" xr:uid="{00000000-0005-0000-0000-0000467B0000}"/>
    <cellStyle name="Normal 6 5 2 4 8" xfId="16689" xr:uid="{00000000-0005-0000-0000-0000477B0000}"/>
    <cellStyle name="Normal 6 5 2 4 8 2" xfId="16690" xr:uid="{00000000-0005-0000-0000-0000487B0000}"/>
    <cellStyle name="Normal 6 5 2 4 8 2 2" xfId="42146" xr:uid="{00000000-0005-0000-0000-0000497B0000}"/>
    <cellStyle name="Normal 6 5 2 4 8 3" xfId="32128" xr:uid="{00000000-0005-0000-0000-00004A7B0000}"/>
    <cellStyle name="Normal 6 5 2 4 9" xfId="16691" xr:uid="{00000000-0005-0000-0000-00004B7B0000}"/>
    <cellStyle name="Normal 6 5 2 4 9 2" xfId="36473" xr:uid="{00000000-0005-0000-0000-00004C7B0000}"/>
    <cellStyle name="Normal 6 5 2 5" xfId="16692" xr:uid="{00000000-0005-0000-0000-00004D7B0000}"/>
    <cellStyle name="Normal 6 5 2 5 2" xfId="16693" xr:uid="{00000000-0005-0000-0000-00004E7B0000}"/>
    <cellStyle name="Normal 6 5 2 5 2 2" xfId="16694" xr:uid="{00000000-0005-0000-0000-00004F7B0000}"/>
    <cellStyle name="Normal 6 5 2 5 2 2 2" xfId="16695" xr:uid="{00000000-0005-0000-0000-0000507B0000}"/>
    <cellStyle name="Normal 6 5 2 5 2 2 2 2" xfId="16696" xr:uid="{00000000-0005-0000-0000-0000517B0000}"/>
    <cellStyle name="Normal 6 5 2 5 2 2 2 2 2" xfId="42147" xr:uid="{00000000-0005-0000-0000-0000527B0000}"/>
    <cellStyle name="Normal 6 5 2 5 2 2 2 3" xfId="32129" xr:uid="{00000000-0005-0000-0000-0000537B0000}"/>
    <cellStyle name="Normal 6 5 2 5 2 2 3" xfId="16697" xr:uid="{00000000-0005-0000-0000-0000547B0000}"/>
    <cellStyle name="Normal 6 5 2 5 2 2 3 2" xfId="16698" xr:uid="{00000000-0005-0000-0000-0000557B0000}"/>
    <cellStyle name="Normal 6 5 2 5 2 2 3 2 2" xfId="42148" xr:uid="{00000000-0005-0000-0000-0000567B0000}"/>
    <cellStyle name="Normal 6 5 2 5 2 2 3 3" xfId="32130" xr:uid="{00000000-0005-0000-0000-0000577B0000}"/>
    <cellStyle name="Normal 6 5 2 5 2 2 4" xfId="16699" xr:uid="{00000000-0005-0000-0000-0000587B0000}"/>
    <cellStyle name="Normal 6 5 2 5 2 2 4 2" xfId="36493" xr:uid="{00000000-0005-0000-0000-0000597B0000}"/>
    <cellStyle name="Normal 6 5 2 5 2 2 5" xfId="25897" xr:uid="{00000000-0005-0000-0000-00005A7B0000}"/>
    <cellStyle name="Normal 6 5 2 5 2 3" xfId="16700" xr:uid="{00000000-0005-0000-0000-00005B7B0000}"/>
    <cellStyle name="Normal 6 5 2 5 2 3 2" xfId="16701" xr:uid="{00000000-0005-0000-0000-00005C7B0000}"/>
    <cellStyle name="Normal 6 5 2 5 2 3 2 2" xfId="16702" xr:uid="{00000000-0005-0000-0000-00005D7B0000}"/>
    <cellStyle name="Normal 6 5 2 5 2 3 2 2 2" xfId="42149" xr:uid="{00000000-0005-0000-0000-00005E7B0000}"/>
    <cellStyle name="Normal 6 5 2 5 2 3 2 3" xfId="32131" xr:uid="{00000000-0005-0000-0000-00005F7B0000}"/>
    <cellStyle name="Normal 6 5 2 5 2 3 3" xfId="16703" xr:uid="{00000000-0005-0000-0000-0000607B0000}"/>
    <cellStyle name="Normal 6 5 2 5 2 3 3 2" xfId="16704" xr:uid="{00000000-0005-0000-0000-0000617B0000}"/>
    <cellStyle name="Normal 6 5 2 5 2 3 3 2 2" xfId="42150" xr:uid="{00000000-0005-0000-0000-0000627B0000}"/>
    <cellStyle name="Normal 6 5 2 5 2 3 3 3" xfId="32132" xr:uid="{00000000-0005-0000-0000-0000637B0000}"/>
    <cellStyle name="Normal 6 5 2 5 2 3 4" xfId="16705" xr:uid="{00000000-0005-0000-0000-0000647B0000}"/>
    <cellStyle name="Normal 6 5 2 5 2 3 4 2" xfId="36494" xr:uid="{00000000-0005-0000-0000-0000657B0000}"/>
    <cellStyle name="Normal 6 5 2 5 2 3 5" xfId="25898" xr:uid="{00000000-0005-0000-0000-0000667B0000}"/>
    <cellStyle name="Normal 6 5 2 5 2 4" xfId="16706" xr:uid="{00000000-0005-0000-0000-0000677B0000}"/>
    <cellStyle name="Normal 6 5 2 5 2 4 2" xfId="16707" xr:uid="{00000000-0005-0000-0000-0000687B0000}"/>
    <cellStyle name="Normal 6 5 2 5 2 4 2 2" xfId="42151" xr:uid="{00000000-0005-0000-0000-0000697B0000}"/>
    <cellStyle name="Normal 6 5 2 5 2 4 3" xfId="32133" xr:uid="{00000000-0005-0000-0000-00006A7B0000}"/>
    <cellStyle name="Normal 6 5 2 5 2 5" xfId="16708" xr:uid="{00000000-0005-0000-0000-00006B7B0000}"/>
    <cellStyle name="Normal 6 5 2 5 2 5 2" xfId="16709" xr:uid="{00000000-0005-0000-0000-00006C7B0000}"/>
    <cellStyle name="Normal 6 5 2 5 2 5 2 2" xfId="42152" xr:uid="{00000000-0005-0000-0000-00006D7B0000}"/>
    <cellStyle name="Normal 6 5 2 5 2 5 3" xfId="32134" xr:uid="{00000000-0005-0000-0000-00006E7B0000}"/>
    <cellStyle name="Normal 6 5 2 5 2 6" xfId="16710" xr:uid="{00000000-0005-0000-0000-00006F7B0000}"/>
    <cellStyle name="Normal 6 5 2 5 2 6 2" xfId="36492" xr:uid="{00000000-0005-0000-0000-0000707B0000}"/>
    <cellStyle name="Normal 6 5 2 5 2 7" xfId="25896" xr:uid="{00000000-0005-0000-0000-0000717B0000}"/>
    <cellStyle name="Normal 6 5 2 5 3" xfId="16711" xr:uid="{00000000-0005-0000-0000-0000727B0000}"/>
    <cellStyle name="Normal 6 5 2 5 3 2" xfId="16712" xr:uid="{00000000-0005-0000-0000-0000737B0000}"/>
    <cellStyle name="Normal 6 5 2 5 3 2 2" xfId="16713" xr:uid="{00000000-0005-0000-0000-0000747B0000}"/>
    <cellStyle name="Normal 6 5 2 5 3 2 2 2" xfId="42153" xr:uid="{00000000-0005-0000-0000-0000757B0000}"/>
    <cellStyle name="Normal 6 5 2 5 3 2 3" xfId="32135" xr:uid="{00000000-0005-0000-0000-0000767B0000}"/>
    <cellStyle name="Normal 6 5 2 5 3 3" xfId="16714" xr:uid="{00000000-0005-0000-0000-0000777B0000}"/>
    <cellStyle name="Normal 6 5 2 5 3 3 2" xfId="16715" xr:uid="{00000000-0005-0000-0000-0000787B0000}"/>
    <cellStyle name="Normal 6 5 2 5 3 3 2 2" xfId="42154" xr:uid="{00000000-0005-0000-0000-0000797B0000}"/>
    <cellStyle name="Normal 6 5 2 5 3 3 3" xfId="32136" xr:uid="{00000000-0005-0000-0000-00007A7B0000}"/>
    <cellStyle name="Normal 6 5 2 5 3 4" xfId="16716" xr:uid="{00000000-0005-0000-0000-00007B7B0000}"/>
    <cellStyle name="Normal 6 5 2 5 3 4 2" xfId="36495" xr:uid="{00000000-0005-0000-0000-00007C7B0000}"/>
    <cellStyle name="Normal 6 5 2 5 3 5" xfId="25899" xr:uid="{00000000-0005-0000-0000-00007D7B0000}"/>
    <cellStyle name="Normal 6 5 2 5 4" xfId="16717" xr:uid="{00000000-0005-0000-0000-00007E7B0000}"/>
    <cellStyle name="Normal 6 5 2 5 4 2" xfId="16718" xr:uid="{00000000-0005-0000-0000-00007F7B0000}"/>
    <cellStyle name="Normal 6 5 2 5 4 2 2" xfId="16719" xr:uid="{00000000-0005-0000-0000-0000807B0000}"/>
    <cellStyle name="Normal 6 5 2 5 4 2 2 2" xfId="42155" xr:uid="{00000000-0005-0000-0000-0000817B0000}"/>
    <cellStyle name="Normal 6 5 2 5 4 2 3" xfId="32137" xr:uid="{00000000-0005-0000-0000-0000827B0000}"/>
    <cellStyle name="Normal 6 5 2 5 4 3" xfId="16720" xr:uid="{00000000-0005-0000-0000-0000837B0000}"/>
    <cellStyle name="Normal 6 5 2 5 4 3 2" xfId="16721" xr:uid="{00000000-0005-0000-0000-0000847B0000}"/>
    <cellStyle name="Normal 6 5 2 5 4 3 2 2" xfId="42156" xr:uid="{00000000-0005-0000-0000-0000857B0000}"/>
    <cellStyle name="Normal 6 5 2 5 4 3 3" xfId="32138" xr:uid="{00000000-0005-0000-0000-0000867B0000}"/>
    <cellStyle name="Normal 6 5 2 5 4 4" xfId="16722" xr:uid="{00000000-0005-0000-0000-0000877B0000}"/>
    <cellStyle name="Normal 6 5 2 5 4 4 2" xfId="36496" xr:uid="{00000000-0005-0000-0000-0000887B0000}"/>
    <cellStyle name="Normal 6 5 2 5 4 5" xfId="25900" xr:uid="{00000000-0005-0000-0000-0000897B0000}"/>
    <cellStyle name="Normal 6 5 2 5 5" xfId="16723" xr:uid="{00000000-0005-0000-0000-00008A7B0000}"/>
    <cellStyle name="Normal 6 5 2 5 5 2" xfId="16724" xr:uid="{00000000-0005-0000-0000-00008B7B0000}"/>
    <cellStyle name="Normal 6 5 2 5 5 2 2" xfId="42157" xr:uid="{00000000-0005-0000-0000-00008C7B0000}"/>
    <cellStyle name="Normal 6 5 2 5 5 3" xfId="32139" xr:uid="{00000000-0005-0000-0000-00008D7B0000}"/>
    <cellStyle name="Normal 6 5 2 5 6" xfId="16725" xr:uid="{00000000-0005-0000-0000-00008E7B0000}"/>
    <cellStyle name="Normal 6 5 2 5 6 2" xfId="16726" xr:uid="{00000000-0005-0000-0000-00008F7B0000}"/>
    <cellStyle name="Normal 6 5 2 5 6 2 2" xfId="42158" xr:uid="{00000000-0005-0000-0000-0000907B0000}"/>
    <cellStyle name="Normal 6 5 2 5 6 3" xfId="32140" xr:uid="{00000000-0005-0000-0000-0000917B0000}"/>
    <cellStyle name="Normal 6 5 2 5 7" xfId="16727" xr:uid="{00000000-0005-0000-0000-0000927B0000}"/>
    <cellStyle name="Normal 6 5 2 5 7 2" xfId="36491" xr:uid="{00000000-0005-0000-0000-0000937B0000}"/>
    <cellStyle name="Normal 6 5 2 5 8" xfId="25895" xr:uid="{00000000-0005-0000-0000-0000947B0000}"/>
    <cellStyle name="Normal 6 5 2 6" xfId="16728" xr:uid="{00000000-0005-0000-0000-0000957B0000}"/>
    <cellStyle name="Normal 6 5 2 6 2" xfId="16729" xr:uid="{00000000-0005-0000-0000-0000967B0000}"/>
    <cellStyle name="Normal 6 5 2 6 2 2" xfId="16730" xr:uid="{00000000-0005-0000-0000-0000977B0000}"/>
    <cellStyle name="Normal 6 5 2 6 2 2 2" xfId="16731" xr:uid="{00000000-0005-0000-0000-0000987B0000}"/>
    <cellStyle name="Normal 6 5 2 6 2 2 2 2" xfId="16732" xr:uid="{00000000-0005-0000-0000-0000997B0000}"/>
    <cellStyle name="Normal 6 5 2 6 2 2 2 2 2" xfId="42159" xr:uid="{00000000-0005-0000-0000-00009A7B0000}"/>
    <cellStyle name="Normal 6 5 2 6 2 2 2 3" xfId="32141" xr:uid="{00000000-0005-0000-0000-00009B7B0000}"/>
    <cellStyle name="Normal 6 5 2 6 2 2 3" xfId="16733" xr:uid="{00000000-0005-0000-0000-00009C7B0000}"/>
    <cellStyle name="Normal 6 5 2 6 2 2 3 2" xfId="16734" xr:uid="{00000000-0005-0000-0000-00009D7B0000}"/>
    <cellStyle name="Normal 6 5 2 6 2 2 3 2 2" xfId="42160" xr:uid="{00000000-0005-0000-0000-00009E7B0000}"/>
    <cellStyle name="Normal 6 5 2 6 2 2 3 3" xfId="32142" xr:uid="{00000000-0005-0000-0000-00009F7B0000}"/>
    <cellStyle name="Normal 6 5 2 6 2 2 4" xfId="16735" xr:uid="{00000000-0005-0000-0000-0000A07B0000}"/>
    <cellStyle name="Normal 6 5 2 6 2 2 4 2" xfId="36499" xr:uid="{00000000-0005-0000-0000-0000A17B0000}"/>
    <cellStyle name="Normal 6 5 2 6 2 2 5" xfId="25903" xr:uid="{00000000-0005-0000-0000-0000A27B0000}"/>
    <cellStyle name="Normal 6 5 2 6 2 3" xfId="16736" xr:uid="{00000000-0005-0000-0000-0000A37B0000}"/>
    <cellStyle name="Normal 6 5 2 6 2 3 2" xfId="16737" xr:uid="{00000000-0005-0000-0000-0000A47B0000}"/>
    <cellStyle name="Normal 6 5 2 6 2 3 2 2" xfId="16738" xr:uid="{00000000-0005-0000-0000-0000A57B0000}"/>
    <cellStyle name="Normal 6 5 2 6 2 3 2 2 2" xfId="42161" xr:uid="{00000000-0005-0000-0000-0000A67B0000}"/>
    <cellStyle name="Normal 6 5 2 6 2 3 2 3" xfId="32143" xr:uid="{00000000-0005-0000-0000-0000A77B0000}"/>
    <cellStyle name="Normal 6 5 2 6 2 3 3" xfId="16739" xr:uid="{00000000-0005-0000-0000-0000A87B0000}"/>
    <cellStyle name="Normal 6 5 2 6 2 3 3 2" xfId="16740" xr:uid="{00000000-0005-0000-0000-0000A97B0000}"/>
    <cellStyle name="Normal 6 5 2 6 2 3 3 2 2" xfId="42162" xr:uid="{00000000-0005-0000-0000-0000AA7B0000}"/>
    <cellStyle name="Normal 6 5 2 6 2 3 3 3" xfId="32144" xr:uid="{00000000-0005-0000-0000-0000AB7B0000}"/>
    <cellStyle name="Normal 6 5 2 6 2 3 4" xfId="16741" xr:uid="{00000000-0005-0000-0000-0000AC7B0000}"/>
    <cellStyle name="Normal 6 5 2 6 2 3 4 2" xfId="36500" xr:uid="{00000000-0005-0000-0000-0000AD7B0000}"/>
    <cellStyle name="Normal 6 5 2 6 2 3 5" xfId="25904" xr:uid="{00000000-0005-0000-0000-0000AE7B0000}"/>
    <cellStyle name="Normal 6 5 2 6 2 4" xfId="16742" xr:uid="{00000000-0005-0000-0000-0000AF7B0000}"/>
    <cellStyle name="Normal 6 5 2 6 2 4 2" xfId="16743" xr:uid="{00000000-0005-0000-0000-0000B07B0000}"/>
    <cellStyle name="Normal 6 5 2 6 2 4 2 2" xfId="42163" xr:uid="{00000000-0005-0000-0000-0000B17B0000}"/>
    <cellStyle name="Normal 6 5 2 6 2 4 3" xfId="32145" xr:uid="{00000000-0005-0000-0000-0000B27B0000}"/>
    <cellStyle name="Normal 6 5 2 6 2 5" xfId="16744" xr:uid="{00000000-0005-0000-0000-0000B37B0000}"/>
    <cellStyle name="Normal 6 5 2 6 2 5 2" xfId="16745" xr:uid="{00000000-0005-0000-0000-0000B47B0000}"/>
    <cellStyle name="Normal 6 5 2 6 2 5 2 2" xfId="42164" xr:uid="{00000000-0005-0000-0000-0000B57B0000}"/>
    <cellStyle name="Normal 6 5 2 6 2 5 3" xfId="32146" xr:uid="{00000000-0005-0000-0000-0000B67B0000}"/>
    <cellStyle name="Normal 6 5 2 6 2 6" xfId="16746" xr:uid="{00000000-0005-0000-0000-0000B77B0000}"/>
    <cellStyle name="Normal 6 5 2 6 2 6 2" xfId="36498" xr:uid="{00000000-0005-0000-0000-0000B87B0000}"/>
    <cellStyle name="Normal 6 5 2 6 2 7" xfId="25902" xr:uid="{00000000-0005-0000-0000-0000B97B0000}"/>
    <cellStyle name="Normal 6 5 2 6 3" xfId="16747" xr:uid="{00000000-0005-0000-0000-0000BA7B0000}"/>
    <cellStyle name="Normal 6 5 2 6 3 2" xfId="16748" xr:uid="{00000000-0005-0000-0000-0000BB7B0000}"/>
    <cellStyle name="Normal 6 5 2 6 3 2 2" xfId="16749" xr:uid="{00000000-0005-0000-0000-0000BC7B0000}"/>
    <cellStyle name="Normal 6 5 2 6 3 2 2 2" xfId="42165" xr:uid="{00000000-0005-0000-0000-0000BD7B0000}"/>
    <cellStyle name="Normal 6 5 2 6 3 2 3" xfId="32147" xr:uid="{00000000-0005-0000-0000-0000BE7B0000}"/>
    <cellStyle name="Normal 6 5 2 6 3 3" xfId="16750" xr:uid="{00000000-0005-0000-0000-0000BF7B0000}"/>
    <cellStyle name="Normal 6 5 2 6 3 3 2" xfId="16751" xr:uid="{00000000-0005-0000-0000-0000C07B0000}"/>
    <cellStyle name="Normal 6 5 2 6 3 3 2 2" xfId="42166" xr:uid="{00000000-0005-0000-0000-0000C17B0000}"/>
    <cellStyle name="Normal 6 5 2 6 3 3 3" xfId="32148" xr:uid="{00000000-0005-0000-0000-0000C27B0000}"/>
    <cellStyle name="Normal 6 5 2 6 3 4" xfId="16752" xr:uid="{00000000-0005-0000-0000-0000C37B0000}"/>
    <cellStyle name="Normal 6 5 2 6 3 4 2" xfId="36501" xr:uid="{00000000-0005-0000-0000-0000C47B0000}"/>
    <cellStyle name="Normal 6 5 2 6 3 5" xfId="25905" xr:uid="{00000000-0005-0000-0000-0000C57B0000}"/>
    <cellStyle name="Normal 6 5 2 6 4" xfId="16753" xr:uid="{00000000-0005-0000-0000-0000C67B0000}"/>
    <cellStyle name="Normal 6 5 2 6 4 2" xfId="16754" xr:uid="{00000000-0005-0000-0000-0000C77B0000}"/>
    <cellStyle name="Normal 6 5 2 6 4 2 2" xfId="16755" xr:uid="{00000000-0005-0000-0000-0000C87B0000}"/>
    <cellStyle name="Normal 6 5 2 6 4 2 2 2" xfId="42167" xr:uid="{00000000-0005-0000-0000-0000C97B0000}"/>
    <cellStyle name="Normal 6 5 2 6 4 2 3" xfId="32149" xr:uid="{00000000-0005-0000-0000-0000CA7B0000}"/>
    <cellStyle name="Normal 6 5 2 6 4 3" xfId="16756" xr:uid="{00000000-0005-0000-0000-0000CB7B0000}"/>
    <cellStyle name="Normal 6 5 2 6 4 3 2" xfId="16757" xr:uid="{00000000-0005-0000-0000-0000CC7B0000}"/>
    <cellStyle name="Normal 6 5 2 6 4 3 2 2" xfId="42168" xr:uid="{00000000-0005-0000-0000-0000CD7B0000}"/>
    <cellStyle name="Normal 6 5 2 6 4 3 3" xfId="32150" xr:uid="{00000000-0005-0000-0000-0000CE7B0000}"/>
    <cellStyle name="Normal 6 5 2 6 4 4" xfId="16758" xr:uid="{00000000-0005-0000-0000-0000CF7B0000}"/>
    <cellStyle name="Normal 6 5 2 6 4 4 2" xfId="36502" xr:uid="{00000000-0005-0000-0000-0000D07B0000}"/>
    <cellStyle name="Normal 6 5 2 6 4 5" xfId="25906" xr:uid="{00000000-0005-0000-0000-0000D17B0000}"/>
    <cellStyle name="Normal 6 5 2 6 5" xfId="16759" xr:uid="{00000000-0005-0000-0000-0000D27B0000}"/>
    <cellStyle name="Normal 6 5 2 6 5 2" xfId="16760" xr:uid="{00000000-0005-0000-0000-0000D37B0000}"/>
    <cellStyle name="Normal 6 5 2 6 5 2 2" xfId="42169" xr:uid="{00000000-0005-0000-0000-0000D47B0000}"/>
    <cellStyle name="Normal 6 5 2 6 5 3" xfId="32151" xr:uid="{00000000-0005-0000-0000-0000D57B0000}"/>
    <cellStyle name="Normal 6 5 2 6 6" xfId="16761" xr:uid="{00000000-0005-0000-0000-0000D67B0000}"/>
    <cellStyle name="Normal 6 5 2 6 6 2" xfId="16762" xr:uid="{00000000-0005-0000-0000-0000D77B0000}"/>
    <cellStyle name="Normal 6 5 2 6 6 2 2" xfId="42170" xr:uid="{00000000-0005-0000-0000-0000D87B0000}"/>
    <cellStyle name="Normal 6 5 2 6 6 3" xfId="32152" xr:uid="{00000000-0005-0000-0000-0000D97B0000}"/>
    <cellStyle name="Normal 6 5 2 6 7" xfId="16763" xr:uid="{00000000-0005-0000-0000-0000DA7B0000}"/>
    <cellStyle name="Normal 6 5 2 6 7 2" xfId="36497" xr:uid="{00000000-0005-0000-0000-0000DB7B0000}"/>
    <cellStyle name="Normal 6 5 2 6 8" xfId="25901" xr:uid="{00000000-0005-0000-0000-0000DC7B0000}"/>
    <cellStyle name="Normal 6 5 2 7" xfId="16764" xr:uid="{00000000-0005-0000-0000-0000DD7B0000}"/>
    <cellStyle name="Normal 6 5 2 7 2" xfId="16765" xr:uid="{00000000-0005-0000-0000-0000DE7B0000}"/>
    <cellStyle name="Normal 6 5 2 7 2 2" xfId="16766" xr:uid="{00000000-0005-0000-0000-0000DF7B0000}"/>
    <cellStyle name="Normal 6 5 2 7 2 2 2" xfId="16767" xr:uid="{00000000-0005-0000-0000-0000E07B0000}"/>
    <cellStyle name="Normal 6 5 2 7 2 2 2 2" xfId="42171" xr:uid="{00000000-0005-0000-0000-0000E17B0000}"/>
    <cellStyle name="Normal 6 5 2 7 2 2 3" xfId="32153" xr:uid="{00000000-0005-0000-0000-0000E27B0000}"/>
    <cellStyle name="Normal 6 5 2 7 2 3" xfId="16768" xr:uid="{00000000-0005-0000-0000-0000E37B0000}"/>
    <cellStyle name="Normal 6 5 2 7 2 3 2" xfId="16769" xr:uid="{00000000-0005-0000-0000-0000E47B0000}"/>
    <cellStyle name="Normal 6 5 2 7 2 3 2 2" xfId="42172" xr:uid="{00000000-0005-0000-0000-0000E57B0000}"/>
    <cellStyle name="Normal 6 5 2 7 2 3 3" xfId="32154" xr:uid="{00000000-0005-0000-0000-0000E67B0000}"/>
    <cellStyle name="Normal 6 5 2 7 2 4" xfId="16770" xr:uid="{00000000-0005-0000-0000-0000E77B0000}"/>
    <cellStyle name="Normal 6 5 2 7 2 4 2" xfId="36504" xr:uid="{00000000-0005-0000-0000-0000E87B0000}"/>
    <cellStyle name="Normal 6 5 2 7 2 5" xfId="25908" xr:uid="{00000000-0005-0000-0000-0000E97B0000}"/>
    <cellStyle name="Normal 6 5 2 7 3" xfId="16771" xr:uid="{00000000-0005-0000-0000-0000EA7B0000}"/>
    <cellStyle name="Normal 6 5 2 7 3 2" xfId="16772" xr:uid="{00000000-0005-0000-0000-0000EB7B0000}"/>
    <cellStyle name="Normal 6 5 2 7 3 2 2" xfId="16773" xr:uid="{00000000-0005-0000-0000-0000EC7B0000}"/>
    <cellStyle name="Normal 6 5 2 7 3 2 2 2" xfId="42173" xr:uid="{00000000-0005-0000-0000-0000ED7B0000}"/>
    <cellStyle name="Normal 6 5 2 7 3 2 3" xfId="32155" xr:uid="{00000000-0005-0000-0000-0000EE7B0000}"/>
    <cellStyle name="Normal 6 5 2 7 3 3" xfId="16774" xr:uid="{00000000-0005-0000-0000-0000EF7B0000}"/>
    <cellStyle name="Normal 6 5 2 7 3 3 2" xfId="16775" xr:uid="{00000000-0005-0000-0000-0000F07B0000}"/>
    <cellStyle name="Normal 6 5 2 7 3 3 2 2" xfId="42174" xr:uid="{00000000-0005-0000-0000-0000F17B0000}"/>
    <cellStyle name="Normal 6 5 2 7 3 3 3" xfId="32156" xr:uid="{00000000-0005-0000-0000-0000F27B0000}"/>
    <cellStyle name="Normal 6 5 2 7 3 4" xfId="16776" xr:uid="{00000000-0005-0000-0000-0000F37B0000}"/>
    <cellStyle name="Normal 6 5 2 7 3 4 2" xfId="36505" xr:uid="{00000000-0005-0000-0000-0000F47B0000}"/>
    <cellStyle name="Normal 6 5 2 7 3 5" xfId="25909" xr:uid="{00000000-0005-0000-0000-0000F57B0000}"/>
    <cellStyle name="Normal 6 5 2 7 4" xfId="16777" xr:uid="{00000000-0005-0000-0000-0000F67B0000}"/>
    <cellStyle name="Normal 6 5 2 7 4 2" xfId="16778" xr:uid="{00000000-0005-0000-0000-0000F77B0000}"/>
    <cellStyle name="Normal 6 5 2 7 4 2 2" xfId="42175" xr:uid="{00000000-0005-0000-0000-0000F87B0000}"/>
    <cellStyle name="Normal 6 5 2 7 4 3" xfId="32157" xr:uid="{00000000-0005-0000-0000-0000F97B0000}"/>
    <cellStyle name="Normal 6 5 2 7 5" xfId="16779" xr:uid="{00000000-0005-0000-0000-0000FA7B0000}"/>
    <cellStyle name="Normal 6 5 2 7 5 2" xfId="16780" xr:uid="{00000000-0005-0000-0000-0000FB7B0000}"/>
    <cellStyle name="Normal 6 5 2 7 5 2 2" xfId="42176" xr:uid="{00000000-0005-0000-0000-0000FC7B0000}"/>
    <cellStyle name="Normal 6 5 2 7 5 3" xfId="32158" xr:uid="{00000000-0005-0000-0000-0000FD7B0000}"/>
    <cellStyle name="Normal 6 5 2 7 6" xfId="16781" xr:uid="{00000000-0005-0000-0000-0000FE7B0000}"/>
    <cellStyle name="Normal 6 5 2 7 6 2" xfId="36503" xr:uid="{00000000-0005-0000-0000-0000FF7B0000}"/>
    <cellStyle name="Normal 6 5 2 7 7" xfId="25907" xr:uid="{00000000-0005-0000-0000-0000007C0000}"/>
    <cellStyle name="Normal 6 5 2 8" xfId="16782" xr:uid="{00000000-0005-0000-0000-0000017C0000}"/>
    <cellStyle name="Normal 6 5 2 8 2" xfId="16783" xr:uid="{00000000-0005-0000-0000-0000027C0000}"/>
    <cellStyle name="Normal 6 5 2 8 2 2" xfId="16784" xr:uid="{00000000-0005-0000-0000-0000037C0000}"/>
    <cellStyle name="Normal 6 5 2 8 2 2 2" xfId="42177" xr:uid="{00000000-0005-0000-0000-0000047C0000}"/>
    <cellStyle name="Normal 6 5 2 8 2 3" xfId="32159" xr:uid="{00000000-0005-0000-0000-0000057C0000}"/>
    <cellStyle name="Normal 6 5 2 8 3" xfId="16785" xr:uid="{00000000-0005-0000-0000-0000067C0000}"/>
    <cellStyle name="Normal 6 5 2 8 3 2" xfId="16786" xr:uid="{00000000-0005-0000-0000-0000077C0000}"/>
    <cellStyle name="Normal 6 5 2 8 3 2 2" xfId="42178" xr:uid="{00000000-0005-0000-0000-0000087C0000}"/>
    <cellStyle name="Normal 6 5 2 8 3 3" xfId="32160" xr:uid="{00000000-0005-0000-0000-0000097C0000}"/>
    <cellStyle name="Normal 6 5 2 8 4" xfId="16787" xr:uid="{00000000-0005-0000-0000-00000A7C0000}"/>
    <cellStyle name="Normal 6 5 2 8 4 2" xfId="36506" xr:uid="{00000000-0005-0000-0000-00000B7C0000}"/>
    <cellStyle name="Normal 6 5 2 8 5" xfId="25910" xr:uid="{00000000-0005-0000-0000-00000C7C0000}"/>
    <cellStyle name="Normal 6 5 2 9" xfId="16788" xr:uid="{00000000-0005-0000-0000-00000D7C0000}"/>
    <cellStyle name="Normal 6 5 2 9 2" xfId="16789" xr:uid="{00000000-0005-0000-0000-00000E7C0000}"/>
    <cellStyle name="Normal 6 5 2 9 2 2" xfId="16790" xr:uid="{00000000-0005-0000-0000-00000F7C0000}"/>
    <cellStyle name="Normal 6 5 2 9 2 2 2" xfId="42179" xr:uid="{00000000-0005-0000-0000-0000107C0000}"/>
    <cellStyle name="Normal 6 5 2 9 2 3" xfId="32161" xr:uid="{00000000-0005-0000-0000-0000117C0000}"/>
    <cellStyle name="Normal 6 5 2 9 3" xfId="16791" xr:uid="{00000000-0005-0000-0000-0000127C0000}"/>
    <cellStyle name="Normal 6 5 2 9 3 2" xfId="16792" xr:uid="{00000000-0005-0000-0000-0000137C0000}"/>
    <cellStyle name="Normal 6 5 2 9 3 2 2" xfId="42180" xr:uid="{00000000-0005-0000-0000-0000147C0000}"/>
    <cellStyle name="Normal 6 5 2 9 3 3" xfId="32162" xr:uid="{00000000-0005-0000-0000-0000157C0000}"/>
    <cellStyle name="Normal 6 5 2 9 4" xfId="16793" xr:uid="{00000000-0005-0000-0000-0000167C0000}"/>
    <cellStyle name="Normal 6 5 2 9 4 2" xfId="36507" xr:uid="{00000000-0005-0000-0000-0000177C0000}"/>
    <cellStyle name="Normal 6 5 2 9 5" xfId="25911" xr:uid="{00000000-0005-0000-0000-0000187C0000}"/>
    <cellStyle name="Normal 6 5 3" xfId="16794" xr:uid="{00000000-0005-0000-0000-0000197C0000}"/>
    <cellStyle name="Normal 6 5 3 10" xfId="16795" xr:uid="{00000000-0005-0000-0000-00001A7C0000}"/>
    <cellStyle name="Normal 6 5 3 10 2" xfId="16796" xr:uid="{00000000-0005-0000-0000-00001B7C0000}"/>
    <cellStyle name="Normal 6 5 3 10 2 2" xfId="42181" xr:uid="{00000000-0005-0000-0000-00001C7C0000}"/>
    <cellStyle name="Normal 6 5 3 10 3" xfId="32163" xr:uid="{00000000-0005-0000-0000-00001D7C0000}"/>
    <cellStyle name="Normal 6 5 3 11" xfId="16797" xr:uid="{00000000-0005-0000-0000-00001E7C0000}"/>
    <cellStyle name="Normal 6 5 3 11 2" xfId="16798" xr:uid="{00000000-0005-0000-0000-00001F7C0000}"/>
    <cellStyle name="Normal 6 5 3 11 2 2" xfId="42182" xr:uid="{00000000-0005-0000-0000-0000207C0000}"/>
    <cellStyle name="Normal 6 5 3 11 3" xfId="32164" xr:uid="{00000000-0005-0000-0000-0000217C0000}"/>
    <cellStyle name="Normal 6 5 3 12" xfId="16799" xr:uid="{00000000-0005-0000-0000-0000227C0000}"/>
    <cellStyle name="Normal 6 5 3 12 2" xfId="36508" xr:uid="{00000000-0005-0000-0000-0000237C0000}"/>
    <cellStyle name="Normal 6 5 3 13" xfId="25912" xr:uid="{00000000-0005-0000-0000-0000247C0000}"/>
    <cellStyle name="Normal 6 5 3 2" xfId="16800" xr:uid="{00000000-0005-0000-0000-0000257C0000}"/>
    <cellStyle name="Normal 6 5 3 2 10" xfId="16801" xr:uid="{00000000-0005-0000-0000-0000267C0000}"/>
    <cellStyle name="Normal 6 5 3 2 10 2" xfId="16802" xr:uid="{00000000-0005-0000-0000-0000277C0000}"/>
    <cellStyle name="Normal 6 5 3 2 10 2 2" xfId="42183" xr:uid="{00000000-0005-0000-0000-0000287C0000}"/>
    <cellStyle name="Normal 6 5 3 2 10 3" xfId="32165" xr:uid="{00000000-0005-0000-0000-0000297C0000}"/>
    <cellStyle name="Normal 6 5 3 2 11" xfId="16803" xr:uid="{00000000-0005-0000-0000-00002A7C0000}"/>
    <cellStyle name="Normal 6 5 3 2 11 2" xfId="36509" xr:uid="{00000000-0005-0000-0000-00002B7C0000}"/>
    <cellStyle name="Normal 6 5 3 2 12" xfId="25913" xr:uid="{00000000-0005-0000-0000-00002C7C0000}"/>
    <cellStyle name="Normal 6 5 3 2 2" xfId="16804" xr:uid="{00000000-0005-0000-0000-00002D7C0000}"/>
    <cellStyle name="Normal 6 5 3 2 2 10" xfId="25914" xr:uid="{00000000-0005-0000-0000-00002E7C0000}"/>
    <cellStyle name="Normal 6 5 3 2 2 2" xfId="16805" xr:uid="{00000000-0005-0000-0000-00002F7C0000}"/>
    <cellStyle name="Normal 6 5 3 2 2 2 2" xfId="16806" xr:uid="{00000000-0005-0000-0000-0000307C0000}"/>
    <cellStyle name="Normal 6 5 3 2 2 2 2 2" xfId="16807" xr:uid="{00000000-0005-0000-0000-0000317C0000}"/>
    <cellStyle name="Normal 6 5 3 2 2 2 2 2 2" xfId="16808" xr:uid="{00000000-0005-0000-0000-0000327C0000}"/>
    <cellStyle name="Normal 6 5 3 2 2 2 2 2 2 2" xfId="16809" xr:uid="{00000000-0005-0000-0000-0000337C0000}"/>
    <cellStyle name="Normal 6 5 3 2 2 2 2 2 2 2 2" xfId="42184" xr:uid="{00000000-0005-0000-0000-0000347C0000}"/>
    <cellStyle name="Normal 6 5 3 2 2 2 2 2 2 3" xfId="32166" xr:uid="{00000000-0005-0000-0000-0000357C0000}"/>
    <cellStyle name="Normal 6 5 3 2 2 2 2 2 3" xfId="16810" xr:uid="{00000000-0005-0000-0000-0000367C0000}"/>
    <cellStyle name="Normal 6 5 3 2 2 2 2 2 3 2" xfId="16811" xr:uid="{00000000-0005-0000-0000-0000377C0000}"/>
    <cellStyle name="Normal 6 5 3 2 2 2 2 2 3 2 2" xfId="42185" xr:uid="{00000000-0005-0000-0000-0000387C0000}"/>
    <cellStyle name="Normal 6 5 3 2 2 2 2 2 3 3" xfId="32167" xr:uid="{00000000-0005-0000-0000-0000397C0000}"/>
    <cellStyle name="Normal 6 5 3 2 2 2 2 2 4" xfId="16812" xr:uid="{00000000-0005-0000-0000-00003A7C0000}"/>
    <cellStyle name="Normal 6 5 3 2 2 2 2 2 4 2" xfId="36513" xr:uid="{00000000-0005-0000-0000-00003B7C0000}"/>
    <cellStyle name="Normal 6 5 3 2 2 2 2 2 5" xfId="25917" xr:uid="{00000000-0005-0000-0000-00003C7C0000}"/>
    <cellStyle name="Normal 6 5 3 2 2 2 2 3" xfId="16813" xr:uid="{00000000-0005-0000-0000-00003D7C0000}"/>
    <cellStyle name="Normal 6 5 3 2 2 2 2 3 2" xfId="16814" xr:uid="{00000000-0005-0000-0000-00003E7C0000}"/>
    <cellStyle name="Normal 6 5 3 2 2 2 2 3 2 2" xfId="16815" xr:uid="{00000000-0005-0000-0000-00003F7C0000}"/>
    <cellStyle name="Normal 6 5 3 2 2 2 2 3 2 2 2" xfId="42186" xr:uid="{00000000-0005-0000-0000-0000407C0000}"/>
    <cellStyle name="Normal 6 5 3 2 2 2 2 3 2 3" xfId="32168" xr:uid="{00000000-0005-0000-0000-0000417C0000}"/>
    <cellStyle name="Normal 6 5 3 2 2 2 2 3 3" xfId="16816" xr:uid="{00000000-0005-0000-0000-0000427C0000}"/>
    <cellStyle name="Normal 6 5 3 2 2 2 2 3 3 2" xfId="16817" xr:uid="{00000000-0005-0000-0000-0000437C0000}"/>
    <cellStyle name="Normal 6 5 3 2 2 2 2 3 3 2 2" xfId="42187" xr:uid="{00000000-0005-0000-0000-0000447C0000}"/>
    <cellStyle name="Normal 6 5 3 2 2 2 2 3 3 3" xfId="32169" xr:uid="{00000000-0005-0000-0000-0000457C0000}"/>
    <cellStyle name="Normal 6 5 3 2 2 2 2 3 4" xfId="16818" xr:uid="{00000000-0005-0000-0000-0000467C0000}"/>
    <cellStyle name="Normal 6 5 3 2 2 2 2 3 4 2" xfId="36514" xr:uid="{00000000-0005-0000-0000-0000477C0000}"/>
    <cellStyle name="Normal 6 5 3 2 2 2 2 3 5" xfId="25918" xr:uid="{00000000-0005-0000-0000-0000487C0000}"/>
    <cellStyle name="Normal 6 5 3 2 2 2 2 4" xfId="16819" xr:uid="{00000000-0005-0000-0000-0000497C0000}"/>
    <cellStyle name="Normal 6 5 3 2 2 2 2 4 2" xfId="16820" xr:uid="{00000000-0005-0000-0000-00004A7C0000}"/>
    <cellStyle name="Normal 6 5 3 2 2 2 2 4 2 2" xfId="42188" xr:uid="{00000000-0005-0000-0000-00004B7C0000}"/>
    <cellStyle name="Normal 6 5 3 2 2 2 2 4 3" xfId="32170" xr:uid="{00000000-0005-0000-0000-00004C7C0000}"/>
    <cellStyle name="Normal 6 5 3 2 2 2 2 5" xfId="16821" xr:uid="{00000000-0005-0000-0000-00004D7C0000}"/>
    <cellStyle name="Normal 6 5 3 2 2 2 2 5 2" xfId="16822" xr:uid="{00000000-0005-0000-0000-00004E7C0000}"/>
    <cellStyle name="Normal 6 5 3 2 2 2 2 5 2 2" xfId="42189" xr:uid="{00000000-0005-0000-0000-00004F7C0000}"/>
    <cellStyle name="Normal 6 5 3 2 2 2 2 5 3" xfId="32171" xr:uid="{00000000-0005-0000-0000-0000507C0000}"/>
    <cellStyle name="Normal 6 5 3 2 2 2 2 6" xfId="16823" xr:uid="{00000000-0005-0000-0000-0000517C0000}"/>
    <cellStyle name="Normal 6 5 3 2 2 2 2 6 2" xfId="36512" xr:uid="{00000000-0005-0000-0000-0000527C0000}"/>
    <cellStyle name="Normal 6 5 3 2 2 2 2 7" xfId="25916" xr:uid="{00000000-0005-0000-0000-0000537C0000}"/>
    <cellStyle name="Normal 6 5 3 2 2 2 3" xfId="16824" xr:uid="{00000000-0005-0000-0000-0000547C0000}"/>
    <cellStyle name="Normal 6 5 3 2 2 2 3 2" xfId="16825" xr:uid="{00000000-0005-0000-0000-0000557C0000}"/>
    <cellStyle name="Normal 6 5 3 2 2 2 3 2 2" xfId="16826" xr:uid="{00000000-0005-0000-0000-0000567C0000}"/>
    <cellStyle name="Normal 6 5 3 2 2 2 3 2 2 2" xfId="42190" xr:uid="{00000000-0005-0000-0000-0000577C0000}"/>
    <cellStyle name="Normal 6 5 3 2 2 2 3 2 3" xfId="32172" xr:uid="{00000000-0005-0000-0000-0000587C0000}"/>
    <cellStyle name="Normal 6 5 3 2 2 2 3 3" xfId="16827" xr:uid="{00000000-0005-0000-0000-0000597C0000}"/>
    <cellStyle name="Normal 6 5 3 2 2 2 3 3 2" xfId="16828" xr:uid="{00000000-0005-0000-0000-00005A7C0000}"/>
    <cellStyle name="Normal 6 5 3 2 2 2 3 3 2 2" xfId="42191" xr:uid="{00000000-0005-0000-0000-00005B7C0000}"/>
    <cellStyle name="Normal 6 5 3 2 2 2 3 3 3" xfId="32173" xr:uid="{00000000-0005-0000-0000-00005C7C0000}"/>
    <cellStyle name="Normal 6 5 3 2 2 2 3 4" xfId="16829" xr:uid="{00000000-0005-0000-0000-00005D7C0000}"/>
    <cellStyle name="Normal 6 5 3 2 2 2 3 4 2" xfId="36515" xr:uid="{00000000-0005-0000-0000-00005E7C0000}"/>
    <cellStyle name="Normal 6 5 3 2 2 2 3 5" xfId="25919" xr:uid="{00000000-0005-0000-0000-00005F7C0000}"/>
    <cellStyle name="Normal 6 5 3 2 2 2 4" xfId="16830" xr:uid="{00000000-0005-0000-0000-0000607C0000}"/>
    <cellStyle name="Normal 6 5 3 2 2 2 4 2" xfId="16831" xr:uid="{00000000-0005-0000-0000-0000617C0000}"/>
    <cellStyle name="Normal 6 5 3 2 2 2 4 2 2" xfId="16832" xr:uid="{00000000-0005-0000-0000-0000627C0000}"/>
    <cellStyle name="Normal 6 5 3 2 2 2 4 2 2 2" xfId="42192" xr:uid="{00000000-0005-0000-0000-0000637C0000}"/>
    <cellStyle name="Normal 6 5 3 2 2 2 4 2 3" xfId="32174" xr:uid="{00000000-0005-0000-0000-0000647C0000}"/>
    <cellStyle name="Normal 6 5 3 2 2 2 4 3" xfId="16833" xr:uid="{00000000-0005-0000-0000-0000657C0000}"/>
    <cellStyle name="Normal 6 5 3 2 2 2 4 3 2" xfId="16834" xr:uid="{00000000-0005-0000-0000-0000667C0000}"/>
    <cellStyle name="Normal 6 5 3 2 2 2 4 3 2 2" xfId="42193" xr:uid="{00000000-0005-0000-0000-0000677C0000}"/>
    <cellStyle name="Normal 6 5 3 2 2 2 4 3 3" xfId="32175" xr:uid="{00000000-0005-0000-0000-0000687C0000}"/>
    <cellStyle name="Normal 6 5 3 2 2 2 4 4" xfId="16835" xr:uid="{00000000-0005-0000-0000-0000697C0000}"/>
    <cellStyle name="Normal 6 5 3 2 2 2 4 4 2" xfId="36516" xr:uid="{00000000-0005-0000-0000-00006A7C0000}"/>
    <cellStyle name="Normal 6 5 3 2 2 2 4 5" xfId="25920" xr:uid="{00000000-0005-0000-0000-00006B7C0000}"/>
    <cellStyle name="Normal 6 5 3 2 2 2 5" xfId="16836" xr:uid="{00000000-0005-0000-0000-00006C7C0000}"/>
    <cellStyle name="Normal 6 5 3 2 2 2 5 2" xfId="16837" xr:uid="{00000000-0005-0000-0000-00006D7C0000}"/>
    <cellStyle name="Normal 6 5 3 2 2 2 5 2 2" xfId="42194" xr:uid="{00000000-0005-0000-0000-00006E7C0000}"/>
    <cellStyle name="Normal 6 5 3 2 2 2 5 3" xfId="32176" xr:uid="{00000000-0005-0000-0000-00006F7C0000}"/>
    <cellStyle name="Normal 6 5 3 2 2 2 6" xfId="16838" xr:uid="{00000000-0005-0000-0000-0000707C0000}"/>
    <cellStyle name="Normal 6 5 3 2 2 2 6 2" xfId="16839" xr:uid="{00000000-0005-0000-0000-0000717C0000}"/>
    <cellStyle name="Normal 6 5 3 2 2 2 6 2 2" xfId="42195" xr:uid="{00000000-0005-0000-0000-0000727C0000}"/>
    <cellStyle name="Normal 6 5 3 2 2 2 6 3" xfId="32177" xr:uid="{00000000-0005-0000-0000-0000737C0000}"/>
    <cellStyle name="Normal 6 5 3 2 2 2 7" xfId="16840" xr:uid="{00000000-0005-0000-0000-0000747C0000}"/>
    <cellStyle name="Normal 6 5 3 2 2 2 7 2" xfId="36511" xr:uid="{00000000-0005-0000-0000-0000757C0000}"/>
    <cellStyle name="Normal 6 5 3 2 2 2 8" xfId="25915" xr:uid="{00000000-0005-0000-0000-0000767C0000}"/>
    <cellStyle name="Normal 6 5 3 2 2 3" xfId="16841" xr:uid="{00000000-0005-0000-0000-0000777C0000}"/>
    <cellStyle name="Normal 6 5 3 2 2 3 2" xfId="16842" xr:uid="{00000000-0005-0000-0000-0000787C0000}"/>
    <cellStyle name="Normal 6 5 3 2 2 3 2 2" xfId="16843" xr:uid="{00000000-0005-0000-0000-0000797C0000}"/>
    <cellStyle name="Normal 6 5 3 2 2 3 2 2 2" xfId="16844" xr:uid="{00000000-0005-0000-0000-00007A7C0000}"/>
    <cellStyle name="Normal 6 5 3 2 2 3 2 2 2 2" xfId="16845" xr:uid="{00000000-0005-0000-0000-00007B7C0000}"/>
    <cellStyle name="Normal 6 5 3 2 2 3 2 2 2 2 2" xfId="42196" xr:uid="{00000000-0005-0000-0000-00007C7C0000}"/>
    <cellStyle name="Normal 6 5 3 2 2 3 2 2 2 3" xfId="32178" xr:uid="{00000000-0005-0000-0000-00007D7C0000}"/>
    <cellStyle name="Normal 6 5 3 2 2 3 2 2 3" xfId="16846" xr:uid="{00000000-0005-0000-0000-00007E7C0000}"/>
    <cellStyle name="Normal 6 5 3 2 2 3 2 2 3 2" xfId="16847" xr:uid="{00000000-0005-0000-0000-00007F7C0000}"/>
    <cellStyle name="Normal 6 5 3 2 2 3 2 2 3 2 2" xfId="42197" xr:uid="{00000000-0005-0000-0000-0000807C0000}"/>
    <cellStyle name="Normal 6 5 3 2 2 3 2 2 3 3" xfId="32179" xr:uid="{00000000-0005-0000-0000-0000817C0000}"/>
    <cellStyle name="Normal 6 5 3 2 2 3 2 2 4" xfId="16848" xr:uid="{00000000-0005-0000-0000-0000827C0000}"/>
    <cellStyle name="Normal 6 5 3 2 2 3 2 2 4 2" xfId="36519" xr:uid="{00000000-0005-0000-0000-0000837C0000}"/>
    <cellStyle name="Normal 6 5 3 2 2 3 2 2 5" xfId="25923" xr:uid="{00000000-0005-0000-0000-0000847C0000}"/>
    <cellStyle name="Normal 6 5 3 2 2 3 2 3" xfId="16849" xr:uid="{00000000-0005-0000-0000-0000857C0000}"/>
    <cellStyle name="Normal 6 5 3 2 2 3 2 3 2" xfId="16850" xr:uid="{00000000-0005-0000-0000-0000867C0000}"/>
    <cellStyle name="Normal 6 5 3 2 2 3 2 3 2 2" xfId="16851" xr:uid="{00000000-0005-0000-0000-0000877C0000}"/>
    <cellStyle name="Normal 6 5 3 2 2 3 2 3 2 2 2" xfId="42198" xr:uid="{00000000-0005-0000-0000-0000887C0000}"/>
    <cellStyle name="Normal 6 5 3 2 2 3 2 3 2 3" xfId="32180" xr:uid="{00000000-0005-0000-0000-0000897C0000}"/>
    <cellStyle name="Normal 6 5 3 2 2 3 2 3 3" xfId="16852" xr:uid="{00000000-0005-0000-0000-00008A7C0000}"/>
    <cellStyle name="Normal 6 5 3 2 2 3 2 3 3 2" xfId="16853" xr:uid="{00000000-0005-0000-0000-00008B7C0000}"/>
    <cellStyle name="Normal 6 5 3 2 2 3 2 3 3 2 2" xfId="42199" xr:uid="{00000000-0005-0000-0000-00008C7C0000}"/>
    <cellStyle name="Normal 6 5 3 2 2 3 2 3 3 3" xfId="32181" xr:uid="{00000000-0005-0000-0000-00008D7C0000}"/>
    <cellStyle name="Normal 6 5 3 2 2 3 2 3 4" xfId="16854" xr:uid="{00000000-0005-0000-0000-00008E7C0000}"/>
    <cellStyle name="Normal 6 5 3 2 2 3 2 3 4 2" xfId="36520" xr:uid="{00000000-0005-0000-0000-00008F7C0000}"/>
    <cellStyle name="Normal 6 5 3 2 2 3 2 3 5" xfId="25924" xr:uid="{00000000-0005-0000-0000-0000907C0000}"/>
    <cellStyle name="Normal 6 5 3 2 2 3 2 4" xfId="16855" xr:uid="{00000000-0005-0000-0000-0000917C0000}"/>
    <cellStyle name="Normal 6 5 3 2 2 3 2 4 2" xfId="16856" xr:uid="{00000000-0005-0000-0000-0000927C0000}"/>
    <cellStyle name="Normal 6 5 3 2 2 3 2 4 2 2" xfId="42200" xr:uid="{00000000-0005-0000-0000-0000937C0000}"/>
    <cellStyle name="Normal 6 5 3 2 2 3 2 4 3" xfId="32182" xr:uid="{00000000-0005-0000-0000-0000947C0000}"/>
    <cellStyle name="Normal 6 5 3 2 2 3 2 5" xfId="16857" xr:uid="{00000000-0005-0000-0000-0000957C0000}"/>
    <cellStyle name="Normal 6 5 3 2 2 3 2 5 2" xfId="16858" xr:uid="{00000000-0005-0000-0000-0000967C0000}"/>
    <cellStyle name="Normal 6 5 3 2 2 3 2 5 2 2" xfId="42201" xr:uid="{00000000-0005-0000-0000-0000977C0000}"/>
    <cellStyle name="Normal 6 5 3 2 2 3 2 5 3" xfId="32183" xr:uid="{00000000-0005-0000-0000-0000987C0000}"/>
    <cellStyle name="Normal 6 5 3 2 2 3 2 6" xfId="16859" xr:uid="{00000000-0005-0000-0000-0000997C0000}"/>
    <cellStyle name="Normal 6 5 3 2 2 3 2 6 2" xfId="36518" xr:uid="{00000000-0005-0000-0000-00009A7C0000}"/>
    <cellStyle name="Normal 6 5 3 2 2 3 2 7" xfId="25922" xr:uid="{00000000-0005-0000-0000-00009B7C0000}"/>
    <cellStyle name="Normal 6 5 3 2 2 3 3" xfId="16860" xr:uid="{00000000-0005-0000-0000-00009C7C0000}"/>
    <cellStyle name="Normal 6 5 3 2 2 3 3 2" xfId="16861" xr:uid="{00000000-0005-0000-0000-00009D7C0000}"/>
    <cellStyle name="Normal 6 5 3 2 2 3 3 2 2" xfId="16862" xr:uid="{00000000-0005-0000-0000-00009E7C0000}"/>
    <cellStyle name="Normal 6 5 3 2 2 3 3 2 2 2" xfId="42202" xr:uid="{00000000-0005-0000-0000-00009F7C0000}"/>
    <cellStyle name="Normal 6 5 3 2 2 3 3 2 3" xfId="32184" xr:uid="{00000000-0005-0000-0000-0000A07C0000}"/>
    <cellStyle name="Normal 6 5 3 2 2 3 3 3" xfId="16863" xr:uid="{00000000-0005-0000-0000-0000A17C0000}"/>
    <cellStyle name="Normal 6 5 3 2 2 3 3 3 2" xfId="16864" xr:uid="{00000000-0005-0000-0000-0000A27C0000}"/>
    <cellStyle name="Normal 6 5 3 2 2 3 3 3 2 2" xfId="42203" xr:uid="{00000000-0005-0000-0000-0000A37C0000}"/>
    <cellStyle name="Normal 6 5 3 2 2 3 3 3 3" xfId="32185" xr:uid="{00000000-0005-0000-0000-0000A47C0000}"/>
    <cellStyle name="Normal 6 5 3 2 2 3 3 4" xfId="16865" xr:uid="{00000000-0005-0000-0000-0000A57C0000}"/>
    <cellStyle name="Normal 6 5 3 2 2 3 3 4 2" xfId="36521" xr:uid="{00000000-0005-0000-0000-0000A67C0000}"/>
    <cellStyle name="Normal 6 5 3 2 2 3 3 5" xfId="25925" xr:uid="{00000000-0005-0000-0000-0000A77C0000}"/>
    <cellStyle name="Normal 6 5 3 2 2 3 4" xfId="16866" xr:uid="{00000000-0005-0000-0000-0000A87C0000}"/>
    <cellStyle name="Normal 6 5 3 2 2 3 4 2" xfId="16867" xr:uid="{00000000-0005-0000-0000-0000A97C0000}"/>
    <cellStyle name="Normal 6 5 3 2 2 3 4 2 2" xfId="16868" xr:uid="{00000000-0005-0000-0000-0000AA7C0000}"/>
    <cellStyle name="Normal 6 5 3 2 2 3 4 2 2 2" xfId="42204" xr:uid="{00000000-0005-0000-0000-0000AB7C0000}"/>
    <cellStyle name="Normal 6 5 3 2 2 3 4 2 3" xfId="32186" xr:uid="{00000000-0005-0000-0000-0000AC7C0000}"/>
    <cellStyle name="Normal 6 5 3 2 2 3 4 3" xfId="16869" xr:uid="{00000000-0005-0000-0000-0000AD7C0000}"/>
    <cellStyle name="Normal 6 5 3 2 2 3 4 3 2" xfId="16870" xr:uid="{00000000-0005-0000-0000-0000AE7C0000}"/>
    <cellStyle name="Normal 6 5 3 2 2 3 4 3 2 2" xfId="42205" xr:uid="{00000000-0005-0000-0000-0000AF7C0000}"/>
    <cellStyle name="Normal 6 5 3 2 2 3 4 3 3" xfId="32187" xr:uid="{00000000-0005-0000-0000-0000B07C0000}"/>
    <cellStyle name="Normal 6 5 3 2 2 3 4 4" xfId="16871" xr:uid="{00000000-0005-0000-0000-0000B17C0000}"/>
    <cellStyle name="Normal 6 5 3 2 2 3 4 4 2" xfId="36522" xr:uid="{00000000-0005-0000-0000-0000B27C0000}"/>
    <cellStyle name="Normal 6 5 3 2 2 3 4 5" xfId="25926" xr:uid="{00000000-0005-0000-0000-0000B37C0000}"/>
    <cellStyle name="Normal 6 5 3 2 2 3 5" xfId="16872" xr:uid="{00000000-0005-0000-0000-0000B47C0000}"/>
    <cellStyle name="Normal 6 5 3 2 2 3 5 2" xfId="16873" xr:uid="{00000000-0005-0000-0000-0000B57C0000}"/>
    <cellStyle name="Normal 6 5 3 2 2 3 5 2 2" xfId="42206" xr:uid="{00000000-0005-0000-0000-0000B67C0000}"/>
    <cellStyle name="Normal 6 5 3 2 2 3 5 3" xfId="32188" xr:uid="{00000000-0005-0000-0000-0000B77C0000}"/>
    <cellStyle name="Normal 6 5 3 2 2 3 6" xfId="16874" xr:uid="{00000000-0005-0000-0000-0000B87C0000}"/>
    <cellStyle name="Normal 6 5 3 2 2 3 6 2" xfId="16875" xr:uid="{00000000-0005-0000-0000-0000B97C0000}"/>
    <cellStyle name="Normal 6 5 3 2 2 3 6 2 2" xfId="42207" xr:uid="{00000000-0005-0000-0000-0000BA7C0000}"/>
    <cellStyle name="Normal 6 5 3 2 2 3 6 3" xfId="32189" xr:uid="{00000000-0005-0000-0000-0000BB7C0000}"/>
    <cellStyle name="Normal 6 5 3 2 2 3 7" xfId="16876" xr:uid="{00000000-0005-0000-0000-0000BC7C0000}"/>
    <cellStyle name="Normal 6 5 3 2 2 3 7 2" xfId="36517" xr:uid="{00000000-0005-0000-0000-0000BD7C0000}"/>
    <cellStyle name="Normal 6 5 3 2 2 3 8" xfId="25921" xr:uid="{00000000-0005-0000-0000-0000BE7C0000}"/>
    <cellStyle name="Normal 6 5 3 2 2 4" xfId="16877" xr:uid="{00000000-0005-0000-0000-0000BF7C0000}"/>
    <cellStyle name="Normal 6 5 3 2 2 4 2" xfId="16878" xr:uid="{00000000-0005-0000-0000-0000C07C0000}"/>
    <cellStyle name="Normal 6 5 3 2 2 4 2 2" xfId="16879" xr:uid="{00000000-0005-0000-0000-0000C17C0000}"/>
    <cellStyle name="Normal 6 5 3 2 2 4 2 2 2" xfId="16880" xr:uid="{00000000-0005-0000-0000-0000C27C0000}"/>
    <cellStyle name="Normal 6 5 3 2 2 4 2 2 2 2" xfId="42208" xr:uid="{00000000-0005-0000-0000-0000C37C0000}"/>
    <cellStyle name="Normal 6 5 3 2 2 4 2 2 3" xfId="32190" xr:uid="{00000000-0005-0000-0000-0000C47C0000}"/>
    <cellStyle name="Normal 6 5 3 2 2 4 2 3" xfId="16881" xr:uid="{00000000-0005-0000-0000-0000C57C0000}"/>
    <cellStyle name="Normal 6 5 3 2 2 4 2 3 2" xfId="16882" xr:uid="{00000000-0005-0000-0000-0000C67C0000}"/>
    <cellStyle name="Normal 6 5 3 2 2 4 2 3 2 2" xfId="42209" xr:uid="{00000000-0005-0000-0000-0000C77C0000}"/>
    <cellStyle name="Normal 6 5 3 2 2 4 2 3 3" xfId="32191" xr:uid="{00000000-0005-0000-0000-0000C87C0000}"/>
    <cellStyle name="Normal 6 5 3 2 2 4 2 4" xfId="16883" xr:uid="{00000000-0005-0000-0000-0000C97C0000}"/>
    <cellStyle name="Normal 6 5 3 2 2 4 2 4 2" xfId="36524" xr:uid="{00000000-0005-0000-0000-0000CA7C0000}"/>
    <cellStyle name="Normal 6 5 3 2 2 4 2 5" xfId="25928" xr:uid="{00000000-0005-0000-0000-0000CB7C0000}"/>
    <cellStyle name="Normal 6 5 3 2 2 4 3" xfId="16884" xr:uid="{00000000-0005-0000-0000-0000CC7C0000}"/>
    <cellStyle name="Normal 6 5 3 2 2 4 3 2" xfId="16885" xr:uid="{00000000-0005-0000-0000-0000CD7C0000}"/>
    <cellStyle name="Normal 6 5 3 2 2 4 3 2 2" xfId="16886" xr:uid="{00000000-0005-0000-0000-0000CE7C0000}"/>
    <cellStyle name="Normal 6 5 3 2 2 4 3 2 2 2" xfId="42210" xr:uid="{00000000-0005-0000-0000-0000CF7C0000}"/>
    <cellStyle name="Normal 6 5 3 2 2 4 3 2 3" xfId="32192" xr:uid="{00000000-0005-0000-0000-0000D07C0000}"/>
    <cellStyle name="Normal 6 5 3 2 2 4 3 3" xfId="16887" xr:uid="{00000000-0005-0000-0000-0000D17C0000}"/>
    <cellStyle name="Normal 6 5 3 2 2 4 3 3 2" xfId="16888" xr:uid="{00000000-0005-0000-0000-0000D27C0000}"/>
    <cellStyle name="Normal 6 5 3 2 2 4 3 3 2 2" xfId="42211" xr:uid="{00000000-0005-0000-0000-0000D37C0000}"/>
    <cellStyle name="Normal 6 5 3 2 2 4 3 3 3" xfId="32193" xr:uid="{00000000-0005-0000-0000-0000D47C0000}"/>
    <cellStyle name="Normal 6 5 3 2 2 4 3 4" xfId="16889" xr:uid="{00000000-0005-0000-0000-0000D57C0000}"/>
    <cellStyle name="Normal 6 5 3 2 2 4 3 4 2" xfId="36525" xr:uid="{00000000-0005-0000-0000-0000D67C0000}"/>
    <cellStyle name="Normal 6 5 3 2 2 4 3 5" xfId="25929" xr:uid="{00000000-0005-0000-0000-0000D77C0000}"/>
    <cellStyle name="Normal 6 5 3 2 2 4 4" xfId="16890" xr:uid="{00000000-0005-0000-0000-0000D87C0000}"/>
    <cellStyle name="Normal 6 5 3 2 2 4 4 2" xfId="16891" xr:uid="{00000000-0005-0000-0000-0000D97C0000}"/>
    <cellStyle name="Normal 6 5 3 2 2 4 4 2 2" xfId="42212" xr:uid="{00000000-0005-0000-0000-0000DA7C0000}"/>
    <cellStyle name="Normal 6 5 3 2 2 4 4 3" xfId="32194" xr:uid="{00000000-0005-0000-0000-0000DB7C0000}"/>
    <cellStyle name="Normal 6 5 3 2 2 4 5" xfId="16892" xr:uid="{00000000-0005-0000-0000-0000DC7C0000}"/>
    <cellStyle name="Normal 6 5 3 2 2 4 5 2" xfId="16893" xr:uid="{00000000-0005-0000-0000-0000DD7C0000}"/>
    <cellStyle name="Normal 6 5 3 2 2 4 5 2 2" xfId="42213" xr:uid="{00000000-0005-0000-0000-0000DE7C0000}"/>
    <cellStyle name="Normal 6 5 3 2 2 4 5 3" xfId="32195" xr:uid="{00000000-0005-0000-0000-0000DF7C0000}"/>
    <cellStyle name="Normal 6 5 3 2 2 4 6" xfId="16894" xr:uid="{00000000-0005-0000-0000-0000E07C0000}"/>
    <cellStyle name="Normal 6 5 3 2 2 4 6 2" xfId="36523" xr:uid="{00000000-0005-0000-0000-0000E17C0000}"/>
    <cellStyle name="Normal 6 5 3 2 2 4 7" xfId="25927" xr:uid="{00000000-0005-0000-0000-0000E27C0000}"/>
    <cellStyle name="Normal 6 5 3 2 2 5" xfId="16895" xr:uid="{00000000-0005-0000-0000-0000E37C0000}"/>
    <cellStyle name="Normal 6 5 3 2 2 5 2" xfId="16896" xr:uid="{00000000-0005-0000-0000-0000E47C0000}"/>
    <cellStyle name="Normal 6 5 3 2 2 5 2 2" xfId="16897" xr:uid="{00000000-0005-0000-0000-0000E57C0000}"/>
    <cellStyle name="Normal 6 5 3 2 2 5 2 2 2" xfId="42214" xr:uid="{00000000-0005-0000-0000-0000E67C0000}"/>
    <cellStyle name="Normal 6 5 3 2 2 5 2 3" xfId="32196" xr:uid="{00000000-0005-0000-0000-0000E77C0000}"/>
    <cellStyle name="Normal 6 5 3 2 2 5 3" xfId="16898" xr:uid="{00000000-0005-0000-0000-0000E87C0000}"/>
    <cellStyle name="Normal 6 5 3 2 2 5 3 2" xfId="16899" xr:uid="{00000000-0005-0000-0000-0000E97C0000}"/>
    <cellStyle name="Normal 6 5 3 2 2 5 3 2 2" xfId="42215" xr:uid="{00000000-0005-0000-0000-0000EA7C0000}"/>
    <cellStyle name="Normal 6 5 3 2 2 5 3 3" xfId="32197" xr:uid="{00000000-0005-0000-0000-0000EB7C0000}"/>
    <cellStyle name="Normal 6 5 3 2 2 5 4" xfId="16900" xr:uid="{00000000-0005-0000-0000-0000EC7C0000}"/>
    <cellStyle name="Normal 6 5 3 2 2 5 4 2" xfId="36526" xr:uid="{00000000-0005-0000-0000-0000ED7C0000}"/>
    <cellStyle name="Normal 6 5 3 2 2 5 5" xfId="25930" xr:uid="{00000000-0005-0000-0000-0000EE7C0000}"/>
    <cellStyle name="Normal 6 5 3 2 2 6" xfId="16901" xr:uid="{00000000-0005-0000-0000-0000EF7C0000}"/>
    <cellStyle name="Normal 6 5 3 2 2 6 2" xfId="16902" xr:uid="{00000000-0005-0000-0000-0000F07C0000}"/>
    <cellStyle name="Normal 6 5 3 2 2 6 2 2" xfId="16903" xr:uid="{00000000-0005-0000-0000-0000F17C0000}"/>
    <cellStyle name="Normal 6 5 3 2 2 6 2 2 2" xfId="42216" xr:uid="{00000000-0005-0000-0000-0000F27C0000}"/>
    <cellStyle name="Normal 6 5 3 2 2 6 2 3" xfId="32198" xr:uid="{00000000-0005-0000-0000-0000F37C0000}"/>
    <cellStyle name="Normal 6 5 3 2 2 6 3" xfId="16904" xr:uid="{00000000-0005-0000-0000-0000F47C0000}"/>
    <cellStyle name="Normal 6 5 3 2 2 6 3 2" xfId="16905" xr:uid="{00000000-0005-0000-0000-0000F57C0000}"/>
    <cellStyle name="Normal 6 5 3 2 2 6 3 2 2" xfId="42217" xr:uid="{00000000-0005-0000-0000-0000F67C0000}"/>
    <cellStyle name="Normal 6 5 3 2 2 6 3 3" xfId="32199" xr:uid="{00000000-0005-0000-0000-0000F77C0000}"/>
    <cellStyle name="Normal 6 5 3 2 2 6 4" xfId="16906" xr:uid="{00000000-0005-0000-0000-0000F87C0000}"/>
    <cellStyle name="Normal 6 5 3 2 2 6 4 2" xfId="36527" xr:uid="{00000000-0005-0000-0000-0000F97C0000}"/>
    <cellStyle name="Normal 6 5 3 2 2 6 5" xfId="25931" xr:uid="{00000000-0005-0000-0000-0000FA7C0000}"/>
    <cellStyle name="Normal 6 5 3 2 2 7" xfId="16907" xr:uid="{00000000-0005-0000-0000-0000FB7C0000}"/>
    <cellStyle name="Normal 6 5 3 2 2 7 2" xfId="16908" xr:uid="{00000000-0005-0000-0000-0000FC7C0000}"/>
    <cellStyle name="Normal 6 5 3 2 2 7 2 2" xfId="42218" xr:uid="{00000000-0005-0000-0000-0000FD7C0000}"/>
    <cellStyle name="Normal 6 5 3 2 2 7 3" xfId="32200" xr:uid="{00000000-0005-0000-0000-0000FE7C0000}"/>
    <cellStyle name="Normal 6 5 3 2 2 8" xfId="16909" xr:uid="{00000000-0005-0000-0000-0000FF7C0000}"/>
    <cellStyle name="Normal 6 5 3 2 2 8 2" xfId="16910" xr:uid="{00000000-0005-0000-0000-0000007D0000}"/>
    <cellStyle name="Normal 6 5 3 2 2 8 2 2" xfId="42219" xr:uid="{00000000-0005-0000-0000-0000017D0000}"/>
    <cellStyle name="Normal 6 5 3 2 2 8 3" xfId="32201" xr:uid="{00000000-0005-0000-0000-0000027D0000}"/>
    <cellStyle name="Normal 6 5 3 2 2 9" xfId="16911" xr:uid="{00000000-0005-0000-0000-0000037D0000}"/>
    <cellStyle name="Normal 6 5 3 2 2 9 2" xfId="36510" xr:uid="{00000000-0005-0000-0000-0000047D0000}"/>
    <cellStyle name="Normal 6 5 3 2 3" xfId="16912" xr:uid="{00000000-0005-0000-0000-0000057D0000}"/>
    <cellStyle name="Normal 6 5 3 2 3 2" xfId="16913" xr:uid="{00000000-0005-0000-0000-0000067D0000}"/>
    <cellStyle name="Normal 6 5 3 2 3 2 2" xfId="16914" xr:uid="{00000000-0005-0000-0000-0000077D0000}"/>
    <cellStyle name="Normal 6 5 3 2 3 2 2 2" xfId="16915" xr:uid="{00000000-0005-0000-0000-0000087D0000}"/>
    <cellStyle name="Normal 6 5 3 2 3 2 2 2 2" xfId="16916" xr:uid="{00000000-0005-0000-0000-0000097D0000}"/>
    <cellStyle name="Normal 6 5 3 2 3 2 2 2 2 2" xfId="42220" xr:uid="{00000000-0005-0000-0000-00000A7D0000}"/>
    <cellStyle name="Normal 6 5 3 2 3 2 2 2 3" xfId="32202" xr:uid="{00000000-0005-0000-0000-00000B7D0000}"/>
    <cellStyle name="Normal 6 5 3 2 3 2 2 3" xfId="16917" xr:uid="{00000000-0005-0000-0000-00000C7D0000}"/>
    <cellStyle name="Normal 6 5 3 2 3 2 2 3 2" xfId="16918" xr:uid="{00000000-0005-0000-0000-00000D7D0000}"/>
    <cellStyle name="Normal 6 5 3 2 3 2 2 3 2 2" xfId="42221" xr:uid="{00000000-0005-0000-0000-00000E7D0000}"/>
    <cellStyle name="Normal 6 5 3 2 3 2 2 3 3" xfId="32203" xr:uid="{00000000-0005-0000-0000-00000F7D0000}"/>
    <cellStyle name="Normal 6 5 3 2 3 2 2 4" xfId="16919" xr:uid="{00000000-0005-0000-0000-0000107D0000}"/>
    <cellStyle name="Normal 6 5 3 2 3 2 2 4 2" xfId="36530" xr:uid="{00000000-0005-0000-0000-0000117D0000}"/>
    <cellStyle name="Normal 6 5 3 2 3 2 2 5" xfId="25934" xr:uid="{00000000-0005-0000-0000-0000127D0000}"/>
    <cellStyle name="Normal 6 5 3 2 3 2 3" xfId="16920" xr:uid="{00000000-0005-0000-0000-0000137D0000}"/>
    <cellStyle name="Normal 6 5 3 2 3 2 3 2" xfId="16921" xr:uid="{00000000-0005-0000-0000-0000147D0000}"/>
    <cellStyle name="Normal 6 5 3 2 3 2 3 2 2" xfId="16922" xr:uid="{00000000-0005-0000-0000-0000157D0000}"/>
    <cellStyle name="Normal 6 5 3 2 3 2 3 2 2 2" xfId="42222" xr:uid="{00000000-0005-0000-0000-0000167D0000}"/>
    <cellStyle name="Normal 6 5 3 2 3 2 3 2 3" xfId="32204" xr:uid="{00000000-0005-0000-0000-0000177D0000}"/>
    <cellStyle name="Normal 6 5 3 2 3 2 3 3" xfId="16923" xr:uid="{00000000-0005-0000-0000-0000187D0000}"/>
    <cellStyle name="Normal 6 5 3 2 3 2 3 3 2" xfId="16924" xr:uid="{00000000-0005-0000-0000-0000197D0000}"/>
    <cellStyle name="Normal 6 5 3 2 3 2 3 3 2 2" xfId="42223" xr:uid="{00000000-0005-0000-0000-00001A7D0000}"/>
    <cellStyle name="Normal 6 5 3 2 3 2 3 3 3" xfId="32205" xr:uid="{00000000-0005-0000-0000-00001B7D0000}"/>
    <cellStyle name="Normal 6 5 3 2 3 2 3 4" xfId="16925" xr:uid="{00000000-0005-0000-0000-00001C7D0000}"/>
    <cellStyle name="Normal 6 5 3 2 3 2 3 4 2" xfId="36531" xr:uid="{00000000-0005-0000-0000-00001D7D0000}"/>
    <cellStyle name="Normal 6 5 3 2 3 2 3 5" xfId="25935" xr:uid="{00000000-0005-0000-0000-00001E7D0000}"/>
    <cellStyle name="Normal 6 5 3 2 3 2 4" xfId="16926" xr:uid="{00000000-0005-0000-0000-00001F7D0000}"/>
    <cellStyle name="Normal 6 5 3 2 3 2 4 2" xfId="16927" xr:uid="{00000000-0005-0000-0000-0000207D0000}"/>
    <cellStyle name="Normal 6 5 3 2 3 2 4 2 2" xfId="42224" xr:uid="{00000000-0005-0000-0000-0000217D0000}"/>
    <cellStyle name="Normal 6 5 3 2 3 2 4 3" xfId="32206" xr:uid="{00000000-0005-0000-0000-0000227D0000}"/>
    <cellStyle name="Normal 6 5 3 2 3 2 5" xfId="16928" xr:uid="{00000000-0005-0000-0000-0000237D0000}"/>
    <cellStyle name="Normal 6 5 3 2 3 2 5 2" xfId="16929" xr:uid="{00000000-0005-0000-0000-0000247D0000}"/>
    <cellStyle name="Normal 6 5 3 2 3 2 5 2 2" xfId="42225" xr:uid="{00000000-0005-0000-0000-0000257D0000}"/>
    <cellStyle name="Normal 6 5 3 2 3 2 5 3" xfId="32207" xr:uid="{00000000-0005-0000-0000-0000267D0000}"/>
    <cellStyle name="Normal 6 5 3 2 3 2 6" xfId="16930" xr:uid="{00000000-0005-0000-0000-0000277D0000}"/>
    <cellStyle name="Normal 6 5 3 2 3 2 6 2" xfId="36529" xr:uid="{00000000-0005-0000-0000-0000287D0000}"/>
    <cellStyle name="Normal 6 5 3 2 3 2 7" xfId="25933" xr:uid="{00000000-0005-0000-0000-0000297D0000}"/>
    <cellStyle name="Normal 6 5 3 2 3 3" xfId="16931" xr:uid="{00000000-0005-0000-0000-00002A7D0000}"/>
    <cellStyle name="Normal 6 5 3 2 3 3 2" xfId="16932" xr:uid="{00000000-0005-0000-0000-00002B7D0000}"/>
    <cellStyle name="Normal 6 5 3 2 3 3 2 2" xfId="16933" xr:uid="{00000000-0005-0000-0000-00002C7D0000}"/>
    <cellStyle name="Normal 6 5 3 2 3 3 2 2 2" xfId="42226" xr:uid="{00000000-0005-0000-0000-00002D7D0000}"/>
    <cellStyle name="Normal 6 5 3 2 3 3 2 3" xfId="32208" xr:uid="{00000000-0005-0000-0000-00002E7D0000}"/>
    <cellStyle name="Normal 6 5 3 2 3 3 3" xfId="16934" xr:uid="{00000000-0005-0000-0000-00002F7D0000}"/>
    <cellStyle name="Normal 6 5 3 2 3 3 3 2" xfId="16935" xr:uid="{00000000-0005-0000-0000-0000307D0000}"/>
    <cellStyle name="Normal 6 5 3 2 3 3 3 2 2" xfId="42227" xr:uid="{00000000-0005-0000-0000-0000317D0000}"/>
    <cellStyle name="Normal 6 5 3 2 3 3 3 3" xfId="32209" xr:uid="{00000000-0005-0000-0000-0000327D0000}"/>
    <cellStyle name="Normal 6 5 3 2 3 3 4" xfId="16936" xr:uid="{00000000-0005-0000-0000-0000337D0000}"/>
    <cellStyle name="Normal 6 5 3 2 3 3 4 2" xfId="36532" xr:uid="{00000000-0005-0000-0000-0000347D0000}"/>
    <cellStyle name="Normal 6 5 3 2 3 3 5" xfId="25936" xr:uid="{00000000-0005-0000-0000-0000357D0000}"/>
    <cellStyle name="Normal 6 5 3 2 3 4" xfId="16937" xr:uid="{00000000-0005-0000-0000-0000367D0000}"/>
    <cellStyle name="Normal 6 5 3 2 3 4 2" xfId="16938" xr:uid="{00000000-0005-0000-0000-0000377D0000}"/>
    <cellStyle name="Normal 6 5 3 2 3 4 2 2" xfId="16939" xr:uid="{00000000-0005-0000-0000-0000387D0000}"/>
    <cellStyle name="Normal 6 5 3 2 3 4 2 2 2" xfId="42228" xr:uid="{00000000-0005-0000-0000-0000397D0000}"/>
    <cellStyle name="Normal 6 5 3 2 3 4 2 3" xfId="32210" xr:uid="{00000000-0005-0000-0000-00003A7D0000}"/>
    <cellStyle name="Normal 6 5 3 2 3 4 3" xfId="16940" xr:uid="{00000000-0005-0000-0000-00003B7D0000}"/>
    <cellStyle name="Normal 6 5 3 2 3 4 3 2" xfId="16941" xr:uid="{00000000-0005-0000-0000-00003C7D0000}"/>
    <cellStyle name="Normal 6 5 3 2 3 4 3 2 2" xfId="42229" xr:uid="{00000000-0005-0000-0000-00003D7D0000}"/>
    <cellStyle name="Normal 6 5 3 2 3 4 3 3" xfId="32211" xr:uid="{00000000-0005-0000-0000-00003E7D0000}"/>
    <cellStyle name="Normal 6 5 3 2 3 4 4" xfId="16942" xr:uid="{00000000-0005-0000-0000-00003F7D0000}"/>
    <cellStyle name="Normal 6 5 3 2 3 4 4 2" xfId="36533" xr:uid="{00000000-0005-0000-0000-0000407D0000}"/>
    <cellStyle name="Normal 6 5 3 2 3 4 5" xfId="25937" xr:uid="{00000000-0005-0000-0000-0000417D0000}"/>
    <cellStyle name="Normal 6 5 3 2 3 5" xfId="16943" xr:uid="{00000000-0005-0000-0000-0000427D0000}"/>
    <cellStyle name="Normal 6 5 3 2 3 5 2" xfId="16944" xr:uid="{00000000-0005-0000-0000-0000437D0000}"/>
    <cellStyle name="Normal 6 5 3 2 3 5 2 2" xfId="42230" xr:uid="{00000000-0005-0000-0000-0000447D0000}"/>
    <cellStyle name="Normal 6 5 3 2 3 5 3" xfId="32212" xr:uid="{00000000-0005-0000-0000-0000457D0000}"/>
    <cellStyle name="Normal 6 5 3 2 3 6" xfId="16945" xr:uid="{00000000-0005-0000-0000-0000467D0000}"/>
    <cellStyle name="Normal 6 5 3 2 3 6 2" xfId="16946" xr:uid="{00000000-0005-0000-0000-0000477D0000}"/>
    <cellStyle name="Normal 6 5 3 2 3 6 2 2" xfId="42231" xr:uid="{00000000-0005-0000-0000-0000487D0000}"/>
    <cellStyle name="Normal 6 5 3 2 3 6 3" xfId="32213" xr:uid="{00000000-0005-0000-0000-0000497D0000}"/>
    <cellStyle name="Normal 6 5 3 2 3 7" xfId="16947" xr:uid="{00000000-0005-0000-0000-00004A7D0000}"/>
    <cellStyle name="Normal 6 5 3 2 3 7 2" xfId="36528" xr:uid="{00000000-0005-0000-0000-00004B7D0000}"/>
    <cellStyle name="Normal 6 5 3 2 3 8" xfId="25932" xr:uid="{00000000-0005-0000-0000-00004C7D0000}"/>
    <cellStyle name="Normal 6 5 3 2 4" xfId="16948" xr:uid="{00000000-0005-0000-0000-00004D7D0000}"/>
    <cellStyle name="Normal 6 5 3 2 4 2" xfId="16949" xr:uid="{00000000-0005-0000-0000-00004E7D0000}"/>
    <cellStyle name="Normal 6 5 3 2 4 2 2" xfId="16950" xr:uid="{00000000-0005-0000-0000-00004F7D0000}"/>
    <cellStyle name="Normal 6 5 3 2 4 2 2 2" xfId="16951" xr:uid="{00000000-0005-0000-0000-0000507D0000}"/>
    <cellStyle name="Normal 6 5 3 2 4 2 2 2 2" xfId="16952" xr:uid="{00000000-0005-0000-0000-0000517D0000}"/>
    <cellStyle name="Normal 6 5 3 2 4 2 2 2 2 2" xfId="42232" xr:uid="{00000000-0005-0000-0000-0000527D0000}"/>
    <cellStyle name="Normal 6 5 3 2 4 2 2 2 3" xfId="32214" xr:uid="{00000000-0005-0000-0000-0000537D0000}"/>
    <cellStyle name="Normal 6 5 3 2 4 2 2 3" xfId="16953" xr:uid="{00000000-0005-0000-0000-0000547D0000}"/>
    <cellStyle name="Normal 6 5 3 2 4 2 2 3 2" xfId="16954" xr:uid="{00000000-0005-0000-0000-0000557D0000}"/>
    <cellStyle name="Normal 6 5 3 2 4 2 2 3 2 2" xfId="42233" xr:uid="{00000000-0005-0000-0000-0000567D0000}"/>
    <cellStyle name="Normal 6 5 3 2 4 2 2 3 3" xfId="32215" xr:uid="{00000000-0005-0000-0000-0000577D0000}"/>
    <cellStyle name="Normal 6 5 3 2 4 2 2 4" xfId="16955" xr:uid="{00000000-0005-0000-0000-0000587D0000}"/>
    <cellStyle name="Normal 6 5 3 2 4 2 2 4 2" xfId="36536" xr:uid="{00000000-0005-0000-0000-0000597D0000}"/>
    <cellStyle name="Normal 6 5 3 2 4 2 2 5" xfId="25940" xr:uid="{00000000-0005-0000-0000-00005A7D0000}"/>
    <cellStyle name="Normal 6 5 3 2 4 2 3" xfId="16956" xr:uid="{00000000-0005-0000-0000-00005B7D0000}"/>
    <cellStyle name="Normal 6 5 3 2 4 2 3 2" xfId="16957" xr:uid="{00000000-0005-0000-0000-00005C7D0000}"/>
    <cellStyle name="Normal 6 5 3 2 4 2 3 2 2" xfId="16958" xr:uid="{00000000-0005-0000-0000-00005D7D0000}"/>
    <cellStyle name="Normal 6 5 3 2 4 2 3 2 2 2" xfId="42234" xr:uid="{00000000-0005-0000-0000-00005E7D0000}"/>
    <cellStyle name="Normal 6 5 3 2 4 2 3 2 3" xfId="32216" xr:uid="{00000000-0005-0000-0000-00005F7D0000}"/>
    <cellStyle name="Normal 6 5 3 2 4 2 3 3" xfId="16959" xr:uid="{00000000-0005-0000-0000-0000607D0000}"/>
    <cellStyle name="Normal 6 5 3 2 4 2 3 3 2" xfId="16960" xr:uid="{00000000-0005-0000-0000-0000617D0000}"/>
    <cellStyle name="Normal 6 5 3 2 4 2 3 3 2 2" xfId="42235" xr:uid="{00000000-0005-0000-0000-0000627D0000}"/>
    <cellStyle name="Normal 6 5 3 2 4 2 3 3 3" xfId="32217" xr:uid="{00000000-0005-0000-0000-0000637D0000}"/>
    <cellStyle name="Normal 6 5 3 2 4 2 3 4" xfId="16961" xr:uid="{00000000-0005-0000-0000-0000647D0000}"/>
    <cellStyle name="Normal 6 5 3 2 4 2 3 4 2" xfId="36537" xr:uid="{00000000-0005-0000-0000-0000657D0000}"/>
    <cellStyle name="Normal 6 5 3 2 4 2 3 5" xfId="25941" xr:uid="{00000000-0005-0000-0000-0000667D0000}"/>
    <cellStyle name="Normal 6 5 3 2 4 2 4" xfId="16962" xr:uid="{00000000-0005-0000-0000-0000677D0000}"/>
    <cellStyle name="Normal 6 5 3 2 4 2 4 2" xfId="16963" xr:uid="{00000000-0005-0000-0000-0000687D0000}"/>
    <cellStyle name="Normal 6 5 3 2 4 2 4 2 2" xfId="42236" xr:uid="{00000000-0005-0000-0000-0000697D0000}"/>
    <cellStyle name="Normal 6 5 3 2 4 2 4 3" xfId="32218" xr:uid="{00000000-0005-0000-0000-00006A7D0000}"/>
    <cellStyle name="Normal 6 5 3 2 4 2 5" xfId="16964" xr:uid="{00000000-0005-0000-0000-00006B7D0000}"/>
    <cellStyle name="Normal 6 5 3 2 4 2 5 2" xfId="16965" xr:uid="{00000000-0005-0000-0000-00006C7D0000}"/>
    <cellStyle name="Normal 6 5 3 2 4 2 5 2 2" xfId="42237" xr:uid="{00000000-0005-0000-0000-00006D7D0000}"/>
    <cellStyle name="Normal 6 5 3 2 4 2 5 3" xfId="32219" xr:uid="{00000000-0005-0000-0000-00006E7D0000}"/>
    <cellStyle name="Normal 6 5 3 2 4 2 6" xfId="16966" xr:uid="{00000000-0005-0000-0000-00006F7D0000}"/>
    <cellStyle name="Normal 6 5 3 2 4 2 6 2" xfId="36535" xr:uid="{00000000-0005-0000-0000-0000707D0000}"/>
    <cellStyle name="Normal 6 5 3 2 4 2 7" xfId="25939" xr:uid="{00000000-0005-0000-0000-0000717D0000}"/>
    <cellStyle name="Normal 6 5 3 2 4 3" xfId="16967" xr:uid="{00000000-0005-0000-0000-0000727D0000}"/>
    <cellStyle name="Normal 6 5 3 2 4 3 2" xfId="16968" xr:uid="{00000000-0005-0000-0000-0000737D0000}"/>
    <cellStyle name="Normal 6 5 3 2 4 3 2 2" xfId="16969" xr:uid="{00000000-0005-0000-0000-0000747D0000}"/>
    <cellStyle name="Normal 6 5 3 2 4 3 2 2 2" xfId="42238" xr:uid="{00000000-0005-0000-0000-0000757D0000}"/>
    <cellStyle name="Normal 6 5 3 2 4 3 2 3" xfId="32220" xr:uid="{00000000-0005-0000-0000-0000767D0000}"/>
    <cellStyle name="Normal 6 5 3 2 4 3 3" xfId="16970" xr:uid="{00000000-0005-0000-0000-0000777D0000}"/>
    <cellStyle name="Normal 6 5 3 2 4 3 3 2" xfId="16971" xr:uid="{00000000-0005-0000-0000-0000787D0000}"/>
    <cellStyle name="Normal 6 5 3 2 4 3 3 2 2" xfId="42239" xr:uid="{00000000-0005-0000-0000-0000797D0000}"/>
    <cellStyle name="Normal 6 5 3 2 4 3 3 3" xfId="32221" xr:uid="{00000000-0005-0000-0000-00007A7D0000}"/>
    <cellStyle name="Normal 6 5 3 2 4 3 4" xfId="16972" xr:uid="{00000000-0005-0000-0000-00007B7D0000}"/>
    <cellStyle name="Normal 6 5 3 2 4 3 4 2" xfId="36538" xr:uid="{00000000-0005-0000-0000-00007C7D0000}"/>
    <cellStyle name="Normal 6 5 3 2 4 3 5" xfId="25942" xr:uid="{00000000-0005-0000-0000-00007D7D0000}"/>
    <cellStyle name="Normal 6 5 3 2 4 4" xfId="16973" xr:uid="{00000000-0005-0000-0000-00007E7D0000}"/>
    <cellStyle name="Normal 6 5 3 2 4 4 2" xfId="16974" xr:uid="{00000000-0005-0000-0000-00007F7D0000}"/>
    <cellStyle name="Normal 6 5 3 2 4 4 2 2" xfId="16975" xr:uid="{00000000-0005-0000-0000-0000807D0000}"/>
    <cellStyle name="Normal 6 5 3 2 4 4 2 2 2" xfId="42240" xr:uid="{00000000-0005-0000-0000-0000817D0000}"/>
    <cellStyle name="Normal 6 5 3 2 4 4 2 3" xfId="32222" xr:uid="{00000000-0005-0000-0000-0000827D0000}"/>
    <cellStyle name="Normal 6 5 3 2 4 4 3" xfId="16976" xr:uid="{00000000-0005-0000-0000-0000837D0000}"/>
    <cellStyle name="Normal 6 5 3 2 4 4 3 2" xfId="16977" xr:uid="{00000000-0005-0000-0000-0000847D0000}"/>
    <cellStyle name="Normal 6 5 3 2 4 4 3 2 2" xfId="42241" xr:uid="{00000000-0005-0000-0000-0000857D0000}"/>
    <cellStyle name="Normal 6 5 3 2 4 4 3 3" xfId="32223" xr:uid="{00000000-0005-0000-0000-0000867D0000}"/>
    <cellStyle name="Normal 6 5 3 2 4 4 4" xfId="16978" xr:uid="{00000000-0005-0000-0000-0000877D0000}"/>
    <cellStyle name="Normal 6 5 3 2 4 4 4 2" xfId="36539" xr:uid="{00000000-0005-0000-0000-0000887D0000}"/>
    <cellStyle name="Normal 6 5 3 2 4 4 5" xfId="25943" xr:uid="{00000000-0005-0000-0000-0000897D0000}"/>
    <cellStyle name="Normal 6 5 3 2 4 5" xfId="16979" xr:uid="{00000000-0005-0000-0000-00008A7D0000}"/>
    <cellStyle name="Normal 6 5 3 2 4 5 2" xfId="16980" xr:uid="{00000000-0005-0000-0000-00008B7D0000}"/>
    <cellStyle name="Normal 6 5 3 2 4 5 2 2" xfId="42242" xr:uid="{00000000-0005-0000-0000-00008C7D0000}"/>
    <cellStyle name="Normal 6 5 3 2 4 5 3" xfId="32224" xr:uid="{00000000-0005-0000-0000-00008D7D0000}"/>
    <cellStyle name="Normal 6 5 3 2 4 6" xfId="16981" xr:uid="{00000000-0005-0000-0000-00008E7D0000}"/>
    <cellStyle name="Normal 6 5 3 2 4 6 2" xfId="16982" xr:uid="{00000000-0005-0000-0000-00008F7D0000}"/>
    <cellStyle name="Normal 6 5 3 2 4 6 2 2" xfId="42243" xr:uid="{00000000-0005-0000-0000-0000907D0000}"/>
    <cellStyle name="Normal 6 5 3 2 4 6 3" xfId="32225" xr:uid="{00000000-0005-0000-0000-0000917D0000}"/>
    <cellStyle name="Normal 6 5 3 2 4 7" xfId="16983" xr:uid="{00000000-0005-0000-0000-0000927D0000}"/>
    <cellStyle name="Normal 6 5 3 2 4 7 2" xfId="36534" xr:uid="{00000000-0005-0000-0000-0000937D0000}"/>
    <cellStyle name="Normal 6 5 3 2 4 8" xfId="25938" xr:uid="{00000000-0005-0000-0000-0000947D0000}"/>
    <cellStyle name="Normal 6 5 3 2 5" xfId="16984" xr:uid="{00000000-0005-0000-0000-0000957D0000}"/>
    <cellStyle name="Normal 6 5 3 2 5 2" xfId="16985" xr:uid="{00000000-0005-0000-0000-0000967D0000}"/>
    <cellStyle name="Normal 6 5 3 2 5 2 2" xfId="16986" xr:uid="{00000000-0005-0000-0000-0000977D0000}"/>
    <cellStyle name="Normal 6 5 3 2 5 2 2 2" xfId="16987" xr:uid="{00000000-0005-0000-0000-0000987D0000}"/>
    <cellStyle name="Normal 6 5 3 2 5 2 2 2 2" xfId="16988" xr:uid="{00000000-0005-0000-0000-0000997D0000}"/>
    <cellStyle name="Normal 6 5 3 2 5 2 2 2 2 2" xfId="42244" xr:uid="{00000000-0005-0000-0000-00009A7D0000}"/>
    <cellStyle name="Normal 6 5 3 2 5 2 2 2 3" xfId="32226" xr:uid="{00000000-0005-0000-0000-00009B7D0000}"/>
    <cellStyle name="Normal 6 5 3 2 5 2 2 3" xfId="16989" xr:uid="{00000000-0005-0000-0000-00009C7D0000}"/>
    <cellStyle name="Normal 6 5 3 2 5 2 2 3 2" xfId="16990" xr:uid="{00000000-0005-0000-0000-00009D7D0000}"/>
    <cellStyle name="Normal 6 5 3 2 5 2 2 3 2 2" xfId="42245" xr:uid="{00000000-0005-0000-0000-00009E7D0000}"/>
    <cellStyle name="Normal 6 5 3 2 5 2 2 3 3" xfId="32227" xr:uid="{00000000-0005-0000-0000-00009F7D0000}"/>
    <cellStyle name="Normal 6 5 3 2 5 2 2 4" xfId="16991" xr:uid="{00000000-0005-0000-0000-0000A07D0000}"/>
    <cellStyle name="Normal 6 5 3 2 5 2 2 4 2" xfId="36542" xr:uid="{00000000-0005-0000-0000-0000A17D0000}"/>
    <cellStyle name="Normal 6 5 3 2 5 2 2 5" xfId="25946" xr:uid="{00000000-0005-0000-0000-0000A27D0000}"/>
    <cellStyle name="Normal 6 5 3 2 5 2 3" xfId="16992" xr:uid="{00000000-0005-0000-0000-0000A37D0000}"/>
    <cellStyle name="Normal 6 5 3 2 5 2 3 2" xfId="16993" xr:uid="{00000000-0005-0000-0000-0000A47D0000}"/>
    <cellStyle name="Normal 6 5 3 2 5 2 3 2 2" xfId="16994" xr:uid="{00000000-0005-0000-0000-0000A57D0000}"/>
    <cellStyle name="Normal 6 5 3 2 5 2 3 2 2 2" xfId="42246" xr:uid="{00000000-0005-0000-0000-0000A67D0000}"/>
    <cellStyle name="Normal 6 5 3 2 5 2 3 2 3" xfId="32228" xr:uid="{00000000-0005-0000-0000-0000A77D0000}"/>
    <cellStyle name="Normal 6 5 3 2 5 2 3 3" xfId="16995" xr:uid="{00000000-0005-0000-0000-0000A87D0000}"/>
    <cellStyle name="Normal 6 5 3 2 5 2 3 3 2" xfId="16996" xr:uid="{00000000-0005-0000-0000-0000A97D0000}"/>
    <cellStyle name="Normal 6 5 3 2 5 2 3 3 2 2" xfId="42247" xr:uid="{00000000-0005-0000-0000-0000AA7D0000}"/>
    <cellStyle name="Normal 6 5 3 2 5 2 3 3 3" xfId="32229" xr:uid="{00000000-0005-0000-0000-0000AB7D0000}"/>
    <cellStyle name="Normal 6 5 3 2 5 2 3 4" xfId="16997" xr:uid="{00000000-0005-0000-0000-0000AC7D0000}"/>
    <cellStyle name="Normal 6 5 3 2 5 2 3 4 2" xfId="36543" xr:uid="{00000000-0005-0000-0000-0000AD7D0000}"/>
    <cellStyle name="Normal 6 5 3 2 5 2 3 5" xfId="25947" xr:uid="{00000000-0005-0000-0000-0000AE7D0000}"/>
    <cellStyle name="Normal 6 5 3 2 5 2 4" xfId="16998" xr:uid="{00000000-0005-0000-0000-0000AF7D0000}"/>
    <cellStyle name="Normal 6 5 3 2 5 2 4 2" xfId="16999" xr:uid="{00000000-0005-0000-0000-0000B07D0000}"/>
    <cellStyle name="Normal 6 5 3 2 5 2 4 2 2" xfId="42248" xr:uid="{00000000-0005-0000-0000-0000B17D0000}"/>
    <cellStyle name="Normal 6 5 3 2 5 2 4 3" xfId="32230" xr:uid="{00000000-0005-0000-0000-0000B27D0000}"/>
    <cellStyle name="Normal 6 5 3 2 5 2 5" xfId="17000" xr:uid="{00000000-0005-0000-0000-0000B37D0000}"/>
    <cellStyle name="Normal 6 5 3 2 5 2 5 2" xfId="17001" xr:uid="{00000000-0005-0000-0000-0000B47D0000}"/>
    <cellStyle name="Normal 6 5 3 2 5 2 5 2 2" xfId="42249" xr:uid="{00000000-0005-0000-0000-0000B57D0000}"/>
    <cellStyle name="Normal 6 5 3 2 5 2 5 3" xfId="32231" xr:uid="{00000000-0005-0000-0000-0000B67D0000}"/>
    <cellStyle name="Normal 6 5 3 2 5 2 6" xfId="17002" xr:uid="{00000000-0005-0000-0000-0000B77D0000}"/>
    <cellStyle name="Normal 6 5 3 2 5 2 6 2" xfId="36541" xr:uid="{00000000-0005-0000-0000-0000B87D0000}"/>
    <cellStyle name="Normal 6 5 3 2 5 2 7" xfId="25945" xr:uid="{00000000-0005-0000-0000-0000B97D0000}"/>
    <cellStyle name="Normal 6 5 3 2 5 3" xfId="17003" xr:uid="{00000000-0005-0000-0000-0000BA7D0000}"/>
    <cellStyle name="Normal 6 5 3 2 5 3 2" xfId="17004" xr:uid="{00000000-0005-0000-0000-0000BB7D0000}"/>
    <cellStyle name="Normal 6 5 3 2 5 3 2 2" xfId="17005" xr:uid="{00000000-0005-0000-0000-0000BC7D0000}"/>
    <cellStyle name="Normal 6 5 3 2 5 3 2 2 2" xfId="42250" xr:uid="{00000000-0005-0000-0000-0000BD7D0000}"/>
    <cellStyle name="Normal 6 5 3 2 5 3 2 3" xfId="32232" xr:uid="{00000000-0005-0000-0000-0000BE7D0000}"/>
    <cellStyle name="Normal 6 5 3 2 5 3 3" xfId="17006" xr:uid="{00000000-0005-0000-0000-0000BF7D0000}"/>
    <cellStyle name="Normal 6 5 3 2 5 3 3 2" xfId="17007" xr:uid="{00000000-0005-0000-0000-0000C07D0000}"/>
    <cellStyle name="Normal 6 5 3 2 5 3 3 2 2" xfId="42251" xr:uid="{00000000-0005-0000-0000-0000C17D0000}"/>
    <cellStyle name="Normal 6 5 3 2 5 3 3 3" xfId="32233" xr:uid="{00000000-0005-0000-0000-0000C27D0000}"/>
    <cellStyle name="Normal 6 5 3 2 5 3 4" xfId="17008" xr:uid="{00000000-0005-0000-0000-0000C37D0000}"/>
    <cellStyle name="Normal 6 5 3 2 5 3 4 2" xfId="36544" xr:uid="{00000000-0005-0000-0000-0000C47D0000}"/>
    <cellStyle name="Normal 6 5 3 2 5 3 5" xfId="25948" xr:uid="{00000000-0005-0000-0000-0000C57D0000}"/>
    <cellStyle name="Normal 6 5 3 2 5 4" xfId="17009" xr:uid="{00000000-0005-0000-0000-0000C67D0000}"/>
    <cellStyle name="Normal 6 5 3 2 5 4 2" xfId="17010" xr:uid="{00000000-0005-0000-0000-0000C77D0000}"/>
    <cellStyle name="Normal 6 5 3 2 5 4 2 2" xfId="17011" xr:uid="{00000000-0005-0000-0000-0000C87D0000}"/>
    <cellStyle name="Normal 6 5 3 2 5 4 2 2 2" xfId="42252" xr:uid="{00000000-0005-0000-0000-0000C97D0000}"/>
    <cellStyle name="Normal 6 5 3 2 5 4 2 3" xfId="32234" xr:uid="{00000000-0005-0000-0000-0000CA7D0000}"/>
    <cellStyle name="Normal 6 5 3 2 5 4 3" xfId="17012" xr:uid="{00000000-0005-0000-0000-0000CB7D0000}"/>
    <cellStyle name="Normal 6 5 3 2 5 4 3 2" xfId="17013" xr:uid="{00000000-0005-0000-0000-0000CC7D0000}"/>
    <cellStyle name="Normal 6 5 3 2 5 4 3 2 2" xfId="42253" xr:uid="{00000000-0005-0000-0000-0000CD7D0000}"/>
    <cellStyle name="Normal 6 5 3 2 5 4 3 3" xfId="32235" xr:uid="{00000000-0005-0000-0000-0000CE7D0000}"/>
    <cellStyle name="Normal 6 5 3 2 5 4 4" xfId="17014" xr:uid="{00000000-0005-0000-0000-0000CF7D0000}"/>
    <cellStyle name="Normal 6 5 3 2 5 4 4 2" xfId="36545" xr:uid="{00000000-0005-0000-0000-0000D07D0000}"/>
    <cellStyle name="Normal 6 5 3 2 5 4 5" xfId="25949" xr:uid="{00000000-0005-0000-0000-0000D17D0000}"/>
    <cellStyle name="Normal 6 5 3 2 5 5" xfId="17015" xr:uid="{00000000-0005-0000-0000-0000D27D0000}"/>
    <cellStyle name="Normal 6 5 3 2 5 5 2" xfId="17016" xr:uid="{00000000-0005-0000-0000-0000D37D0000}"/>
    <cellStyle name="Normal 6 5 3 2 5 5 2 2" xfId="42254" xr:uid="{00000000-0005-0000-0000-0000D47D0000}"/>
    <cellStyle name="Normal 6 5 3 2 5 5 3" xfId="32236" xr:uid="{00000000-0005-0000-0000-0000D57D0000}"/>
    <cellStyle name="Normal 6 5 3 2 5 6" xfId="17017" xr:uid="{00000000-0005-0000-0000-0000D67D0000}"/>
    <cellStyle name="Normal 6 5 3 2 5 6 2" xfId="17018" xr:uid="{00000000-0005-0000-0000-0000D77D0000}"/>
    <cellStyle name="Normal 6 5 3 2 5 6 2 2" xfId="42255" xr:uid="{00000000-0005-0000-0000-0000D87D0000}"/>
    <cellStyle name="Normal 6 5 3 2 5 6 3" xfId="32237" xr:uid="{00000000-0005-0000-0000-0000D97D0000}"/>
    <cellStyle name="Normal 6 5 3 2 5 7" xfId="17019" xr:uid="{00000000-0005-0000-0000-0000DA7D0000}"/>
    <cellStyle name="Normal 6 5 3 2 5 7 2" xfId="36540" xr:uid="{00000000-0005-0000-0000-0000DB7D0000}"/>
    <cellStyle name="Normal 6 5 3 2 5 8" xfId="25944" xr:uid="{00000000-0005-0000-0000-0000DC7D0000}"/>
    <cellStyle name="Normal 6 5 3 2 6" xfId="17020" xr:uid="{00000000-0005-0000-0000-0000DD7D0000}"/>
    <cellStyle name="Normal 6 5 3 2 6 2" xfId="17021" xr:uid="{00000000-0005-0000-0000-0000DE7D0000}"/>
    <cellStyle name="Normal 6 5 3 2 6 2 2" xfId="17022" xr:uid="{00000000-0005-0000-0000-0000DF7D0000}"/>
    <cellStyle name="Normal 6 5 3 2 6 2 2 2" xfId="17023" xr:uid="{00000000-0005-0000-0000-0000E07D0000}"/>
    <cellStyle name="Normal 6 5 3 2 6 2 2 2 2" xfId="42256" xr:uid="{00000000-0005-0000-0000-0000E17D0000}"/>
    <cellStyle name="Normal 6 5 3 2 6 2 2 3" xfId="32238" xr:uid="{00000000-0005-0000-0000-0000E27D0000}"/>
    <cellStyle name="Normal 6 5 3 2 6 2 3" xfId="17024" xr:uid="{00000000-0005-0000-0000-0000E37D0000}"/>
    <cellStyle name="Normal 6 5 3 2 6 2 3 2" xfId="17025" xr:uid="{00000000-0005-0000-0000-0000E47D0000}"/>
    <cellStyle name="Normal 6 5 3 2 6 2 3 2 2" xfId="42257" xr:uid="{00000000-0005-0000-0000-0000E57D0000}"/>
    <cellStyle name="Normal 6 5 3 2 6 2 3 3" xfId="32239" xr:uid="{00000000-0005-0000-0000-0000E67D0000}"/>
    <cellStyle name="Normal 6 5 3 2 6 2 4" xfId="17026" xr:uid="{00000000-0005-0000-0000-0000E77D0000}"/>
    <cellStyle name="Normal 6 5 3 2 6 2 4 2" xfId="36547" xr:uid="{00000000-0005-0000-0000-0000E87D0000}"/>
    <cellStyle name="Normal 6 5 3 2 6 2 5" xfId="25951" xr:uid="{00000000-0005-0000-0000-0000E97D0000}"/>
    <cellStyle name="Normal 6 5 3 2 6 3" xfId="17027" xr:uid="{00000000-0005-0000-0000-0000EA7D0000}"/>
    <cellStyle name="Normal 6 5 3 2 6 3 2" xfId="17028" xr:uid="{00000000-0005-0000-0000-0000EB7D0000}"/>
    <cellStyle name="Normal 6 5 3 2 6 3 2 2" xfId="17029" xr:uid="{00000000-0005-0000-0000-0000EC7D0000}"/>
    <cellStyle name="Normal 6 5 3 2 6 3 2 2 2" xfId="42258" xr:uid="{00000000-0005-0000-0000-0000ED7D0000}"/>
    <cellStyle name="Normal 6 5 3 2 6 3 2 3" xfId="32240" xr:uid="{00000000-0005-0000-0000-0000EE7D0000}"/>
    <cellStyle name="Normal 6 5 3 2 6 3 3" xfId="17030" xr:uid="{00000000-0005-0000-0000-0000EF7D0000}"/>
    <cellStyle name="Normal 6 5 3 2 6 3 3 2" xfId="17031" xr:uid="{00000000-0005-0000-0000-0000F07D0000}"/>
    <cellStyle name="Normal 6 5 3 2 6 3 3 2 2" xfId="42259" xr:uid="{00000000-0005-0000-0000-0000F17D0000}"/>
    <cellStyle name="Normal 6 5 3 2 6 3 3 3" xfId="32241" xr:uid="{00000000-0005-0000-0000-0000F27D0000}"/>
    <cellStyle name="Normal 6 5 3 2 6 3 4" xfId="17032" xr:uid="{00000000-0005-0000-0000-0000F37D0000}"/>
    <cellStyle name="Normal 6 5 3 2 6 3 4 2" xfId="36548" xr:uid="{00000000-0005-0000-0000-0000F47D0000}"/>
    <cellStyle name="Normal 6 5 3 2 6 3 5" xfId="25952" xr:uid="{00000000-0005-0000-0000-0000F57D0000}"/>
    <cellStyle name="Normal 6 5 3 2 6 4" xfId="17033" xr:uid="{00000000-0005-0000-0000-0000F67D0000}"/>
    <cellStyle name="Normal 6 5 3 2 6 4 2" xfId="17034" xr:uid="{00000000-0005-0000-0000-0000F77D0000}"/>
    <cellStyle name="Normal 6 5 3 2 6 4 2 2" xfId="42260" xr:uid="{00000000-0005-0000-0000-0000F87D0000}"/>
    <cellStyle name="Normal 6 5 3 2 6 4 3" xfId="32242" xr:uid="{00000000-0005-0000-0000-0000F97D0000}"/>
    <cellStyle name="Normal 6 5 3 2 6 5" xfId="17035" xr:uid="{00000000-0005-0000-0000-0000FA7D0000}"/>
    <cellStyle name="Normal 6 5 3 2 6 5 2" xfId="17036" xr:uid="{00000000-0005-0000-0000-0000FB7D0000}"/>
    <cellStyle name="Normal 6 5 3 2 6 5 2 2" xfId="42261" xr:uid="{00000000-0005-0000-0000-0000FC7D0000}"/>
    <cellStyle name="Normal 6 5 3 2 6 5 3" xfId="32243" xr:uid="{00000000-0005-0000-0000-0000FD7D0000}"/>
    <cellStyle name="Normal 6 5 3 2 6 6" xfId="17037" xr:uid="{00000000-0005-0000-0000-0000FE7D0000}"/>
    <cellStyle name="Normal 6 5 3 2 6 6 2" xfId="36546" xr:uid="{00000000-0005-0000-0000-0000FF7D0000}"/>
    <cellStyle name="Normal 6 5 3 2 6 7" xfId="25950" xr:uid="{00000000-0005-0000-0000-0000007E0000}"/>
    <cellStyle name="Normal 6 5 3 2 7" xfId="17038" xr:uid="{00000000-0005-0000-0000-0000017E0000}"/>
    <cellStyle name="Normal 6 5 3 2 7 2" xfId="17039" xr:uid="{00000000-0005-0000-0000-0000027E0000}"/>
    <cellStyle name="Normal 6 5 3 2 7 2 2" xfId="17040" xr:uid="{00000000-0005-0000-0000-0000037E0000}"/>
    <cellStyle name="Normal 6 5 3 2 7 2 2 2" xfId="42262" xr:uid="{00000000-0005-0000-0000-0000047E0000}"/>
    <cellStyle name="Normal 6 5 3 2 7 2 3" xfId="32244" xr:uid="{00000000-0005-0000-0000-0000057E0000}"/>
    <cellStyle name="Normal 6 5 3 2 7 3" xfId="17041" xr:uid="{00000000-0005-0000-0000-0000067E0000}"/>
    <cellStyle name="Normal 6 5 3 2 7 3 2" xfId="17042" xr:uid="{00000000-0005-0000-0000-0000077E0000}"/>
    <cellStyle name="Normal 6 5 3 2 7 3 2 2" xfId="42263" xr:uid="{00000000-0005-0000-0000-0000087E0000}"/>
    <cellStyle name="Normal 6 5 3 2 7 3 3" xfId="32245" xr:uid="{00000000-0005-0000-0000-0000097E0000}"/>
    <cellStyle name="Normal 6 5 3 2 7 4" xfId="17043" xr:uid="{00000000-0005-0000-0000-00000A7E0000}"/>
    <cellStyle name="Normal 6 5 3 2 7 4 2" xfId="36549" xr:uid="{00000000-0005-0000-0000-00000B7E0000}"/>
    <cellStyle name="Normal 6 5 3 2 7 5" xfId="25953" xr:uid="{00000000-0005-0000-0000-00000C7E0000}"/>
    <cellStyle name="Normal 6 5 3 2 8" xfId="17044" xr:uid="{00000000-0005-0000-0000-00000D7E0000}"/>
    <cellStyle name="Normal 6 5 3 2 8 2" xfId="17045" xr:uid="{00000000-0005-0000-0000-00000E7E0000}"/>
    <cellStyle name="Normal 6 5 3 2 8 2 2" xfId="17046" xr:uid="{00000000-0005-0000-0000-00000F7E0000}"/>
    <cellStyle name="Normal 6 5 3 2 8 2 2 2" xfId="42264" xr:uid="{00000000-0005-0000-0000-0000107E0000}"/>
    <cellStyle name="Normal 6 5 3 2 8 2 3" xfId="32246" xr:uid="{00000000-0005-0000-0000-0000117E0000}"/>
    <cellStyle name="Normal 6 5 3 2 8 3" xfId="17047" xr:uid="{00000000-0005-0000-0000-0000127E0000}"/>
    <cellStyle name="Normal 6 5 3 2 8 3 2" xfId="17048" xr:uid="{00000000-0005-0000-0000-0000137E0000}"/>
    <cellStyle name="Normal 6 5 3 2 8 3 2 2" xfId="42265" xr:uid="{00000000-0005-0000-0000-0000147E0000}"/>
    <cellStyle name="Normal 6 5 3 2 8 3 3" xfId="32247" xr:uid="{00000000-0005-0000-0000-0000157E0000}"/>
    <cellStyle name="Normal 6 5 3 2 8 4" xfId="17049" xr:uid="{00000000-0005-0000-0000-0000167E0000}"/>
    <cellStyle name="Normal 6 5 3 2 8 4 2" xfId="36550" xr:uid="{00000000-0005-0000-0000-0000177E0000}"/>
    <cellStyle name="Normal 6 5 3 2 8 5" xfId="25954" xr:uid="{00000000-0005-0000-0000-0000187E0000}"/>
    <cellStyle name="Normal 6 5 3 2 9" xfId="17050" xr:uid="{00000000-0005-0000-0000-0000197E0000}"/>
    <cellStyle name="Normal 6 5 3 2 9 2" xfId="17051" xr:uid="{00000000-0005-0000-0000-00001A7E0000}"/>
    <cellStyle name="Normal 6 5 3 2 9 2 2" xfId="42266" xr:uid="{00000000-0005-0000-0000-00001B7E0000}"/>
    <cellStyle name="Normal 6 5 3 2 9 3" xfId="32248" xr:uid="{00000000-0005-0000-0000-00001C7E0000}"/>
    <cellStyle name="Normal 6 5 3 3" xfId="17052" xr:uid="{00000000-0005-0000-0000-00001D7E0000}"/>
    <cellStyle name="Normal 6 5 3 3 10" xfId="25955" xr:uid="{00000000-0005-0000-0000-00001E7E0000}"/>
    <cellStyle name="Normal 6 5 3 3 2" xfId="17053" xr:uid="{00000000-0005-0000-0000-00001F7E0000}"/>
    <cellStyle name="Normal 6 5 3 3 2 2" xfId="17054" xr:uid="{00000000-0005-0000-0000-0000207E0000}"/>
    <cellStyle name="Normal 6 5 3 3 2 2 2" xfId="17055" xr:uid="{00000000-0005-0000-0000-0000217E0000}"/>
    <cellStyle name="Normal 6 5 3 3 2 2 2 2" xfId="17056" xr:uid="{00000000-0005-0000-0000-0000227E0000}"/>
    <cellStyle name="Normal 6 5 3 3 2 2 2 2 2" xfId="17057" xr:uid="{00000000-0005-0000-0000-0000237E0000}"/>
    <cellStyle name="Normal 6 5 3 3 2 2 2 2 2 2" xfId="42267" xr:uid="{00000000-0005-0000-0000-0000247E0000}"/>
    <cellStyle name="Normal 6 5 3 3 2 2 2 2 3" xfId="32249" xr:uid="{00000000-0005-0000-0000-0000257E0000}"/>
    <cellStyle name="Normal 6 5 3 3 2 2 2 3" xfId="17058" xr:uid="{00000000-0005-0000-0000-0000267E0000}"/>
    <cellStyle name="Normal 6 5 3 3 2 2 2 3 2" xfId="17059" xr:uid="{00000000-0005-0000-0000-0000277E0000}"/>
    <cellStyle name="Normal 6 5 3 3 2 2 2 3 2 2" xfId="42268" xr:uid="{00000000-0005-0000-0000-0000287E0000}"/>
    <cellStyle name="Normal 6 5 3 3 2 2 2 3 3" xfId="32250" xr:uid="{00000000-0005-0000-0000-0000297E0000}"/>
    <cellStyle name="Normal 6 5 3 3 2 2 2 4" xfId="17060" xr:uid="{00000000-0005-0000-0000-00002A7E0000}"/>
    <cellStyle name="Normal 6 5 3 3 2 2 2 4 2" xfId="36554" xr:uid="{00000000-0005-0000-0000-00002B7E0000}"/>
    <cellStyle name="Normal 6 5 3 3 2 2 2 5" xfId="25958" xr:uid="{00000000-0005-0000-0000-00002C7E0000}"/>
    <cellStyle name="Normal 6 5 3 3 2 2 3" xfId="17061" xr:uid="{00000000-0005-0000-0000-00002D7E0000}"/>
    <cellStyle name="Normal 6 5 3 3 2 2 3 2" xfId="17062" xr:uid="{00000000-0005-0000-0000-00002E7E0000}"/>
    <cellStyle name="Normal 6 5 3 3 2 2 3 2 2" xfId="17063" xr:uid="{00000000-0005-0000-0000-00002F7E0000}"/>
    <cellStyle name="Normal 6 5 3 3 2 2 3 2 2 2" xfId="42269" xr:uid="{00000000-0005-0000-0000-0000307E0000}"/>
    <cellStyle name="Normal 6 5 3 3 2 2 3 2 3" xfId="32251" xr:uid="{00000000-0005-0000-0000-0000317E0000}"/>
    <cellStyle name="Normal 6 5 3 3 2 2 3 3" xfId="17064" xr:uid="{00000000-0005-0000-0000-0000327E0000}"/>
    <cellStyle name="Normal 6 5 3 3 2 2 3 3 2" xfId="17065" xr:uid="{00000000-0005-0000-0000-0000337E0000}"/>
    <cellStyle name="Normal 6 5 3 3 2 2 3 3 2 2" xfId="42270" xr:uid="{00000000-0005-0000-0000-0000347E0000}"/>
    <cellStyle name="Normal 6 5 3 3 2 2 3 3 3" xfId="32252" xr:uid="{00000000-0005-0000-0000-0000357E0000}"/>
    <cellStyle name="Normal 6 5 3 3 2 2 3 4" xfId="17066" xr:uid="{00000000-0005-0000-0000-0000367E0000}"/>
    <cellStyle name="Normal 6 5 3 3 2 2 3 4 2" xfId="36555" xr:uid="{00000000-0005-0000-0000-0000377E0000}"/>
    <cellStyle name="Normal 6 5 3 3 2 2 3 5" xfId="25959" xr:uid="{00000000-0005-0000-0000-0000387E0000}"/>
    <cellStyle name="Normal 6 5 3 3 2 2 4" xfId="17067" xr:uid="{00000000-0005-0000-0000-0000397E0000}"/>
    <cellStyle name="Normal 6 5 3 3 2 2 4 2" xfId="17068" xr:uid="{00000000-0005-0000-0000-00003A7E0000}"/>
    <cellStyle name="Normal 6 5 3 3 2 2 4 2 2" xfId="42271" xr:uid="{00000000-0005-0000-0000-00003B7E0000}"/>
    <cellStyle name="Normal 6 5 3 3 2 2 4 3" xfId="32253" xr:uid="{00000000-0005-0000-0000-00003C7E0000}"/>
    <cellStyle name="Normal 6 5 3 3 2 2 5" xfId="17069" xr:uid="{00000000-0005-0000-0000-00003D7E0000}"/>
    <cellStyle name="Normal 6 5 3 3 2 2 5 2" xfId="17070" xr:uid="{00000000-0005-0000-0000-00003E7E0000}"/>
    <cellStyle name="Normal 6 5 3 3 2 2 5 2 2" xfId="42272" xr:uid="{00000000-0005-0000-0000-00003F7E0000}"/>
    <cellStyle name="Normal 6 5 3 3 2 2 5 3" xfId="32254" xr:uid="{00000000-0005-0000-0000-0000407E0000}"/>
    <cellStyle name="Normal 6 5 3 3 2 2 6" xfId="17071" xr:uid="{00000000-0005-0000-0000-0000417E0000}"/>
    <cellStyle name="Normal 6 5 3 3 2 2 6 2" xfId="36553" xr:uid="{00000000-0005-0000-0000-0000427E0000}"/>
    <cellStyle name="Normal 6 5 3 3 2 2 7" xfId="25957" xr:uid="{00000000-0005-0000-0000-0000437E0000}"/>
    <cellStyle name="Normal 6 5 3 3 2 3" xfId="17072" xr:uid="{00000000-0005-0000-0000-0000447E0000}"/>
    <cellStyle name="Normal 6 5 3 3 2 3 2" xfId="17073" xr:uid="{00000000-0005-0000-0000-0000457E0000}"/>
    <cellStyle name="Normal 6 5 3 3 2 3 2 2" xfId="17074" xr:uid="{00000000-0005-0000-0000-0000467E0000}"/>
    <cellStyle name="Normal 6 5 3 3 2 3 2 2 2" xfId="42273" xr:uid="{00000000-0005-0000-0000-0000477E0000}"/>
    <cellStyle name="Normal 6 5 3 3 2 3 2 3" xfId="32255" xr:uid="{00000000-0005-0000-0000-0000487E0000}"/>
    <cellStyle name="Normal 6 5 3 3 2 3 3" xfId="17075" xr:uid="{00000000-0005-0000-0000-0000497E0000}"/>
    <cellStyle name="Normal 6 5 3 3 2 3 3 2" xfId="17076" xr:uid="{00000000-0005-0000-0000-00004A7E0000}"/>
    <cellStyle name="Normal 6 5 3 3 2 3 3 2 2" xfId="42274" xr:uid="{00000000-0005-0000-0000-00004B7E0000}"/>
    <cellStyle name="Normal 6 5 3 3 2 3 3 3" xfId="32256" xr:uid="{00000000-0005-0000-0000-00004C7E0000}"/>
    <cellStyle name="Normal 6 5 3 3 2 3 4" xfId="17077" xr:uid="{00000000-0005-0000-0000-00004D7E0000}"/>
    <cellStyle name="Normal 6 5 3 3 2 3 4 2" xfId="36556" xr:uid="{00000000-0005-0000-0000-00004E7E0000}"/>
    <cellStyle name="Normal 6 5 3 3 2 3 5" xfId="25960" xr:uid="{00000000-0005-0000-0000-00004F7E0000}"/>
    <cellStyle name="Normal 6 5 3 3 2 4" xfId="17078" xr:uid="{00000000-0005-0000-0000-0000507E0000}"/>
    <cellStyle name="Normal 6 5 3 3 2 4 2" xfId="17079" xr:uid="{00000000-0005-0000-0000-0000517E0000}"/>
    <cellStyle name="Normal 6 5 3 3 2 4 2 2" xfId="17080" xr:uid="{00000000-0005-0000-0000-0000527E0000}"/>
    <cellStyle name="Normal 6 5 3 3 2 4 2 2 2" xfId="42275" xr:uid="{00000000-0005-0000-0000-0000537E0000}"/>
    <cellStyle name="Normal 6 5 3 3 2 4 2 3" xfId="32257" xr:uid="{00000000-0005-0000-0000-0000547E0000}"/>
    <cellStyle name="Normal 6 5 3 3 2 4 3" xfId="17081" xr:uid="{00000000-0005-0000-0000-0000557E0000}"/>
    <cellStyle name="Normal 6 5 3 3 2 4 3 2" xfId="17082" xr:uid="{00000000-0005-0000-0000-0000567E0000}"/>
    <cellStyle name="Normal 6 5 3 3 2 4 3 2 2" xfId="42276" xr:uid="{00000000-0005-0000-0000-0000577E0000}"/>
    <cellStyle name="Normal 6 5 3 3 2 4 3 3" xfId="32258" xr:uid="{00000000-0005-0000-0000-0000587E0000}"/>
    <cellStyle name="Normal 6 5 3 3 2 4 4" xfId="17083" xr:uid="{00000000-0005-0000-0000-0000597E0000}"/>
    <cellStyle name="Normal 6 5 3 3 2 4 4 2" xfId="36557" xr:uid="{00000000-0005-0000-0000-00005A7E0000}"/>
    <cellStyle name="Normal 6 5 3 3 2 4 5" xfId="25961" xr:uid="{00000000-0005-0000-0000-00005B7E0000}"/>
    <cellStyle name="Normal 6 5 3 3 2 5" xfId="17084" xr:uid="{00000000-0005-0000-0000-00005C7E0000}"/>
    <cellStyle name="Normal 6 5 3 3 2 5 2" xfId="17085" xr:uid="{00000000-0005-0000-0000-00005D7E0000}"/>
    <cellStyle name="Normal 6 5 3 3 2 5 2 2" xfId="42277" xr:uid="{00000000-0005-0000-0000-00005E7E0000}"/>
    <cellStyle name="Normal 6 5 3 3 2 5 3" xfId="32259" xr:uid="{00000000-0005-0000-0000-00005F7E0000}"/>
    <cellStyle name="Normal 6 5 3 3 2 6" xfId="17086" xr:uid="{00000000-0005-0000-0000-0000607E0000}"/>
    <cellStyle name="Normal 6 5 3 3 2 6 2" xfId="17087" xr:uid="{00000000-0005-0000-0000-0000617E0000}"/>
    <cellStyle name="Normal 6 5 3 3 2 6 2 2" xfId="42278" xr:uid="{00000000-0005-0000-0000-0000627E0000}"/>
    <cellStyle name="Normal 6 5 3 3 2 6 3" xfId="32260" xr:uid="{00000000-0005-0000-0000-0000637E0000}"/>
    <cellStyle name="Normal 6 5 3 3 2 7" xfId="17088" xr:uid="{00000000-0005-0000-0000-0000647E0000}"/>
    <cellStyle name="Normal 6 5 3 3 2 7 2" xfId="36552" xr:uid="{00000000-0005-0000-0000-0000657E0000}"/>
    <cellStyle name="Normal 6 5 3 3 2 8" xfId="25956" xr:uid="{00000000-0005-0000-0000-0000667E0000}"/>
    <cellStyle name="Normal 6 5 3 3 3" xfId="17089" xr:uid="{00000000-0005-0000-0000-0000677E0000}"/>
    <cellStyle name="Normal 6 5 3 3 3 2" xfId="17090" xr:uid="{00000000-0005-0000-0000-0000687E0000}"/>
    <cellStyle name="Normal 6 5 3 3 3 2 2" xfId="17091" xr:uid="{00000000-0005-0000-0000-0000697E0000}"/>
    <cellStyle name="Normal 6 5 3 3 3 2 2 2" xfId="17092" xr:uid="{00000000-0005-0000-0000-00006A7E0000}"/>
    <cellStyle name="Normal 6 5 3 3 3 2 2 2 2" xfId="17093" xr:uid="{00000000-0005-0000-0000-00006B7E0000}"/>
    <cellStyle name="Normal 6 5 3 3 3 2 2 2 2 2" xfId="42279" xr:uid="{00000000-0005-0000-0000-00006C7E0000}"/>
    <cellStyle name="Normal 6 5 3 3 3 2 2 2 3" xfId="32261" xr:uid="{00000000-0005-0000-0000-00006D7E0000}"/>
    <cellStyle name="Normal 6 5 3 3 3 2 2 3" xfId="17094" xr:uid="{00000000-0005-0000-0000-00006E7E0000}"/>
    <cellStyle name="Normal 6 5 3 3 3 2 2 3 2" xfId="17095" xr:uid="{00000000-0005-0000-0000-00006F7E0000}"/>
    <cellStyle name="Normal 6 5 3 3 3 2 2 3 2 2" xfId="42280" xr:uid="{00000000-0005-0000-0000-0000707E0000}"/>
    <cellStyle name="Normal 6 5 3 3 3 2 2 3 3" xfId="32262" xr:uid="{00000000-0005-0000-0000-0000717E0000}"/>
    <cellStyle name="Normal 6 5 3 3 3 2 2 4" xfId="17096" xr:uid="{00000000-0005-0000-0000-0000727E0000}"/>
    <cellStyle name="Normal 6 5 3 3 3 2 2 4 2" xfId="36560" xr:uid="{00000000-0005-0000-0000-0000737E0000}"/>
    <cellStyle name="Normal 6 5 3 3 3 2 2 5" xfId="25964" xr:uid="{00000000-0005-0000-0000-0000747E0000}"/>
    <cellStyle name="Normal 6 5 3 3 3 2 3" xfId="17097" xr:uid="{00000000-0005-0000-0000-0000757E0000}"/>
    <cellStyle name="Normal 6 5 3 3 3 2 3 2" xfId="17098" xr:uid="{00000000-0005-0000-0000-0000767E0000}"/>
    <cellStyle name="Normal 6 5 3 3 3 2 3 2 2" xfId="17099" xr:uid="{00000000-0005-0000-0000-0000777E0000}"/>
    <cellStyle name="Normal 6 5 3 3 3 2 3 2 2 2" xfId="42281" xr:uid="{00000000-0005-0000-0000-0000787E0000}"/>
    <cellStyle name="Normal 6 5 3 3 3 2 3 2 3" xfId="32263" xr:uid="{00000000-0005-0000-0000-0000797E0000}"/>
    <cellStyle name="Normal 6 5 3 3 3 2 3 3" xfId="17100" xr:uid="{00000000-0005-0000-0000-00007A7E0000}"/>
    <cellStyle name="Normal 6 5 3 3 3 2 3 3 2" xfId="17101" xr:uid="{00000000-0005-0000-0000-00007B7E0000}"/>
    <cellStyle name="Normal 6 5 3 3 3 2 3 3 2 2" xfId="42282" xr:uid="{00000000-0005-0000-0000-00007C7E0000}"/>
    <cellStyle name="Normal 6 5 3 3 3 2 3 3 3" xfId="32264" xr:uid="{00000000-0005-0000-0000-00007D7E0000}"/>
    <cellStyle name="Normal 6 5 3 3 3 2 3 4" xfId="17102" xr:uid="{00000000-0005-0000-0000-00007E7E0000}"/>
    <cellStyle name="Normal 6 5 3 3 3 2 3 4 2" xfId="36561" xr:uid="{00000000-0005-0000-0000-00007F7E0000}"/>
    <cellStyle name="Normal 6 5 3 3 3 2 3 5" xfId="25965" xr:uid="{00000000-0005-0000-0000-0000807E0000}"/>
    <cellStyle name="Normal 6 5 3 3 3 2 4" xfId="17103" xr:uid="{00000000-0005-0000-0000-0000817E0000}"/>
    <cellStyle name="Normal 6 5 3 3 3 2 4 2" xfId="17104" xr:uid="{00000000-0005-0000-0000-0000827E0000}"/>
    <cellStyle name="Normal 6 5 3 3 3 2 4 2 2" xfId="42283" xr:uid="{00000000-0005-0000-0000-0000837E0000}"/>
    <cellStyle name="Normal 6 5 3 3 3 2 4 3" xfId="32265" xr:uid="{00000000-0005-0000-0000-0000847E0000}"/>
    <cellStyle name="Normal 6 5 3 3 3 2 5" xfId="17105" xr:uid="{00000000-0005-0000-0000-0000857E0000}"/>
    <cellStyle name="Normal 6 5 3 3 3 2 5 2" xfId="17106" xr:uid="{00000000-0005-0000-0000-0000867E0000}"/>
    <cellStyle name="Normal 6 5 3 3 3 2 5 2 2" xfId="42284" xr:uid="{00000000-0005-0000-0000-0000877E0000}"/>
    <cellStyle name="Normal 6 5 3 3 3 2 5 3" xfId="32266" xr:uid="{00000000-0005-0000-0000-0000887E0000}"/>
    <cellStyle name="Normal 6 5 3 3 3 2 6" xfId="17107" xr:uid="{00000000-0005-0000-0000-0000897E0000}"/>
    <cellStyle name="Normal 6 5 3 3 3 2 6 2" xfId="36559" xr:uid="{00000000-0005-0000-0000-00008A7E0000}"/>
    <cellStyle name="Normal 6 5 3 3 3 2 7" xfId="25963" xr:uid="{00000000-0005-0000-0000-00008B7E0000}"/>
    <cellStyle name="Normal 6 5 3 3 3 3" xfId="17108" xr:uid="{00000000-0005-0000-0000-00008C7E0000}"/>
    <cellStyle name="Normal 6 5 3 3 3 3 2" xfId="17109" xr:uid="{00000000-0005-0000-0000-00008D7E0000}"/>
    <cellStyle name="Normal 6 5 3 3 3 3 2 2" xfId="17110" xr:uid="{00000000-0005-0000-0000-00008E7E0000}"/>
    <cellStyle name="Normal 6 5 3 3 3 3 2 2 2" xfId="42285" xr:uid="{00000000-0005-0000-0000-00008F7E0000}"/>
    <cellStyle name="Normal 6 5 3 3 3 3 2 3" xfId="32267" xr:uid="{00000000-0005-0000-0000-0000907E0000}"/>
    <cellStyle name="Normal 6 5 3 3 3 3 3" xfId="17111" xr:uid="{00000000-0005-0000-0000-0000917E0000}"/>
    <cellStyle name="Normal 6 5 3 3 3 3 3 2" xfId="17112" xr:uid="{00000000-0005-0000-0000-0000927E0000}"/>
    <cellStyle name="Normal 6 5 3 3 3 3 3 2 2" xfId="42286" xr:uid="{00000000-0005-0000-0000-0000937E0000}"/>
    <cellStyle name="Normal 6 5 3 3 3 3 3 3" xfId="32268" xr:uid="{00000000-0005-0000-0000-0000947E0000}"/>
    <cellStyle name="Normal 6 5 3 3 3 3 4" xfId="17113" xr:uid="{00000000-0005-0000-0000-0000957E0000}"/>
    <cellStyle name="Normal 6 5 3 3 3 3 4 2" xfId="36562" xr:uid="{00000000-0005-0000-0000-0000967E0000}"/>
    <cellStyle name="Normal 6 5 3 3 3 3 5" xfId="25966" xr:uid="{00000000-0005-0000-0000-0000977E0000}"/>
    <cellStyle name="Normal 6 5 3 3 3 4" xfId="17114" xr:uid="{00000000-0005-0000-0000-0000987E0000}"/>
    <cellStyle name="Normal 6 5 3 3 3 4 2" xfId="17115" xr:uid="{00000000-0005-0000-0000-0000997E0000}"/>
    <cellStyle name="Normal 6 5 3 3 3 4 2 2" xfId="17116" xr:uid="{00000000-0005-0000-0000-00009A7E0000}"/>
    <cellStyle name="Normal 6 5 3 3 3 4 2 2 2" xfId="42287" xr:uid="{00000000-0005-0000-0000-00009B7E0000}"/>
    <cellStyle name="Normal 6 5 3 3 3 4 2 3" xfId="32269" xr:uid="{00000000-0005-0000-0000-00009C7E0000}"/>
    <cellStyle name="Normal 6 5 3 3 3 4 3" xfId="17117" xr:uid="{00000000-0005-0000-0000-00009D7E0000}"/>
    <cellStyle name="Normal 6 5 3 3 3 4 3 2" xfId="17118" xr:uid="{00000000-0005-0000-0000-00009E7E0000}"/>
    <cellStyle name="Normal 6 5 3 3 3 4 3 2 2" xfId="42288" xr:uid="{00000000-0005-0000-0000-00009F7E0000}"/>
    <cellStyle name="Normal 6 5 3 3 3 4 3 3" xfId="32270" xr:uid="{00000000-0005-0000-0000-0000A07E0000}"/>
    <cellStyle name="Normal 6 5 3 3 3 4 4" xfId="17119" xr:uid="{00000000-0005-0000-0000-0000A17E0000}"/>
    <cellStyle name="Normal 6 5 3 3 3 4 4 2" xfId="36563" xr:uid="{00000000-0005-0000-0000-0000A27E0000}"/>
    <cellStyle name="Normal 6 5 3 3 3 4 5" xfId="25967" xr:uid="{00000000-0005-0000-0000-0000A37E0000}"/>
    <cellStyle name="Normal 6 5 3 3 3 5" xfId="17120" xr:uid="{00000000-0005-0000-0000-0000A47E0000}"/>
    <cellStyle name="Normal 6 5 3 3 3 5 2" xfId="17121" xr:uid="{00000000-0005-0000-0000-0000A57E0000}"/>
    <cellStyle name="Normal 6 5 3 3 3 5 2 2" xfId="42289" xr:uid="{00000000-0005-0000-0000-0000A67E0000}"/>
    <cellStyle name="Normal 6 5 3 3 3 5 3" xfId="32271" xr:uid="{00000000-0005-0000-0000-0000A77E0000}"/>
    <cellStyle name="Normal 6 5 3 3 3 6" xfId="17122" xr:uid="{00000000-0005-0000-0000-0000A87E0000}"/>
    <cellStyle name="Normal 6 5 3 3 3 6 2" xfId="17123" xr:uid="{00000000-0005-0000-0000-0000A97E0000}"/>
    <cellStyle name="Normal 6 5 3 3 3 6 2 2" xfId="42290" xr:uid="{00000000-0005-0000-0000-0000AA7E0000}"/>
    <cellStyle name="Normal 6 5 3 3 3 6 3" xfId="32272" xr:uid="{00000000-0005-0000-0000-0000AB7E0000}"/>
    <cellStyle name="Normal 6 5 3 3 3 7" xfId="17124" xr:uid="{00000000-0005-0000-0000-0000AC7E0000}"/>
    <cellStyle name="Normal 6 5 3 3 3 7 2" xfId="36558" xr:uid="{00000000-0005-0000-0000-0000AD7E0000}"/>
    <cellStyle name="Normal 6 5 3 3 3 8" xfId="25962" xr:uid="{00000000-0005-0000-0000-0000AE7E0000}"/>
    <cellStyle name="Normal 6 5 3 3 4" xfId="17125" xr:uid="{00000000-0005-0000-0000-0000AF7E0000}"/>
    <cellStyle name="Normal 6 5 3 3 4 2" xfId="17126" xr:uid="{00000000-0005-0000-0000-0000B07E0000}"/>
    <cellStyle name="Normal 6 5 3 3 4 2 2" xfId="17127" xr:uid="{00000000-0005-0000-0000-0000B17E0000}"/>
    <cellStyle name="Normal 6 5 3 3 4 2 2 2" xfId="17128" xr:uid="{00000000-0005-0000-0000-0000B27E0000}"/>
    <cellStyle name="Normal 6 5 3 3 4 2 2 2 2" xfId="42291" xr:uid="{00000000-0005-0000-0000-0000B37E0000}"/>
    <cellStyle name="Normal 6 5 3 3 4 2 2 3" xfId="32273" xr:uid="{00000000-0005-0000-0000-0000B47E0000}"/>
    <cellStyle name="Normal 6 5 3 3 4 2 3" xfId="17129" xr:uid="{00000000-0005-0000-0000-0000B57E0000}"/>
    <cellStyle name="Normal 6 5 3 3 4 2 3 2" xfId="17130" xr:uid="{00000000-0005-0000-0000-0000B67E0000}"/>
    <cellStyle name="Normal 6 5 3 3 4 2 3 2 2" xfId="42292" xr:uid="{00000000-0005-0000-0000-0000B77E0000}"/>
    <cellStyle name="Normal 6 5 3 3 4 2 3 3" xfId="32274" xr:uid="{00000000-0005-0000-0000-0000B87E0000}"/>
    <cellStyle name="Normal 6 5 3 3 4 2 4" xfId="17131" xr:uid="{00000000-0005-0000-0000-0000B97E0000}"/>
    <cellStyle name="Normal 6 5 3 3 4 2 4 2" xfId="36565" xr:uid="{00000000-0005-0000-0000-0000BA7E0000}"/>
    <cellStyle name="Normal 6 5 3 3 4 2 5" xfId="25969" xr:uid="{00000000-0005-0000-0000-0000BB7E0000}"/>
    <cellStyle name="Normal 6 5 3 3 4 3" xfId="17132" xr:uid="{00000000-0005-0000-0000-0000BC7E0000}"/>
    <cellStyle name="Normal 6 5 3 3 4 3 2" xfId="17133" xr:uid="{00000000-0005-0000-0000-0000BD7E0000}"/>
    <cellStyle name="Normal 6 5 3 3 4 3 2 2" xfId="17134" xr:uid="{00000000-0005-0000-0000-0000BE7E0000}"/>
    <cellStyle name="Normal 6 5 3 3 4 3 2 2 2" xfId="42293" xr:uid="{00000000-0005-0000-0000-0000BF7E0000}"/>
    <cellStyle name="Normal 6 5 3 3 4 3 2 3" xfId="32275" xr:uid="{00000000-0005-0000-0000-0000C07E0000}"/>
    <cellStyle name="Normal 6 5 3 3 4 3 3" xfId="17135" xr:uid="{00000000-0005-0000-0000-0000C17E0000}"/>
    <cellStyle name="Normal 6 5 3 3 4 3 3 2" xfId="17136" xr:uid="{00000000-0005-0000-0000-0000C27E0000}"/>
    <cellStyle name="Normal 6 5 3 3 4 3 3 2 2" xfId="42294" xr:uid="{00000000-0005-0000-0000-0000C37E0000}"/>
    <cellStyle name="Normal 6 5 3 3 4 3 3 3" xfId="32276" xr:uid="{00000000-0005-0000-0000-0000C47E0000}"/>
    <cellStyle name="Normal 6 5 3 3 4 3 4" xfId="17137" xr:uid="{00000000-0005-0000-0000-0000C57E0000}"/>
    <cellStyle name="Normal 6 5 3 3 4 3 4 2" xfId="36566" xr:uid="{00000000-0005-0000-0000-0000C67E0000}"/>
    <cellStyle name="Normal 6 5 3 3 4 3 5" xfId="25970" xr:uid="{00000000-0005-0000-0000-0000C77E0000}"/>
    <cellStyle name="Normal 6 5 3 3 4 4" xfId="17138" xr:uid="{00000000-0005-0000-0000-0000C87E0000}"/>
    <cellStyle name="Normal 6 5 3 3 4 4 2" xfId="17139" xr:uid="{00000000-0005-0000-0000-0000C97E0000}"/>
    <cellStyle name="Normal 6 5 3 3 4 4 2 2" xfId="42295" xr:uid="{00000000-0005-0000-0000-0000CA7E0000}"/>
    <cellStyle name="Normal 6 5 3 3 4 4 3" xfId="32277" xr:uid="{00000000-0005-0000-0000-0000CB7E0000}"/>
    <cellStyle name="Normal 6 5 3 3 4 5" xfId="17140" xr:uid="{00000000-0005-0000-0000-0000CC7E0000}"/>
    <cellStyle name="Normal 6 5 3 3 4 5 2" xfId="17141" xr:uid="{00000000-0005-0000-0000-0000CD7E0000}"/>
    <cellStyle name="Normal 6 5 3 3 4 5 2 2" xfId="42296" xr:uid="{00000000-0005-0000-0000-0000CE7E0000}"/>
    <cellStyle name="Normal 6 5 3 3 4 5 3" xfId="32278" xr:uid="{00000000-0005-0000-0000-0000CF7E0000}"/>
    <cellStyle name="Normal 6 5 3 3 4 6" xfId="17142" xr:uid="{00000000-0005-0000-0000-0000D07E0000}"/>
    <cellStyle name="Normal 6 5 3 3 4 6 2" xfId="36564" xr:uid="{00000000-0005-0000-0000-0000D17E0000}"/>
    <cellStyle name="Normal 6 5 3 3 4 7" xfId="25968" xr:uid="{00000000-0005-0000-0000-0000D27E0000}"/>
    <cellStyle name="Normal 6 5 3 3 5" xfId="17143" xr:uid="{00000000-0005-0000-0000-0000D37E0000}"/>
    <cellStyle name="Normal 6 5 3 3 5 2" xfId="17144" xr:uid="{00000000-0005-0000-0000-0000D47E0000}"/>
    <cellStyle name="Normal 6 5 3 3 5 2 2" xfId="17145" xr:uid="{00000000-0005-0000-0000-0000D57E0000}"/>
    <cellStyle name="Normal 6 5 3 3 5 2 2 2" xfId="42297" xr:uid="{00000000-0005-0000-0000-0000D67E0000}"/>
    <cellStyle name="Normal 6 5 3 3 5 2 3" xfId="32279" xr:uid="{00000000-0005-0000-0000-0000D77E0000}"/>
    <cellStyle name="Normal 6 5 3 3 5 3" xfId="17146" xr:uid="{00000000-0005-0000-0000-0000D87E0000}"/>
    <cellStyle name="Normal 6 5 3 3 5 3 2" xfId="17147" xr:uid="{00000000-0005-0000-0000-0000D97E0000}"/>
    <cellStyle name="Normal 6 5 3 3 5 3 2 2" xfId="42298" xr:uid="{00000000-0005-0000-0000-0000DA7E0000}"/>
    <cellStyle name="Normal 6 5 3 3 5 3 3" xfId="32280" xr:uid="{00000000-0005-0000-0000-0000DB7E0000}"/>
    <cellStyle name="Normal 6 5 3 3 5 4" xfId="17148" xr:uid="{00000000-0005-0000-0000-0000DC7E0000}"/>
    <cellStyle name="Normal 6 5 3 3 5 4 2" xfId="36567" xr:uid="{00000000-0005-0000-0000-0000DD7E0000}"/>
    <cellStyle name="Normal 6 5 3 3 5 5" xfId="25971" xr:uid="{00000000-0005-0000-0000-0000DE7E0000}"/>
    <cellStyle name="Normal 6 5 3 3 6" xfId="17149" xr:uid="{00000000-0005-0000-0000-0000DF7E0000}"/>
    <cellStyle name="Normal 6 5 3 3 6 2" xfId="17150" xr:uid="{00000000-0005-0000-0000-0000E07E0000}"/>
    <cellStyle name="Normal 6 5 3 3 6 2 2" xfId="17151" xr:uid="{00000000-0005-0000-0000-0000E17E0000}"/>
    <cellStyle name="Normal 6 5 3 3 6 2 2 2" xfId="42299" xr:uid="{00000000-0005-0000-0000-0000E27E0000}"/>
    <cellStyle name="Normal 6 5 3 3 6 2 3" xfId="32281" xr:uid="{00000000-0005-0000-0000-0000E37E0000}"/>
    <cellStyle name="Normal 6 5 3 3 6 3" xfId="17152" xr:uid="{00000000-0005-0000-0000-0000E47E0000}"/>
    <cellStyle name="Normal 6 5 3 3 6 3 2" xfId="17153" xr:uid="{00000000-0005-0000-0000-0000E57E0000}"/>
    <cellStyle name="Normal 6 5 3 3 6 3 2 2" xfId="42300" xr:uid="{00000000-0005-0000-0000-0000E67E0000}"/>
    <cellStyle name="Normal 6 5 3 3 6 3 3" xfId="32282" xr:uid="{00000000-0005-0000-0000-0000E77E0000}"/>
    <cellStyle name="Normal 6 5 3 3 6 4" xfId="17154" xr:uid="{00000000-0005-0000-0000-0000E87E0000}"/>
    <cellStyle name="Normal 6 5 3 3 6 4 2" xfId="36568" xr:uid="{00000000-0005-0000-0000-0000E97E0000}"/>
    <cellStyle name="Normal 6 5 3 3 6 5" xfId="25972" xr:uid="{00000000-0005-0000-0000-0000EA7E0000}"/>
    <cellStyle name="Normal 6 5 3 3 7" xfId="17155" xr:uid="{00000000-0005-0000-0000-0000EB7E0000}"/>
    <cellStyle name="Normal 6 5 3 3 7 2" xfId="17156" xr:uid="{00000000-0005-0000-0000-0000EC7E0000}"/>
    <cellStyle name="Normal 6 5 3 3 7 2 2" xfId="42301" xr:uid="{00000000-0005-0000-0000-0000ED7E0000}"/>
    <cellStyle name="Normal 6 5 3 3 7 3" xfId="32283" xr:uid="{00000000-0005-0000-0000-0000EE7E0000}"/>
    <cellStyle name="Normal 6 5 3 3 8" xfId="17157" xr:uid="{00000000-0005-0000-0000-0000EF7E0000}"/>
    <cellStyle name="Normal 6 5 3 3 8 2" xfId="17158" xr:uid="{00000000-0005-0000-0000-0000F07E0000}"/>
    <cellStyle name="Normal 6 5 3 3 8 2 2" xfId="42302" xr:uid="{00000000-0005-0000-0000-0000F17E0000}"/>
    <cellStyle name="Normal 6 5 3 3 8 3" xfId="32284" xr:uid="{00000000-0005-0000-0000-0000F27E0000}"/>
    <cellStyle name="Normal 6 5 3 3 9" xfId="17159" xr:uid="{00000000-0005-0000-0000-0000F37E0000}"/>
    <cellStyle name="Normal 6 5 3 3 9 2" xfId="36551" xr:uid="{00000000-0005-0000-0000-0000F47E0000}"/>
    <cellStyle name="Normal 6 5 3 4" xfId="17160" xr:uid="{00000000-0005-0000-0000-0000F57E0000}"/>
    <cellStyle name="Normal 6 5 3 4 2" xfId="17161" xr:uid="{00000000-0005-0000-0000-0000F67E0000}"/>
    <cellStyle name="Normal 6 5 3 4 2 2" xfId="17162" xr:uid="{00000000-0005-0000-0000-0000F77E0000}"/>
    <cellStyle name="Normal 6 5 3 4 2 2 2" xfId="17163" xr:uid="{00000000-0005-0000-0000-0000F87E0000}"/>
    <cellStyle name="Normal 6 5 3 4 2 2 2 2" xfId="17164" xr:uid="{00000000-0005-0000-0000-0000F97E0000}"/>
    <cellStyle name="Normal 6 5 3 4 2 2 2 2 2" xfId="42303" xr:uid="{00000000-0005-0000-0000-0000FA7E0000}"/>
    <cellStyle name="Normal 6 5 3 4 2 2 2 3" xfId="32285" xr:uid="{00000000-0005-0000-0000-0000FB7E0000}"/>
    <cellStyle name="Normal 6 5 3 4 2 2 3" xfId="17165" xr:uid="{00000000-0005-0000-0000-0000FC7E0000}"/>
    <cellStyle name="Normal 6 5 3 4 2 2 3 2" xfId="17166" xr:uid="{00000000-0005-0000-0000-0000FD7E0000}"/>
    <cellStyle name="Normal 6 5 3 4 2 2 3 2 2" xfId="42304" xr:uid="{00000000-0005-0000-0000-0000FE7E0000}"/>
    <cellStyle name="Normal 6 5 3 4 2 2 3 3" xfId="32286" xr:uid="{00000000-0005-0000-0000-0000FF7E0000}"/>
    <cellStyle name="Normal 6 5 3 4 2 2 4" xfId="17167" xr:uid="{00000000-0005-0000-0000-0000007F0000}"/>
    <cellStyle name="Normal 6 5 3 4 2 2 4 2" xfId="36571" xr:uid="{00000000-0005-0000-0000-0000017F0000}"/>
    <cellStyle name="Normal 6 5 3 4 2 2 5" xfId="25975" xr:uid="{00000000-0005-0000-0000-0000027F0000}"/>
    <cellStyle name="Normal 6 5 3 4 2 3" xfId="17168" xr:uid="{00000000-0005-0000-0000-0000037F0000}"/>
    <cellStyle name="Normal 6 5 3 4 2 3 2" xfId="17169" xr:uid="{00000000-0005-0000-0000-0000047F0000}"/>
    <cellStyle name="Normal 6 5 3 4 2 3 2 2" xfId="17170" xr:uid="{00000000-0005-0000-0000-0000057F0000}"/>
    <cellStyle name="Normal 6 5 3 4 2 3 2 2 2" xfId="42305" xr:uid="{00000000-0005-0000-0000-0000067F0000}"/>
    <cellStyle name="Normal 6 5 3 4 2 3 2 3" xfId="32287" xr:uid="{00000000-0005-0000-0000-0000077F0000}"/>
    <cellStyle name="Normal 6 5 3 4 2 3 3" xfId="17171" xr:uid="{00000000-0005-0000-0000-0000087F0000}"/>
    <cellStyle name="Normal 6 5 3 4 2 3 3 2" xfId="17172" xr:uid="{00000000-0005-0000-0000-0000097F0000}"/>
    <cellStyle name="Normal 6 5 3 4 2 3 3 2 2" xfId="42306" xr:uid="{00000000-0005-0000-0000-00000A7F0000}"/>
    <cellStyle name="Normal 6 5 3 4 2 3 3 3" xfId="32288" xr:uid="{00000000-0005-0000-0000-00000B7F0000}"/>
    <cellStyle name="Normal 6 5 3 4 2 3 4" xfId="17173" xr:uid="{00000000-0005-0000-0000-00000C7F0000}"/>
    <cellStyle name="Normal 6 5 3 4 2 3 4 2" xfId="36572" xr:uid="{00000000-0005-0000-0000-00000D7F0000}"/>
    <cellStyle name="Normal 6 5 3 4 2 3 5" xfId="25976" xr:uid="{00000000-0005-0000-0000-00000E7F0000}"/>
    <cellStyle name="Normal 6 5 3 4 2 4" xfId="17174" xr:uid="{00000000-0005-0000-0000-00000F7F0000}"/>
    <cellStyle name="Normal 6 5 3 4 2 4 2" xfId="17175" xr:uid="{00000000-0005-0000-0000-0000107F0000}"/>
    <cellStyle name="Normal 6 5 3 4 2 4 2 2" xfId="42307" xr:uid="{00000000-0005-0000-0000-0000117F0000}"/>
    <cellStyle name="Normal 6 5 3 4 2 4 3" xfId="32289" xr:uid="{00000000-0005-0000-0000-0000127F0000}"/>
    <cellStyle name="Normal 6 5 3 4 2 5" xfId="17176" xr:uid="{00000000-0005-0000-0000-0000137F0000}"/>
    <cellStyle name="Normal 6 5 3 4 2 5 2" xfId="17177" xr:uid="{00000000-0005-0000-0000-0000147F0000}"/>
    <cellStyle name="Normal 6 5 3 4 2 5 2 2" xfId="42308" xr:uid="{00000000-0005-0000-0000-0000157F0000}"/>
    <cellStyle name="Normal 6 5 3 4 2 5 3" xfId="32290" xr:uid="{00000000-0005-0000-0000-0000167F0000}"/>
    <cellStyle name="Normal 6 5 3 4 2 6" xfId="17178" xr:uid="{00000000-0005-0000-0000-0000177F0000}"/>
    <cellStyle name="Normal 6 5 3 4 2 6 2" xfId="36570" xr:uid="{00000000-0005-0000-0000-0000187F0000}"/>
    <cellStyle name="Normal 6 5 3 4 2 7" xfId="25974" xr:uid="{00000000-0005-0000-0000-0000197F0000}"/>
    <cellStyle name="Normal 6 5 3 4 3" xfId="17179" xr:uid="{00000000-0005-0000-0000-00001A7F0000}"/>
    <cellStyle name="Normal 6 5 3 4 3 2" xfId="17180" xr:uid="{00000000-0005-0000-0000-00001B7F0000}"/>
    <cellStyle name="Normal 6 5 3 4 3 2 2" xfId="17181" xr:uid="{00000000-0005-0000-0000-00001C7F0000}"/>
    <cellStyle name="Normal 6 5 3 4 3 2 2 2" xfId="42309" xr:uid="{00000000-0005-0000-0000-00001D7F0000}"/>
    <cellStyle name="Normal 6 5 3 4 3 2 3" xfId="32291" xr:uid="{00000000-0005-0000-0000-00001E7F0000}"/>
    <cellStyle name="Normal 6 5 3 4 3 3" xfId="17182" xr:uid="{00000000-0005-0000-0000-00001F7F0000}"/>
    <cellStyle name="Normal 6 5 3 4 3 3 2" xfId="17183" xr:uid="{00000000-0005-0000-0000-0000207F0000}"/>
    <cellStyle name="Normal 6 5 3 4 3 3 2 2" xfId="42310" xr:uid="{00000000-0005-0000-0000-0000217F0000}"/>
    <cellStyle name="Normal 6 5 3 4 3 3 3" xfId="32292" xr:uid="{00000000-0005-0000-0000-0000227F0000}"/>
    <cellStyle name="Normal 6 5 3 4 3 4" xfId="17184" xr:uid="{00000000-0005-0000-0000-0000237F0000}"/>
    <cellStyle name="Normal 6 5 3 4 3 4 2" xfId="36573" xr:uid="{00000000-0005-0000-0000-0000247F0000}"/>
    <cellStyle name="Normal 6 5 3 4 3 5" xfId="25977" xr:uid="{00000000-0005-0000-0000-0000257F0000}"/>
    <cellStyle name="Normal 6 5 3 4 4" xfId="17185" xr:uid="{00000000-0005-0000-0000-0000267F0000}"/>
    <cellStyle name="Normal 6 5 3 4 4 2" xfId="17186" xr:uid="{00000000-0005-0000-0000-0000277F0000}"/>
    <cellStyle name="Normal 6 5 3 4 4 2 2" xfId="17187" xr:uid="{00000000-0005-0000-0000-0000287F0000}"/>
    <cellStyle name="Normal 6 5 3 4 4 2 2 2" xfId="42311" xr:uid="{00000000-0005-0000-0000-0000297F0000}"/>
    <cellStyle name="Normal 6 5 3 4 4 2 3" xfId="32293" xr:uid="{00000000-0005-0000-0000-00002A7F0000}"/>
    <cellStyle name="Normal 6 5 3 4 4 3" xfId="17188" xr:uid="{00000000-0005-0000-0000-00002B7F0000}"/>
    <cellStyle name="Normal 6 5 3 4 4 3 2" xfId="17189" xr:uid="{00000000-0005-0000-0000-00002C7F0000}"/>
    <cellStyle name="Normal 6 5 3 4 4 3 2 2" xfId="42312" xr:uid="{00000000-0005-0000-0000-00002D7F0000}"/>
    <cellStyle name="Normal 6 5 3 4 4 3 3" xfId="32294" xr:uid="{00000000-0005-0000-0000-00002E7F0000}"/>
    <cellStyle name="Normal 6 5 3 4 4 4" xfId="17190" xr:uid="{00000000-0005-0000-0000-00002F7F0000}"/>
    <cellStyle name="Normal 6 5 3 4 4 4 2" xfId="36574" xr:uid="{00000000-0005-0000-0000-0000307F0000}"/>
    <cellStyle name="Normal 6 5 3 4 4 5" xfId="25978" xr:uid="{00000000-0005-0000-0000-0000317F0000}"/>
    <cellStyle name="Normal 6 5 3 4 5" xfId="17191" xr:uid="{00000000-0005-0000-0000-0000327F0000}"/>
    <cellStyle name="Normal 6 5 3 4 5 2" xfId="17192" xr:uid="{00000000-0005-0000-0000-0000337F0000}"/>
    <cellStyle name="Normal 6 5 3 4 5 2 2" xfId="42313" xr:uid="{00000000-0005-0000-0000-0000347F0000}"/>
    <cellStyle name="Normal 6 5 3 4 5 3" xfId="32295" xr:uid="{00000000-0005-0000-0000-0000357F0000}"/>
    <cellStyle name="Normal 6 5 3 4 6" xfId="17193" xr:uid="{00000000-0005-0000-0000-0000367F0000}"/>
    <cellStyle name="Normal 6 5 3 4 6 2" xfId="17194" xr:uid="{00000000-0005-0000-0000-0000377F0000}"/>
    <cellStyle name="Normal 6 5 3 4 6 2 2" xfId="42314" xr:uid="{00000000-0005-0000-0000-0000387F0000}"/>
    <cellStyle name="Normal 6 5 3 4 6 3" xfId="32296" xr:uid="{00000000-0005-0000-0000-0000397F0000}"/>
    <cellStyle name="Normal 6 5 3 4 7" xfId="17195" xr:uid="{00000000-0005-0000-0000-00003A7F0000}"/>
    <cellStyle name="Normal 6 5 3 4 7 2" xfId="36569" xr:uid="{00000000-0005-0000-0000-00003B7F0000}"/>
    <cellStyle name="Normal 6 5 3 4 8" xfId="25973" xr:uid="{00000000-0005-0000-0000-00003C7F0000}"/>
    <cellStyle name="Normal 6 5 3 5" xfId="17196" xr:uid="{00000000-0005-0000-0000-00003D7F0000}"/>
    <cellStyle name="Normal 6 5 3 5 2" xfId="17197" xr:uid="{00000000-0005-0000-0000-00003E7F0000}"/>
    <cellStyle name="Normal 6 5 3 5 2 2" xfId="17198" xr:uid="{00000000-0005-0000-0000-00003F7F0000}"/>
    <cellStyle name="Normal 6 5 3 5 2 2 2" xfId="17199" xr:uid="{00000000-0005-0000-0000-0000407F0000}"/>
    <cellStyle name="Normal 6 5 3 5 2 2 2 2" xfId="17200" xr:uid="{00000000-0005-0000-0000-0000417F0000}"/>
    <cellStyle name="Normal 6 5 3 5 2 2 2 2 2" xfId="42315" xr:uid="{00000000-0005-0000-0000-0000427F0000}"/>
    <cellStyle name="Normal 6 5 3 5 2 2 2 3" xfId="32297" xr:uid="{00000000-0005-0000-0000-0000437F0000}"/>
    <cellStyle name="Normal 6 5 3 5 2 2 3" xfId="17201" xr:uid="{00000000-0005-0000-0000-0000447F0000}"/>
    <cellStyle name="Normal 6 5 3 5 2 2 3 2" xfId="17202" xr:uid="{00000000-0005-0000-0000-0000457F0000}"/>
    <cellStyle name="Normal 6 5 3 5 2 2 3 2 2" xfId="42316" xr:uid="{00000000-0005-0000-0000-0000467F0000}"/>
    <cellStyle name="Normal 6 5 3 5 2 2 3 3" xfId="32298" xr:uid="{00000000-0005-0000-0000-0000477F0000}"/>
    <cellStyle name="Normal 6 5 3 5 2 2 4" xfId="17203" xr:uid="{00000000-0005-0000-0000-0000487F0000}"/>
    <cellStyle name="Normal 6 5 3 5 2 2 4 2" xfId="36577" xr:uid="{00000000-0005-0000-0000-0000497F0000}"/>
    <cellStyle name="Normal 6 5 3 5 2 2 5" xfId="25981" xr:uid="{00000000-0005-0000-0000-00004A7F0000}"/>
    <cellStyle name="Normal 6 5 3 5 2 3" xfId="17204" xr:uid="{00000000-0005-0000-0000-00004B7F0000}"/>
    <cellStyle name="Normal 6 5 3 5 2 3 2" xfId="17205" xr:uid="{00000000-0005-0000-0000-00004C7F0000}"/>
    <cellStyle name="Normal 6 5 3 5 2 3 2 2" xfId="17206" xr:uid="{00000000-0005-0000-0000-00004D7F0000}"/>
    <cellStyle name="Normal 6 5 3 5 2 3 2 2 2" xfId="42317" xr:uid="{00000000-0005-0000-0000-00004E7F0000}"/>
    <cellStyle name="Normal 6 5 3 5 2 3 2 3" xfId="32299" xr:uid="{00000000-0005-0000-0000-00004F7F0000}"/>
    <cellStyle name="Normal 6 5 3 5 2 3 3" xfId="17207" xr:uid="{00000000-0005-0000-0000-0000507F0000}"/>
    <cellStyle name="Normal 6 5 3 5 2 3 3 2" xfId="17208" xr:uid="{00000000-0005-0000-0000-0000517F0000}"/>
    <cellStyle name="Normal 6 5 3 5 2 3 3 2 2" xfId="42318" xr:uid="{00000000-0005-0000-0000-0000527F0000}"/>
    <cellStyle name="Normal 6 5 3 5 2 3 3 3" xfId="32300" xr:uid="{00000000-0005-0000-0000-0000537F0000}"/>
    <cellStyle name="Normal 6 5 3 5 2 3 4" xfId="17209" xr:uid="{00000000-0005-0000-0000-0000547F0000}"/>
    <cellStyle name="Normal 6 5 3 5 2 3 4 2" xfId="36578" xr:uid="{00000000-0005-0000-0000-0000557F0000}"/>
    <cellStyle name="Normal 6 5 3 5 2 3 5" xfId="25982" xr:uid="{00000000-0005-0000-0000-0000567F0000}"/>
    <cellStyle name="Normal 6 5 3 5 2 4" xfId="17210" xr:uid="{00000000-0005-0000-0000-0000577F0000}"/>
    <cellStyle name="Normal 6 5 3 5 2 4 2" xfId="17211" xr:uid="{00000000-0005-0000-0000-0000587F0000}"/>
    <cellStyle name="Normal 6 5 3 5 2 4 2 2" xfId="42319" xr:uid="{00000000-0005-0000-0000-0000597F0000}"/>
    <cellStyle name="Normal 6 5 3 5 2 4 3" xfId="32301" xr:uid="{00000000-0005-0000-0000-00005A7F0000}"/>
    <cellStyle name="Normal 6 5 3 5 2 5" xfId="17212" xr:uid="{00000000-0005-0000-0000-00005B7F0000}"/>
    <cellStyle name="Normal 6 5 3 5 2 5 2" xfId="17213" xr:uid="{00000000-0005-0000-0000-00005C7F0000}"/>
    <cellStyle name="Normal 6 5 3 5 2 5 2 2" xfId="42320" xr:uid="{00000000-0005-0000-0000-00005D7F0000}"/>
    <cellStyle name="Normal 6 5 3 5 2 5 3" xfId="32302" xr:uid="{00000000-0005-0000-0000-00005E7F0000}"/>
    <cellStyle name="Normal 6 5 3 5 2 6" xfId="17214" xr:uid="{00000000-0005-0000-0000-00005F7F0000}"/>
    <cellStyle name="Normal 6 5 3 5 2 6 2" xfId="36576" xr:uid="{00000000-0005-0000-0000-0000607F0000}"/>
    <cellStyle name="Normal 6 5 3 5 2 7" xfId="25980" xr:uid="{00000000-0005-0000-0000-0000617F0000}"/>
    <cellStyle name="Normal 6 5 3 5 3" xfId="17215" xr:uid="{00000000-0005-0000-0000-0000627F0000}"/>
    <cellStyle name="Normal 6 5 3 5 3 2" xfId="17216" xr:uid="{00000000-0005-0000-0000-0000637F0000}"/>
    <cellStyle name="Normal 6 5 3 5 3 2 2" xfId="17217" xr:uid="{00000000-0005-0000-0000-0000647F0000}"/>
    <cellStyle name="Normal 6 5 3 5 3 2 2 2" xfId="42321" xr:uid="{00000000-0005-0000-0000-0000657F0000}"/>
    <cellStyle name="Normal 6 5 3 5 3 2 3" xfId="32303" xr:uid="{00000000-0005-0000-0000-0000667F0000}"/>
    <cellStyle name="Normal 6 5 3 5 3 3" xfId="17218" xr:uid="{00000000-0005-0000-0000-0000677F0000}"/>
    <cellStyle name="Normal 6 5 3 5 3 3 2" xfId="17219" xr:uid="{00000000-0005-0000-0000-0000687F0000}"/>
    <cellStyle name="Normal 6 5 3 5 3 3 2 2" xfId="42322" xr:uid="{00000000-0005-0000-0000-0000697F0000}"/>
    <cellStyle name="Normal 6 5 3 5 3 3 3" xfId="32304" xr:uid="{00000000-0005-0000-0000-00006A7F0000}"/>
    <cellStyle name="Normal 6 5 3 5 3 4" xfId="17220" xr:uid="{00000000-0005-0000-0000-00006B7F0000}"/>
    <cellStyle name="Normal 6 5 3 5 3 4 2" xfId="36579" xr:uid="{00000000-0005-0000-0000-00006C7F0000}"/>
    <cellStyle name="Normal 6 5 3 5 3 5" xfId="25983" xr:uid="{00000000-0005-0000-0000-00006D7F0000}"/>
    <cellStyle name="Normal 6 5 3 5 4" xfId="17221" xr:uid="{00000000-0005-0000-0000-00006E7F0000}"/>
    <cellStyle name="Normal 6 5 3 5 4 2" xfId="17222" xr:uid="{00000000-0005-0000-0000-00006F7F0000}"/>
    <cellStyle name="Normal 6 5 3 5 4 2 2" xfId="17223" xr:uid="{00000000-0005-0000-0000-0000707F0000}"/>
    <cellStyle name="Normal 6 5 3 5 4 2 2 2" xfId="42323" xr:uid="{00000000-0005-0000-0000-0000717F0000}"/>
    <cellStyle name="Normal 6 5 3 5 4 2 3" xfId="32305" xr:uid="{00000000-0005-0000-0000-0000727F0000}"/>
    <cellStyle name="Normal 6 5 3 5 4 3" xfId="17224" xr:uid="{00000000-0005-0000-0000-0000737F0000}"/>
    <cellStyle name="Normal 6 5 3 5 4 3 2" xfId="17225" xr:uid="{00000000-0005-0000-0000-0000747F0000}"/>
    <cellStyle name="Normal 6 5 3 5 4 3 2 2" xfId="42324" xr:uid="{00000000-0005-0000-0000-0000757F0000}"/>
    <cellStyle name="Normal 6 5 3 5 4 3 3" xfId="32306" xr:uid="{00000000-0005-0000-0000-0000767F0000}"/>
    <cellStyle name="Normal 6 5 3 5 4 4" xfId="17226" xr:uid="{00000000-0005-0000-0000-0000777F0000}"/>
    <cellStyle name="Normal 6 5 3 5 4 4 2" xfId="36580" xr:uid="{00000000-0005-0000-0000-0000787F0000}"/>
    <cellStyle name="Normal 6 5 3 5 4 5" xfId="25984" xr:uid="{00000000-0005-0000-0000-0000797F0000}"/>
    <cellStyle name="Normal 6 5 3 5 5" xfId="17227" xr:uid="{00000000-0005-0000-0000-00007A7F0000}"/>
    <cellStyle name="Normal 6 5 3 5 5 2" xfId="17228" xr:uid="{00000000-0005-0000-0000-00007B7F0000}"/>
    <cellStyle name="Normal 6 5 3 5 5 2 2" xfId="42325" xr:uid="{00000000-0005-0000-0000-00007C7F0000}"/>
    <cellStyle name="Normal 6 5 3 5 5 3" xfId="32307" xr:uid="{00000000-0005-0000-0000-00007D7F0000}"/>
    <cellStyle name="Normal 6 5 3 5 6" xfId="17229" xr:uid="{00000000-0005-0000-0000-00007E7F0000}"/>
    <cellStyle name="Normal 6 5 3 5 6 2" xfId="17230" xr:uid="{00000000-0005-0000-0000-00007F7F0000}"/>
    <cellStyle name="Normal 6 5 3 5 6 2 2" xfId="42326" xr:uid="{00000000-0005-0000-0000-0000807F0000}"/>
    <cellStyle name="Normal 6 5 3 5 6 3" xfId="32308" xr:uid="{00000000-0005-0000-0000-0000817F0000}"/>
    <cellStyle name="Normal 6 5 3 5 7" xfId="17231" xr:uid="{00000000-0005-0000-0000-0000827F0000}"/>
    <cellStyle name="Normal 6 5 3 5 7 2" xfId="36575" xr:uid="{00000000-0005-0000-0000-0000837F0000}"/>
    <cellStyle name="Normal 6 5 3 5 8" xfId="25979" xr:uid="{00000000-0005-0000-0000-0000847F0000}"/>
    <cellStyle name="Normal 6 5 3 6" xfId="17232" xr:uid="{00000000-0005-0000-0000-0000857F0000}"/>
    <cellStyle name="Normal 6 5 3 6 2" xfId="17233" xr:uid="{00000000-0005-0000-0000-0000867F0000}"/>
    <cellStyle name="Normal 6 5 3 6 2 2" xfId="17234" xr:uid="{00000000-0005-0000-0000-0000877F0000}"/>
    <cellStyle name="Normal 6 5 3 6 2 2 2" xfId="17235" xr:uid="{00000000-0005-0000-0000-0000887F0000}"/>
    <cellStyle name="Normal 6 5 3 6 2 2 2 2" xfId="17236" xr:uid="{00000000-0005-0000-0000-0000897F0000}"/>
    <cellStyle name="Normal 6 5 3 6 2 2 2 2 2" xfId="42327" xr:uid="{00000000-0005-0000-0000-00008A7F0000}"/>
    <cellStyle name="Normal 6 5 3 6 2 2 2 3" xfId="32309" xr:uid="{00000000-0005-0000-0000-00008B7F0000}"/>
    <cellStyle name="Normal 6 5 3 6 2 2 3" xfId="17237" xr:uid="{00000000-0005-0000-0000-00008C7F0000}"/>
    <cellStyle name="Normal 6 5 3 6 2 2 3 2" xfId="17238" xr:uid="{00000000-0005-0000-0000-00008D7F0000}"/>
    <cellStyle name="Normal 6 5 3 6 2 2 3 2 2" xfId="42328" xr:uid="{00000000-0005-0000-0000-00008E7F0000}"/>
    <cellStyle name="Normal 6 5 3 6 2 2 3 3" xfId="32310" xr:uid="{00000000-0005-0000-0000-00008F7F0000}"/>
    <cellStyle name="Normal 6 5 3 6 2 2 4" xfId="17239" xr:uid="{00000000-0005-0000-0000-0000907F0000}"/>
    <cellStyle name="Normal 6 5 3 6 2 2 4 2" xfId="36583" xr:uid="{00000000-0005-0000-0000-0000917F0000}"/>
    <cellStyle name="Normal 6 5 3 6 2 2 5" xfId="25987" xr:uid="{00000000-0005-0000-0000-0000927F0000}"/>
    <cellStyle name="Normal 6 5 3 6 2 3" xfId="17240" xr:uid="{00000000-0005-0000-0000-0000937F0000}"/>
    <cellStyle name="Normal 6 5 3 6 2 3 2" xfId="17241" xr:uid="{00000000-0005-0000-0000-0000947F0000}"/>
    <cellStyle name="Normal 6 5 3 6 2 3 2 2" xfId="17242" xr:uid="{00000000-0005-0000-0000-0000957F0000}"/>
    <cellStyle name="Normal 6 5 3 6 2 3 2 2 2" xfId="42329" xr:uid="{00000000-0005-0000-0000-0000967F0000}"/>
    <cellStyle name="Normal 6 5 3 6 2 3 2 3" xfId="32311" xr:uid="{00000000-0005-0000-0000-0000977F0000}"/>
    <cellStyle name="Normal 6 5 3 6 2 3 3" xfId="17243" xr:uid="{00000000-0005-0000-0000-0000987F0000}"/>
    <cellStyle name="Normal 6 5 3 6 2 3 3 2" xfId="17244" xr:uid="{00000000-0005-0000-0000-0000997F0000}"/>
    <cellStyle name="Normal 6 5 3 6 2 3 3 2 2" xfId="42330" xr:uid="{00000000-0005-0000-0000-00009A7F0000}"/>
    <cellStyle name="Normal 6 5 3 6 2 3 3 3" xfId="32312" xr:uid="{00000000-0005-0000-0000-00009B7F0000}"/>
    <cellStyle name="Normal 6 5 3 6 2 3 4" xfId="17245" xr:uid="{00000000-0005-0000-0000-00009C7F0000}"/>
    <cellStyle name="Normal 6 5 3 6 2 3 4 2" xfId="36584" xr:uid="{00000000-0005-0000-0000-00009D7F0000}"/>
    <cellStyle name="Normal 6 5 3 6 2 3 5" xfId="25988" xr:uid="{00000000-0005-0000-0000-00009E7F0000}"/>
    <cellStyle name="Normal 6 5 3 6 2 4" xfId="17246" xr:uid="{00000000-0005-0000-0000-00009F7F0000}"/>
    <cellStyle name="Normal 6 5 3 6 2 4 2" xfId="17247" xr:uid="{00000000-0005-0000-0000-0000A07F0000}"/>
    <cellStyle name="Normal 6 5 3 6 2 4 2 2" xfId="42331" xr:uid="{00000000-0005-0000-0000-0000A17F0000}"/>
    <cellStyle name="Normal 6 5 3 6 2 4 3" xfId="32313" xr:uid="{00000000-0005-0000-0000-0000A27F0000}"/>
    <cellStyle name="Normal 6 5 3 6 2 5" xfId="17248" xr:uid="{00000000-0005-0000-0000-0000A37F0000}"/>
    <cellStyle name="Normal 6 5 3 6 2 5 2" xfId="17249" xr:uid="{00000000-0005-0000-0000-0000A47F0000}"/>
    <cellStyle name="Normal 6 5 3 6 2 5 2 2" xfId="42332" xr:uid="{00000000-0005-0000-0000-0000A57F0000}"/>
    <cellStyle name="Normal 6 5 3 6 2 5 3" xfId="32314" xr:uid="{00000000-0005-0000-0000-0000A67F0000}"/>
    <cellStyle name="Normal 6 5 3 6 2 6" xfId="17250" xr:uid="{00000000-0005-0000-0000-0000A77F0000}"/>
    <cellStyle name="Normal 6 5 3 6 2 6 2" xfId="36582" xr:uid="{00000000-0005-0000-0000-0000A87F0000}"/>
    <cellStyle name="Normal 6 5 3 6 2 7" xfId="25986" xr:uid="{00000000-0005-0000-0000-0000A97F0000}"/>
    <cellStyle name="Normal 6 5 3 6 3" xfId="17251" xr:uid="{00000000-0005-0000-0000-0000AA7F0000}"/>
    <cellStyle name="Normal 6 5 3 6 3 2" xfId="17252" xr:uid="{00000000-0005-0000-0000-0000AB7F0000}"/>
    <cellStyle name="Normal 6 5 3 6 3 2 2" xfId="17253" xr:uid="{00000000-0005-0000-0000-0000AC7F0000}"/>
    <cellStyle name="Normal 6 5 3 6 3 2 2 2" xfId="42333" xr:uid="{00000000-0005-0000-0000-0000AD7F0000}"/>
    <cellStyle name="Normal 6 5 3 6 3 2 3" xfId="32315" xr:uid="{00000000-0005-0000-0000-0000AE7F0000}"/>
    <cellStyle name="Normal 6 5 3 6 3 3" xfId="17254" xr:uid="{00000000-0005-0000-0000-0000AF7F0000}"/>
    <cellStyle name="Normal 6 5 3 6 3 3 2" xfId="17255" xr:uid="{00000000-0005-0000-0000-0000B07F0000}"/>
    <cellStyle name="Normal 6 5 3 6 3 3 2 2" xfId="42334" xr:uid="{00000000-0005-0000-0000-0000B17F0000}"/>
    <cellStyle name="Normal 6 5 3 6 3 3 3" xfId="32316" xr:uid="{00000000-0005-0000-0000-0000B27F0000}"/>
    <cellStyle name="Normal 6 5 3 6 3 4" xfId="17256" xr:uid="{00000000-0005-0000-0000-0000B37F0000}"/>
    <cellStyle name="Normal 6 5 3 6 3 4 2" xfId="36585" xr:uid="{00000000-0005-0000-0000-0000B47F0000}"/>
    <cellStyle name="Normal 6 5 3 6 3 5" xfId="25989" xr:uid="{00000000-0005-0000-0000-0000B57F0000}"/>
    <cellStyle name="Normal 6 5 3 6 4" xfId="17257" xr:uid="{00000000-0005-0000-0000-0000B67F0000}"/>
    <cellStyle name="Normal 6 5 3 6 4 2" xfId="17258" xr:uid="{00000000-0005-0000-0000-0000B77F0000}"/>
    <cellStyle name="Normal 6 5 3 6 4 2 2" xfId="17259" xr:uid="{00000000-0005-0000-0000-0000B87F0000}"/>
    <cellStyle name="Normal 6 5 3 6 4 2 2 2" xfId="42335" xr:uid="{00000000-0005-0000-0000-0000B97F0000}"/>
    <cellStyle name="Normal 6 5 3 6 4 2 3" xfId="32317" xr:uid="{00000000-0005-0000-0000-0000BA7F0000}"/>
    <cellStyle name="Normal 6 5 3 6 4 3" xfId="17260" xr:uid="{00000000-0005-0000-0000-0000BB7F0000}"/>
    <cellStyle name="Normal 6 5 3 6 4 3 2" xfId="17261" xr:uid="{00000000-0005-0000-0000-0000BC7F0000}"/>
    <cellStyle name="Normal 6 5 3 6 4 3 2 2" xfId="42336" xr:uid="{00000000-0005-0000-0000-0000BD7F0000}"/>
    <cellStyle name="Normal 6 5 3 6 4 3 3" xfId="32318" xr:uid="{00000000-0005-0000-0000-0000BE7F0000}"/>
    <cellStyle name="Normal 6 5 3 6 4 4" xfId="17262" xr:uid="{00000000-0005-0000-0000-0000BF7F0000}"/>
    <cellStyle name="Normal 6 5 3 6 4 4 2" xfId="36586" xr:uid="{00000000-0005-0000-0000-0000C07F0000}"/>
    <cellStyle name="Normal 6 5 3 6 4 5" xfId="25990" xr:uid="{00000000-0005-0000-0000-0000C17F0000}"/>
    <cellStyle name="Normal 6 5 3 6 5" xfId="17263" xr:uid="{00000000-0005-0000-0000-0000C27F0000}"/>
    <cellStyle name="Normal 6 5 3 6 5 2" xfId="17264" xr:uid="{00000000-0005-0000-0000-0000C37F0000}"/>
    <cellStyle name="Normal 6 5 3 6 5 2 2" xfId="42337" xr:uid="{00000000-0005-0000-0000-0000C47F0000}"/>
    <cellStyle name="Normal 6 5 3 6 5 3" xfId="32319" xr:uid="{00000000-0005-0000-0000-0000C57F0000}"/>
    <cellStyle name="Normal 6 5 3 6 6" xfId="17265" xr:uid="{00000000-0005-0000-0000-0000C67F0000}"/>
    <cellStyle name="Normal 6 5 3 6 6 2" xfId="17266" xr:uid="{00000000-0005-0000-0000-0000C77F0000}"/>
    <cellStyle name="Normal 6 5 3 6 6 2 2" xfId="42338" xr:uid="{00000000-0005-0000-0000-0000C87F0000}"/>
    <cellStyle name="Normal 6 5 3 6 6 3" xfId="32320" xr:uid="{00000000-0005-0000-0000-0000C97F0000}"/>
    <cellStyle name="Normal 6 5 3 6 7" xfId="17267" xr:uid="{00000000-0005-0000-0000-0000CA7F0000}"/>
    <cellStyle name="Normal 6 5 3 6 7 2" xfId="36581" xr:uid="{00000000-0005-0000-0000-0000CB7F0000}"/>
    <cellStyle name="Normal 6 5 3 6 8" xfId="25985" xr:uid="{00000000-0005-0000-0000-0000CC7F0000}"/>
    <cellStyle name="Normal 6 5 3 7" xfId="17268" xr:uid="{00000000-0005-0000-0000-0000CD7F0000}"/>
    <cellStyle name="Normal 6 5 3 7 2" xfId="17269" xr:uid="{00000000-0005-0000-0000-0000CE7F0000}"/>
    <cellStyle name="Normal 6 5 3 7 2 2" xfId="17270" xr:uid="{00000000-0005-0000-0000-0000CF7F0000}"/>
    <cellStyle name="Normal 6 5 3 7 2 2 2" xfId="17271" xr:uid="{00000000-0005-0000-0000-0000D07F0000}"/>
    <cellStyle name="Normal 6 5 3 7 2 2 2 2" xfId="42339" xr:uid="{00000000-0005-0000-0000-0000D17F0000}"/>
    <cellStyle name="Normal 6 5 3 7 2 2 3" xfId="32321" xr:uid="{00000000-0005-0000-0000-0000D27F0000}"/>
    <cellStyle name="Normal 6 5 3 7 2 3" xfId="17272" xr:uid="{00000000-0005-0000-0000-0000D37F0000}"/>
    <cellStyle name="Normal 6 5 3 7 2 3 2" xfId="17273" xr:uid="{00000000-0005-0000-0000-0000D47F0000}"/>
    <cellStyle name="Normal 6 5 3 7 2 3 2 2" xfId="42340" xr:uid="{00000000-0005-0000-0000-0000D57F0000}"/>
    <cellStyle name="Normal 6 5 3 7 2 3 3" xfId="32322" xr:uid="{00000000-0005-0000-0000-0000D67F0000}"/>
    <cellStyle name="Normal 6 5 3 7 2 4" xfId="17274" xr:uid="{00000000-0005-0000-0000-0000D77F0000}"/>
    <cellStyle name="Normal 6 5 3 7 2 4 2" xfId="36588" xr:uid="{00000000-0005-0000-0000-0000D87F0000}"/>
    <cellStyle name="Normal 6 5 3 7 2 5" xfId="25992" xr:uid="{00000000-0005-0000-0000-0000D97F0000}"/>
    <cellStyle name="Normal 6 5 3 7 3" xfId="17275" xr:uid="{00000000-0005-0000-0000-0000DA7F0000}"/>
    <cellStyle name="Normal 6 5 3 7 3 2" xfId="17276" xr:uid="{00000000-0005-0000-0000-0000DB7F0000}"/>
    <cellStyle name="Normal 6 5 3 7 3 2 2" xfId="17277" xr:uid="{00000000-0005-0000-0000-0000DC7F0000}"/>
    <cellStyle name="Normal 6 5 3 7 3 2 2 2" xfId="42341" xr:uid="{00000000-0005-0000-0000-0000DD7F0000}"/>
    <cellStyle name="Normal 6 5 3 7 3 2 3" xfId="32323" xr:uid="{00000000-0005-0000-0000-0000DE7F0000}"/>
    <cellStyle name="Normal 6 5 3 7 3 3" xfId="17278" xr:uid="{00000000-0005-0000-0000-0000DF7F0000}"/>
    <cellStyle name="Normal 6 5 3 7 3 3 2" xfId="17279" xr:uid="{00000000-0005-0000-0000-0000E07F0000}"/>
    <cellStyle name="Normal 6 5 3 7 3 3 2 2" xfId="42342" xr:uid="{00000000-0005-0000-0000-0000E17F0000}"/>
    <cellStyle name="Normal 6 5 3 7 3 3 3" xfId="32324" xr:uid="{00000000-0005-0000-0000-0000E27F0000}"/>
    <cellStyle name="Normal 6 5 3 7 3 4" xfId="17280" xr:uid="{00000000-0005-0000-0000-0000E37F0000}"/>
    <cellStyle name="Normal 6 5 3 7 3 4 2" xfId="36589" xr:uid="{00000000-0005-0000-0000-0000E47F0000}"/>
    <cellStyle name="Normal 6 5 3 7 3 5" xfId="25993" xr:uid="{00000000-0005-0000-0000-0000E57F0000}"/>
    <cellStyle name="Normal 6 5 3 7 4" xfId="17281" xr:uid="{00000000-0005-0000-0000-0000E67F0000}"/>
    <cellStyle name="Normal 6 5 3 7 4 2" xfId="17282" xr:uid="{00000000-0005-0000-0000-0000E77F0000}"/>
    <cellStyle name="Normal 6 5 3 7 4 2 2" xfId="42343" xr:uid="{00000000-0005-0000-0000-0000E87F0000}"/>
    <cellStyle name="Normal 6 5 3 7 4 3" xfId="32325" xr:uid="{00000000-0005-0000-0000-0000E97F0000}"/>
    <cellStyle name="Normal 6 5 3 7 5" xfId="17283" xr:uid="{00000000-0005-0000-0000-0000EA7F0000}"/>
    <cellStyle name="Normal 6 5 3 7 5 2" xfId="17284" xr:uid="{00000000-0005-0000-0000-0000EB7F0000}"/>
    <cellStyle name="Normal 6 5 3 7 5 2 2" xfId="42344" xr:uid="{00000000-0005-0000-0000-0000EC7F0000}"/>
    <cellStyle name="Normal 6 5 3 7 5 3" xfId="32326" xr:uid="{00000000-0005-0000-0000-0000ED7F0000}"/>
    <cellStyle name="Normal 6 5 3 7 6" xfId="17285" xr:uid="{00000000-0005-0000-0000-0000EE7F0000}"/>
    <cellStyle name="Normal 6 5 3 7 6 2" xfId="36587" xr:uid="{00000000-0005-0000-0000-0000EF7F0000}"/>
    <cellStyle name="Normal 6 5 3 7 7" xfId="25991" xr:uid="{00000000-0005-0000-0000-0000F07F0000}"/>
    <cellStyle name="Normal 6 5 3 8" xfId="17286" xr:uid="{00000000-0005-0000-0000-0000F17F0000}"/>
    <cellStyle name="Normal 6 5 3 8 2" xfId="17287" xr:uid="{00000000-0005-0000-0000-0000F27F0000}"/>
    <cellStyle name="Normal 6 5 3 8 2 2" xfId="17288" xr:uid="{00000000-0005-0000-0000-0000F37F0000}"/>
    <cellStyle name="Normal 6 5 3 8 2 2 2" xfId="42345" xr:uid="{00000000-0005-0000-0000-0000F47F0000}"/>
    <cellStyle name="Normal 6 5 3 8 2 3" xfId="32327" xr:uid="{00000000-0005-0000-0000-0000F57F0000}"/>
    <cellStyle name="Normal 6 5 3 8 3" xfId="17289" xr:uid="{00000000-0005-0000-0000-0000F67F0000}"/>
    <cellStyle name="Normal 6 5 3 8 3 2" xfId="17290" xr:uid="{00000000-0005-0000-0000-0000F77F0000}"/>
    <cellStyle name="Normal 6 5 3 8 3 2 2" xfId="42346" xr:uid="{00000000-0005-0000-0000-0000F87F0000}"/>
    <cellStyle name="Normal 6 5 3 8 3 3" xfId="32328" xr:uid="{00000000-0005-0000-0000-0000F97F0000}"/>
    <cellStyle name="Normal 6 5 3 8 4" xfId="17291" xr:uid="{00000000-0005-0000-0000-0000FA7F0000}"/>
    <cellStyle name="Normal 6 5 3 8 4 2" xfId="36590" xr:uid="{00000000-0005-0000-0000-0000FB7F0000}"/>
    <cellStyle name="Normal 6 5 3 8 5" xfId="25994" xr:uid="{00000000-0005-0000-0000-0000FC7F0000}"/>
    <cellStyle name="Normal 6 5 3 9" xfId="17292" xr:uid="{00000000-0005-0000-0000-0000FD7F0000}"/>
    <cellStyle name="Normal 6 5 3 9 2" xfId="17293" xr:uid="{00000000-0005-0000-0000-0000FE7F0000}"/>
    <cellStyle name="Normal 6 5 3 9 2 2" xfId="17294" xr:uid="{00000000-0005-0000-0000-0000FF7F0000}"/>
    <cellStyle name="Normal 6 5 3 9 2 2 2" xfId="42347" xr:uid="{00000000-0005-0000-0000-000000800000}"/>
    <cellStyle name="Normal 6 5 3 9 2 3" xfId="32329" xr:uid="{00000000-0005-0000-0000-000001800000}"/>
    <cellStyle name="Normal 6 5 3 9 3" xfId="17295" xr:uid="{00000000-0005-0000-0000-000002800000}"/>
    <cellStyle name="Normal 6 5 3 9 3 2" xfId="17296" xr:uid="{00000000-0005-0000-0000-000003800000}"/>
    <cellStyle name="Normal 6 5 3 9 3 2 2" xfId="42348" xr:uid="{00000000-0005-0000-0000-000004800000}"/>
    <cellStyle name="Normal 6 5 3 9 3 3" xfId="32330" xr:uid="{00000000-0005-0000-0000-000005800000}"/>
    <cellStyle name="Normal 6 5 3 9 4" xfId="17297" xr:uid="{00000000-0005-0000-0000-000006800000}"/>
    <cellStyle name="Normal 6 5 3 9 4 2" xfId="36591" xr:uid="{00000000-0005-0000-0000-000007800000}"/>
    <cellStyle name="Normal 6 5 3 9 5" xfId="25995" xr:uid="{00000000-0005-0000-0000-000008800000}"/>
    <cellStyle name="Normal 6 5 4" xfId="17298" xr:uid="{00000000-0005-0000-0000-000009800000}"/>
    <cellStyle name="Normal 6 5 4 10" xfId="17299" xr:uid="{00000000-0005-0000-0000-00000A800000}"/>
    <cellStyle name="Normal 6 5 4 10 2" xfId="17300" xr:uid="{00000000-0005-0000-0000-00000B800000}"/>
    <cellStyle name="Normal 6 5 4 10 2 2" xfId="42349" xr:uid="{00000000-0005-0000-0000-00000C800000}"/>
    <cellStyle name="Normal 6 5 4 10 3" xfId="32331" xr:uid="{00000000-0005-0000-0000-00000D800000}"/>
    <cellStyle name="Normal 6 5 4 11" xfId="17301" xr:uid="{00000000-0005-0000-0000-00000E800000}"/>
    <cellStyle name="Normal 6 5 4 11 2" xfId="17302" xr:uid="{00000000-0005-0000-0000-00000F800000}"/>
    <cellStyle name="Normal 6 5 4 11 2 2" xfId="42350" xr:uid="{00000000-0005-0000-0000-000010800000}"/>
    <cellStyle name="Normal 6 5 4 11 3" xfId="32332" xr:uid="{00000000-0005-0000-0000-000011800000}"/>
    <cellStyle name="Normal 6 5 4 12" xfId="17303" xr:uid="{00000000-0005-0000-0000-000012800000}"/>
    <cellStyle name="Normal 6 5 4 12 2" xfId="36592" xr:uid="{00000000-0005-0000-0000-000013800000}"/>
    <cellStyle name="Normal 6 5 4 13" xfId="25996" xr:uid="{00000000-0005-0000-0000-000014800000}"/>
    <cellStyle name="Normal 6 5 4 2" xfId="17304" xr:uid="{00000000-0005-0000-0000-000015800000}"/>
    <cellStyle name="Normal 6 5 4 2 10" xfId="17305" xr:uid="{00000000-0005-0000-0000-000016800000}"/>
    <cellStyle name="Normal 6 5 4 2 10 2" xfId="17306" xr:uid="{00000000-0005-0000-0000-000017800000}"/>
    <cellStyle name="Normal 6 5 4 2 10 2 2" xfId="42351" xr:uid="{00000000-0005-0000-0000-000018800000}"/>
    <cellStyle name="Normal 6 5 4 2 10 3" xfId="32333" xr:uid="{00000000-0005-0000-0000-000019800000}"/>
    <cellStyle name="Normal 6 5 4 2 11" xfId="17307" xr:uid="{00000000-0005-0000-0000-00001A800000}"/>
    <cellStyle name="Normal 6 5 4 2 11 2" xfId="36593" xr:uid="{00000000-0005-0000-0000-00001B800000}"/>
    <cellStyle name="Normal 6 5 4 2 12" xfId="25997" xr:uid="{00000000-0005-0000-0000-00001C800000}"/>
    <cellStyle name="Normal 6 5 4 2 2" xfId="17308" xr:uid="{00000000-0005-0000-0000-00001D800000}"/>
    <cellStyle name="Normal 6 5 4 2 2 10" xfId="25998" xr:uid="{00000000-0005-0000-0000-00001E800000}"/>
    <cellStyle name="Normal 6 5 4 2 2 2" xfId="17309" xr:uid="{00000000-0005-0000-0000-00001F800000}"/>
    <cellStyle name="Normal 6 5 4 2 2 2 2" xfId="17310" xr:uid="{00000000-0005-0000-0000-000020800000}"/>
    <cellStyle name="Normal 6 5 4 2 2 2 2 2" xfId="17311" xr:uid="{00000000-0005-0000-0000-000021800000}"/>
    <cellStyle name="Normal 6 5 4 2 2 2 2 2 2" xfId="17312" xr:uid="{00000000-0005-0000-0000-000022800000}"/>
    <cellStyle name="Normal 6 5 4 2 2 2 2 2 2 2" xfId="17313" xr:uid="{00000000-0005-0000-0000-000023800000}"/>
    <cellStyle name="Normal 6 5 4 2 2 2 2 2 2 2 2" xfId="42352" xr:uid="{00000000-0005-0000-0000-000024800000}"/>
    <cellStyle name="Normal 6 5 4 2 2 2 2 2 2 3" xfId="32334" xr:uid="{00000000-0005-0000-0000-000025800000}"/>
    <cellStyle name="Normal 6 5 4 2 2 2 2 2 3" xfId="17314" xr:uid="{00000000-0005-0000-0000-000026800000}"/>
    <cellStyle name="Normal 6 5 4 2 2 2 2 2 3 2" xfId="17315" xr:uid="{00000000-0005-0000-0000-000027800000}"/>
    <cellStyle name="Normal 6 5 4 2 2 2 2 2 3 2 2" xfId="42353" xr:uid="{00000000-0005-0000-0000-000028800000}"/>
    <cellStyle name="Normal 6 5 4 2 2 2 2 2 3 3" xfId="32335" xr:uid="{00000000-0005-0000-0000-000029800000}"/>
    <cellStyle name="Normal 6 5 4 2 2 2 2 2 4" xfId="17316" xr:uid="{00000000-0005-0000-0000-00002A800000}"/>
    <cellStyle name="Normal 6 5 4 2 2 2 2 2 4 2" xfId="36597" xr:uid="{00000000-0005-0000-0000-00002B800000}"/>
    <cellStyle name="Normal 6 5 4 2 2 2 2 2 5" xfId="26001" xr:uid="{00000000-0005-0000-0000-00002C800000}"/>
    <cellStyle name="Normal 6 5 4 2 2 2 2 3" xfId="17317" xr:uid="{00000000-0005-0000-0000-00002D800000}"/>
    <cellStyle name="Normal 6 5 4 2 2 2 2 3 2" xfId="17318" xr:uid="{00000000-0005-0000-0000-00002E800000}"/>
    <cellStyle name="Normal 6 5 4 2 2 2 2 3 2 2" xfId="17319" xr:uid="{00000000-0005-0000-0000-00002F800000}"/>
    <cellStyle name="Normal 6 5 4 2 2 2 2 3 2 2 2" xfId="42354" xr:uid="{00000000-0005-0000-0000-000030800000}"/>
    <cellStyle name="Normal 6 5 4 2 2 2 2 3 2 3" xfId="32336" xr:uid="{00000000-0005-0000-0000-000031800000}"/>
    <cellStyle name="Normal 6 5 4 2 2 2 2 3 3" xfId="17320" xr:uid="{00000000-0005-0000-0000-000032800000}"/>
    <cellStyle name="Normal 6 5 4 2 2 2 2 3 3 2" xfId="17321" xr:uid="{00000000-0005-0000-0000-000033800000}"/>
    <cellStyle name="Normal 6 5 4 2 2 2 2 3 3 2 2" xfId="42355" xr:uid="{00000000-0005-0000-0000-000034800000}"/>
    <cellStyle name="Normal 6 5 4 2 2 2 2 3 3 3" xfId="32337" xr:uid="{00000000-0005-0000-0000-000035800000}"/>
    <cellStyle name="Normal 6 5 4 2 2 2 2 3 4" xfId="17322" xr:uid="{00000000-0005-0000-0000-000036800000}"/>
    <cellStyle name="Normal 6 5 4 2 2 2 2 3 4 2" xfId="36598" xr:uid="{00000000-0005-0000-0000-000037800000}"/>
    <cellStyle name="Normal 6 5 4 2 2 2 2 3 5" xfId="26002" xr:uid="{00000000-0005-0000-0000-000038800000}"/>
    <cellStyle name="Normal 6 5 4 2 2 2 2 4" xfId="17323" xr:uid="{00000000-0005-0000-0000-000039800000}"/>
    <cellStyle name="Normal 6 5 4 2 2 2 2 4 2" xfId="17324" xr:uid="{00000000-0005-0000-0000-00003A800000}"/>
    <cellStyle name="Normal 6 5 4 2 2 2 2 4 2 2" xfId="42356" xr:uid="{00000000-0005-0000-0000-00003B800000}"/>
    <cellStyle name="Normal 6 5 4 2 2 2 2 4 3" xfId="32338" xr:uid="{00000000-0005-0000-0000-00003C800000}"/>
    <cellStyle name="Normal 6 5 4 2 2 2 2 5" xfId="17325" xr:uid="{00000000-0005-0000-0000-00003D800000}"/>
    <cellStyle name="Normal 6 5 4 2 2 2 2 5 2" xfId="17326" xr:uid="{00000000-0005-0000-0000-00003E800000}"/>
    <cellStyle name="Normal 6 5 4 2 2 2 2 5 2 2" xfId="42357" xr:uid="{00000000-0005-0000-0000-00003F800000}"/>
    <cellStyle name="Normal 6 5 4 2 2 2 2 5 3" xfId="32339" xr:uid="{00000000-0005-0000-0000-000040800000}"/>
    <cellStyle name="Normal 6 5 4 2 2 2 2 6" xfId="17327" xr:uid="{00000000-0005-0000-0000-000041800000}"/>
    <cellStyle name="Normal 6 5 4 2 2 2 2 6 2" xfId="36596" xr:uid="{00000000-0005-0000-0000-000042800000}"/>
    <cellStyle name="Normal 6 5 4 2 2 2 2 7" xfId="26000" xr:uid="{00000000-0005-0000-0000-000043800000}"/>
    <cellStyle name="Normal 6 5 4 2 2 2 3" xfId="17328" xr:uid="{00000000-0005-0000-0000-000044800000}"/>
    <cellStyle name="Normal 6 5 4 2 2 2 3 2" xfId="17329" xr:uid="{00000000-0005-0000-0000-000045800000}"/>
    <cellStyle name="Normal 6 5 4 2 2 2 3 2 2" xfId="17330" xr:uid="{00000000-0005-0000-0000-000046800000}"/>
    <cellStyle name="Normal 6 5 4 2 2 2 3 2 2 2" xfId="42358" xr:uid="{00000000-0005-0000-0000-000047800000}"/>
    <cellStyle name="Normal 6 5 4 2 2 2 3 2 3" xfId="32340" xr:uid="{00000000-0005-0000-0000-000048800000}"/>
    <cellStyle name="Normal 6 5 4 2 2 2 3 3" xfId="17331" xr:uid="{00000000-0005-0000-0000-000049800000}"/>
    <cellStyle name="Normal 6 5 4 2 2 2 3 3 2" xfId="17332" xr:uid="{00000000-0005-0000-0000-00004A800000}"/>
    <cellStyle name="Normal 6 5 4 2 2 2 3 3 2 2" xfId="42359" xr:uid="{00000000-0005-0000-0000-00004B800000}"/>
    <cellStyle name="Normal 6 5 4 2 2 2 3 3 3" xfId="32341" xr:uid="{00000000-0005-0000-0000-00004C800000}"/>
    <cellStyle name="Normal 6 5 4 2 2 2 3 4" xfId="17333" xr:uid="{00000000-0005-0000-0000-00004D800000}"/>
    <cellStyle name="Normal 6 5 4 2 2 2 3 4 2" xfId="36599" xr:uid="{00000000-0005-0000-0000-00004E800000}"/>
    <cellStyle name="Normal 6 5 4 2 2 2 3 5" xfId="26003" xr:uid="{00000000-0005-0000-0000-00004F800000}"/>
    <cellStyle name="Normal 6 5 4 2 2 2 4" xfId="17334" xr:uid="{00000000-0005-0000-0000-000050800000}"/>
    <cellStyle name="Normal 6 5 4 2 2 2 4 2" xfId="17335" xr:uid="{00000000-0005-0000-0000-000051800000}"/>
    <cellStyle name="Normal 6 5 4 2 2 2 4 2 2" xfId="17336" xr:uid="{00000000-0005-0000-0000-000052800000}"/>
    <cellStyle name="Normal 6 5 4 2 2 2 4 2 2 2" xfId="42360" xr:uid="{00000000-0005-0000-0000-000053800000}"/>
    <cellStyle name="Normal 6 5 4 2 2 2 4 2 3" xfId="32342" xr:uid="{00000000-0005-0000-0000-000054800000}"/>
    <cellStyle name="Normal 6 5 4 2 2 2 4 3" xfId="17337" xr:uid="{00000000-0005-0000-0000-000055800000}"/>
    <cellStyle name="Normal 6 5 4 2 2 2 4 3 2" xfId="17338" xr:uid="{00000000-0005-0000-0000-000056800000}"/>
    <cellStyle name="Normal 6 5 4 2 2 2 4 3 2 2" xfId="42361" xr:uid="{00000000-0005-0000-0000-000057800000}"/>
    <cellStyle name="Normal 6 5 4 2 2 2 4 3 3" xfId="32343" xr:uid="{00000000-0005-0000-0000-000058800000}"/>
    <cellStyle name="Normal 6 5 4 2 2 2 4 4" xfId="17339" xr:uid="{00000000-0005-0000-0000-000059800000}"/>
    <cellStyle name="Normal 6 5 4 2 2 2 4 4 2" xfId="36600" xr:uid="{00000000-0005-0000-0000-00005A800000}"/>
    <cellStyle name="Normal 6 5 4 2 2 2 4 5" xfId="26004" xr:uid="{00000000-0005-0000-0000-00005B800000}"/>
    <cellStyle name="Normal 6 5 4 2 2 2 5" xfId="17340" xr:uid="{00000000-0005-0000-0000-00005C800000}"/>
    <cellStyle name="Normal 6 5 4 2 2 2 5 2" xfId="17341" xr:uid="{00000000-0005-0000-0000-00005D800000}"/>
    <cellStyle name="Normal 6 5 4 2 2 2 5 2 2" xfId="42362" xr:uid="{00000000-0005-0000-0000-00005E800000}"/>
    <cellStyle name="Normal 6 5 4 2 2 2 5 3" xfId="32344" xr:uid="{00000000-0005-0000-0000-00005F800000}"/>
    <cellStyle name="Normal 6 5 4 2 2 2 6" xfId="17342" xr:uid="{00000000-0005-0000-0000-000060800000}"/>
    <cellStyle name="Normal 6 5 4 2 2 2 6 2" xfId="17343" xr:uid="{00000000-0005-0000-0000-000061800000}"/>
    <cellStyle name="Normal 6 5 4 2 2 2 6 2 2" xfId="42363" xr:uid="{00000000-0005-0000-0000-000062800000}"/>
    <cellStyle name="Normal 6 5 4 2 2 2 6 3" xfId="32345" xr:uid="{00000000-0005-0000-0000-000063800000}"/>
    <cellStyle name="Normal 6 5 4 2 2 2 7" xfId="17344" xr:uid="{00000000-0005-0000-0000-000064800000}"/>
    <cellStyle name="Normal 6 5 4 2 2 2 7 2" xfId="36595" xr:uid="{00000000-0005-0000-0000-000065800000}"/>
    <cellStyle name="Normal 6 5 4 2 2 2 8" xfId="25999" xr:uid="{00000000-0005-0000-0000-000066800000}"/>
    <cellStyle name="Normal 6 5 4 2 2 3" xfId="17345" xr:uid="{00000000-0005-0000-0000-000067800000}"/>
    <cellStyle name="Normal 6 5 4 2 2 3 2" xfId="17346" xr:uid="{00000000-0005-0000-0000-000068800000}"/>
    <cellStyle name="Normal 6 5 4 2 2 3 2 2" xfId="17347" xr:uid="{00000000-0005-0000-0000-000069800000}"/>
    <cellStyle name="Normal 6 5 4 2 2 3 2 2 2" xfId="17348" xr:uid="{00000000-0005-0000-0000-00006A800000}"/>
    <cellStyle name="Normal 6 5 4 2 2 3 2 2 2 2" xfId="17349" xr:uid="{00000000-0005-0000-0000-00006B800000}"/>
    <cellStyle name="Normal 6 5 4 2 2 3 2 2 2 2 2" xfId="42364" xr:uid="{00000000-0005-0000-0000-00006C800000}"/>
    <cellStyle name="Normal 6 5 4 2 2 3 2 2 2 3" xfId="32346" xr:uid="{00000000-0005-0000-0000-00006D800000}"/>
    <cellStyle name="Normal 6 5 4 2 2 3 2 2 3" xfId="17350" xr:uid="{00000000-0005-0000-0000-00006E800000}"/>
    <cellStyle name="Normal 6 5 4 2 2 3 2 2 3 2" xfId="17351" xr:uid="{00000000-0005-0000-0000-00006F800000}"/>
    <cellStyle name="Normal 6 5 4 2 2 3 2 2 3 2 2" xfId="42365" xr:uid="{00000000-0005-0000-0000-000070800000}"/>
    <cellStyle name="Normal 6 5 4 2 2 3 2 2 3 3" xfId="32347" xr:uid="{00000000-0005-0000-0000-000071800000}"/>
    <cellStyle name="Normal 6 5 4 2 2 3 2 2 4" xfId="17352" xr:uid="{00000000-0005-0000-0000-000072800000}"/>
    <cellStyle name="Normal 6 5 4 2 2 3 2 2 4 2" xfId="36603" xr:uid="{00000000-0005-0000-0000-000073800000}"/>
    <cellStyle name="Normal 6 5 4 2 2 3 2 2 5" xfId="26007" xr:uid="{00000000-0005-0000-0000-000074800000}"/>
    <cellStyle name="Normal 6 5 4 2 2 3 2 3" xfId="17353" xr:uid="{00000000-0005-0000-0000-000075800000}"/>
    <cellStyle name="Normal 6 5 4 2 2 3 2 3 2" xfId="17354" xr:uid="{00000000-0005-0000-0000-000076800000}"/>
    <cellStyle name="Normal 6 5 4 2 2 3 2 3 2 2" xfId="17355" xr:uid="{00000000-0005-0000-0000-000077800000}"/>
    <cellStyle name="Normal 6 5 4 2 2 3 2 3 2 2 2" xfId="42366" xr:uid="{00000000-0005-0000-0000-000078800000}"/>
    <cellStyle name="Normal 6 5 4 2 2 3 2 3 2 3" xfId="32348" xr:uid="{00000000-0005-0000-0000-000079800000}"/>
    <cellStyle name="Normal 6 5 4 2 2 3 2 3 3" xfId="17356" xr:uid="{00000000-0005-0000-0000-00007A800000}"/>
    <cellStyle name="Normal 6 5 4 2 2 3 2 3 3 2" xfId="17357" xr:uid="{00000000-0005-0000-0000-00007B800000}"/>
    <cellStyle name="Normal 6 5 4 2 2 3 2 3 3 2 2" xfId="42367" xr:uid="{00000000-0005-0000-0000-00007C800000}"/>
    <cellStyle name="Normal 6 5 4 2 2 3 2 3 3 3" xfId="32349" xr:uid="{00000000-0005-0000-0000-00007D800000}"/>
    <cellStyle name="Normal 6 5 4 2 2 3 2 3 4" xfId="17358" xr:uid="{00000000-0005-0000-0000-00007E800000}"/>
    <cellStyle name="Normal 6 5 4 2 2 3 2 3 4 2" xfId="36604" xr:uid="{00000000-0005-0000-0000-00007F800000}"/>
    <cellStyle name="Normal 6 5 4 2 2 3 2 3 5" xfId="26008" xr:uid="{00000000-0005-0000-0000-000080800000}"/>
    <cellStyle name="Normal 6 5 4 2 2 3 2 4" xfId="17359" xr:uid="{00000000-0005-0000-0000-000081800000}"/>
    <cellStyle name="Normal 6 5 4 2 2 3 2 4 2" xfId="17360" xr:uid="{00000000-0005-0000-0000-000082800000}"/>
    <cellStyle name="Normal 6 5 4 2 2 3 2 4 2 2" xfId="42368" xr:uid="{00000000-0005-0000-0000-000083800000}"/>
    <cellStyle name="Normal 6 5 4 2 2 3 2 4 3" xfId="32350" xr:uid="{00000000-0005-0000-0000-000084800000}"/>
    <cellStyle name="Normal 6 5 4 2 2 3 2 5" xfId="17361" xr:uid="{00000000-0005-0000-0000-000085800000}"/>
    <cellStyle name="Normal 6 5 4 2 2 3 2 5 2" xfId="17362" xr:uid="{00000000-0005-0000-0000-000086800000}"/>
    <cellStyle name="Normal 6 5 4 2 2 3 2 5 2 2" xfId="42369" xr:uid="{00000000-0005-0000-0000-000087800000}"/>
    <cellStyle name="Normal 6 5 4 2 2 3 2 5 3" xfId="32351" xr:uid="{00000000-0005-0000-0000-000088800000}"/>
    <cellStyle name="Normal 6 5 4 2 2 3 2 6" xfId="17363" xr:uid="{00000000-0005-0000-0000-000089800000}"/>
    <cellStyle name="Normal 6 5 4 2 2 3 2 6 2" xfId="36602" xr:uid="{00000000-0005-0000-0000-00008A800000}"/>
    <cellStyle name="Normal 6 5 4 2 2 3 2 7" xfId="26006" xr:uid="{00000000-0005-0000-0000-00008B800000}"/>
    <cellStyle name="Normal 6 5 4 2 2 3 3" xfId="17364" xr:uid="{00000000-0005-0000-0000-00008C800000}"/>
    <cellStyle name="Normal 6 5 4 2 2 3 3 2" xfId="17365" xr:uid="{00000000-0005-0000-0000-00008D800000}"/>
    <cellStyle name="Normal 6 5 4 2 2 3 3 2 2" xfId="17366" xr:uid="{00000000-0005-0000-0000-00008E800000}"/>
    <cellStyle name="Normal 6 5 4 2 2 3 3 2 2 2" xfId="42370" xr:uid="{00000000-0005-0000-0000-00008F800000}"/>
    <cellStyle name="Normal 6 5 4 2 2 3 3 2 3" xfId="32352" xr:uid="{00000000-0005-0000-0000-000090800000}"/>
    <cellStyle name="Normal 6 5 4 2 2 3 3 3" xfId="17367" xr:uid="{00000000-0005-0000-0000-000091800000}"/>
    <cellStyle name="Normal 6 5 4 2 2 3 3 3 2" xfId="17368" xr:uid="{00000000-0005-0000-0000-000092800000}"/>
    <cellStyle name="Normal 6 5 4 2 2 3 3 3 2 2" xfId="42371" xr:uid="{00000000-0005-0000-0000-000093800000}"/>
    <cellStyle name="Normal 6 5 4 2 2 3 3 3 3" xfId="32353" xr:uid="{00000000-0005-0000-0000-000094800000}"/>
    <cellStyle name="Normal 6 5 4 2 2 3 3 4" xfId="17369" xr:uid="{00000000-0005-0000-0000-000095800000}"/>
    <cellStyle name="Normal 6 5 4 2 2 3 3 4 2" xfId="36605" xr:uid="{00000000-0005-0000-0000-000096800000}"/>
    <cellStyle name="Normal 6 5 4 2 2 3 3 5" xfId="26009" xr:uid="{00000000-0005-0000-0000-000097800000}"/>
    <cellStyle name="Normal 6 5 4 2 2 3 4" xfId="17370" xr:uid="{00000000-0005-0000-0000-000098800000}"/>
    <cellStyle name="Normal 6 5 4 2 2 3 4 2" xfId="17371" xr:uid="{00000000-0005-0000-0000-000099800000}"/>
    <cellStyle name="Normal 6 5 4 2 2 3 4 2 2" xfId="17372" xr:uid="{00000000-0005-0000-0000-00009A800000}"/>
    <cellStyle name="Normal 6 5 4 2 2 3 4 2 2 2" xfId="42372" xr:uid="{00000000-0005-0000-0000-00009B800000}"/>
    <cellStyle name="Normal 6 5 4 2 2 3 4 2 3" xfId="32354" xr:uid="{00000000-0005-0000-0000-00009C800000}"/>
    <cellStyle name="Normal 6 5 4 2 2 3 4 3" xfId="17373" xr:uid="{00000000-0005-0000-0000-00009D800000}"/>
    <cellStyle name="Normal 6 5 4 2 2 3 4 3 2" xfId="17374" xr:uid="{00000000-0005-0000-0000-00009E800000}"/>
    <cellStyle name="Normal 6 5 4 2 2 3 4 3 2 2" xfId="42373" xr:uid="{00000000-0005-0000-0000-00009F800000}"/>
    <cellStyle name="Normal 6 5 4 2 2 3 4 3 3" xfId="32355" xr:uid="{00000000-0005-0000-0000-0000A0800000}"/>
    <cellStyle name="Normal 6 5 4 2 2 3 4 4" xfId="17375" xr:uid="{00000000-0005-0000-0000-0000A1800000}"/>
    <cellStyle name="Normal 6 5 4 2 2 3 4 4 2" xfId="36606" xr:uid="{00000000-0005-0000-0000-0000A2800000}"/>
    <cellStyle name="Normal 6 5 4 2 2 3 4 5" xfId="26010" xr:uid="{00000000-0005-0000-0000-0000A3800000}"/>
    <cellStyle name="Normal 6 5 4 2 2 3 5" xfId="17376" xr:uid="{00000000-0005-0000-0000-0000A4800000}"/>
    <cellStyle name="Normal 6 5 4 2 2 3 5 2" xfId="17377" xr:uid="{00000000-0005-0000-0000-0000A5800000}"/>
    <cellStyle name="Normal 6 5 4 2 2 3 5 2 2" xfId="42374" xr:uid="{00000000-0005-0000-0000-0000A6800000}"/>
    <cellStyle name="Normal 6 5 4 2 2 3 5 3" xfId="32356" xr:uid="{00000000-0005-0000-0000-0000A7800000}"/>
    <cellStyle name="Normal 6 5 4 2 2 3 6" xfId="17378" xr:uid="{00000000-0005-0000-0000-0000A8800000}"/>
    <cellStyle name="Normal 6 5 4 2 2 3 6 2" xfId="17379" xr:uid="{00000000-0005-0000-0000-0000A9800000}"/>
    <cellStyle name="Normal 6 5 4 2 2 3 6 2 2" xfId="42375" xr:uid="{00000000-0005-0000-0000-0000AA800000}"/>
    <cellStyle name="Normal 6 5 4 2 2 3 6 3" xfId="32357" xr:uid="{00000000-0005-0000-0000-0000AB800000}"/>
    <cellStyle name="Normal 6 5 4 2 2 3 7" xfId="17380" xr:uid="{00000000-0005-0000-0000-0000AC800000}"/>
    <cellStyle name="Normal 6 5 4 2 2 3 7 2" xfId="36601" xr:uid="{00000000-0005-0000-0000-0000AD800000}"/>
    <cellStyle name="Normal 6 5 4 2 2 3 8" xfId="26005" xr:uid="{00000000-0005-0000-0000-0000AE800000}"/>
    <cellStyle name="Normal 6 5 4 2 2 4" xfId="17381" xr:uid="{00000000-0005-0000-0000-0000AF800000}"/>
    <cellStyle name="Normal 6 5 4 2 2 4 2" xfId="17382" xr:uid="{00000000-0005-0000-0000-0000B0800000}"/>
    <cellStyle name="Normal 6 5 4 2 2 4 2 2" xfId="17383" xr:uid="{00000000-0005-0000-0000-0000B1800000}"/>
    <cellStyle name="Normal 6 5 4 2 2 4 2 2 2" xfId="17384" xr:uid="{00000000-0005-0000-0000-0000B2800000}"/>
    <cellStyle name="Normal 6 5 4 2 2 4 2 2 2 2" xfId="42376" xr:uid="{00000000-0005-0000-0000-0000B3800000}"/>
    <cellStyle name="Normal 6 5 4 2 2 4 2 2 3" xfId="32358" xr:uid="{00000000-0005-0000-0000-0000B4800000}"/>
    <cellStyle name="Normal 6 5 4 2 2 4 2 3" xfId="17385" xr:uid="{00000000-0005-0000-0000-0000B5800000}"/>
    <cellStyle name="Normal 6 5 4 2 2 4 2 3 2" xfId="17386" xr:uid="{00000000-0005-0000-0000-0000B6800000}"/>
    <cellStyle name="Normal 6 5 4 2 2 4 2 3 2 2" xfId="42377" xr:uid="{00000000-0005-0000-0000-0000B7800000}"/>
    <cellStyle name="Normal 6 5 4 2 2 4 2 3 3" xfId="32359" xr:uid="{00000000-0005-0000-0000-0000B8800000}"/>
    <cellStyle name="Normal 6 5 4 2 2 4 2 4" xfId="17387" xr:uid="{00000000-0005-0000-0000-0000B9800000}"/>
    <cellStyle name="Normal 6 5 4 2 2 4 2 4 2" xfId="36608" xr:uid="{00000000-0005-0000-0000-0000BA800000}"/>
    <cellStyle name="Normal 6 5 4 2 2 4 2 5" xfId="26012" xr:uid="{00000000-0005-0000-0000-0000BB800000}"/>
    <cellStyle name="Normal 6 5 4 2 2 4 3" xfId="17388" xr:uid="{00000000-0005-0000-0000-0000BC800000}"/>
    <cellStyle name="Normal 6 5 4 2 2 4 3 2" xfId="17389" xr:uid="{00000000-0005-0000-0000-0000BD800000}"/>
    <cellStyle name="Normal 6 5 4 2 2 4 3 2 2" xfId="17390" xr:uid="{00000000-0005-0000-0000-0000BE800000}"/>
    <cellStyle name="Normal 6 5 4 2 2 4 3 2 2 2" xfId="42378" xr:uid="{00000000-0005-0000-0000-0000BF800000}"/>
    <cellStyle name="Normal 6 5 4 2 2 4 3 2 3" xfId="32360" xr:uid="{00000000-0005-0000-0000-0000C0800000}"/>
    <cellStyle name="Normal 6 5 4 2 2 4 3 3" xfId="17391" xr:uid="{00000000-0005-0000-0000-0000C1800000}"/>
    <cellStyle name="Normal 6 5 4 2 2 4 3 3 2" xfId="17392" xr:uid="{00000000-0005-0000-0000-0000C2800000}"/>
    <cellStyle name="Normal 6 5 4 2 2 4 3 3 2 2" xfId="42379" xr:uid="{00000000-0005-0000-0000-0000C3800000}"/>
    <cellStyle name="Normal 6 5 4 2 2 4 3 3 3" xfId="32361" xr:uid="{00000000-0005-0000-0000-0000C4800000}"/>
    <cellStyle name="Normal 6 5 4 2 2 4 3 4" xfId="17393" xr:uid="{00000000-0005-0000-0000-0000C5800000}"/>
    <cellStyle name="Normal 6 5 4 2 2 4 3 4 2" xfId="36609" xr:uid="{00000000-0005-0000-0000-0000C6800000}"/>
    <cellStyle name="Normal 6 5 4 2 2 4 3 5" xfId="26013" xr:uid="{00000000-0005-0000-0000-0000C7800000}"/>
    <cellStyle name="Normal 6 5 4 2 2 4 4" xfId="17394" xr:uid="{00000000-0005-0000-0000-0000C8800000}"/>
    <cellStyle name="Normal 6 5 4 2 2 4 4 2" xfId="17395" xr:uid="{00000000-0005-0000-0000-0000C9800000}"/>
    <cellStyle name="Normal 6 5 4 2 2 4 4 2 2" xfId="42380" xr:uid="{00000000-0005-0000-0000-0000CA800000}"/>
    <cellStyle name="Normal 6 5 4 2 2 4 4 3" xfId="32362" xr:uid="{00000000-0005-0000-0000-0000CB800000}"/>
    <cellStyle name="Normal 6 5 4 2 2 4 5" xfId="17396" xr:uid="{00000000-0005-0000-0000-0000CC800000}"/>
    <cellStyle name="Normal 6 5 4 2 2 4 5 2" xfId="17397" xr:uid="{00000000-0005-0000-0000-0000CD800000}"/>
    <cellStyle name="Normal 6 5 4 2 2 4 5 2 2" xfId="42381" xr:uid="{00000000-0005-0000-0000-0000CE800000}"/>
    <cellStyle name="Normal 6 5 4 2 2 4 5 3" xfId="32363" xr:uid="{00000000-0005-0000-0000-0000CF800000}"/>
    <cellStyle name="Normal 6 5 4 2 2 4 6" xfId="17398" xr:uid="{00000000-0005-0000-0000-0000D0800000}"/>
    <cellStyle name="Normal 6 5 4 2 2 4 6 2" xfId="36607" xr:uid="{00000000-0005-0000-0000-0000D1800000}"/>
    <cellStyle name="Normal 6 5 4 2 2 4 7" xfId="26011" xr:uid="{00000000-0005-0000-0000-0000D2800000}"/>
    <cellStyle name="Normal 6 5 4 2 2 5" xfId="17399" xr:uid="{00000000-0005-0000-0000-0000D3800000}"/>
    <cellStyle name="Normal 6 5 4 2 2 5 2" xfId="17400" xr:uid="{00000000-0005-0000-0000-0000D4800000}"/>
    <cellStyle name="Normal 6 5 4 2 2 5 2 2" xfId="17401" xr:uid="{00000000-0005-0000-0000-0000D5800000}"/>
    <cellStyle name="Normal 6 5 4 2 2 5 2 2 2" xfId="42382" xr:uid="{00000000-0005-0000-0000-0000D6800000}"/>
    <cellStyle name="Normal 6 5 4 2 2 5 2 3" xfId="32364" xr:uid="{00000000-0005-0000-0000-0000D7800000}"/>
    <cellStyle name="Normal 6 5 4 2 2 5 3" xfId="17402" xr:uid="{00000000-0005-0000-0000-0000D8800000}"/>
    <cellStyle name="Normal 6 5 4 2 2 5 3 2" xfId="17403" xr:uid="{00000000-0005-0000-0000-0000D9800000}"/>
    <cellStyle name="Normal 6 5 4 2 2 5 3 2 2" xfId="42383" xr:uid="{00000000-0005-0000-0000-0000DA800000}"/>
    <cellStyle name="Normal 6 5 4 2 2 5 3 3" xfId="32365" xr:uid="{00000000-0005-0000-0000-0000DB800000}"/>
    <cellStyle name="Normal 6 5 4 2 2 5 4" xfId="17404" xr:uid="{00000000-0005-0000-0000-0000DC800000}"/>
    <cellStyle name="Normal 6 5 4 2 2 5 4 2" xfId="36610" xr:uid="{00000000-0005-0000-0000-0000DD800000}"/>
    <cellStyle name="Normal 6 5 4 2 2 5 5" xfId="26014" xr:uid="{00000000-0005-0000-0000-0000DE800000}"/>
    <cellStyle name="Normal 6 5 4 2 2 6" xfId="17405" xr:uid="{00000000-0005-0000-0000-0000DF800000}"/>
    <cellStyle name="Normal 6 5 4 2 2 6 2" xfId="17406" xr:uid="{00000000-0005-0000-0000-0000E0800000}"/>
    <cellStyle name="Normal 6 5 4 2 2 6 2 2" xfId="17407" xr:uid="{00000000-0005-0000-0000-0000E1800000}"/>
    <cellStyle name="Normal 6 5 4 2 2 6 2 2 2" xfId="42384" xr:uid="{00000000-0005-0000-0000-0000E2800000}"/>
    <cellStyle name="Normal 6 5 4 2 2 6 2 3" xfId="32366" xr:uid="{00000000-0005-0000-0000-0000E3800000}"/>
    <cellStyle name="Normal 6 5 4 2 2 6 3" xfId="17408" xr:uid="{00000000-0005-0000-0000-0000E4800000}"/>
    <cellStyle name="Normal 6 5 4 2 2 6 3 2" xfId="17409" xr:uid="{00000000-0005-0000-0000-0000E5800000}"/>
    <cellStyle name="Normal 6 5 4 2 2 6 3 2 2" xfId="42385" xr:uid="{00000000-0005-0000-0000-0000E6800000}"/>
    <cellStyle name="Normal 6 5 4 2 2 6 3 3" xfId="32367" xr:uid="{00000000-0005-0000-0000-0000E7800000}"/>
    <cellStyle name="Normal 6 5 4 2 2 6 4" xfId="17410" xr:uid="{00000000-0005-0000-0000-0000E8800000}"/>
    <cellStyle name="Normal 6 5 4 2 2 6 4 2" xfId="36611" xr:uid="{00000000-0005-0000-0000-0000E9800000}"/>
    <cellStyle name="Normal 6 5 4 2 2 6 5" xfId="26015" xr:uid="{00000000-0005-0000-0000-0000EA800000}"/>
    <cellStyle name="Normal 6 5 4 2 2 7" xfId="17411" xr:uid="{00000000-0005-0000-0000-0000EB800000}"/>
    <cellStyle name="Normal 6 5 4 2 2 7 2" xfId="17412" xr:uid="{00000000-0005-0000-0000-0000EC800000}"/>
    <cellStyle name="Normal 6 5 4 2 2 7 2 2" xfId="42386" xr:uid="{00000000-0005-0000-0000-0000ED800000}"/>
    <cellStyle name="Normal 6 5 4 2 2 7 3" xfId="32368" xr:uid="{00000000-0005-0000-0000-0000EE800000}"/>
    <cellStyle name="Normal 6 5 4 2 2 8" xfId="17413" xr:uid="{00000000-0005-0000-0000-0000EF800000}"/>
    <cellStyle name="Normal 6 5 4 2 2 8 2" xfId="17414" xr:uid="{00000000-0005-0000-0000-0000F0800000}"/>
    <cellStyle name="Normal 6 5 4 2 2 8 2 2" xfId="42387" xr:uid="{00000000-0005-0000-0000-0000F1800000}"/>
    <cellStyle name="Normal 6 5 4 2 2 8 3" xfId="32369" xr:uid="{00000000-0005-0000-0000-0000F2800000}"/>
    <cellStyle name="Normal 6 5 4 2 2 9" xfId="17415" xr:uid="{00000000-0005-0000-0000-0000F3800000}"/>
    <cellStyle name="Normal 6 5 4 2 2 9 2" xfId="36594" xr:uid="{00000000-0005-0000-0000-0000F4800000}"/>
    <cellStyle name="Normal 6 5 4 2 3" xfId="17416" xr:uid="{00000000-0005-0000-0000-0000F5800000}"/>
    <cellStyle name="Normal 6 5 4 2 3 2" xfId="17417" xr:uid="{00000000-0005-0000-0000-0000F6800000}"/>
    <cellStyle name="Normal 6 5 4 2 3 2 2" xfId="17418" xr:uid="{00000000-0005-0000-0000-0000F7800000}"/>
    <cellStyle name="Normal 6 5 4 2 3 2 2 2" xfId="17419" xr:uid="{00000000-0005-0000-0000-0000F8800000}"/>
    <cellStyle name="Normal 6 5 4 2 3 2 2 2 2" xfId="17420" xr:uid="{00000000-0005-0000-0000-0000F9800000}"/>
    <cellStyle name="Normal 6 5 4 2 3 2 2 2 2 2" xfId="42388" xr:uid="{00000000-0005-0000-0000-0000FA800000}"/>
    <cellStyle name="Normal 6 5 4 2 3 2 2 2 3" xfId="32370" xr:uid="{00000000-0005-0000-0000-0000FB800000}"/>
    <cellStyle name="Normal 6 5 4 2 3 2 2 3" xfId="17421" xr:uid="{00000000-0005-0000-0000-0000FC800000}"/>
    <cellStyle name="Normal 6 5 4 2 3 2 2 3 2" xfId="17422" xr:uid="{00000000-0005-0000-0000-0000FD800000}"/>
    <cellStyle name="Normal 6 5 4 2 3 2 2 3 2 2" xfId="42389" xr:uid="{00000000-0005-0000-0000-0000FE800000}"/>
    <cellStyle name="Normal 6 5 4 2 3 2 2 3 3" xfId="32371" xr:uid="{00000000-0005-0000-0000-0000FF800000}"/>
    <cellStyle name="Normal 6 5 4 2 3 2 2 4" xfId="17423" xr:uid="{00000000-0005-0000-0000-000000810000}"/>
    <cellStyle name="Normal 6 5 4 2 3 2 2 4 2" xfId="36614" xr:uid="{00000000-0005-0000-0000-000001810000}"/>
    <cellStyle name="Normal 6 5 4 2 3 2 2 5" xfId="26018" xr:uid="{00000000-0005-0000-0000-000002810000}"/>
    <cellStyle name="Normal 6 5 4 2 3 2 3" xfId="17424" xr:uid="{00000000-0005-0000-0000-000003810000}"/>
    <cellStyle name="Normal 6 5 4 2 3 2 3 2" xfId="17425" xr:uid="{00000000-0005-0000-0000-000004810000}"/>
    <cellStyle name="Normal 6 5 4 2 3 2 3 2 2" xfId="17426" xr:uid="{00000000-0005-0000-0000-000005810000}"/>
    <cellStyle name="Normal 6 5 4 2 3 2 3 2 2 2" xfId="42390" xr:uid="{00000000-0005-0000-0000-000006810000}"/>
    <cellStyle name="Normal 6 5 4 2 3 2 3 2 3" xfId="32372" xr:uid="{00000000-0005-0000-0000-000007810000}"/>
    <cellStyle name="Normal 6 5 4 2 3 2 3 3" xfId="17427" xr:uid="{00000000-0005-0000-0000-000008810000}"/>
    <cellStyle name="Normal 6 5 4 2 3 2 3 3 2" xfId="17428" xr:uid="{00000000-0005-0000-0000-000009810000}"/>
    <cellStyle name="Normal 6 5 4 2 3 2 3 3 2 2" xfId="42391" xr:uid="{00000000-0005-0000-0000-00000A810000}"/>
    <cellStyle name="Normal 6 5 4 2 3 2 3 3 3" xfId="32373" xr:uid="{00000000-0005-0000-0000-00000B810000}"/>
    <cellStyle name="Normal 6 5 4 2 3 2 3 4" xfId="17429" xr:uid="{00000000-0005-0000-0000-00000C810000}"/>
    <cellStyle name="Normal 6 5 4 2 3 2 3 4 2" xfId="36615" xr:uid="{00000000-0005-0000-0000-00000D810000}"/>
    <cellStyle name="Normal 6 5 4 2 3 2 3 5" xfId="26019" xr:uid="{00000000-0005-0000-0000-00000E810000}"/>
    <cellStyle name="Normal 6 5 4 2 3 2 4" xfId="17430" xr:uid="{00000000-0005-0000-0000-00000F810000}"/>
    <cellStyle name="Normal 6 5 4 2 3 2 4 2" xfId="17431" xr:uid="{00000000-0005-0000-0000-000010810000}"/>
    <cellStyle name="Normal 6 5 4 2 3 2 4 2 2" xfId="42392" xr:uid="{00000000-0005-0000-0000-000011810000}"/>
    <cellStyle name="Normal 6 5 4 2 3 2 4 3" xfId="32374" xr:uid="{00000000-0005-0000-0000-000012810000}"/>
    <cellStyle name="Normal 6 5 4 2 3 2 5" xfId="17432" xr:uid="{00000000-0005-0000-0000-000013810000}"/>
    <cellStyle name="Normal 6 5 4 2 3 2 5 2" xfId="17433" xr:uid="{00000000-0005-0000-0000-000014810000}"/>
    <cellStyle name="Normal 6 5 4 2 3 2 5 2 2" xfId="42393" xr:uid="{00000000-0005-0000-0000-000015810000}"/>
    <cellStyle name="Normal 6 5 4 2 3 2 5 3" xfId="32375" xr:uid="{00000000-0005-0000-0000-000016810000}"/>
    <cellStyle name="Normal 6 5 4 2 3 2 6" xfId="17434" xr:uid="{00000000-0005-0000-0000-000017810000}"/>
    <cellStyle name="Normal 6 5 4 2 3 2 6 2" xfId="36613" xr:uid="{00000000-0005-0000-0000-000018810000}"/>
    <cellStyle name="Normal 6 5 4 2 3 2 7" xfId="26017" xr:uid="{00000000-0005-0000-0000-000019810000}"/>
    <cellStyle name="Normal 6 5 4 2 3 3" xfId="17435" xr:uid="{00000000-0005-0000-0000-00001A810000}"/>
    <cellStyle name="Normal 6 5 4 2 3 3 2" xfId="17436" xr:uid="{00000000-0005-0000-0000-00001B810000}"/>
    <cellStyle name="Normal 6 5 4 2 3 3 2 2" xfId="17437" xr:uid="{00000000-0005-0000-0000-00001C810000}"/>
    <cellStyle name="Normal 6 5 4 2 3 3 2 2 2" xfId="42394" xr:uid="{00000000-0005-0000-0000-00001D810000}"/>
    <cellStyle name="Normal 6 5 4 2 3 3 2 3" xfId="32376" xr:uid="{00000000-0005-0000-0000-00001E810000}"/>
    <cellStyle name="Normal 6 5 4 2 3 3 3" xfId="17438" xr:uid="{00000000-0005-0000-0000-00001F810000}"/>
    <cellStyle name="Normal 6 5 4 2 3 3 3 2" xfId="17439" xr:uid="{00000000-0005-0000-0000-000020810000}"/>
    <cellStyle name="Normal 6 5 4 2 3 3 3 2 2" xfId="42395" xr:uid="{00000000-0005-0000-0000-000021810000}"/>
    <cellStyle name="Normal 6 5 4 2 3 3 3 3" xfId="32377" xr:uid="{00000000-0005-0000-0000-000022810000}"/>
    <cellStyle name="Normal 6 5 4 2 3 3 4" xfId="17440" xr:uid="{00000000-0005-0000-0000-000023810000}"/>
    <cellStyle name="Normal 6 5 4 2 3 3 4 2" xfId="36616" xr:uid="{00000000-0005-0000-0000-000024810000}"/>
    <cellStyle name="Normal 6 5 4 2 3 3 5" xfId="26020" xr:uid="{00000000-0005-0000-0000-000025810000}"/>
    <cellStyle name="Normal 6 5 4 2 3 4" xfId="17441" xr:uid="{00000000-0005-0000-0000-000026810000}"/>
    <cellStyle name="Normal 6 5 4 2 3 4 2" xfId="17442" xr:uid="{00000000-0005-0000-0000-000027810000}"/>
    <cellStyle name="Normal 6 5 4 2 3 4 2 2" xfId="17443" xr:uid="{00000000-0005-0000-0000-000028810000}"/>
    <cellStyle name="Normal 6 5 4 2 3 4 2 2 2" xfId="42396" xr:uid="{00000000-0005-0000-0000-000029810000}"/>
    <cellStyle name="Normal 6 5 4 2 3 4 2 3" xfId="32378" xr:uid="{00000000-0005-0000-0000-00002A810000}"/>
    <cellStyle name="Normal 6 5 4 2 3 4 3" xfId="17444" xr:uid="{00000000-0005-0000-0000-00002B810000}"/>
    <cellStyle name="Normal 6 5 4 2 3 4 3 2" xfId="17445" xr:uid="{00000000-0005-0000-0000-00002C810000}"/>
    <cellStyle name="Normal 6 5 4 2 3 4 3 2 2" xfId="42397" xr:uid="{00000000-0005-0000-0000-00002D810000}"/>
    <cellStyle name="Normal 6 5 4 2 3 4 3 3" xfId="32379" xr:uid="{00000000-0005-0000-0000-00002E810000}"/>
    <cellStyle name="Normal 6 5 4 2 3 4 4" xfId="17446" xr:uid="{00000000-0005-0000-0000-00002F810000}"/>
    <cellStyle name="Normal 6 5 4 2 3 4 4 2" xfId="36617" xr:uid="{00000000-0005-0000-0000-000030810000}"/>
    <cellStyle name="Normal 6 5 4 2 3 4 5" xfId="26021" xr:uid="{00000000-0005-0000-0000-000031810000}"/>
    <cellStyle name="Normal 6 5 4 2 3 5" xfId="17447" xr:uid="{00000000-0005-0000-0000-000032810000}"/>
    <cellStyle name="Normal 6 5 4 2 3 5 2" xfId="17448" xr:uid="{00000000-0005-0000-0000-000033810000}"/>
    <cellStyle name="Normal 6 5 4 2 3 5 2 2" xfId="42398" xr:uid="{00000000-0005-0000-0000-000034810000}"/>
    <cellStyle name="Normal 6 5 4 2 3 5 3" xfId="32380" xr:uid="{00000000-0005-0000-0000-000035810000}"/>
    <cellStyle name="Normal 6 5 4 2 3 6" xfId="17449" xr:uid="{00000000-0005-0000-0000-000036810000}"/>
    <cellStyle name="Normal 6 5 4 2 3 6 2" xfId="17450" xr:uid="{00000000-0005-0000-0000-000037810000}"/>
    <cellStyle name="Normal 6 5 4 2 3 6 2 2" xfId="42399" xr:uid="{00000000-0005-0000-0000-000038810000}"/>
    <cellStyle name="Normal 6 5 4 2 3 6 3" xfId="32381" xr:uid="{00000000-0005-0000-0000-000039810000}"/>
    <cellStyle name="Normal 6 5 4 2 3 7" xfId="17451" xr:uid="{00000000-0005-0000-0000-00003A810000}"/>
    <cellStyle name="Normal 6 5 4 2 3 7 2" xfId="36612" xr:uid="{00000000-0005-0000-0000-00003B810000}"/>
    <cellStyle name="Normal 6 5 4 2 3 8" xfId="26016" xr:uid="{00000000-0005-0000-0000-00003C810000}"/>
    <cellStyle name="Normal 6 5 4 2 4" xfId="17452" xr:uid="{00000000-0005-0000-0000-00003D810000}"/>
    <cellStyle name="Normal 6 5 4 2 4 2" xfId="17453" xr:uid="{00000000-0005-0000-0000-00003E810000}"/>
    <cellStyle name="Normal 6 5 4 2 4 2 2" xfId="17454" xr:uid="{00000000-0005-0000-0000-00003F810000}"/>
    <cellStyle name="Normal 6 5 4 2 4 2 2 2" xfId="17455" xr:uid="{00000000-0005-0000-0000-000040810000}"/>
    <cellStyle name="Normal 6 5 4 2 4 2 2 2 2" xfId="17456" xr:uid="{00000000-0005-0000-0000-000041810000}"/>
    <cellStyle name="Normal 6 5 4 2 4 2 2 2 2 2" xfId="42400" xr:uid="{00000000-0005-0000-0000-000042810000}"/>
    <cellStyle name="Normal 6 5 4 2 4 2 2 2 3" xfId="32382" xr:uid="{00000000-0005-0000-0000-000043810000}"/>
    <cellStyle name="Normal 6 5 4 2 4 2 2 3" xfId="17457" xr:uid="{00000000-0005-0000-0000-000044810000}"/>
    <cellStyle name="Normal 6 5 4 2 4 2 2 3 2" xfId="17458" xr:uid="{00000000-0005-0000-0000-000045810000}"/>
    <cellStyle name="Normal 6 5 4 2 4 2 2 3 2 2" xfId="42401" xr:uid="{00000000-0005-0000-0000-000046810000}"/>
    <cellStyle name="Normal 6 5 4 2 4 2 2 3 3" xfId="32383" xr:uid="{00000000-0005-0000-0000-000047810000}"/>
    <cellStyle name="Normal 6 5 4 2 4 2 2 4" xfId="17459" xr:uid="{00000000-0005-0000-0000-000048810000}"/>
    <cellStyle name="Normal 6 5 4 2 4 2 2 4 2" xfId="36620" xr:uid="{00000000-0005-0000-0000-000049810000}"/>
    <cellStyle name="Normal 6 5 4 2 4 2 2 5" xfId="26024" xr:uid="{00000000-0005-0000-0000-00004A810000}"/>
    <cellStyle name="Normal 6 5 4 2 4 2 3" xfId="17460" xr:uid="{00000000-0005-0000-0000-00004B810000}"/>
    <cellStyle name="Normal 6 5 4 2 4 2 3 2" xfId="17461" xr:uid="{00000000-0005-0000-0000-00004C810000}"/>
    <cellStyle name="Normal 6 5 4 2 4 2 3 2 2" xfId="17462" xr:uid="{00000000-0005-0000-0000-00004D810000}"/>
    <cellStyle name="Normal 6 5 4 2 4 2 3 2 2 2" xfId="42402" xr:uid="{00000000-0005-0000-0000-00004E810000}"/>
    <cellStyle name="Normal 6 5 4 2 4 2 3 2 3" xfId="32384" xr:uid="{00000000-0005-0000-0000-00004F810000}"/>
    <cellStyle name="Normal 6 5 4 2 4 2 3 3" xfId="17463" xr:uid="{00000000-0005-0000-0000-000050810000}"/>
    <cellStyle name="Normal 6 5 4 2 4 2 3 3 2" xfId="17464" xr:uid="{00000000-0005-0000-0000-000051810000}"/>
    <cellStyle name="Normal 6 5 4 2 4 2 3 3 2 2" xfId="42403" xr:uid="{00000000-0005-0000-0000-000052810000}"/>
    <cellStyle name="Normal 6 5 4 2 4 2 3 3 3" xfId="32385" xr:uid="{00000000-0005-0000-0000-000053810000}"/>
    <cellStyle name="Normal 6 5 4 2 4 2 3 4" xfId="17465" xr:uid="{00000000-0005-0000-0000-000054810000}"/>
    <cellStyle name="Normal 6 5 4 2 4 2 3 4 2" xfId="36621" xr:uid="{00000000-0005-0000-0000-000055810000}"/>
    <cellStyle name="Normal 6 5 4 2 4 2 3 5" xfId="26025" xr:uid="{00000000-0005-0000-0000-000056810000}"/>
    <cellStyle name="Normal 6 5 4 2 4 2 4" xfId="17466" xr:uid="{00000000-0005-0000-0000-000057810000}"/>
    <cellStyle name="Normal 6 5 4 2 4 2 4 2" xfId="17467" xr:uid="{00000000-0005-0000-0000-000058810000}"/>
    <cellStyle name="Normal 6 5 4 2 4 2 4 2 2" xfId="42404" xr:uid="{00000000-0005-0000-0000-000059810000}"/>
    <cellStyle name="Normal 6 5 4 2 4 2 4 3" xfId="32386" xr:uid="{00000000-0005-0000-0000-00005A810000}"/>
    <cellStyle name="Normal 6 5 4 2 4 2 5" xfId="17468" xr:uid="{00000000-0005-0000-0000-00005B810000}"/>
    <cellStyle name="Normal 6 5 4 2 4 2 5 2" xfId="17469" xr:uid="{00000000-0005-0000-0000-00005C810000}"/>
    <cellStyle name="Normal 6 5 4 2 4 2 5 2 2" xfId="42405" xr:uid="{00000000-0005-0000-0000-00005D810000}"/>
    <cellStyle name="Normal 6 5 4 2 4 2 5 3" xfId="32387" xr:uid="{00000000-0005-0000-0000-00005E810000}"/>
    <cellStyle name="Normal 6 5 4 2 4 2 6" xfId="17470" xr:uid="{00000000-0005-0000-0000-00005F810000}"/>
    <cellStyle name="Normal 6 5 4 2 4 2 6 2" xfId="36619" xr:uid="{00000000-0005-0000-0000-000060810000}"/>
    <cellStyle name="Normal 6 5 4 2 4 2 7" xfId="26023" xr:uid="{00000000-0005-0000-0000-000061810000}"/>
    <cellStyle name="Normal 6 5 4 2 4 3" xfId="17471" xr:uid="{00000000-0005-0000-0000-000062810000}"/>
    <cellStyle name="Normal 6 5 4 2 4 3 2" xfId="17472" xr:uid="{00000000-0005-0000-0000-000063810000}"/>
    <cellStyle name="Normal 6 5 4 2 4 3 2 2" xfId="17473" xr:uid="{00000000-0005-0000-0000-000064810000}"/>
    <cellStyle name="Normal 6 5 4 2 4 3 2 2 2" xfId="42406" xr:uid="{00000000-0005-0000-0000-000065810000}"/>
    <cellStyle name="Normal 6 5 4 2 4 3 2 3" xfId="32388" xr:uid="{00000000-0005-0000-0000-000066810000}"/>
    <cellStyle name="Normal 6 5 4 2 4 3 3" xfId="17474" xr:uid="{00000000-0005-0000-0000-000067810000}"/>
    <cellStyle name="Normal 6 5 4 2 4 3 3 2" xfId="17475" xr:uid="{00000000-0005-0000-0000-000068810000}"/>
    <cellStyle name="Normal 6 5 4 2 4 3 3 2 2" xfId="42407" xr:uid="{00000000-0005-0000-0000-000069810000}"/>
    <cellStyle name="Normal 6 5 4 2 4 3 3 3" xfId="32389" xr:uid="{00000000-0005-0000-0000-00006A810000}"/>
    <cellStyle name="Normal 6 5 4 2 4 3 4" xfId="17476" xr:uid="{00000000-0005-0000-0000-00006B810000}"/>
    <cellStyle name="Normal 6 5 4 2 4 3 4 2" xfId="36622" xr:uid="{00000000-0005-0000-0000-00006C810000}"/>
    <cellStyle name="Normal 6 5 4 2 4 3 5" xfId="26026" xr:uid="{00000000-0005-0000-0000-00006D810000}"/>
    <cellStyle name="Normal 6 5 4 2 4 4" xfId="17477" xr:uid="{00000000-0005-0000-0000-00006E810000}"/>
    <cellStyle name="Normal 6 5 4 2 4 4 2" xfId="17478" xr:uid="{00000000-0005-0000-0000-00006F810000}"/>
    <cellStyle name="Normal 6 5 4 2 4 4 2 2" xfId="17479" xr:uid="{00000000-0005-0000-0000-000070810000}"/>
    <cellStyle name="Normal 6 5 4 2 4 4 2 2 2" xfId="42408" xr:uid="{00000000-0005-0000-0000-000071810000}"/>
    <cellStyle name="Normal 6 5 4 2 4 4 2 3" xfId="32390" xr:uid="{00000000-0005-0000-0000-000072810000}"/>
    <cellStyle name="Normal 6 5 4 2 4 4 3" xfId="17480" xr:uid="{00000000-0005-0000-0000-000073810000}"/>
    <cellStyle name="Normal 6 5 4 2 4 4 3 2" xfId="17481" xr:uid="{00000000-0005-0000-0000-000074810000}"/>
    <cellStyle name="Normal 6 5 4 2 4 4 3 2 2" xfId="42409" xr:uid="{00000000-0005-0000-0000-000075810000}"/>
    <cellStyle name="Normal 6 5 4 2 4 4 3 3" xfId="32391" xr:uid="{00000000-0005-0000-0000-000076810000}"/>
    <cellStyle name="Normal 6 5 4 2 4 4 4" xfId="17482" xr:uid="{00000000-0005-0000-0000-000077810000}"/>
    <cellStyle name="Normal 6 5 4 2 4 4 4 2" xfId="36623" xr:uid="{00000000-0005-0000-0000-000078810000}"/>
    <cellStyle name="Normal 6 5 4 2 4 4 5" xfId="26027" xr:uid="{00000000-0005-0000-0000-000079810000}"/>
    <cellStyle name="Normal 6 5 4 2 4 5" xfId="17483" xr:uid="{00000000-0005-0000-0000-00007A810000}"/>
    <cellStyle name="Normal 6 5 4 2 4 5 2" xfId="17484" xr:uid="{00000000-0005-0000-0000-00007B810000}"/>
    <cellStyle name="Normal 6 5 4 2 4 5 2 2" xfId="42410" xr:uid="{00000000-0005-0000-0000-00007C810000}"/>
    <cellStyle name="Normal 6 5 4 2 4 5 3" xfId="32392" xr:uid="{00000000-0005-0000-0000-00007D810000}"/>
    <cellStyle name="Normal 6 5 4 2 4 6" xfId="17485" xr:uid="{00000000-0005-0000-0000-00007E810000}"/>
    <cellStyle name="Normal 6 5 4 2 4 6 2" xfId="17486" xr:uid="{00000000-0005-0000-0000-00007F810000}"/>
    <cellStyle name="Normal 6 5 4 2 4 6 2 2" xfId="42411" xr:uid="{00000000-0005-0000-0000-000080810000}"/>
    <cellStyle name="Normal 6 5 4 2 4 6 3" xfId="32393" xr:uid="{00000000-0005-0000-0000-000081810000}"/>
    <cellStyle name="Normal 6 5 4 2 4 7" xfId="17487" xr:uid="{00000000-0005-0000-0000-000082810000}"/>
    <cellStyle name="Normal 6 5 4 2 4 7 2" xfId="36618" xr:uid="{00000000-0005-0000-0000-000083810000}"/>
    <cellStyle name="Normal 6 5 4 2 4 8" xfId="26022" xr:uid="{00000000-0005-0000-0000-000084810000}"/>
    <cellStyle name="Normal 6 5 4 2 5" xfId="17488" xr:uid="{00000000-0005-0000-0000-000085810000}"/>
    <cellStyle name="Normal 6 5 4 2 5 2" xfId="17489" xr:uid="{00000000-0005-0000-0000-000086810000}"/>
    <cellStyle name="Normal 6 5 4 2 5 2 2" xfId="17490" xr:uid="{00000000-0005-0000-0000-000087810000}"/>
    <cellStyle name="Normal 6 5 4 2 5 2 2 2" xfId="17491" xr:uid="{00000000-0005-0000-0000-000088810000}"/>
    <cellStyle name="Normal 6 5 4 2 5 2 2 2 2" xfId="17492" xr:uid="{00000000-0005-0000-0000-000089810000}"/>
    <cellStyle name="Normal 6 5 4 2 5 2 2 2 2 2" xfId="42412" xr:uid="{00000000-0005-0000-0000-00008A810000}"/>
    <cellStyle name="Normal 6 5 4 2 5 2 2 2 3" xfId="32394" xr:uid="{00000000-0005-0000-0000-00008B810000}"/>
    <cellStyle name="Normal 6 5 4 2 5 2 2 3" xfId="17493" xr:uid="{00000000-0005-0000-0000-00008C810000}"/>
    <cellStyle name="Normal 6 5 4 2 5 2 2 3 2" xfId="17494" xr:uid="{00000000-0005-0000-0000-00008D810000}"/>
    <cellStyle name="Normal 6 5 4 2 5 2 2 3 2 2" xfId="42413" xr:uid="{00000000-0005-0000-0000-00008E810000}"/>
    <cellStyle name="Normal 6 5 4 2 5 2 2 3 3" xfId="32395" xr:uid="{00000000-0005-0000-0000-00008F810000}"/>
    <cellStyle name="Normal 6 5 4 2 5 2 2 4" xfId="17495" xr:uid="{00000000-0005-0000-0000-000090810000}"/>
    <cellStyle name="Normal 6 5 4 2 5 2 2 4 2" xfId="36626" xr:uid="{00000000-0005-0000-0000-000091810000}"/>
    <cellStyle name="Normal 6 5 4 2 5 2 2 5" xfId="26030" xr:uid="{00000000-0005-0000-0000-000092810000}"/>
    <cellStyle name="Normal 6 5 4 2 5 2 3" xfId="17496" xr:uid="{00000000-0005-0000-0000-000093810000}"/>
    <cellStyle name="Normal 6 5 4 2 5 2 3 2" xfId="17497" xr:uid="{00000000-0005-0000-0000-000094810000}"/>
    <cellStyle name="Normal 6 5 4 2 5 2 3 2 2" xfId="17498" xr:uid="{00000000-0005-0000-0000-000095810000}"/>
    <cellStyle name="Normal 6 5 4 2 5 2 3 2 2 2" xfId="42414" xr:uid="{00000000-0005-0000-0000-000096810000}"/>
    <cellStyle name="Normal 6 5 4 2 5 2 3 2 3" xfId="32396" xr:uid="{00000000-0005-0000-0000-000097810000}"/>
    <cellStyle name="Normal 6 5 4 2 5 2 3 3" xfId="17499" xr:uid="{00000000-0005-0000-0000-000098810000}"/>
    <cellStyle name="Normal 6 5 4 2 5 2 3 3 2" xfId="17500" xr:uid="{00000000-0005-0000-0000-000099810000}"/>
    <cellStyle name="Normal 6 5 4 2 5 2 3 3 2 2" xfId="42415" xr:uid="{00000000-0005-0000-0000-00009A810000}"/>
    <cellStyle name="Normal 6 5 4 2 5 2 3 3 3" xfId="32397" xr:uid="{00000000-0005-0000-0000-00009B810000}"/>
    <cellStyle name="Normal 6 5 4 2 5 2 3 4" xfId="17501" xr:uid="{00000000-0005-0000-0000-00009C810000}"/>
    <cellStyle name="Normal 6 5 4 2 5 2 3 4 2" xfId="36627" xr:uid="{00000000-0005-0000-0000-00009D810000}"/>
    <cellStyle name="Normal 6 5 4 2 5 2 3 5" xfId="26031" xr:uid="{00000000-0005-0000-0000-00009E810000}"/>
    <cellStyle name="Normal 6 5 4 2 5 2 4" xfId="17502" xr:uid="{00000000-0005-0000-0000-00009F810000}"/>
    <cellStyle name="Normal 6 5 4 2 5 2 4 2" xfId="17503" xr:uid="{00000000-0005-0000-0000-0000A0810000}"/>
    <cellStyle name="Normal 6 5 4 2 5 2 4 2 2" xfId="42416" xr:uid="{00000000-0005-0000-0000-0000A1810000}"/>
    <cellStyle name="Normal 6 5 4 2 5 2 4 3" xfId="32398" xr:uid="{00000000-0005-0000-0000-0000A2810000}"/>
    <cellStyle name="Normal 6 5 4 2 5 2 5" xfId="17504" xr:uid="{00000000-0005-0000-0000-0000A3810000}"/>
    <cellStyle name="Normal 6 5 4 2 5 2 5 2" xfId="17505" xr:uid="{00000000-0005-0000-0000-0000A4810000}"/>
    <cellStyle name="Normal 6 5 4 2 5 2 5 2 2" xfId="42417" xr:uid="{00000000-0005-0000-0000-0000A5810000}"/>
    <cellStyle name="Normal 6 5 4 2 5 2 5 3" xfId="32399" xr:uid="{00000000-0005-0000-0000-0000A6810000}"/>
    <cellStyle name="Normal 6 5 4 2 5 2 6" xfId="17506" xr:uid="{00000000-0005-0000-0000-0000A7810000}"/>
    <cellStyle name="Normal 6 5 4 2 5 2 6 2" xfId="36625" xr:uid="{00000000-0005-0000-0000-0000A8810000}"/>
    <cellStyle name="Normal 6 5 4 2 5 2 7" xfId="26029" xr:uid="{00000000-0005-0000-0000-0000A9810000}"/>
    <cellStyle name="Normal 6 5 4 2 5 3" xfId="17507" xr:uid="{00000000-0005-0000-0000-0000AA810000}"/>
    <cellStyle name="Normal 6 5 4 2 5 3 2" xfId="17508" xr:uid="{00000000-0005-0000-0000-0000AB810000}"/>
    <cellStyle name="Normal 6 5 4 2 5 3 2 2" xfId="17509" xr:uid="{00000000-0005-0000-0000-0000AC810000}"/>
    <cellStyle name="Normal 6 5 4 2 5 3 2 2 2" xfId="42418" xr:uid="{00000000-0005-0000-0000-0000AD810000}"/>
    <cellStyle name="Normal 6 5 4 2 5 3 2 3" xfId="32400" xr:uid="{00000000-0005-0000-0000-0000AE810000}"/>
    <cellStyle name="Normal 6 5 4 2 5 3 3" xfId="17510" xr:uid="{00000000-0005-0000-0000-0000AF810000}"/>
    <cellStyle name="Normal 6 5 4 2 5 3 3 2" xfId="17511" xr:uid="{00000000-0005-0000-0000-0000B0810000}"/>
    <cellStyle name="Normal 6 5 4 2 5 3 3 2 2" xfId="42419" xr:uid="{00000000-0005-0000-0000-0000B1810000}"/>
    <cellStyle name="Normal 6 5 4 2 5 3 3 3" xfId="32401" xr:uid="{00000000-0005-0000-0000-0000B2810000}"/>
    <cellStyle name="Normal 6 5 4 2 5 3 4" xfId="17512" xr:uid="{00000000-0005-0000-0000-0000B3810000}"/>
    <cellStyle name="Normal 6 5 4 2 5 3 4 2" xfId="36628" xr:uid="{00000000-0005-0000-0000-0000B4810000}"/>
    <cellStyle name="Normal 6 5 4 2 5 3 5" xfId="26032" xr:uid="{00000000-0005-0000-0000-0000B5810000}"/>
    <cellStyle name="Normal 6 5 4 2 5 4" xfId="17513" xr:uid="{00000000-0005-0000-0000-0000B6810000}"/>
    <cellStyle name="Normal 6 5 4 2 5 4 2" xfId="17514" xr:uid="{00000000-0005-0000-0000-0000B7810000}"/>
    <cellStyle name="Normal 6 5 4 2 5 4 2 2" xfId="17515" xr:uid="{00000000-0005-0000-0000-0000B8810000}"/>
    <cellStyle name="Normal 6 5 4 2 5 4 2 2 2" xfId="42420" xr:uid="{00000000-0005-0000-0000-0000B9810000}"/>
    <cellStyle name="Normal 6 5 4 2 5 4 2 3" xfId="32402" xr:uid="{00000000-0005-0000-0000-0000BA810000}"/>
    <cellStyle name="Normal 6 5 4 2 5 4 3" xfId="17516" xr:uid="{00000000-0005-0000-0000-0000BB810000}"/>
    <cellStyle name="Normal 6 5 4 2 5 4 3 2" xfId="17517" xr:uid="{00000000-0005-0000-0000-0000BC810000}"/>
    <cellStyle name="Normal 6 5 4 2 5 4 3 2 2" xfId="42421" xr:uid="{00000000-0005-0000-0000-0000BD810000}"/>
    <cellStyle name="Normal 6 5 4 2 5 4 3 3" xfId="32403" xr:uid="{00000000-0005-0000-0000-0000BE810000}"/>
    <cellStyle name="Normal 6 5 4 2 5 4 4" xfId="17518" xr:uid="{00000000-0005-0000-0000-0000BF810000}"/>
    <cellStyle name="Normal 6 5 4 2 5 4 4 2" xfId="36629" xr:uid="{00000000-0005-0000-0000-0000C0810000}"/>
    <cellStyle name="Normal 6 5 4 2 5 4 5" xfId="26033" xr:uid="{00000000-0005-0000-0000-0000C1810000}"/>
    <cellStyle name="Normal 6 5 4 2 5 5" xfId="17519" xr:uid="{00000000-0005-0000-0000-0000C2810000}"/>
    <cellStyle name="Normal 6 5 4 2 5 5 2" xfId="17520" xr:uid="{00000000-0005-0000-0000-0000C3810000}"/>
    <cellStyle name="Normal 6 5 4 2 5 5 2 2" xfId="42422" xr:uid="{00000000-0005-0000-0000-0000C4810000}"/>
    <cellStyle name="Normal 6 5 4 2 5 5 3" xfId="32404" xr:uid="{00000000-0005-0000-0000-0000C5810000}"/>
    <cellStyle name="Normal 6 5 4 2 5 6" xfId="17521" xr:uid="{00000000-0005-0000-0000-0000C6810000}"/>
    <cellStyle name="Normal 6 5 4 2 5 6 2" xfId="17522" xr:uid="{00000000-0005-0000-0000-0000C7810000}"/>
    <cellStyle name="Normal 6 5 4 2 5 6 2 2" xfId="42423" xr:uid="{00000000-0005-0000-0000-0000C8810000}"/>
    <cellStyle name="Normal 6 5 4 2 5 6 3" xfId="32405" xr:uid="{00000000-0005-0000-0000-0000C9810000}"/>
    <cellStyle name="Normal 6 5 4 2 5 7" xfId="17523" xr:uid="{00000000-0005-0000-0000-0000CA810000}"/>
    <cellStyle name="Normal 6 5 4 2 5 7 2" xfId="36624" xr:uid="{00000000-0005-0000-0000-0000CB810000}"/>
    <cellStyle name="Normal 6 5 4 2 5 8" xfId="26028" xr:uid="{00000000-0005-0000-0000-0000CC810000}"/>
    <cellStyle name="Normal 6 5 4 2 6" xfId="17524" xr:uid="{00000000-0005-0000-0000-0000CD810000}"/>
    <cellStyle name="Normal 6 5 4 2 6 2" xfId="17525" xr:uid="{00000000-0005-0000-0000-0000CE810000}"/>
    <cellStyle name="Normal 6 5 4 2 6 2 2" xfId="17526" xr:uid="{00000000-0005-0000-0000-0000CF810000}"/>
    <cellStyle name="Normal 6 5 4 2 6 2 2 2" xfId="17527" xr:uid="{00000000-0005-0000-0000-0000D0810000}"/>
    <cellStyle name="Normal 6 5 4 2 6 2 2 2 2" xfId="42424" xr:uid="{00000000-0005-0000-0000-0000D1810000}"/>
    <cellStyle name="Normal 6 5 4 2 6 2 2 3" xfId="32406" xr:uid="{00000000-0005-0000-0000-0000D2810000}"/>
    <cellStyle name="Normal 6 5 4 2 6 2 3" xfId="17528" xr:uid="{00000000-0005-0000-0000-0000D3810000}"/>
    <cellStyle name="Normal 6 5 4 2 6 2 3 2" xfId="17529" xr:uid="{00000000-0005-0000-0000-0000D4810000}"/>
    <cellStyle name="Normal 6 5 4 2 6 2 3 2 2" xfId="42425" xr:uid="{00000000-0005-0000-0000-0000D5810000}"/>
    <cellStyle name="Normal 6 5 4 2 6 2 3 3" xfId="32407" xr:uid="{00000000-0005-0000-0000-0000D6810000}"/>
    <cellStyle name="Normal 6 5 4 2 6 2 4" xfId="17530" xr:uid="{00000000-0005-0000-0000-0000D7810000}"/>
    <cellStyle name="Normal 6 5 4 2 6 2 4 2" xfId="36631" xr:uid="{00000000-0005-0000-0000-0000D8810000}"/>
    <cellStyle name="Normal 6 5 4 2 6 2 5" xfId="26035" xr:uid="{00000000-0005-0000-0000-0000D9810000}"/>
    <cellStyle name="Normal 6 5 4 2 6 3" xfId="17531" xr:uid="{00000000-0005-0000-0000-0000DA810000}"/>
    <cellStyle name="Normal 6 5 4 2 6 3 2" xfId="17532" xr:uid="{00000000-0005-0000-0000-0000DB810000}"/>
    <cellStyle name="Normal 6 5 4 2 6 3 2 2" xfId="17533" xr:uid="{00000000-0005-0000-0000-0000DC810000}"/>
    <cellStyle name="Normal 6 5 4 2 6 3 2 2 2" xfId="42426" xr:uid="{00000000-0005-0000-0000-0000DD810000}"/>
    <cellStyle name="Normal 6 5 4 2 6 3 2 3" xfId="32408" xr:uid="{00000000-0005-0000-0000-0000DE810000}"/>
    <cellStyle name="Normal 6 5 4 2 6 3 3" xfId="17534" xr:uid="{00000000-0005-0000-0000-0000DF810000}"/>
    <cellStyle name="Normal 6 5 4 2 6 3 3 2" xfId="17535" xr:uid="{00000000-0005-0000-0000-0000E0810000}"/>
    <cellStyle name="Normal 6 5 4 2 6 3 3 2 2" xfId="42427" xr:uid="{00000000-0005-0000-0000-0000E1810000}"/>
    <cellStyle name="Normal 6 5 4 2 6 3 3 3" xfId="32409" xr:uid="{00000000-0005-0000-0000-0000E2810000}"/>
    <cellStyle name="Normal 6 5 4 2 6 3 4" xfId="17536" xr:uid="{00000000-0005-0000-0000-0000E3810000}"/>
    <cellStyle name="Normal 6 5 4 2 6 3 4 2" xfId="36632" xr:uid="{00000000-0005-0000-0000-0000E4810000}"/>
    <cellStyle name="Normal 6 5 4 2 6 3 5" xfId="26036" xr:uid="{00000000-0005-0000-0000-0000E5810000}"/>
    <cellStyle name="Normal 6 5 4 2 6 4" xfId="17537" xr:uid="{00000000-0005-0000-0000-0000E6810000}"/>
    <cellStyle name="Normal 6 5 4 2 6 4 2" xfId="17538" xr:uid="{00000000-0005-0000-0000-0000E7810000}"/>
    <cellStyle name="Normal 6 5 4 2 6 4 2 2" xfId="42428" xr:uid="{00000000-0005-0000-0000-0000E8810000}"/>
    <cellStyle name="Normal 6 5 4 2 6 4 3" xfId="32410" xr:uid="{00000000-0005-0000-0000-0000E9810000}"/>
    <cellStyle name="Normal 6 5 4 2 6 5" xfId="17539" xr:uid="{00000000-0005-0000-0000-0000EA810000}"/>
    <cellStyle name="Normal 6 5 4 2 6 5 2" xfId="17540" xr:uid="{00000000-0005-0000-0000-0000EB810000}"/>
    <cellStyle name="Normal 6 5 4 2 6 5 2 2" xfId="42429" xr:uid="{00000000-0005-0000-0000-0000EC810000}"/>
    <cellStyle name="Normal 6 5 4 2 6 5 3" xfId="32411" xr:uid="{00000000-0005-0000-0000-0000ED810000}"/>
    <cellStyle name="Normal 6 5 4 2 6 6" xfId="17541" xr:uid="{00000000-0005-0000-0000-0000EE810000}"/>
    <cellStyle name="Normal 6 5 4 2 6 6 2" xfId="36630" xr:uid="{00000000-0005-0000-0000-0000EF810000}"/>
    <cellStyle name="Normal 6 5 4 2 6 7" xfId="26034" xr:uid="{00000000-0005-0000-0000-0000F0810000}"/>
    <cellStyle name="Normal 6 5 4 2 7" xfId="17542" xr:uid="{00000000-0005-0000-0000-0000F1810000}"/>
    <cellStyle name="Normal 6 5 4 2 7 2" xfId="17543" xr:uid="{00000000-0005-0000-0000-0000F2810000}"/>
    <cellStyle name="Normal 6 5 4 2 7 2 2" xfId="17544" xr:uid="{00000000-0005-0000-0000-0000F3810000}"/>
    <cellStyle name="Normal 6 5 4 2 7 2 2 2" xfId="42430" xr:uid="{00000000-0005-0000-0000-0000F4810000}"/>
    <cellStyle name="Normal 6 5 4 2 7 2 3" xfId="32412" xr:uid="{00000000-0005-0000-0000-0000F5810000}"/>
    <cellStyle name="Normal 6 5 4 2 7 3" xfId="17545" xr:uid="{00000000-0005-0000-0000-0000F6810000}"/>
    <cellStyle name="Normal 6 5 4 2 7 3 2" xfId="17546" xr:uid="{00000000-0005-0000-0000-0000F7810000}"/>
    <cellStyle name="Normal 6 5 4 2 7 3 2 2" xfId="42431" xr:uid="{00000000-0005-0000-0000-0000F8810000}"/>
    <cellStyle name="Normal 6 5 4 2 7 3 3" xfId="32413" xr:uid="{00000000-0005-0000-0000-0000F9810000}"/>
    <cellStyle name="Normal 6 5 4 2 7 4" xfId="17547" xr:uid="{00000000-0005-0000-0000-0000FA810000}"/>
    <cellStyle name="Normal 6 5 4 2 7 4 2" xfId="36633" xr:uid="{00000000-0005-0000-0000-0000FB810000}"/>
    <cellStyle name="Normal 6 5 4 2 7 5" xfId="26037" xr:uid="{00000000-0005-0000-0000-0000FC810000}"/>
    <cellStyle name="Normal 6 5 4 2 8" xfId="17548" xr:uid="{00000000-0005-0000-0000-0000FD810000}"/>
    <cellStyle name="Normal 6 5 4 2 8 2" xfId="17549" xr:uid="{00000000-0005-0000-0000-0000FE810000}"/>
    <cellStyle name="Normal 6 5 4 2 8 2 2" xfId="17550" xr:uid="{00000000-0005-0000-0000-0000FF810000}"/>
    <cellStyle name="Normal 6 5 4 2 8 2 2 2" xfId="42432" xr:uid="{00000000-0005-0000-0000-000000820000}"/>
    <cellStyle name="Normal 6 5 4 2 8 2 3" xfId="32414" xr:uid="{00000000-0005-0000-0000-000001820000}"/>
    <cellStyle name="Normal 6 5 4 2 8 3" xfId="17551" xr:uid="{00000000-0005-0000-0000-000002820000}"/>
    <cellStyle name="Normal 6 5 4 2 8 3 2" xfId="17552" xr:uid="{00000000-0005-0000-0000-000003820000}"/>
    <cellStyle name="Normal 6 5 4 2 8 3 2 2" xfId="42433" xr:uid="{00000000-0005-0000-0000-000004820000}"/>
    <cellStyle name="Normal 6 5 4 2 8 3 3" xfId="32415" xr:uid="{00000000-0005-0000-0000-000005820000}"/>
    <cellStyle name="Normal 6 5 4 2 8 4" xfId="17553" xr:uid="{00000000-0005-0000-0000-000006820000}"/>
    <cellStyle name="Normal 6 5 4 2 8 4 2" xfId="36634" xr:uid="{00000000-0005-0000-0000-000007820000}"/>
    <cellStyle name="Normal 6 5 4 2 8 5" xfId="26038" xr:uid="{00000000-0005-0000-0000-000008820000}"/>
    <cellStyle name="Normal 6 5 4 2 9" xfId="17554" xr:uid="{00000000-0005-0000-0000-000009820000}"/>
    <cellStyle name="Normal 6 5 4 2 9 2" xfId="17555" xr:uid="{00000000-0005-0000-0000-00000A820000}"/>
    <cellStyle name="Normal 6 5 4 2 9 2 2" xfId="42434" xr:uid="{00000000-0005-0000-0000-00000B820000}"/>
    <cellStyle name="Normal 6 5 4 2 9 3" xfId="32416" xr:uid="{00000000-0005-0000-0000-00000C820000}"/>
    <cellStyle name="Normal 6 5 4 3" xfId="17556" xr:uid="{00000000-0005-0000-0000-00000D820000}"/>
    <cellStyle name="Normal 6 5 4 3 10" xfId="26039" xr:uid="{00000000-0005-0000-0000-00000E820000}"/>
    <cellStyle name="Normal 6 5 4 3 2" xfId="17557" xr:uid="{00000000-0005-0000-0000-00000F820000}"/>
    <cellStyle name="Normal 6 5 4 3 2 2" xfId="17558" xr:uid="{00000000-0005-0000-0000-000010820000}"/>
    <cellStyle name="Normal 6 5 4 3 2 2 2" xfId="17559" xr:uid="{00000000-0005-0000-0000-000011820000}"/>
    <cellStyle name="Normal 6 5 4 3 2 2 2 2" xfId="17560" xr:uid="{00000000-0005-0000-0000-000012820000}"/>
    <cellStyle name="Normal 6 5 4 3 2 2 2 2 2" xfId="17561" xr:uid="{00000000-0005-0000-0000-000013820000}"/>
    <cellStyle name="Normal 6 5 4 3 2 2 2 2 2 2" xfId="42435" xr:uid="{00000000-0005-0000-0000-000014820000}"/>
    <cellStyle name="Normal 6 5 4 3 2 2 2 2 3" xfId="32417" xr:uid="{00000000-0005-0000-0000-000015820000}"/>
    <cellStyle name="Normal 6 5 4 3 2 2 2 3" xfId="17562" xr:uid="{00000000-0005-0000-0000-000016820000}"/>
    <cellStyle name="Normal 6 5 4 3 2 2 2 3 2" xfId="17563" xr:uid="{00000000-0005-0000-0000-000017820000}"/>
    <cellStyle name="Normal 6 5 4 3 2 2 2 3 2 2" xfId="42436" xr:uid="{00000000-0005-0000-0000-000018820000}"/>
    <cellStyle name="Normal 6 5 4 3 2 2 2 3 3" xfId="32418" xr:uid="{00000000-0005-0000-0000-000019820000}"/>
    <cellStyle name="Normal 6 5 4 3 2 2 2 4" xfId="17564" xr:uid="{00000000-0005-0000-0000-00001A820000}"/>
    <cellStyle name="Normal 6 5 4 3 2 2 2 4 2" xfId="36638" xr:uid="{00000000-0005-0000-0000-00001B820000}"/>
    <cellStyle name="Normal 6 5 4 3 2 2 2 5" xfId="26042" xr:uid="{00000000-0005-0000-0000-00001C820000}"/>
    <cellStyle name="Normal 6 5 4 3 2 2 3" xfId="17565" xr:uid="{00000000-0005-0000-0000-00001D820000}"/>
    <cellStyle name="Normal 6 5 4 3 2 2 3 2" xfId="17566" xr:uid="{00000000-0005-0000-0000-00001E820000}"/>
    <cellStyle name="Normal 6 5 4 3 2 2 3 2 2" xfId="17567" xr:uid="{00000000-0005-0000-0000-00001F820000}"/>
    <cellStyle name="Normal 6 5 4 3 2 2 3 2 2 2" xfId="42437" xr:uid="{00000000-0005-0000-0000-000020820000}"/>
    <cellStyle name="Normal 6 5 4 3 2 2 3 2 3" xfId="32419" xr:uid="{00000000-0005-0000-0000-000021820000}"/>
    <cellStyle name="Normal 6 5 4 3 2 2 3 3" xfId="17568" xr:uid="{00000000-0005-0000-0000-000022820000}"/>
    <cellStyle name="Normal 6 5 4 3 2 2 3 3 2" xfId="17569" xr:uid="{00000000-0005-0000-0000-000023820000}"/>
    <cellStyle name="Normal 6 5 4 3 2 2 3 3 2 2" xfId="42438" xr:uid="{00000000-0005-0000-0000-000024820000}"/>
    <cellStyle name="Normal 6 5 4 3 2 2 3 3 3" xfId="32420" xr:uid="{00000000-0005-0000-0000-000025820000}"/>
    <cellStyle name="Normal 6 5 4 3 2 2 3 4" xfId="17570" xr:uid="{00000000-0005-0000-0000-000026820000}"/>
    <cellStyle name="Normal 6 5 4 3 2 2 3 4 2" xfId="36639" xr:uid="{00000000-0005-0000-0000-000027820000}"/>
    <cellStyle name="Normal 6 5 4 3 2 2 3 5" xfId="26043" xr:uid="{00000000-0005-0000-0000-000028820000}"/>
    <cellStyle name="Normal 6 5 4 3 2 2 4" xfId="17571" xr:uid="{00000000-0005-0000-0000-000029820000}"/>
    <cellStyle name="Normal 6 5 4 3 2 2 4 2" xfId="17572" xr:uid="{00000000-0005-0000-0000-00002A820000}"/>
    <cellStyle name="Normal 6 5 4 3 2 2 4 2 2" xfId="42439" xr:uid="{00000000-0005-0000-0000-00002B820000}"/>
    <cellStyle name="Normal 6 5 4 3 2 2 4 3" xfId="32421" xr:uid="{00000000-0005-0000-0000-00002C820000}"/>
    <cellStyle name="Normal 6 5 4 3 2 2 5" xfId="17573" xr:uid="{00000000-0005-0000-0000-00002D820000}"/>
    <cellStyle name="Normal 6 5 4 3 2 2 5 2" xfId="17574" xr:uid="{00000000-0005-0000-0000-00002E820000}"/>
    <cellStyle name="Normal 6 5 4 3 2 2 5 2 2" xfId="42440" xr:uid="{00000000-0005-0000-0000-00002F820000}"/>
    <cellStyle name="Normal 6 5 4 3 2 2 5 3" xfId="32422" xr:uid="{00000000-0005-0000-0000-000030820000}"/>
    <cellStyle name="Normal 6 5 4 3 2 2 6" xfId="17575" xr:uid="{00000000-0005-0000-0000-000031820000}"/>
    <cellStyle name="Normal 6 5 4 3 2 2 6 2" xfId="36637" xr:uid="{00000000-0005-0000-0000-000032820000}"/>
    <cellStyle name="Normal 6 5 4 3 2 2 7" xfId="26041" xr:uid="{00000000-0005-0000-0000-000033820000}"/>
    <cellStyle name="Normal 6 5 4 3 2 3" xfId="17576" xr:uid="{00000000-0005-0000-0000-000034820000}"/>
    <cellStyle name="Normal 6 5 4 3 2 3 2" xfId="17577" xr:uid="{00000000-0005-0000-0000-000035820000}"/>
    <cellStyle name="Normal 6 5 4 3 2 3 2 2" xfId="17578" xr:uid="{00000000-0005-0000-0000-000036820000}"/>
    <cellStyle name="Normal 6 5 4 3 2 3 2 2 2" xfId="42441" xr:uid="{00000000-0005-0000-0000-000037820000}"/>
    <cellStyle name="Normal 6 5 4 3 2 3 2 3" xfId="32423" xr:uid="{00000000-0005-0000-0000-000038820000}"/>
    <cellStyle name="Normal 6 5 4 3 2 3 3" xfId="17579" xr:uid="{00000000-0005-0000-0000-000039820000}"/>
    <cellStyle name="Normal 6 5 4 3 2 3 3 2" xfId="17580" xr:uid="{00000000-0005-0000-0000-00003A820000}"/>
    <cellStyle name="Normal 6 5 4 3 2 3 3 2 2" xfId="42442" xr:uid="{00000000-0005-0000-0000-00003B820000}"/>
    <cellStyle name="Normal 6 5 4 3 2 3 3 3" xfId="32424" xr:uid="{00000000-0005-0000-0000-00003C820000}"/>
    <cellStyle name="Normal 6 5 4 3 2 3 4" xfId="17581" xr:uid="{00000000-0005-0000-0000-00003D820000}"/>
    <cellStyle name="Normal 6 5 4 3 2 3 4 2" xfId="36640" xr:uid="{00000000-0005-0000-0000-00003E820000}"/>
    <cellStyle name="Normal 6 5 4 3 2 3 5" xfId="26044" xr:uid="{00000000-0005-0000-0000-00003F820000}"/>
    <cellStyle name="Normal 6 5 4 3 2 4" xfId="17582" xr:uid="{00000000-0005-0000-0000-000040820000}"/>
    <cellStyle name="Normal 6 5 4 3 2 4 2" xfId="17583" xr:uid="{00000000-0005-0000-0000-000041820000}"/>
    <cellStyle name="Normal 6 5 4 3 2 4 2 2" xfId="17584" xr:uid="{00000000-0005-0000-0000-000042820000}"/>
    <cellStyle name="Normal 6 5 4 3 2 4 2 2 2" xfId="42443" xr:uid="{00000000-0005-0000-0000-000043820000}"/>
    <cellStyle name="Normal 6 5 4 3 2 4 2 3" xfId="32425" xr:uid="{00000000-0005-0000-0000-000044820000}"/>
    <cellStyle name="Normal 6 5 4 3 2 4 3" xfId="17585" xr:uid="{00000000-0005-0000-0000-000045820000}"/>
    <cellStyle name="Normal 6 5 4 3 2 4 3 2" xfId="17586" xr:uid="{00000000-0005-0000-0000-000046820000}"/>
    <cellStyle name="Normal 6 5 4 3 2 4 3 2 2" xfId="42444" xr:uid="{00000000-0005-0000-0000-000047820000}"/>
    <cellStyle name="Normal 6 5 4 3 2 4 3 3" xfId="32426" xr:uid="{00000000-0005-0000-0000-000048820000}"/>
    <cellStyle name="Normal 6 5 4 3 2 4 4" xfId="17587" xr:uid="{00000000-0005-0000-0000-000049820000}"/>
    <cellStyle name="Normal 6 5 4 3 2 4 4 2" xfId="36641" xr:uid="{00000000-0005-0000-0000-00004A820000}"/>
    <cellStyle name="Normal 6 5 4 3 2 4 5" xfId="26045" xr:uid="{00000000-0005-0000-0000-00004B820000}"/>
    <cellStyle name="Normal 6 5 4 3 2 5" xfId="17588" xr:uid="{00000000-0005-0000-0000-00004C820000}"/>
    <cellStyle name="Normal 6 5 4 3 2 5 2" xfId="17589" xr:uid="{00000000-0005-0000-0000-00004D820000}"/>
    <cellStyle name="Normal 6 5 4 3 2 5 2 2" xfId="42445" xr:uid="{00000000-0005-0000-0000-00004E820000}"/>
    <cellStyle name="Normal 6 5 4 3 2 5 3" xfId="32427" xr:uid="{00000000-0005-0000-0000-00004F820000}"/>
    <cellStyle name="Normal 6 5 4 3 2 6" xfId="17590" xr:uid="{00000000-0005-0000-0000-000050820000}"/>
    <cellStyle name="Normal 6 5 4 3 2 6 2" xfId="17591" xr:uid="{00000000-0005-0000-0000-000051820000}"/>
    <cellStyle name="Normal 6 5 4 3 2 6 2 2" xfId="42446" xr:uid="{00000000-0005-0000-0000-000052820000}"/>
    <cellStyle name="Normal 6 5 4 3 2 6 3" xfId="32428" xr:uid="{00000000-0005-0000-0000-000053820000}"/>
    <cellStyle name="Normal 6 5 4 3 2 7" xfId="17592" xr:uid="{00000000-0005-0000-0000-000054820000}"/>
    <cellStyle name="Normal 6 5 4 3 2 7 2" xfId="36636" xr:uid="{00000000-0005-0000-0000-000055820000}"/>
    <cellStyle name="Normal 6 5 4 3 2 8" xfId="26040" xr:uid="{00000000-0005-0000-0000-000056820000}"/>
    <cellStyle name="Normal 6 5 4 3 3" xfId="17593" xr:uid="{00000000-0005-0000-0000-000057820000}"/>
    <cellStyle name="Normal 6 5 4 3 3 2" xfId="17594" xr:uid="{00000000-0005-0000-0000-000058820000}"/>
    <cellStyle name="Normal 6 5 4 3 3 2 2" xfId="17595" xr:uid="{00000000-0005-0000-0000-000059820000}"/>
    <cellStyle name="Normal 6 5 4 3 3 2 2 2" xfId="17596" xr:uid="{00000000-0005-0000-0000-00005A820000}"/>
    <cellStyle name="Normal 6 5 4 3 3 2 2 2 2" xfId="17597" xr:uid="{00000000-0005-0000-0000-00005B820000}"/>
    <cellStyle name="Normal 6 5 4 3 3 2 2 2 2 2" xfId="42447" xr:uid="{00000000-0005-0000-0000-00005C820000}"/>
    <cellStyle name="Normal 6 5 4 3 3 2 2 2 3" xfId="32429" xr:uid="{00000000-0005-0000-0000-00005D820000}"/>
    <cellStyle name="Normal 6 5 4 3 3 2 2 3" xfId="17598" xr:uid="{00000000-0005-0000-0000-00005E820000}"/>
    <cellStyle name="Normal 6 5 4 3 3 2 2 3 2" xfId="17599" xr:uid="{00000000-0005-0000-0000-00005F820000}"/>
    <cellStyle name="Normal 6 5 4 3 3 2 2 3 2 2" xfId="42448" xr:uid="{00000000-0005-0000-0000-000060820000}"/>
    <cellStyle name="Normal 6 5 4 3 3 2 2 3 3" xfId="32430" xr:uid="{00000000-0005-0000-0000-000061820000}"/>
    <cellStyle name="Normal 6 5 4 3 3 2 2 4" xfId="17600" xr:uid="{00000000-0005-0000-0000-000062820000}"/>
    <cellStyle name="Normal 6 5 4 3 3 2 2 4 2" xfId="36644" xr:uid="{00000000-0005-0000-0000-000063820000}"/>
    <cellStyle name="Normal 6 5 4 3 3 2 2 5" xfId="26048" xr:uid="{00000000-0005-0000-0000-000064820000}"/>
    <cellStyle name="Normal 6 5 4 3 3 2 3" xfId="17601" xr:uid="{00000000-0005-0000-0000-000065820000}"/>
    <cellStyle name="Normal 6 5 4 3 3 2 3 2" xfId="17602" xr:uid="{00000000-0005-0000-0000-000066820000}"/>
    <cellStyle name="Normal 6 5 4 3 3 2 3 2 2" xfId="17603" xr:uid="{00000000-0005-0000-0000-000067820000}"/>
    <cellStyle name="Normal 6 5 4 3 3 2 3 2 2 2" xfId="42449" xr:uid="{00000000-0005-0000-0000-000068820000}"/>
    <cellStyle name="Normal 6 5 4 3 3 2 3 2 3" xfId="32431" xr:uid="{00000000-0005-0000-0000-000069820000}"/>
    <cellStyle name="Normal 6 5 4 3 3 2 3 3" xfId="17604" xr:uid="{00000000-0005-0000-0000-00006A820000}"/>
    <cellStyle name="Normal 6 5 4 3 3 2 3 3 2" xfId="17605" xr:uid="{00000000-0005-0000-0000-00006B820000}"/>
    <cellStyle name="Normal 6 5 4 3 3 2 3 3 2 2" xfId="42450" xr:uid="{00000000-0005-0000-0000-00006C820000}"/>
    <cellStyle name="Normal 6 5 4 3 3 2 3 3 3" xfId="32432" xr:uid="{00000000-0005-0000-0000-00006D820000}"/>
    <cellStyle name="Normal 6 5 4 3 3 2 3 4" xfId="17606" xr:uid="{00000000-0005-0000-0000-00006E820000}"/>
    <cellStyle name="Normal 6 5 4 3 3 2 3 4 2" xfId="36645" xr:uid="{00000000-0005-0000-0000-00006F820000}"/>
    <cellStyle name="Normal 6 5 4 3 3 2 3 5" xfId="26049" xr:uid="{00000000-0005-0000-0000-000070820000}"/>
    <cellStyle name="Normal 6 5 4 3 3 2 4" xfId="17607" xr:uid="{00000000-0005-0000-0000-000071820000}"/>
    <cellStyle name="Normal 6 5 4 3 3 2 4 2" xfId="17608" xr:uid="{00000000-0005-0000-0000-000072820000}"/>
    <cellStyle name="Normal 6 5 4 3 3 2 4 2 2" xfId="42451" xr:uid="{00000000-0005-0000-0000-000073820000}"/>
    <cellStyle name="Normal 6 5 4 3 3 2 4 3" xfId="32433" xr:uid="{00000000-0005-0000-0000-000074820000}"/>
    <cellStyle name="Normal 6 5 4 3 3 2 5" xfId="17609" xr:uid="{00000000-0005-0000-0000-000075820000}"/>
    <cellStyle name="Normal 6 5 4 3 3 2 5 2" xfId="17610" xr:uid="{00000000-0005-0000-0000-000076820000}"/>
    <cellStyle name="Normal 6 5 4 3 3 2 5 2 2" xfId="42452" xr:uid="{00000000-0005-0000-0000-000077820000}"/>
    <cellStyle name="Normal 6 5 4 3 3 2 5 3" xfId="32434" xr:uid="{00000000-0005-0000-0000-000078820000}"/>
    <cellStyle name="Normal 6 5 4 3 3 2 6" xfId="17611" xr:uid="{00000000-0005-0000-0000-000079820000}"/>
    <cellStyle name="Normal 6 5 4 3 3 2 6 2" xfId="36643" xr:uid="{00000000-0005-0000-0000-00007A820000}"/>
    <cellStyle name="Normal 6 5 4 3 3 2 7" xfId="26047" xr:uid="{00000000-0005-0000-0000-00007B820000}"/>
    <cellStyle name="Normal 6 5 4 3 3 3" xfId="17612" xr:uid="{00000000-0005-0000-0000-00007C820000}"/>
    <cellStyle name="Normal 6 5 4 3 3 3 2" xfId="17613" xr:uid="{00000000-0005-0000-0000-00007D820000}"/>
    <cellStyle name="Normal 6 5 4 3 3 3 2 2" xfId="17614" xr:uid="{00000000-0005-0000-0000-00007E820000}"/>
    <cellStyle name="Normal 6 5 4 3 3 3 2 2 2" xfId="42453" xr:uid="{00000000-0005-0000-0000-00007F820000}"/>
    <cellStyle name="Normal 6 5 4 3 3 3 2 3" xfId="32435" xr:uid="{00000000-0005-0000-0000-000080820000}"/>
    <cellStyle name="Normal 6 5 4 3 3 3 3" xfId="17615" xr:uid="{00000000-0005-0000-0000-000081820000}"/>
    <cellStyle name="Normal 6 5 4 3 3 3 3 2" xfId="17616" xr:uid="{00000000-0005-0000-0000-000082820000}"/>
    <cellStyle name="Normal 6 5 4 3 3 3 3 2 2" xfId="42454" xr:uid="{00000000-0005-0000-0000-000083820000}"/>
    <cellStyle name="Normal 6 5 4 3 3 3 3 3" xfId="32436" xr:uid="{00000000-0005-0000-0000-000084820000}"/>
    <cellStyle name="Normal 6 5 4 3 3 3 4" xfId="17617" xr:uid="{00000000-0005-0000-0000-000085820000}"/>
    <cellStyle name="Normal 6 5 4 3 3 3 4 2" xfId="36646" xr:uid="{00000000-0005-0000-0000-000086820000}"/>
    <cellStyle name="Normal 6 5 4 3 3 3 5" xfId="26050" xr:uid="{00000000-0005-0000-0000-000087820000}"/>
    <cellStyle name="Normal 6 5 4 3 3 4" xfId="17618" xr:uid="{00000000-0005-0000-0000-000088820000}"/>
    <cellStyle name="Normal 6 5 4 3 3 4 2" xfId="17619" xr:uid="{00000000-0005-0000-0000-000089820000}"/>
    <cellStyle name="Normal 6 5 4 3 3 4 2 2" xfId="17620" xr:uid="{00000000-0005-0000-0000-00008A820000}"/>
    <cellStyle name="Normal 6 5 4 3 3 4 2 2 2" xfId="42455" xr:uid="{00000000-0005-0000-0000-00008B820000}"/>
    <cellStyle name="Normal 6 5 4 3 3 4 2 3" xfId="32437" xr:uid="{00000000-0005-0000-0000-00008C820000}"/>
    <cellStyle name="Normal 6 5 4 3 3 4 3" xfId="17621" xr:uid="{00000000-0005-0000-0000-00008D820000}"/>
    <cellStyle name="Normal 6 5 4 3 3 4 3 2" xfId="17622" xr:uid="{00000000-0005-0000-0000-00008E820000}"/>
    <cellStyle name="Normal 6 5 4 3 3 4 3 2 2" xfId="42456" xr:uid="{00000000-0005-0000-0000-00008F820000}"/>
    <cellStyle name="Normal 6 5 4 3 3 4 3 3" xfId="32438" xr:uid="{00000000-0005-0000-0000-000090820000}"/>
    <cellStyle name="Normal 6 5 4 3 3 4 4" xfId="17623" xr:uid="{00000000-0005-0000-0000-000091820000}"/>
    <cellStyle name="Normal 6 5 4 3 3 4 4 2" xfId="36647" xr:uid="{00000000-0005-0000-0000-000092820000}"/>
    <cellStyle name="Normal 6 5 4 3 3 4 5" xfId="26051" xr:uid="{00000000-0005-0000-0000-000093820000}"/>
    <cellStyle name="Normal 6 5 4 3 3 5" xfId="17624" xr:uid="{00000000-0005-0000-0000-000094820000}"/>
    <cellStyle name="Normal 6 5 4 3 3 5 2" xfId="17625" xr:uid="{00000000-0005-0000-0000-000095820000}"/>
    <cellStyle name="Normal 6 5 4 3 3 5 2 2" xfId="42457" xr:uid="{00000000-0005-0000-0000-000096820000}"/>
    <cellStyle name="Normal 6 5 4 3 3 5 3" xfId="32439" xr:uid="{00000000-0005-0000-0000-000097820000}"/>
    <cellStyle name="Normal 6 5 4 3 3 6" xfId="17626" xr:uid="{00000000-0005-0000-0000-000098820000}"/>
    <cellStyle name="Normal 6 5 4 3 3 6 2" xfId="17627" xr:uid="{00000000-0005-0000-0000-000099820000}"/>
    <cellStyle name="Normal 6 5 4 3 3 6 2 2" xfId="42458" xr:uid="{00000000-0005-0000-0000-00009A820000}"/>
    <cellStyle name="Normal 6 5 4 3 3 6 3" xfId="32440" xr:uid="{00000000-0005-0000-0000-00009B820000}"/>
    <cellStyle name="Normal 6 5 4 3 3 7" xfId="17628" xr:uid="{00000000-0005-0000-0000-00009C820000}"/>
    <cellStyle name="Normal 6 5 4 3 3 7 2" xfId="36642" xr:uid="{00000000-0005-0000-0000-00009D820000}"/>
    <cellStyle name="Normal 6 5 4 3 3 8" xfId="26046" xr:uid="{00000000-0005-0000-0000-00009E820000}"/>
    <cellStyle name="Normal 6 5 4 3 4" xfId="17629" xr:uid="{00000000-0005-0000-0000-00009F820000}"/>
    <cellStyle name="Normal 6 5 4 3 4 2" xfId="17630" xr:uid="{00000000-0005-0000-0000-0000A0820000}"/>
    <cellStyle name="Normal 6 5 4 3 4 2 2" xfId="17631" xr:uid="{00000000-0005-0000-0000-0000A1820000}"/>
    <cellStyle name="Normal 6 5 4 3 4 2 2 2" xfId="17632" xr:uid="{00000000-0005-0000-0000-0000A2820000}"/>
    <cellStyle name="Normal 6 5 4 3 4 2 2 2 2" xfId="42459" xr:uid="{00000000-0005-0000-0000-0000A3820000}"/>
    <cellStyle name="Normal 6 5 4 3 4 2 2 3" xfId="32441" xr:uid="{00000000-0005-0000-0000-0000A4820000}"/>
    <cellStyle name="Normal 6 5 4 3 4 2 3" xfId="17633" xr:uid="{00000000-0005-0000-0000-0000A5820000}"/>
    <cellStyle name="Normal 6 5 4 3 4 2 3 2" xfId="17634" xr:uid="{00000000-0005-0000-0000-0000A6820000}"/>
    <cellStyle name="Normal 6 5 4 3 4 2 3 2 2" xfId="42460" xr:uid="{00000000-0005-0000-0000-0000A7820000}"/>
    <cellStyle name="Normal 6 5 4 3 4 2 3 3" xfId="32442" xr:uid="{00000000-0005-0000-0000-0000A8820000}"/>
    <cellStyle name="Normal 6 5 4 3 4 2 4" xfId="17635" xr:uid="{00000000-0005-0000-0000-0000A9820000}"/>
    <cellStyle name="Normal 6 5 4 3 4 2 4 2" xfId="36649" xr:uid="{00000000-0005-0000-0000-0000AA820000}"/>
    <cellStyle name="Normal 6 5 4 3 4 2 5" xfId="26053" xr:uid="{00000000-0005-0000-0000-0000AB820000}"/>
    <cellStyle name="Normal 6 5 4 3 4 3" xfId="17636" xr:uid="{00000000-0005-0000-0000-0000AC820000}"/>
    <cellStyle name="Normal 6 5 4 3 4 3 2" xfId="17637" xr:uid="{00000000-0005-0000-0000-0000AD820000}"/>
    <cellStyle name="Normal 6 5 4 3 4 3 2 2" xfId="17638" xr:uid="{00000000-0005-0000-0000-0000AE820000}"/>
    <cellStyle name="Normal 6 5 4 3 4 3 2 2 2" xfId="42461" xr:uid="{00000000-0005-0000-0000-0000AF820000}"/>
    <cellStyle name="Normal 6 5 4 3 4 3 2 3" xfId="32443" xr:uid="{00000000-0005-0000-0000-0000B0820000}"/>
    <cellStyle name="Normal 6 5 4 3 4 3 3" xfId="17639" xr:uid="{00000000-0005-0000-0000-0000B1820000}"/>
    <cellStyle name="Normal 6 5 4 3 4 3 3 2" xfId="17640" xr:uid="{00000000-0005-0000-0000-0000B2820000}"/>
    <cellStyle name="Normal 6 5 4 3 4 3 3 2 2" xfId="42462" xr:uid="{00000000-0005-0000-0000-0000B3820000}"/>
    <cellStyle name="Normal 6 5 4 3 4 3 3 3" xfId="32444" xr:uid="{00000000-0005-0000-0000-0000B4820000}"/>
    <cellStyle name="Normal 6 5 4 3 4 3 4" xfId="17641" xr:uid="{00000000-0005-0000-0000-0000B5820000}"/>
    <cellStyle name="Normal 6 5 4 3 4 3 4 2" xfId="36650" xr:uid="{00000000-0005-0000-0000-0000B6820000}"/>
    <cellStyle name="Normal 6 5 4 3 4 3 5" xfId="26054" xr:uid="{00000000-0005-0000-0000-0000B7820000}"/>
    <cellStyle name="Normal 6 5 4 3 4 4" xfId="17642" xr:uid="{00000000-0005-0000-0000-0000B8820000}"/>
    <cellStyle name="Normal 6 5 4 3 4 4 2" xfId="17643" xr:uid="{00000000-0005-0000-0000-0000B9820000}"/>
    <cellStyle name="Normal 6 5 4 3 4 4 2 2" xfId="42463" xr:uid="{00000000-0005-0000-0000-0000BA820000}"/>
    <cellStyle name="Normal 6 5 4 3 4 4 3" xfId="32445" xr:uid="{00000000-0005-0000-0000-0000BB820000}"/>
    <cellStyle name="Normal 6 5 4 3 4 5" xfId="17644" xr:uid="{00000000-0005-0000-0000-0000BC820000}"/>
    <cellStyle name="Normal 6 5 4 3 4 5 2" xfId="17645" xr:uid="{00000000-0005-0000-0000-0000BD820000}"/>
    <cellStyle name="Normal 6 5 4 3 4 5 2 2" xfId="42464" xr:uid="{00000000-0005-0000-0000-0000BE820000}"/>
    <cellStyle name="Normal 6 5 4 3 4 5 3" xfId="32446" xr:uid="{00000000-0005-0000-0000-0000BF820000}"/>
    <cellStyle name="Normal 6 5 4 3 4 6" xfId="17646" xr:uid="{00000000-0005-0000-0000-0000C0820000}"/>
    <cellStyle name="Normal 6 5 4 3 4 6 2" xfId="36648" xr:uid="{00000000-0005-0000-0000-0000C1820000}"/>
    <cellStyle name="Normal 6 5 4 3 4 7" xfId="26052" xr:uid="{00000000-0005-0000-0000-0000C2820000}"/>
    <cellStyle name="Normal 6 5 4 3 5" xfId="17647" xr:uid="{00000000-0005-0000-0000-0000C3820000}"/>
    <cellStyle name="Normal 6 5 4 3 5 2" xfId="17648" xr:uid="{00000000-0005-0000-0000-0000C4820000}"/>
    <cellStyle name="Normal 6 5 4 3 5 2 2" xfId="17649" xr:uid="{00000000-0005-0000-0000-0000C5820000}"/>
    <cellStyle name="Normal 6 5 4 3 5 2 2 2" xfId="42465" xr:uid="{00000000-0005-0000-0000-0000C6820000}"/>
    <cellStyle name="Normal 6 5 4 3 5 2 3" xfId="32447" xr:uid="{00000000-0005-0000-0000-0000C7820000}"/>
    <cellStyle name="Normal 6 5 4 3 5 3" xfId="17650" xr:uid="{00000000-0005-0000-0000-0000C8820000}"/>
    <cellStyle name="Normal 6 5 4 3 5 3 2" xfId="17651" xr:uid="{00000000-0005-0000-0000-0000C9820000}"/>
    <cellStyle name="Normal 6 5 4 3 5 3 2 2" xfId="42466" xr:uid="{00000000-0005-0000-0000-0000CA820000}"/>
    <cellStyle name="Normal 6 5 4 3 5 3 3" xfId="32448" xr:uid="{00000000-0005-0000-0000-0000CB820000}"/>
    <cellStyle name="Normal 6 5 4 3 5 4" xfId="17652" xr:uid="{00000000-0005-0000-0000-0000CC820000}"/>
    <cellStyle name="Normal 6 5 4 3 5 4 2" xfId="36651" xr:uid="{00000000-0005-0000-0000-0000CD820000}"/>
    <cellStyle name="Normal 6 5 4 3 5 5" xfId="26055" xr:uid="{00000000-0005-0000-0000-0000CE820000}"/>
    <cellStyle name="Normal 6 5 4 3 6" xfId="17653" xr:uid="{00000000-0005-0000-0000-0000CF820000}"/>
    <cellStyle name="Normal 6 5 4 3 6 2" xfId="17654" xr:uid="{00000000-0005-0000-0000-0000D0820000}"/>
    <cellStyle name="Normal 6 5 4 3 6 2 2" xfId="17655" xr:uid="{00000000-0005-0000-0000-0000D1820000}"/>
    <cellStyle name="Normal 6 5 4 3 6 2 2 2" xfId="42467" xr:uid="{00000000-0005-0000-0000-0000D2820000}"/>
    <cellStyle name="Normal 6 5 4 3 6 2 3" xfId="32449" xr:uid="{00000000-0005-0000-0000-0000D3820000}"/>
    <cellStyle name="Normal 6 5 4 3 6 3" xfId="17656" xr:uid="{00000000-0005-0000-0000-0000D4820000}"/>
    <cellStyle name="Normal 6 5 4 3 6 3 2" xfId="17657" xr:uid="{00000000-0005-0000-0000-0000D5820000}"/>
    <cellStyle name="Normal 6 5 4 3 6 3 2 2" xfId="42468" xr:uid="{00000000-0005-0000-0000-0000D6820000}"/>
    <cellStyle name="Normal 6 5 4 3 6 3 3" xfId="32450" xr:uid="{00000000-0005-0000-0000-0000D7820000}"/>
    <cellStyle name="Normal 6 5 4 3 6 4" xfId="17658" xr:uid="{00000000-0005-0000-0000-0000D8820000}"/>
    <cellStyle name="Normal 6 5 4 3 6 4 2" xfId="36652" xr:uid="{00000000-0005-0000-0000-0000D9820000}"/>
    <cellStyle name="Normal 6 5 4 3 6 5" xfId="26056" xr:uid="{00000000-0005-0000-0000-0000DA820000}"/>
    <cellStyle name="Normal 6 5 4 3 7" xfId="17659" xr:uid="{00000000-0005-0000-0000-0000DB820000}"/>
    <cellStyle name="Normal 6 5 4 3 7 2" xfId="17660" xr:uid="{00000000-0005-0000-0000-0000DC820000}"/>
    <cellStyle name="Normal 6 5 4 3 7 2 2" xfId="42469" xr:uid="{00000000-0005-0000-0000-0000DD820000}"/>
    <cellStyle name="Normal 6 5 4 3 7 3" xfId="32451" xr:uid="{00000000-0005-0000-0000-0000DE820000}"/>
    <cellStyle name="Normal 6 5 4 3 8" xfId="17661" xr:uid="{00000000-0005-0000-0000-0000DF820000}"/>
    <cellStyle name="Normal 6 5 4 3 8 2" xfId="17662" xr:uid="{00000000-0005-0000-0000-0000E0820000}"/>
    <cellStyle name="Normal 6 5 4 3 8 2 2" xfId="42470" xr:uid="{00000000-0005-0000-0000-0000E1820000}"/>
    <cellStyle name="Normal 6 5 4 3 8 3" xfId="32452" xr:uid="{00000000-0005-0000-0000-0000E2820000}"/>
    <cellStyle name="Normal 6 5 4 3 9" xfId="17663" xr:uid="{00000000-0005-0000-0000-0000E3820000}"/>
    <cellStyle name="Normal 6 5 4 3 9 2" xfId="36635" xr:uid="{00000000-0005-0000-0000-0000E4820000}"/>
    <cellStyle name="Normal 6 5 4 4" xfId="17664" xr:uid="{00000000-0005-0000-0000-0000E5820000}"/>
    <cellStyle name="Normal 6 5 4 4 2" xfId="17665" xr:uid="{00000000-0005-0000-0000-0000E6820000}"/>
    <cellStyle name="Normal 6 5 4 4 2 2" xfId="17666" xr:uid="{00000000-0005-0000-0000-0000E7820000}"/>
    <cellStyle name="Normal 6 5 4 4 2 2 2" xfId="17667" xr:uid="{00000000-0005-0000-0000-0000E8820000}"/>
    <cellStyle name="Normal 6 5 4 4 2 2 2 2" xfId="17668" xr:uid="{00000000-0005-0000-0000-0000E9820000}"/>
    <cellStyle name="Normal 6 5 4 4 2 2 2 2 2" xfId="42471" xr:uid="{00000000-0005-0000-0000-0000EA820000}"/>
    <cellStyle name="Normal 6 5 4 4 2 2 2 3" xfId="32453" xr:uid="{00000000-0005-0000-0000-0000EB820000}"/>
    <cellStyle name="Normal 6 5 4 4 2 2 3" xfId="17669" xr:uid="{00000000-0005-0000-0000-0000EC820000}"/>
    <cellStyle name="Normal 6 5 4 4 2 2 3 2" xfId="17670" xr:uid="{00000000-0005-0000-0000-0000ED820000}"/>
    <cellStyle name="Normal 6 5 4 4 2 2 3 2 2" xfId="42472" xr:uid="{00000000-0005-0000-0000-0000EE820000}"/>
    <cellStyle name="Normal 6 5 4 4 2 2 3 3" xfId="32454" xr:uid="{00000000-0005-0000-0000-0000EF820000}"/>
    <cellStyle name="Normal 6 5 4 4 2 2 4" xfId="17671" xr:uid="{00000000-0005-0000-0000-0000F0820000}"/>
    <cellStyle name="Normal 6 5 4 4 2 2 4 2" xfId="36655" xr:uid="{00000000-0005-0000-0000-0000F1820000}"/>
    <cellStyle name="Normal 6 5 4 4 2 2 5" xfId="26059" xr:uid="{00000000-0005-0000-0000-0000F2820000}"/>
    <cellStyle name="Normal 6 5 4 4 2 3" xfId="17672" xr:uid="{00000000-0005-0000-0000-0000F3820000}"/>
    <cellStyle name="Normal 6 5 4 4 2 3 2" xfId="17673" xr:uid="{00000000-0005-0000-0000-0000F4820000}"/>
    <cellStyle name="Normal 6 5 4 4 2 3 2 2" xfId="17674" xr:uid="{00000000-0005-0000-0000-0000F5820000}"/>
    <cellStyle name="Normal 6 5 4 4 2 3 2 2 2" xfId="42473" xr:uid="{00000000-0005-0000-0000-0000F6820000}"/>
    <cellStyle name="Normal 6 5 4 4 2 3 2 3" xfId="32455" xr:uid="{00000000-0005-0000-0000-0000F7820000}"/>
    <cellStyle name="Normal 6 5 4 4 2 3 3" xfId="17675" xr:uid="{00000000-0005-0000-0000-0000F8820000}"/>
    <cellStyle name="Normal 6 5 4 4 2 3 3 2" xfId="17676" xr:uid="{00000000-0005-0000-0000-0000F9820000}"/>
    <cellStyle name="Normal 6 5 4 4 2 3 3 2 2" xfId="42474" xr:uid="{00000000-0005-0000-0000-0000FA820000}"/>
    <cellStyle name="Normal 6 5 4 4 2 3 3 3" xfId="32456" xr:uid="{00000000-0005-0000-0000-0000FB820000}"/>
    <cellStyle name="Normal 6 5 4 4 2 3 4" xfId="17677" xr:uid="{00000000-0005-0000-0000-0000FC820000}"/>
    <cellStyle name="Normal 6 5 4 4 2 3 4 2" xfId="36656" xr:uid="{00000000-0005-0000-0000-0000FD820000}"/>
    <cellStyle name="Normal 6 5 4 4 2 3 5" xfId="26060" xr:uid="{00000000-0005-0000-0000-0000FE820000}"/>
    <cellStyle name="Normal 6 5 4 4 2 4" xfId="17678" xr:uid="{00000000-0005-0000-0000-0000FF820000}"/>
    <cellStyle name="Normal 6 5 4 4 2 4 2" xfId="17679" xr:uid="{00000000-0005-0000-0000-000000830000}"/>
    <cellStyle name="Normal 6 5 4 4 2 4 2 2" xfId="42475" xr:uid="{00000000-0005-0000-0000-000001830000}"/>
    <cellStyle name="Normal 6 5 4 4 2 4 3" xfId="32457" xr:uid="{00000000-0005-0000-0000-000002830000}"/>
    <cellStyle name="Normal 6 5 4 4 2 5" xfId="17680" xr:uid="{00000000-0005-0000-0000-000003830000}"/>
    <cellStyle name="Normal 6 5 4 4 2 5 2" xfId="17681" xr:uid="{00000000-0005-0000-0000-000004830000}"/>
    <cellStyle name="Normal 6 5 4 4 2 5 2 2" xfId="42476" xr:uid="{00000000-0005-0000-0000-000005830000}"/>
    <cellStyle name="Normal 6 5 4 4 2 5 3" xfId="32458" xr:uid="{00000000-0005-0000-0000-000006830000}"/>
    <cellStyle name="Normal 6 5 4 4 2 6" xfId="17682" xr:uid="{00000000-0005-0000-0000-000007830000}"/>
    <cellStyle name="Normal 6 5 4 4 2 6 2" xfId="36654" xr:uid="{00000000-0005-0000-0000-000008830000}"/>
    <cellStyle name="Normal 6 5 4 4 2 7" xfId="26058" xr:uid="{00000000-0005-0000-0000-000009830000}"/>
    <cellStyle name="Normal 6 5 4 4 3" xfId="17683" xr:uid="{00000000-0005-0000-0000-00000A830000}"/>
    <cellStyle name="Normal 6 5 4 4 3 2" xfId="17684" xr:uid="{00000000-0005-0000-0000-00000B830000}"/>
    <cellStyle name="Normal 6 5 4 4 3 2 2" xfId="17685" xr:uid="{00000000-0005-0000-0000-00000C830000}"/>
    <cellStyle name="Normal 6 5 4 4 3 2 2 2" xfId="42477" xr:uid="{00000000-0005-0000-0000-00000D830000}"/>
    <cellStyle name="Normal 6 5 4 4 3 2 3" xfId="32459" xr:uid="{00000000-0005-0000-0000-00000E830000}"/>
    <cellStyle name="Normal 6 5 4 4 3 3" xfId="17686" xr:uid="{00000000-0005-0000-0000-00000F830000}"/>
    <cellStyle name="Normal 6 5 4 4 3 3 2" xfId="17687" xr:uid="{00000000-0005-0000-0000-000010830000}"/>
    <cellStyle name="Normal 6 5 4 4 3 3 2 2" xfId="42478" xr:uid="{00000000-0005-0000-0000-000011830000}"/>
    <cellStyle name="Normal 6 5 4 4 3 3 3" xfId="32460" xr:uid="{00000000-0005-0000-0000-000012830000}"/>
    <cellStyle name="Normal 6 5 4 4 3 4" xfId="17688" xr:uid="{00000000-0005-0000-0000-000013830000}"/>
    <cellStyle name="Normal 6 5 4 4 3 4 2" xfId="36657" xr:uid="{00000000-0005-0000-0000-000014830000}"/>
    <cellStyle name="Normal 6 5 4 4 3 5" xfId="26061" xr:uid="{00000000-0005-0000-0000-000015830000}"/>
    <cellStyle name="Normal 6 5 4 4 4" xfId="17689" xr:uid="{00000000-0005-0000-0000-000016830000}"/>
    <cellStyle name="Normal 6 5 4 4 4 2" xfId="17690" xr:uid="{00000000-0005-0000-0000-000017830000}"/>
    <cellStyle name="Normal 6 5 4 4 4 2 2" xfId="17691" xr:uid="{00000000-0005-0000-0000-000018830000}"/>
    <cellStyle name="Normal 6 5 4 4 4 2 2 2" xfId="42479" xr:uid="{00000000-0005-0000-0000-000019830000}"/>
    <cellStyle name="Normal 6 5 4 4 4 2 3" xfId="32461" xr:uid="{00000000-0005-0000-0000-00001A830000}"/>
    <cellStyle name="Normal 6 5 4 4 4 3" xfId="17692" xr:uid="{00000000-0005-0000-0000-00001B830000}"/>
    <cellStyle name="Normal 6 5 4 4 4 3 2" xfId="17693" xr:uid="{00000000-0005-0000-0000-00001C830000}"/>
    <cellStyle name="Normal 6 5 4 4 4 3 2 2" xfId="42480" xr:uid="{00000000-0005-0000-0000-00001D830000}"/>
    <cellStyle name="Normal 6 5 4 4 4 3 3" xfId="32462" xr:uid="{00000000-0005-0000-0000-00001E830000}"/>
    <cellStyle name="Normal 6 5 4 4 4 4" xfId="17694" xr:uid="{00000000-0005-0000-0000-00001F830000}"/>
    <cellStyle name="Normal 6 5 4 4 4 4 2" xfId="36658" xr:uid="{00000000-0005-0000-0000-000020830000}"/>
    <cellStyle name="Normal 6 5 4 4 4 5" xfId="26062" xr:uid="{00000000-0005-0000-0000-000021830000}"/>
    <cellStyle name="Normal 6 5 4 4 5" xfId="17695" xr:uid="{00000000-0005-0000-0000-000022830000}"/>
    <cellStyle name="Normal 6 5 4 4 5 2" xfId="17696" xr:uid="{00000000-0005-0000-0000-000023830000}"/>
    <cellStyle name="Normal 6 5 4 4 5 2 2" xfId="42481" xr:uid="{00000000-0005-0000-0000-000024830000}"/>
    <cellStyle name="Normal 6 5 4 4 5 3" xfId="32463" xr:uid="{00000000-0005-0000-0000-000025830000}"/>
    <cellStyle name="Normal 6 5 4 4 6" xfId="17697" xr:uid="{00000000-0005-0000-0000-000026830000}"/>
    <cellStyle name="Normal 6 5 4 4 6 2" xfId="17698" xr:uid="{00000000-0005-0000-0000-000027830000}"/>
    <cellStyle name="Normal 6 5 4 4 6 2 2" xfId="42482" xr:uid="{00000000-0005-0000-0000-000028830000}"/>
    <cellStyle name="Normal 6 5 4 4 6 3" xfId="32464" xr:uid="{00000000-0005-0000-0000-000029830000}"/>
    <cellStyle name="Normal 6 5 4 4 7" xfId="17699" xr:uid="{00000000-0005-0000-0000-00002A830000}"/>
    <cellStyle name="Normal 6 5 4 4 7 2" xfId="36653" xr:uid="{00000000-0005-0000-0000-00002B830000}"/>
    <cellStyle name="Normal 6 5 4 4 8" xfId="26057" xr:uid="{00000000-0005-0000-0000-00002C830000}"/>
    <cellStyle name="Normal 6 5 4 5" xfId="17700" xr:uid="{00000000-0005-0000-0000-00002D830000}"/>
    <cellStyle name="Normal 6 5 4 5 2" xfId="17701" xr:uid="{00000000-0005-0000-0000-00002E830000}"/>
    <cellStyle name="Normal 6 5 4 5 2 2" xfId="17702" xr:uid="{00000000-0005-0000-0000-00002F830000}"/>
    <cellStyle name="Normal 6 5 4 5 2 2 2" xfId="17703" xr:uid="{00000000-0005-0000-0000-000030830000}"/>
    <cellStyle name="Normal 6 5 4 5 2 2 2 2" xfId="17704" xr:uid="{00000000-0005-0000-0000-000031830000}"/>
    <cellStyle name="Normal 6 5 4 5 2 2 2 2 2" xfId="42483" xr:uid="{00000000-0005-0000-0000-000032830000}"/>
    <cellStyle name="Normal 6 5 4 5 2 2 2 3" xfId="32465" xr:uid="{00000000-0005-0000-0000-000033830000}"/>
    <cellStyle name="Normal 6 5 4 5 2 2 3" xfId="17705" xr:uid="{00000000-0005-0000-0000-000034830000}"/>
    <cellStyle name="Normal 6 5 4 5 2 2 3 2" xfId="17706" xr:uid="{00000000-0005-0000-0000-000035830000}"/>
    <cellStyle name="Normal 6 5 4 5 2 2 3 2 2" xfId="42484" xr:uid="{00000000-0005-0000-0000-000036830000}"/>
    <cellStyle name="Normal 6 5 4 5 2 2 3 3" xfId="32466" xr:uid="{00000000-0005-0000-0000-000037830000}"/>
    <cellStyle name="Normal 6 5 4 5 2 2 4" xfId="17707" xr:uid="{00000000-0005-0000-0000-000038830000}"/>
    <cellStyle name="Normal 6 5 4 5 2 2 4 2" xfId="36661" xr:uid="{00000000-0005-0000-0000-000039830000}"/>
    <cellStyle name="Normal 6 5 4 5 2 2 5" xfId="26065" xr:uid="{00000000-0005-0000-0000-00003A830000}"/>
    <cellStyle name="Normal 6 5 4 5 2 3" xfId="17708" xr:uid="{00000000-0005-0000-0000-00003B830000}"/>
    <cellStyle name="Normal 6 5 4 5 2 3 2" xfId="17709" xr:uid="{00000000-0005-0000-0000-00003C830000}"/>
    <cellStyle name="Normal 6 5 4 5 2 3 2 2" xfId="17710" xr:uid="{00000000-0005-0000-0000-00003D830000}"/>
    <cellStyle name="Normal 6 5 4 5 2 3 2 2 2" xfId="42485" xr:uid="{00000000-0005-0000-0000-00003E830000}"/>
    <cellStyle name="Normal 6 5 4 5 2 3 2 3" xfId="32467" xr:uid="{00000000-0005-0000-0000-00003F830000}"/>
    <cellStyle name="Normal 6 5 4 5 2 3 3" xfId="17711" xr:uid="{00000000-0005-0000-0000-000040830000}"/>
    <cellStyle name="Normal 6 5 4 5 2 3 3 2" xfId="17712" xr:uid="{00000000-0005-0000-0000-000041830000}"/>
    <cellStyle name="Normal 6 5 4 5 2 3 3 2 2" xfId="42486" xr:uid="{00000000-0005-0000-0000-000042830000}"/>
    <cellStyle name="Normal 6 5 4 5 2 3 3 3" xfId="32468" xr:uid="{00000000-0005-0000-0000-000043830000}"/>
    <cellStyle name="Normal 6 5 4 5 2 3 4" xfId="17713" xr:uid="{00000000-0005-0000-0000-000044830000}"/>
    <cellStyle name="Normal 6 5 4 5 2 3 4 2" xfId="36662" xr:uid="{00000000-0005-0000-0000-000045830000}"/>
    <cellStyle name="Normal 6 5 4 5 2 3 5" xfId="26066" xr:uid="{00000000-0005-0000-0000-000046830000}"/>
    <cellStyle name="Normal 6 5 4 5 2 4" xfId="17714" xr:uid="{00000000-0005-0000-0000-000047830000}"/>
    <cellStyle name="Normal 6 5 4 5 2 4 2" xfId="17715" xr:uid="{00000000-0005-0000-0000-000048830000}"/>
    <cellStyle name="Normal 6 5 4 5 2 4 2 2" xfId="42487" xr:uid="{00000000-0005-0000-0000-000049830000}"/>
    <cellStyle name="Normal 6 5 4 5 2 4 3" xfId="32469" xr:uid="{00000000-0005-0000-0000-00004A830000}"/>
    <cellStyle name="Normal 6 5 4 5 2 5" xfId="17716" xr:uid="{00000000-0005-0000-0000-00004B830000}"/>
    <cellStyle name="Normal 6 5 4 5 2 5 2" xfId="17717" xr:uid="{00000000-0005-0000-0000-00004C830000}"/>
    <cellStyle name="Normal 6 5 4 5 2 5 2 2" xfId="42488" xr:uid="{00000000-0005-0000-0000-00004D830000}"/>
    <cellStyle name="Normal 6 5 4 5 2 5 3" xfId="32470" xr:uid="{00000000-0005-0000-0000-00004E830000}"/>
    <cellStyle name="Normal 6 5 4 5 2 6" xfId="17718" xr:uid="{00000000-0005-0000-0000-00004F830000}"/>
    <cellStyle name="Normal 6 5 4 5 2 6 2" xfId="36660" xr:uid="{00000000-0005-0000-0000-000050830000}"/>
    <cellStyle name="Normal 6 5 4 5 2 7" xfId="26064" xr:uid="{00000000-0005-0000-0000-000051830000}"/>
    <cellStyle name="Normal 6 5 4 5 3" xfId="17719" xr:uid="{00000000-0005-0000-0000-000052830000}"/>
    <cellStyle name="Normal 6 5 4 5 3 2" xfId="17720" xr:uid="{00000000-0005-0000-0000-000053830000}"/>
    <cellStyle name="Normal 6 5 4 5 3 2 2" xfId="17721" xr:uid="{00000000-0005-0000-0000-000054830000}"/>
    <cellStyle name="Normal 6 5 4 5 3 2 2 2" xfId="42489" xr:uid="{00000000-0005-0000-0000-000055830000}"/>
    <cellStyle name="Normal 6 5 4 5 3 2 3" xfId="32471" xr:uid="{00000000-0005-0000-0000-000056830000}"/>
    <cellStyle name="Normal 6 5 4 5 3 3" xfId="17722" xr:uid="{00000000-0005-0000-0000-000057830000}"/>
    <cellStyle name="Normal 6 5 4 5 3 3 2" xfId="17723" xr:uid="{00000000-0005-0000-0000-000058830000}"/>
    <cellStyle name="Normal 6 5 4 5 3 3 2 2" xfId="42490" xr:uid="{00000000-0005-0000-0000-000059830000}"/>
    <cellStyle name="Normal 6 5 4 5 3 3 3" xfId="32472" xr:uid="{00000000-0005-0000-0000-00005A830000}"/>
    <cellStyle name="Normal 6 5 4 5 3 4" xfId="17724" xr:uid="{00000000-0005-0000-0000-00005B830000}"/>
    <cellStyle name="Normal 6 5 4 5 3 4 2" xfId="36663" xr:uid="{00000000-0005-0000-0000-00005C830000}"/>
    <cellStyle name="Normal 6 5 4 5 3 5" xfId="26067" xr:uid="{00000000-0005-0000-0000-00005D830000}"/>
    <cellStyle name="Normal 6 5 4 5 4" xfId="17725" xr:uid="{00000000-0005-0000-0000-00005E830000}"/>
    <cellStyle name="Normal 6 5 4 5 4 2" xfId="17726" xr:uid="{00000000-0005-0000-0000-00005F830000}"/>
    <cellStyle name="Normal 6 5 4 5 4 2 2" xfId="17727" xr:uid="{00000000-0005-0000-0000-000060830000}"/>
    <cellStyle name="Normal 6 5 4 5 4 2 2 2" xfId="42491" xr:uid="{00000000-0005-0000-0000-000061830000}"/>
    <cellStyle name="Normal 6 5 4 5 4 2 3" xfId="32473" xr:uid="{00000000-0005-0000-0000-000062830000}"/>
    <cellStyle name="Normal 6 5 4 5 4 3" xfId="17728" xr:uid="{00000000-0005-0000-0000-000063830000}"/>
    <cellStyle name="Normal 6 5 4 5 4 3 2" xfId="17729" xr:uid="{00000000-0005-0000-0000-000064830000}"/>
    <cellStyle name="Normal 6 5 4 5 4 3 2 2" xfId="42492" xr:uid="{00000000-0005-0000-0000-000065830000}"/>
    <cellStyle name="Normal 6 5 4 5 4 3 3" xfId="32474" xr:uid="{00000000-0005-0000-0000-000066830000}"/>
    <cellStyle name="Normal 6 5 4 5 4 4" xfId="17730" xr:uid="{00000000-0005-0000-0000-000067830000}"/>
    <cellStyle name="Normal 6 5 4 5 4 4 2" xfId="36664" xr:uid="{00000000-0005-0000-0000-000068830000}"/>
    <cellStyle name="Normal 6 5 4 5 4 5" xfId="26068" xr:uid="{00000000-0005-0000-0000-000069830000}"/>
    <cellStyle name="Normal 6 5 4 5 5" xfId="17731" xr:uid="{00000000-0005-0000-0000-00006A830000}"/>
    <cellStyle name="Normal 6 5 4 5 5 2" xfId="17732" xr:uid="{00000000-0005-0000-0000-00006B830000}"/>
    <cellStyle name="Normal 6 5 4 5 5 2 2" xfId="42493" xr:uid="{00000000-0005-0000-0000-00006C830000}"/>
    <cellStyle name="Normal 6 5 4 5 5 3" xfId="32475" xr:uid="{00000000-0005-0000-0000-00006D830000}"/>
    <cellStyle name="Normal 6 5 4 5 6" xfId="17733" xr:uid="{00000000-0005-0000-0000-00006E830000}"/>
    <cellStyle name="Normal 6 5 4 5 6 2" xfId="17734" xr:uid="{00000000-0005-0000-0000-00006F830000}"/>
    <cellStyle name="Normal 6 5 4 5 6 2 2" xfId="42494" xr:uid="{00000000-0005-0000-0000-000070830000}"/>
    <cellStyle name="Normal 6 5 4 5 6 3" xfId="32476" xr:uid="{00000000-0005-0000-0000-000071830000}"/>
    <cellStyle name="Normal 6 5 4 5 7" xfId="17735" xr:uid="{00000000-0005-0000-0000-000072830000}"/>
    <cellStyle name="Normal 6 5 4 5 7 2" xfId="36659" xr:uid="{00000000-0005-0000-0000-000073830000}"/>
    <cellStyle name="Normal 6 5 4 5 8" xfId="26063" xr:uid="{00000000-0005-0000-0000-000074830000}"/>
    <cellStyle name="Normal 6 5 4 6" xfId="17736" xr:uid="{00000000-0005-0000-0000-000075830000}"/>
    <cellStyle name="Normal 6 5 4 6 2" xfId="17737" xr:uid="{00000000-0005-0000-0000-000076830000}"/>
    <cellStyle name="Normal 6 5 4 6 2 2" xfId="17738" xr:uid="{00000000-0005-0000-0000-000077830000}"/>
    <cellStyle name="Normal 6 5 4 6 2 2 2" xfId="17739" xr:uid="{00000000-0005-0000-0000-000078830000}"/>
    <cellStyle name="Normal 6 5 4 6 2 2 2 2" xfId="17740" xr:uid="{00000000-0005-0000-0000-000079830000}"/>
    <cellStyle name="Normal 6 5 4 6 2 2 2 2 2" xfId="42495" xr:uid="{00000000-0005-0000-0000-00007A830000}"/>
    <cellStyle name="Normal 6 5 4 6 2 2 2 3" xfId="32477" xr:uid="{00000000-0005-0000-0000-00007B830000}"/>
    <cellStyle name="Normal 6 5 4 6 2 2 3" xfId="17741" xr:uid="{00000000-0005-0000-0000-00007C830000}"/>
    <cellStyle name="Normal 6 5 4 6 2 2 3 2" xfId="17742" xr:uid="{00000000-0005-0000-0000-00007D830000}"/>
    <cellStyle name="Normal 6 5 4 6 2 2 3 2 2" xfId="42496" xr:uid="{00000000-0005-0000-0000-00007E830000}"/>
    <cellStyle name="Normal 6 5 4 6 2 2 3 3" xfId="32478" xr:uid="{00000000-0005-0000-0000-00007F830000}"/>
    <cellStyle name="Normal 6 5 4 6 2 2 4" xfId="17743" xr:uid="{00000000-0005-0000-0000-000080830000}"/>
    <cellStyle name="Normal 6 5 4 6 2 2 4 2" xfId="36667" xr:uid="{00000000-0005-0000-0000-000081830000}"/>
    <cellStyle name="Normal 6 5 4 6 2 2 5" xfId="26071" xr:uid="{00000000-0005-0000-0000-000082830000}"/>
    <cellStyle name="Normal 6 5 4 6 2 3" xfId="17744" xr:uid="{00000000-0005-0000-0000-000083830000}"/>
    <cellStyle name="Normal 6 5 4 6 2 3 2" xfId="17745" xr:uid="{00000000-0005-0000-0000-000084830000}"/>
    <cellStyle name="Normal 6 5 4 6 2 3 2 2" xfId="17746" xr:uid="{00000000-0005-0000-0000-000085830000}"/>
    <cellStyle name="Normal 6 5 4 6 2 3 2 2 2" xfId="42497" xr:uid="{00000000-0005-0000-0000-000086830000}"/>
    <cellStyle name="Normal 6 5 4 6 2 3 2 3" xfId="32479" xr:uid="{00000000-0005-0000-0000-000087830000}"/>
    <cellStyle name="Normal 6 5 4 6 2 3 3" xfId="17747" xr:uid="{00000000-0005-0000-0000-000088830000}"/>
    <cellStyle name="Normal 6 5 4 6 2 3 3 2" xfId="17748" xr:uid="{00000000-0005-0000-0000-000089830000}"/>
    <cellStyle name="Normal 6 5 4 6 2 3 3 2 2" xfId="42498" xr:uid="{00000000-0005-0000-0000-00008A830000}"/>
    <cellStyle name="Normal 6 5 4 6 2 3 3 3" xfId="32480" xr:uid="{00000000-0005-0000-0000-00008B830000}"/>
    <cellStyle name="Normal 6 5 4 6 2 3 4" xfId="17749" xr:uid="{00000000-0005-0000-0000-00008C830000}"/>
    <cellStyle name="Normal 6 5 4 6 2 3 4 2" xfId="36668" xr:uid="{00000000-0005-0000-0000-00008D830000}"/>
    <cellStyle name="Normal 6 5 4 6 2 3 5" xfId="26072" xr:uid="{00000000-0005-0000-0000-00008E830000}"/>
    <cellStyle name="Normal 6 5 4 6 2 4" xfId="17750" xr:uid="{00000000-0005-0000-0000-00008F830000}"/>
    <cellStyle name="Normal 6 5 4 6 2 4 2" xfId="17751" xr:uid="{00000000-0005-0000-0000-000090830000}"/>
    <cellStyle name="Normal 6 5 4 6 2 4 2 2" xfId="42499" xr:uid="{00000000-0005-0000-0000-000091830000}"/>
    <cellStyle name="Normal 6 5 4 6 2 4 3" xfId="32481" xr:uid="{00000000-0005-0000-0000-000092830000}"/>
    <cellStyle name="Normal 6 5 4 6 2 5" xfId="17752" xr:uid="{00000000-0005-0000-0000-000093830000}"/>
    <cellStyle name="Normal 6 5 4 6 2 5 2" xfId="17753" xr:uid="{00000000-0005-0000-0000-000094830000}"/>
    <cellStyle name="Normal 6 5 4 6 2 5 2 2" xfId="42500" xr:uid="{00000000-0005-0000-0000-000095830000}"/>
    <cellStyle name="Normal 6 5 4 6 2 5 3" xfId="32482" xr:uid="{00000000-0005-0000-0000-000096830000}"/>
    <cellStyle name="Normal 6 5 4 6 2 6" xfId="17754" xr:uid="{00000000-0005-0000-0000-000097830000}"/>
    <cellStyle name="Normal 6 5 4 6 2 6 2" xfId="36666" xr:uid="{00000000-0005-0000-0000-000098830000}"/>
    <cellStyle name="Normal 6 5 4 6 2 7" xfId="26070" xr:uid="{00000000-0005-0000-0000-000099830000}"/>
    <cellStyle name="Normal 6 5 4 6 3" xfId="17755" xr:uid="{00000000-0005-0000-0000-00009A830000}"/>
    <cellStyle name="Normal 6 5 4 6 3 2" xfId="17756" xr:uid="{00000000-0005-0000-0000-00009B830000}"/>
    <cellStyle name="Normal 6 5 4 6 3 2 2" xfId="17757" xr:uid="{00000000-0005-0000-0000-00009C830000}"/>
    <cellStyle name="Normal 6 5 4 6 3 2 2 2" xfId="42501" xr:uid="{00000000-0005-0000-0000-00009D830000}"/>
    <cellStyle name="Normal 6 5 4 6 3 2 3" xfId="32483" xr:uid="{00000000-0005-0000-0000-00009E830000}"/>
    <cellStyle name="Normal 6 5 4 6 3 3" xfId="17758" xr:uid="{00000000-0005-0000-0000-00009F830000}"/>
    <cellStyle name="Normal 6 5 4 6 3 3 2" xfId="17759" xr:uid="{00000000-0005-0000-0000-0000A0830000}"/>
    <cellStyle name="Normal 6 5 4 6 3 3 2 2" xfId="42502" xr:uid="{00000000-0005-0000-0000-0000A1830000}"/>
    <cellStyle name="Normal 6 5 4 6 3 3 3" xfId="32484" xr:uid="{00000000-0005-0000-0000-0000A2830000}"/>
    <cellStyle name="Normal 6 5 4 6 3 4" xfId="17760" xr:uid="{00000000-0005-0000-0000-0000A3830000}"/>
    <cellStyle name="Normal 6 5 4 6 3 4 2" xfId="36669" xr:uid="{00000000-0005-0000-0000-0000A4830000}"/>
    <cellStyle name="Normal 6 5 4 6 3 5" xfId="26073" xr:uid="{00000000-0005-0000-0000-0000A5830000}"/>
    <cellStyle name="Normal 6 5 4 6 4" xfId="17761" xr:uid="{00000000-0005-0000-0000-0000A6830000}"/>
    <cellStyle name="Normal 6 5 4 6 4 2" xfId="17762" xr:uid="{00000000-0005-0000-0000-0000A7830000}"/>
    <cellStyle name="Normal 6 5 4 6 4 2 2" xfId="17763" xr:uid="{00000000-0005-0000-0000-0000A8830000}"/>
    <cellStyle name="Normal 6 5 4 6 4 2 2 2" xfId="42503" xr:uid="{00000000-0005-0000-0000-0000A9830000}"/>
    <cellStyle name="Normal 6 5 4 6 4 2 3" xfId="32485" xr:uid="{00000000-0005-0000-0000-0000AA830000}"/>
    <cellStyle name="Normal 6 5 4 6 4 3" xfId="17764" xr:uid="{00000000-0005-0000-0000-0000AB830000}"/>
    <cellStyle name="Normal 6 5 4 6 4 3 2" xfId="17765" xr:uid="{00000000-0005-0000-0000-0000AC830000}"/>
    <cellStyle name="Normal 6 5 4 6 4 3 2 2" xfId="42504" xr:uid="{00000000-0005-0000-0000-0000AD830000}"/>
    <cellStyle name="Normal 6 5 4 6 4 3 3" xfId="32486" xr:uid="{00000000-0005-0000-0000-0000AE830000}"/>
    <cellStyle name="Normal 6 5 4 6 4 4" xfId="17766" xr:uid="{00000000-0005-0000-0000-0000AF830000}"/>
    <cellStyle name="Normal 6 5 4 6 4 4 2" xfId="36670" xr:uid="{00000000-0005-0000-0000-0000B0830000}"/>
    <cellStyle name="Normal 6 5 4 6 4 5" xfId="26074" xr:uid="{00000000-0005-0000-0000-0000B1830000}"/>
    <cellStyle name="Normal 6 5 4 6 5" xfId="17767" xr:uid="{00000000-0005-0000-0000-0000B2830000}"/>
    <cellStyle name="Normal 6 5 4 6 5 2" xfId="17768" xr:uid="{00000000-0005-0000-0000-0000B3830000}"/>
    <cellStyle name="Normal 6 5 4 6 5 2 2" xfId="42505" xr:uid="{00000000-0005-0000-0000-0000B4830000}"/>
    <cellStyle name="Normal 6 5 4 6 5 3" xfId="32487" xr:uid="{00000000-0005-0000-0000-0000B5830000}"/>
    <cellStyle name="Normal 6 5 4 6 6" xfId="17769" xr:uid="{00000000-0005-0000-0000-0000B6830000}"/>
    <cellStyle name="Normal 6 5 4 6 6 2" xfId="17770" xr:uid="{00000000-0005-0000-0000-0000B7830000}"/>
    <cellStyle name="Normal 6 5 4 6 6 2 2" xfId="42506" xr:uid="{00000000-0005-0000-0000-0000B8830000}"/>
    <cellStyle name="Normal 6 5 4 6 6 3" xfId="32488" xr:uid="{00000000-0005-0000-0000-0000B9830000}"/>
    <cellStyle name="Normal 6 5 4 6 7" xfId="17771" xr:uid="{00000000-0005-0000-0000-0000BA830000}"/>
    <cellStyle name="Normal 6 5 4 6 7 2" xfId="36665" xr:uid="{00000000-0005-0000-0000-0000BB830000}"/>
    <cellStyle name="Normal 6 5 4 6 8" xfId="26069" xr:uid="{00000000-0005-0000-0000-0000BC830000}"/>
    <cellStyle name="Normal 6 5 4 7" xfId="17772" xr:uid="{00000000-0005-0000-0000-0000BD830000}"/>
    <cellStyle name="Normal 6 5 4 7 2" xfId="17773" xr:uid="{00000000-0005-0000-0000-0000BE830000}"/>
    <cellStyle name="Normal 6 5 4 7 2 2" xfId="17774" xr:uid="{00000000-0005-0000-0000-0000BF830000}"/>
    <cellStyle name="Normal 6 5 4 7 2 2 2" xfId="17775" xr:uid="{00000000-0005-0000-0000-0000C0830000}"/>
    <cellStyle name="Normal 6 5 4 7 2 2 2 2" xfId="42507" xr:uid="{00000000-0005-0000-0000-0000C1830000}"/>
    <cellStyle name="Normal 6 5 4 7 2 2 3" xfId="32489" xr:uid="{00000000-0005-0000-0000-0000C2830000}"/>
    <cellStyle name="Normal 6 5 4 7 2 3" xfId="17776" xr:uid="{00000000-0005-0000-0000-0000C3830000}"/>
    <cellStyle name="Normal 6 5 4 7 2 3 2" xfId="17777" xr:uid="{00000000-0005-0000-0000-0000C4830000}"/>
    <cellStyle name="Normal 6 5 4 7 2 3 2 2" xfId="42508" xr:uid="{00000000-0005-0000-0000-0000C5830000}"/>
    <cellStyle name="Normal 6 5 4 7 2 3 3" xfId="32490" xr:uid="{00000000-0005-0000-0000-0000C6830000}"/>
    <cellStyle name="Normal 6 5 4 7 2 4" xfId="17778" xr:uid="{00000000-0005-0000-0000-0000C7830000}"/>
    <cellStyle name="Normal 6 5 4 7 2 4 2" xfId="36672" xr:uid="{00000000-0005-0000-0000-0000C8830000}"/>
    <cellStyle name="Normal 6 5 4 7 2 5" xfId="26076" xr:uid="{00000000-0005-0000-0000-0000C9830000}"/>
    <cellStyle name="Normal 6 5 4 7 3" xfId="17779" xr:uid="{00000000-0005-0000-0000-0000CA830000}"/>
    <cellStyle name="Normal 6 5 4 7 3 2" xfId="17780" xr:uid="{00000000-0005-0000-0000-0000CB830000}"/>
    <cellStyle name="Normal 6 5 4 7 3 2 2" xfId="17781" xr:uid="{00000000-0005-0000-0000-0000CC830000}"/>
    <cellStyle name="Normal 6 5 4 7 3 2 2 2" xfId="42509" xr:uid="{00000000-0005-0000-0000-0000CD830000}"/>
    <cellStyle name="Normal 6 5 4 7 3 2 3" xfId="32491" xr:uid="{00000000-0005-0000-0000-0000CE830000}"/>
    <cellStyle name="Normal 6 5 4 7 3 3" xfId="17782" xr:uid="{00000000-0005-0000-0000-0000CF830000}"/>
    <cellStyle name="Normal 6 5 4 7 3 3 2" xfId="17783" xr:uid="{00000000-0005-0000-0000-0000D0830000}"/>
    <cellStyle name="Normal 6 5 4 7 3 3 2 2" xfId="42510" xr:uid="{00000000-0005-0000-0000-0000D1830000}"/>
    <cellStyle name="Normal 6 5 4 7 3 3 3" xfId="32492" xr:uid="{00000000-0005-0000-0000-0000D2830000}"/>
    <cellStyle name="Normal 6 5 4 7 3 4" xfId="17784" xr:uid="{00000000-0005-0000-0000-0000D3830000}"/>
    <cellStyle name="Normal 6 5 4 7 3 4 2" xfId="36673" xr:uid="{00000000-0005-0000-0000-0000D4830000}"/>
    <cellStyle name="Normal 6 5 4 7 3 5" xfId="26077" xr:uid="{00000000-0005-0000-0000-0000D5830000}"/>
    <cellStyle name="Normal 6 5 4 7 4" xfId="17785" xr:uid="{00000000-0005-0000-0000-0000D6830000}"/>
    <cellStyle name="Normal 6 5 4 7 4 2" xfId="17786" xr:uid="{00000000-0005-0000-0000-0000D7830000}"/>
    <cellStyle name="Normal 6 5 4 7 4 2 2" xfId="42511" xr:uid="{00000000-0005-0000-0000-0000D8830000}"/>
    <cellStyle name="Normal 6 5 4 7 4 3" xfId="32493" xr:uid="{00000000-0005-0000-0000-0000D9830000}"/>
    <cellStyle name="Normal 6 5 4 7 5" xfId="17787" xr:uid="{00000000-0005-0000-0000-0000DA830000}"/>
    <cellStyle name="Normal 6 5 4 7 5 2" xfId="17788" xr:uid="{00000000-0005-0000-0000-0000DB830000}"/>
    <cellStyle name="Normal 6 5 4 7 5 2 2" xfId="42512" xr:uid="{00000000-0005-0000-0000-0000DC830000}"/>
    <cellStyle name="Normal 6 5 4 7 5 3" xfId="32494" xr:uid="{00000000-0005-0000-0000-0000DD830000}"/>
    <cellStyle name="Normal 6 5 4 7 6" xfId="17789" xr:uid="{00000000-0005-0000-0000-0000DE830000}"/>
    <cellStyle name="Normal 6 5 4 7 6 2" xfId="36671" xr:uid="{00000000-0005-0000-0000-0000DF830000}"/>
    <cellStyle name="Normal 6 5 4 7 7" xfId="26075" xr:uid="{00000000-0005-0000-0000-0000E0830000}"/>
    <cellStyle name="Normal 6 5 4 8" xfId="17790" xr:uid="{00000000-0005-0000-0000-0000E1830000}"/>
    <cellStyle name="Normal 6 5 4 8 2" xfId="17791" xr:uid="{00000000-0005-0000-0000-0000E2830000}"/>
    <cellStyle name="Normal 6 5 4 8 2 2" xfId="17792" xr:uid="{00000000-0005-0000-0000-0000E3830000}"/>
    <cellStyle name="Normal 6 5 4 8 2 2 2" xfId="42513" xr:uid="{00000000-0005-0000-0000-0000E4830000}"/>
    <cellStyle name="Normal 6 5 4 8 2 3" xfId="32495" xr:uid="{00000000-0005-0000-0000-0000E5830000}"/>
    <cellStyle name="Normal 6 5 4 8 3" xfId="17793" xr:uid="{00000000-0005-0000-0000-0000E6830000}"/>
    <cellStyle name="Normal 6 5 4 8 3 2" xfId="17794" xr:uid="{00000000-0005-0000-0000-0000E7830000}"/>
    <cellStyle name="Normal 6 5 4 8 3 2 2" xfId="42514" xr:uid="{00000000-0005-0000-0000-0000E8830000}"/>
    <cellStyle name="Normal 6 5 4 8 3 3" xfId="32496" xr:uid="{00000000-0005-0000-0000-0000E9830000}"/>
    <cellStyle name="Normal 6 5 4 8 4" xfId="17795" xr:uid="{00000000-0005-0000-0000-0000EA830000}"/>
    <cellStyle name="Normal 6 5 4 8 4 2" xfId="36674" xr:uid="{00000000-0005-0000-0000-0000EB830000}"/>
    <cellStyle name="Normal 6 5 4 8 5" xfId="26078" xr:uid="{00000000-0005-0000-0000-0000EC830000}"/>
    <cellStyle name="Normal 6 5 4 9" xfId="17796" xr:uid="{00000000-0005-0000-0000-0000ED830000}"/>
    <cellStyle name="Normal 6 5 4 9 2" xfId="17797" xr:uid="{00000000-0005-0000-0000-0000EE830000}"/>
    <cellStyle name="Normal 6 5 4 9 2 2" xfId="17798" xr:uid="{00000000-0005-0000-0000-0000EF830000}"/>
    <cellStyle name="Normal 6 5 4 9 2 2 2" xfId="42515" xr:uid="{00000000-0005-0000-0000-0000F0830000}"/>
    <cellStyle name="Normal 6 5 4 9 2 3" xfId="32497" xr:uid="{00000000-0005-0000-0000-0000F1830000}"/>
    <cellStyle name="Normal 6 5 4 9 3" xfId="17799" xr:uid="{00000000-0005-0000-0000-0000F2830000}"/>
    <cellStyle name="Normal 6 5 4 9 3 2" xfId="17800" xr:uid="{00000000-0005-0000-0000-0000F3830000}"/>
    <cellStyle name="Normal 6 5 4 9 3 2 2" xfId="42516" xr:uid="{00000000-0005-0000-0000-0000F4830000}"/>
    <cellStyle name="Normal 6 5 4 9 3 3" xfId="32498" xr:uid="{00000000-0005-0000-0000-0000F5830000}"/>
    <cellStyle name="Normal 6 5 4 9 4" xfId="17801" xr:uid="{00000000-0005-0000-0000-0000F6830000}"/>
    <cellStyle name="Normal 6 5 4 9 4 2" xfId="36675" xr:uid="{00000000-0005-0000-0000-0000F7830000}"/>
    <cellStyle name="Normal 6 5 4 9 5" xfId="26079" xr:uid="{00000000-0005-0000-0000-0000F8830000}"/>
    <cellStyle name="Normal 6 5 5" xfId="17802" xr:uid="{00000000-0005-0000-0000-0000F9830000}"/>
    <cellStyle name="Normal 6 5 5 10" xfId="17803" xr:uid="{00000000-0005-0000-0000-0000FA830000}"/>
    <cellStyle name="Normal 6 5 5 10 2" xfId="17804" xr:uid="{00000000-0005-0000-0000-0000FB830000}"/>
    <cellStyle name="Normal 6 5 5 10 2 2" xfId="42517" xr:uid="{00000000-0005-0000-0000-0000FC830000}"/>
    <cellStyle name="Normal 6 5 5 10 3" xfId="32499" xr:uid="{00000000-0005-0000-0000-0000FD830000}"/>
    <cellStyle name="Normal 6 5 5 11" xfId="17805" xr:uid="{00000000-0005-0000-0000-0000FE830000}"/>
    <cellStyle name="Normal 6 5 5 11 2" xfId="36676" xr:uid="{00000000-0005-0000-0000-0000FF830000}"/>
    <cellStyle name="Normal 6 5 5 12" xfId="26080" xr:uid="{00000000-0005-0000-0000-000000840000}"/>
    <cellStyle name="Normal 6 5 5 2" xfId="17806" xr:uid="{00000000-0005-0000-0000-000001840000}"/>
    <cellStyle name="Normal 6 5 5 2 10" xfId="26081" xr:uid="{00000000-0005-0000-0000-000002840000}"/>
    <cellStyle name="Normal 6 5 5 2 2" xfId="17807" xr:uid="{00000000-0005-0000-0000-000003840000}"/>
    <cellStyle name="Normal 6 5 5 2 2 2" xfId="17808" xr:uid="{00000000-0005-0000-0000-000004840000}"/>
    <cellStyle name="Normal 6 5 5 2 2 2 2" xfId="17809" xr:uid="{00000000-0005-0000-0000-000005840000}"/>
    <cellStyle name="Normal 6 5 5 2 2 2 2 2" xfId="17810" xr:uid="{00000000-0005-0000-0000-000006840000}"/>
    <cellStyle name="Normal 6 5 5 2 2 2 2 2 2" xfId="17811" xr:uid="{00000000-0005-0000-0000-000007840000}"/>
    <cellStyle name="Normal 6 5 5 2 2 2 2 2 2 2" xfId="42518" xr:uid="{00000000-0005-0000-0000-000008840000}"/>
    <cellStyle name="Normal 6 5 5 2 2 2 2 2 3" xfId="32500" xr:uid="{00000000-0005-0000-0000-000009840000}"/>
    <cellStyle name="Normal 6 5 5 2 2 2 2 3" xfId="17812" xr:uid="{00000000-0005-0000-0000-00000A840000}"/>
    <cellStyle name="Normal 6 5 5 2 2 2 2 3 2" xfId="17813" xr:uid="{00000000-0005-0000-0000-00000B840000}"/>
    <cellStyle name="Normal 6 5 5 2 2 2 2 3 2 2" xfId="42519" xr:uid="{00000000-0005-0000-0000-00000C840000}"/>
    <cellStyle name="Normal 6 5 5 2 2 2 2 3 3" xfId="32501" xr:uid="{00000000-0005-0000-0000-00000D840000}"/>
    <cellStyle name="Normal 6 5 5 2 2 2 2 4" xfId="17814" xr:uid="{00000000-0005-0000-0000-00000E840000}"/>
    <cellStyle name="Normal 6 5 5 2 2 2 2 4 2" xfId="36680" xr:uid="{00000000-0005-0000-0000-00000F840000}"/>
    <cellStyle name="Normal 6 5 5 2 2 2 2 5" xfId="26084" xr:uid="{00000000-0005-0000-0000-000010840000}"/>
    <cellStyle name="Normal 6 5 5 2 2 2 3" xfId="17815" xr:uid="{00000000-0005-0000-0000-000011840000}"/>
    <cellStyle name="Normal 6 5 5 2 2 2 3 2" xfId="17816" xr:uid="{00000000-0005-0000-0000-000012840000}"/>
    <cellStyle name="Normal 6 5 5 2 2 2 3 2 2" xfId="17817" xr:uid="{00000000-0005-0000-0000-000013840000}"/>
    <cellStyle name="Normal 6 5 5 2 2 2 3 2 2 2" xfId="42520" xr:uid="{00000000-0005-0000-0000-000014840000}"/>
    <cellStyle name="Normal 6 5 5 2 2 2 3 2 3" xfId="32502" xr:uid="{00000000-0005-0000-0000-000015840000}"/>
    <cellStyle name="Normal 6 5 5 2 2 2 3 3" xfId="17818" xr:uid="{00000000-0005-0000-0000-000016840000}"/>
    <cellStyle name="Normal 6 5 5 2 2 2 3 3 2" xfId="17819" xr:uid="{00000000-0005-0000-0000-000017840000}"/>
    <cellStyle name="Normal 6 5 5 2 2 2 3 3 2 2" xfId="42521" xr:uid="{00000000-0005-0000-0000-000018840000}"/>
    <cellStyle name="Normal 6 5 5 2 2 2 3 3 3" xfId="32503" xr:uid="{00000000-0005-0000-0000-000019840000}"/>
    <cellStyle name="Normal 6 5 5 2 2 2 3 4" xfId="17820" xr:uid="{00000000-0005-0000-0000-00001A840000}"/>
    <cellStyle name="Normal 6 5 5 2 2 2 3 4 2" xfId="36681" xr:uid="{00000000-0005-0000-0000-00001B840000}"/>
    <cellStyle name="Normal 6 5 5 2 2 2 3 5" xfId="26085" xr:uid="{00000000-0005-0000-0000-00001C840000}"/>
    <cellStyle name="Normal 6 5 5 2 2 2 4" xfId="17821" xr:uid="{00000000-0005-0000-0000-00001D840000}"/>
    <cellStyle name="Normal 6 5 5 2 2 2 4 2" xfId="17822" xr:uid="{00000000-0005-0000-0000-00001E840000}"/>
    <cellStyle name="Normal 6 5 5 2 2 2 4 2 2" xfId="42522" xr:uid="{00000000-0005-0000-0000-00001F840000}"/>
    <cellStyle name="Normal 6 5 5 2 2 2 4 3" xfId="32504" xr:uid="{00000000-0005-0000-0000-000020840000}"/>
    <cellStyle name="Normal 6 5 5 2 2 2 5" xfId="17823" xr:uid="{00000000-0005-0000-0000-000021840000}"/>
    <cellStyle name="Normal 6 5 5 2 2 2 5 2" xfId="17824" xr:uid="{00000000-0005-0000-0000-000022840000}"/>
    <cellStyle name="Normal 6 5 5 2 2 2 5 2 2" xfId="42523" xr:uid="{00000000-0005-0000-0000-000023840000}"/>
    <cellStyle name="Normal 6 5 5 2 2 2 5 3" xfId="32505" xr:uid="{00000000-0005-0000-0000-000024840000}"/>
    <cellStyle name="Normal 6 5 5 2 2 2 6" xfId="17825" xr:uid="{00000000-0005-0000-0000-000025840000}"/>
    <cellStyle name="Normal 6 5 5 2 2 2 6 2" xfId="36679" xr:uid="{00000000-0005-0000-0000-000026840000}"/>
    <cellStyle name="Normal 6 5 5 2 2 2 7" xfId="26083" xr:uid="{00000000-0005-0000-0000-000027840000}"/>
    <cellStyle name="Normal 6 5 5 2 2 3" xfId="17826" xr:uid="{00000000-0005-0000-0000-000028840000}"/>
    <cellStyle name="Normal 6 5 5 2 2 3 2" xfId="17827" xr:uid="{00000000-0005-0000-0000-000029840000}"/>
    <cellStyle name="Normal 6 5 5 2 2 3 2 2" xfId="17828" xr:uid="{00000000-0005-0000-0000-00002A840000}"/>
    <cellStyle name="Normal 6 5 5 2 2 3 2 2 2" xfId="42524" xr:uid="{00000000-0005-0000-0000-00002B840000}"/>
    <cellStyle name="Normal 6 5 5 2 2 3 2 3" xfId="32506" xr:uid="{00000000-0005-0000-0000-00002C840000}"/>
    <cellStyle name="Normal 6 5 5 2 2 3 3" xfId="17829" xr:uid="{00000000-0005-0000-0000-00002D840000}"/>
    <cellStyle name="Normal 6 5 5 2 2 3 3 2" xfId="17830" xr:uid="{00000000-0005-0000-0000-00002E840000}"/>
    <cellStyle name="Normal 6 5 5 2 2 3 3 2 2" xfId="42525" xr:uid="{00000000-0005-0000-0000-00002F840000}"/>
    <cellStyle name="Normal 6 5 5 2 2 3 3 3" xfId="32507" xr:uid="{00000000-0005-0000-0000-000030840000}"/>
    <cellStyle name="Normal 6 5 5 2 2 3 4" xfId="17831" xr:uid="{00000000-0005-0000-0000-000031840000}"/>
    <cellStyle name="Normal 6 5 5 2 2 3 4 2" xfId="36682" xr:uid="{00000000-0005-0000-0000-000032840000}"/>
    <cellStyle name="Normal 6 5 5 2 2 3 5" xfId="26086" xr:uid="{00000000-0005-0000-0000-000033840000}"/>
    <cellStyle name="Normal 6 5 5 2 2 4" xfId="17832" xr:uid="{00000000-0005-0000-0000-000034840000}"/>
    <cellStyle name="Normal 6 5 5 2 2 4 2" xfId="17833" xr:uid="{00000000-0005-0000-0000-000035840000}"/>
    <cellStyle name="Normal 6 5 5 2 2 4 2 2" xfId="17834" xr:uid="{00000000-0005-0000-0000-000036840000}"/>
    <cellStyle name="Normal 6 5 5 2 2 4 2 2 2" xfId="42526" xr:uid="{00000000-0005-0000-0000-000037840000}"/>
    <cellStyle name="Normal 6 5 5 2 2 4 2 3" xfId="32508" xr:uid="{00000000-0005-0000-0000-000038840000}"/>
    <cellStyle name="Normal 6 5 5 2 2 4 3" xfId="17835" xr:uid="{00000000-0005-0000-0000-000039840000}"/>
    <cellStyle name="Normal 6 5 5 2 2 4 3 2" xfId="17836" xr:uid="{00000000-0005-0000-0000-00003A840000}"/>
    <cellStyle name="Normal 6 5 5 2 2 4 3 2 2" xfId="42527" xr:uid="{00000000-0005-0000-0000-00003B840000}"/>
    <cellStyle name="Normal 6 5 5 2 2 4 3 3" xfId="32509" xr:uid="{00000000-0005-0000-0000-00003C840000}"/>
    <cellStyle name="Normal 6 5 5 2 2 4 4" xfId="17837" xr:uid="{00000000-0005-0000-0000-00003D840000}"/>
    <cellStyle name="Normal 6 5 5 2 2 4 4 2" xfId="36683" xr:uid="{00000000-0005-0000-0000-00003E840000}"/>
    <cellStyle name="Normal 6 5 5 2 2 4 5" xfId="26087" xr:uid="{00000000-0005-0000-0000-00003F840000}"/>
    <cellStyle name="Normal 6 5 5 2 2 5" xfId="17838" xr:uid="{00000000-0005-0000-0000-000040840000}"/>
    <cellStyle name="Normal 6 5 5 2 2 5 2" xfId="17839" xr:uid="{00000000-0005-0000-0000-000041840000}"/>
    <cellStyle name="Normal 6 5 5 2 2 5 2 2" xfId="42528" xr:uid="{00000000-0005-0000-0000-000042840000}"/>
    <cellStyle name="Normal 6 5 5 2 2 5 3" xfId="32510" xr:uid="{00000000-0005-0000-0000-000043840000}"/>
    <cellStyle name="Normal 6 5 5 2 2 6" xfId="17840" xr:uid="{00000000-0005-0000-0000-000044840000}"/>
    <cellStyle name="Normal 6 5 5 2 2 6 2" xfId="17841" xr:uid="{00000000-0005-0000-0000-000045840000}"/>
    <cellStyle name="Normal 6 5 5 2 2 6 2 2" xfId="42529" xr:uid="{00000000-0005-0000-0000-000046840000}"/>
    <cellStyle name="Normal 6 5 5 2 2 6 3" xfId="32511" xr:uid="{00000000-0005-0000-0000-000047840000}"/>
    <cellStyle name="Normal 6 5 5 2 2 7" xfId="17842" xr:uid="{00000000-0005-0000-0000-000048840000}"/>
    <cellStyle name="Normal 6 5 5 2 2 7 2" xfId="36678" xr:uid="{00000000-0005-0000-0000-000049840000}"/>
    <cellStyle name="Normal 6 5 5 2 2 8" xfId="26082" xr:uid="{00000000-0005-0000-0000-00004A840000}"/>
    <cellStyle name="Normal 6 5 5 2 3" xfId="17843" xr:uid="{00000000-0005-0000-0000-00004B840000}"/>
    <cellStyle name="Normal 6 5 5 2 3 2" xfId="17844" xr:uid="{00000000-0005-0000-0000-00004C840000}"/>
    <cellStyle name="Normal 6 5 5 2 3 2 2" xfId="17845" xr:uid="{00000000-0005-0000-0000-00004D840000}"/>
    <cellStyle name="Normal 6 5 5 2 3 2 2 2" xfId="17846" xr:uid="{00000000-0005-0000-0000-00004E840000}"/>
    <cellStyle name="Normal 6 5 5 2 3 2 2 2 2" xfId="17847" xr:uid="{00000000-0005-0000-0000-00004F840000}"/>
    <cellStyle name="Normal 6 5 5 2 3 2 2 2 2 2" xfId="42530" xr:uid="{00000000-0005-0000-0000-000050840000}"/>
    <cellStyle name="Normal 6 5 5 2 3 2 2 2 3" xfId="32512" xr:uid="{00000000-0005-0000-0000-000051840000}"/>
    <cellStyle name="Normal 6 5 5 2 3 2 2 3" xfId="17848" xr:uid="{00000000-0005-0000-0000-000052840000}"/>
    <cellStyle name="Normal 6 5 5 2 3 2 2 3 2" xfId="17849" xr:uid="{00000000-0005-0000-0000-000053840000}"/>
    <cellStyle name="Normal 6 5 5 2 3 2 2 3 2 2" xfId="42531" xr:uid="{00000000-0005-0000-0000-000054840000}"/>
    <cellStyle name="Normal 6 5 5 2 3 2 2 3 3" xfId="32513" xr:uid="{00000000-0005-0000-0000-000055840000}"/>
    <cellStyle name="Normal 6 5 5 2 3 2 2 4" xfId="17850" xr:uid="{00000000-0005-0000-0000-000056840000}"/>
    <cellStyle name="Normal 6 5 5 2 3 2 2 4 2" xfId="36686" xr:uid="{00000000-0005-0000-0000-000057840000}"/>
    <cellStyle name="Normal 6 5 5 2 3 2 2 5" xfId="26090" xr:uid="{00000000-0005-0000-0000-000058840000}"/>
    <cellStyle name="Normal 6 5 5 2 3 2 3" xfId="17851" xr:uid="{00000000-0005-0000-0000-000059840000}"/>
    <cellStyle name="Normal 6 5 5 2 3 2 3 2" xfId="17852" xr:uid="{00000000-0005-0000-0000-00005A840000}"/>
    <cellStyle name="Normal 6 5 5 2 3 2 3 2 2" xfId="17853" xr:uid="{00000000-0005-0000-0000-00005B840000}"/>
    <cellStyle name="Normal 6 5 5 2 3 2 3 2 2 2" xfId="42532" xr:uid="{00000000-0005-0000-0000-00005C840000}"/>
    <cellStyle name="Normal 6 5 5 2 3 2 3 2 3" xfId="32514" xr:uid="{00000000-0005-0000-0000-00005D840000}"/>
    <cellStyle name="Normal 6 5 5 2 3 2 3 3" xfId="17854" xr:uid="{00000000-0005-0000-0000-00005E840000}"/>
    <cellStyle name="Normal 6 5 5 2 3 2 3 3 2" xfId="17855" xr:uid="{00000000-0005-0000-0000-00005F840000}"/>
    <cellStyle name="Normal 6 5 5 2 3 2 3 3 2 2" xfId="42533" xr:uid="{00000000-0005-0000-0000-000060840000}"/>
    <cellStyle name="Normal 6 5 5 2 3 2 3 3 3" xfId="32515" xr:uid="{00000000-0005-0000-0000-000061840000}"/>
    <cellStyle name="Normal 6 5 5 2 3 2 3 4" xfId="17856" xr:uid="{00000000-0005-0000-0000-000062840000}"/>
    <cellStyle name="Normal 6 5 5 2 3 2 3 4 2" xfId="36687" xr:uid="{00000000-0005-0000-0000-000063840000}"/>
    <cellStyle name="Normal 6 5 5 2 3 2 3 5" xfId="26091" xr:uid="{00000000-0005-0000-0000-000064840000}"/>
    <cellStyle name="Normal 6 5 5 2 3 2 4" xfId="17857" xr:uid="{00000000-0005-0000-0000-000065840000}"/>
    <cellStyle name="Normal 6 5 5 2 3 2 4 2" xfId="17858" xr:uid="{00000000-0005-0000-0000-000066840000}"/>
    <cellStyle name="Normal 6 5 5 2 3 2 4 2 2" xfId="42534" xr:uid="{00000000-0005-0000-0000-000067840000}"/>
    <cellStyle name="Normal 6 5 5 2 3 2 4 3" xfId="32516" xr:uid="{00000000-0005-0000-0000-000068840000}"/>
    <cellStyle name="Normal 6 5 5 2 3 2 5" xfId="17859" xr:uid="{00000000-0005-0000-0000-000069840000}"/>
    <cellStyle name="Normal 6 5 5 2 3 2 5 2" xfId="17860" xr:uid="{00000000-0005-0000-0000-00006A840000}"/>
    <cellStyle name="Normal 6 5 5 2 3 2 5 2 2" xfId="42535" xr:uid="{00000000-0005-0000-0000-00006B840000}"/>
    <cellStyle name="Normal 6 5 5 2 3 2 5 3" xfId="32517" xr:uid="{00000000-0005-0000-0000-00006C840000}"/>
    <cellStyle name="Normal 6 5 5 2 3 2 6" xfId="17861" xr:uid="{00000000-0005-0000-0000-00006D840000}"/>
    <cellStyle name="Normal 6 5 5 2 3 2 6 2" xfId="36685" xr:uid="{00000000-0005-0000-0000-00006E840000}"/>
    <cellStyle name="Normal 6 5 5 2 3 2 7" xfId="26089" xr:uid="{00000000-0005-0000-0000-00006F840000}"/>
    <cellStyle name="Normal 6 5 5 2 3 3" xfId="17862" xr:uid="{00000000-0005-0000-0000-000070840000}"/>
    <cellStyle name="Normal 6 5 5 2 3 3 2" xfId="17863" xr:uid="{00000000-0005-0000-0000-000071840000}"/>
    <cellStyle name="Normal 6 5 5 2 3 3 2 2" xfId="17864" xr:uid="{00000000-0005-0000-0000-000072840000}"/>
    <cellStyle name="Normal 6 5 5 2 3 3 2 2 2" xfId="42536" xr:uid="{00000000-0005-0000-0000-000073840000}"/>
    <cellStyle name="Normal 6 5 5 2 3 3 2 3" xfId="32518" xr:uid="{00000000-0005-0000-0000-000074840000}"/>
    <cellStyle name="Normal 6 5 5 2 3 3 3" xfId="17865" xr:uid="{00000000-0005-0000-0000-000075840000}"/>
    <cellStyle name="Normal 6 5 5 2 3 3 3 2" xfId="17866" xr:uid="{00000000-0005-0000-0000-000076840000}"/>
    <cellStyle name="Normal 6 5 5 2 3 3 3 2 2" xfId="42537" xr:uid="{00000000-0005-0000-0000-000077840000}"/>
    <cellStyle name="Normal 6 5 5 2 3 3 3 3" xfId="32519" xr:uid="{00000000-0005-0000-0000-000078840000}"/>
    <cellStyle name="Normal 6 5 5 2 3 3 4" xfId="17867" xr:uid="{00000000-0005-0000-0000-000079840000}"/>
    <cellStyle name="Normal 6 5 5 2 3 3 4 2" xfId="36688" xr:uid="{00000000-0005-0000-0000-00007A840000}"/>
    <cellStyle name="Normal 6 5 5 2 3 3 5" xfId="26092" xr:uid="{00000000-0005-0000-0000-00007B840000}"/>
    <cellStyle name="Normal 6 5 5 2 3 4" xfId="17868" xr:uid="{00000000-0005-0000-0000-00007C840000}"/>
    <cellStyle name="Normal 6 5 5 2 3 4 2" xfId="17869" xr:uid="{00000000-0005-0000-0000-00007D840000}"/>
    <cellStyle name="Normal 6 5 5 2 3 4 2 2" xfId="17870" xr:uid="{00000000-0005-0000-0000-00007E840000}"/>
    <cellStyle name="Normal 6 5 5 2 3 4 2 2 2" xfId="42538" xr:uid="{00000000-0005-0000-0000-00007F840000}"/>
    <cellStyle name="Normal 6 5 5 2 3 4 2 3" xfId="32520" xr:uid="{00000000-0005-0000-0000-000080840000}"/>
    <cellStyle name="Normal 6 5 5 2 3 4 3" xfId="17871" xr:uid="{00000000-0005-0000-0000-000081840000}"/>
    <cellStyle name="Normal 6 5 5 2 3 4 3 2" xfId="17872" xr:uid="{00000000-0005-0000-0000-000082840000}"/>
    <cellStyle name="Normal 6 5 5 2 3 4 3 2 2" xfId="42539" xr:uid="{00000000-0005-0000-0000-000083840000}"/>
    <cellStyle name="Normal 6 5 5 2 3 4 3 3" xfId="32521" xr:uid="{00000000-0005-0000-0000-000084840000}"/>
    <cellStyle name="Normal 6 5 5 2 3 4 4" xfId="17873" xr:uid="{00000000-0005-0000-0000-000085840000}"/>
    <cellStyle name="Normal 6 5 5 2 3 4 4 2" xfId="36689" xr:uid="{00000000-0005-0000-0000-000086840000}"/>
    <cellStyle name="Normal 6 5 5 2 3 4 5" xfId="26093" xr:uid="{00000000-0005-0000-0000-000087840000}"/>
    <cellStyle name="Normal 6 5 5 2 3 5" xfId="17874" xr:uid="{00000000-0005-0000-0000-000088840000}"/>
    <cellStyle name="Normal 6 5 5 2 3 5 2" xfId="17875" xr:uid="{00000000-0005-0000-0000-000089840000}"/>
    <cellStyle name="Normal 6 5 5 2 3 5 2 2" xfId="42540" xr:uid="{00000000-0005-0000-0000-00008A840000}"/>
    <cellStyle name="Normal 6 5 5 2 3 5 3" xfId="32522" xr:uid="{00000000-0005-0000-0000-00008B840000}"/>
    <cellStyle name="Normal 6 5 5 2 3 6" xfId="17876" xr:uid="{00000000-0005-0000-0000-00008C840000}"/>
    <cellStyle name="Normal 6 5 5 2 3 6 2" xfId="17877" xr:uid="{00000000-0005-0000-0000-00008D840000}"/>
    <cellStyle name="Normal 6 5 5 2 3 6 2 2" xfId="42541" xr:uid="{00000000-0005-0000-0000-00008E840000}"/>
    <cellStyle name="Normal 6 5 5 2 3 6 3" xfId="32523" xr:uid="{00000000-0005-0000-0000-00008F840000}"/>
    <cellStyle name="Normal 6 5 5 2 3 7" xfId="17878" xr:uid="{00000000-0005-0000-0000-000090840000}"/>
    <cellStyle name="Normal 6 5 5 2 3 7 2" xfId="36684" xr:uid="{00000000-0005-0000-0000-000091840000}"/>
    <cellStyle name="Normal 6 5 5 2 3 8" xfId="26088" xr:uid="{00000000-0005-0000-0000-000092840000}"/>
    <cellStyle name="Normal 6 5 5 2 4" xfId="17879" xr:uid="{00000000-0005-0000-0000-000093840000}"/>
    <cellStyle name="Normal 6 5 5 2 4 2" xfId="17880" xr:uid="{00000000-0005-0000-0000-000094840000}"/>
    <cellStyle name="Normal 6 5 5 2 4 2 2" xfId="17881" xr:uid="{00000000-0005-0000-0000-000095840000}"/>
    <cellStyle name="Normal 6 5 5 2 4 2 2 2" xfId="17882" xr:uid="{00000000-0005-0000-0000-000096840000}"/>
    <cellStyle name="Normal 6 5 5 2 4 2 2 2 2" xfId="42542" xr:uid="{00000000-0005-0000-0000-000097840000}"/>
    <cellStyle name="Normal 6 5 5 2 4 2 2 3" xfId="32524" xr:uid="{00000000-0005-0000-0000-000098840000}"/>
    <cellStyle name="Normal 6 5 5 2 4 2 3" xfId="17883" xr:uid="{00000000-0005-0000-0000-000099840000}"/>
    <cellStyle name="Normal 6 5 5 2 4 2 3 2" xfId="17884" xr:uid="{00000000-0005-0000-0000-00009A840000}"/>
    <cellStyle name="Normal 6 5 5 2 4 2 3 2 2" xfId="42543" xr:uid="{00000000-0005-0000-0000-00009B840000}"/>
    <cellStyle name="Normal 6 5 5 2 4 2 3 3" xfId="32525" xr:uid="{00000000-0005-0000-0000-00009C840000}"/>
    <cellStyle name="Normal 6 5 5 2 4 2 4" xfId="17885" xr:uid="{00000000-0005-0000-0000-00009D840000}"/>
    <cellStyle name="Normal 6 5 5 2 4 2 4 2" xfId="36691" xr:uid="{00000000-0005-0000-0000-00009E840000}"/>
    <cellStyle name="Normal 6 5 5 2 4 2 5" xfId="26095" xr:uid="{00000000-0005-0000-0000-00009F840000}"/>
    <cellStyle name="Normal 6 5 5 2 4 3" xfId="17886" xr:uid="{00000000-0005-0000-0000-0000A0840000}"/>
    <cellStyle name="Normal 6 5 5 2 4 3 2" xfId="17887" xr:uid="{00000000-0005-0000-0000-0000A1840000}"/>
    <cellStyle name="Normal 6 5 5 2 4 3 2 2" xfId="17888" xr:uid="{00000000-0005-0000-0000-0000A2840000}"/>
    <cellStyle name="Normal 6 5 5 2 4 3 2 2 2" xfId="42544" xr:uid="{00000000-0005-0000-0000-0000A3840000}"/>
    <cellStyle name="Normal 6 5 5 2 4 3 2 3" xfId="32526" xr:uid="{00000000-0005-0000-0000-0000A4840000}"/>
    <cellStyle name="Normal 6 5 5 2 4 3 3" xfId="17889" xr:uid="{00000000-0005-0000-0000-0000A5840000}"/>
    <cellStyle name="Normal 6 5 5 2 4 3 3 2" xfId="17890" xr:uid="{00000000-0005-0000-0000-0000A6840000}"/>
    <cellStyle name="Normal 6 5 5 2 4 3 3 2 2" xfId="42545" xr:uid="{00000000-0005-0000-0000-0000A7840000}"/>
    <cellStyle name="Normal 6 5 5 2 4 3 3 3" xfId="32527" xr:uid="{00000000-0005-0000-0000-0000A8840000}"/>
    <cellStyle name="Normal 6 5 5 2 4 3 4" xfId="17891" xr:uid="{00000000-0005-0000-0000-0000A9840000}"/>
    <cellStyle name="Normal 6 5 5 2 4 3 4 2" xfId="36692" xr:uid="{00000000-0005-0000-0000-0000AA840000}"/>
    <cellStyle name="Normal 6 5 5 2 4 3 5" xfId="26096" xr:uid="{00000000-0005-0000-0000-0000AB840000}"/>
    <cellStyle name="Normal 6 5 5 2 4 4" xfId="17892" xr:uid="{00000000-0005-0000-0000-0000AC840000}"/>
    <cellStyle name="Normal 6 5 5 2 4 4 2" xfId="17893" xr:uid="{00000000-0005-0000-0000-0000AD840000}"/>
    <cellStyle name="Normal 6 5 5 2 4 4 2 2" xfId="42546" xr:uid="{00000000-0005-0000-0000-0000AE840000}"/>
    <cellStyle name="Normal 6 5 5 2 4 4 3" xfId="32528" xr:uid="{00000000-0005-0000-0000-0000AF840000}"/>
    <cellStyle name="Normal 6 5 5 2 4 5" xfId="17894" xr:uid="{00000000-0005-0000-0000-0000B0840000}"/>
    <cellStyle name="Normal 6 5 5 2 4 5 2" xfId="17895" xr:uid="{00000000-0005-0000-0000-0000B1840000}"/>
    <cellStyle name="Normal 6 5 5 2 4 5 2 2" xfId="42547" xr:uid="{00000000-0005-0000-0000-0000B2840000}"/>
    <cellStyle name="Normal 6 5 5 2 4 5 3" xfId="32529" xr:uid="{00000000-0005-0000-0000-0000B3840000}"/>
    <cellStyle name="Normal 6 5 5 2 4 6" xfId="17896" xr:uid="{00000000-0005-0000-0000-0000B4840000}"/>
    <cellStyle name="Normal 6 5 5 2 4 6 2" xfId="36690" xr:uid="{00000000-0005-0000-0000-0000B5840000}"/>
    <cellStyle name="Normal 6 5 5 2 4 7" xfId="26094" xr:uid="{00000000-0005-0000-0000-0000B6840000}"/>
    <cellStyle name="Normal 6 5 5 2 5" xfId="17897" xr:uid="{00000000-0005-0000-0000-0000B7840000}"/>
    <cellStyle name="Normal 6 5 5 2 5 2" xfId="17898" xr:uid="{00000000-0005-0000-0000-0000B8840000}"/>
    <cellStyle name="Normal 6 5 5 2 5 2 2" xfId="17899" xr:uid="{00000000-0005-0000-0000-0000B9840000}"/>
    <cellStyle name="Normal 6 5 5 2 5 2 2 2" xfId="42548" xr:uid="{00000000-0005-0000-0000-0000BA840000}"/>
    <cellStyle name="Normal 6 5 5 2 5 2 3" xfId="32530" xr:uid="{00000000-0005-0000-0000-0000BB840000}"/>
    <cellStyle name="Normal 6 5 5 2 5 3" xfId="17900" xr:uid="{00000000-0005-0000-0000-0000BC840000}"/>
    <cellStyle name="Normal 6 5 5 2 5 3 2" xfId="17901" xr:uid="{00000000-0005-0000-0000-0000BD840000}"/>
    <cellStyle name="Normal 6 5 5 2 5 3 2 2" xfId="42549" xr:uid="{00000000-0005-0000-0000-0000BE840000}"/>
    <cellStyle name="Normal 6 5 5 2 5 3 3" xfId="32531" xr:uid="{00000000-0005-0000-0000-0000BF840000}"/>
    <cellStyle name="Normal 6 5 5 2 5 4" xfId="17902" xr:uid="{00000000-0005-0000-0000-0000C0840000}"/>
    <cellStyle name="Normal 6 5 5 2 5 4 2" xfId="36693" xr:uid="{00000000-0005-0000-0000-0000C1840000}"/>
    <cellStyle name="Normal 6 5 5 2 5 5" xfId="26097" xr:uid="{00000000-0005-0000-0000-0000C2840000}"/>
    <cellStyle name="Normal 6 5 5 2 6" xfId="17903" xr:uid="{00000000-0005-0000-0000-0000C3840000}"/>
    <cellStyle name="Normal 6 5 5 2 6 2" xfId="17904" xr:uid="{00000000-0005-0000-0000-0000C4840000}"/>
    <cellStyle name="Normal 6 5 5 2 6 2 2" xfId="17905" xr:uid="{00000000-0005-0000-0000-0000C5840000}"/>
    <cellStyle name="Normal 6 5 5 2 6 2 2 2" xfId="42550" xr:uid="{00000000-0005-0000-0000-0000C6840000}"/>
    <cellStyle name="Normal 6 5 5 2 6 2 3" xfId="32532" xr:uid="{00000000-0005-0000-0000-0000C7840000}"/>
    <cellStyle name="Normal 6 5 5 2 6 3" xfId="17906" xr:uid="{00000000-0005-0000-0000-0000C8840000}"/>
    <cellStyle name="Normal 6 5 5 2 6 3 2" xfId="17907" xr:uid="{00000000-0005-0000-0000-0000C9840000}"/>
    <cellStyle name="Normal 6 5 5 2 6 3 2 2" xfId="42551" xr:uid="{00000000-0005-0000-0000-0000CA840000}"/>
    <cellStyle name="Normal 6 5 5 2 6 3 3" xfId="32533" xr:uid="{00000000-0005-0000-0000-0000CB840000}"/>
    <cellStyle name="Normal 6 5 5 2 6 4" xfId="17908" xr:uid="{00000000-0005-0000-0000-0000CC840000}"/>
    <cellStyle name="Normal 6 5 5 2 6 4 2" xfId="36694" xr:uid="{00000000-0005-0000-0000-0000CD840000}"/>
    <cellStyle name="Normal 6 5 5 2 6 5" xfId="26098" xr:uid="{00000000-0005-0000-0000-0000CE840000}"/>
    <cellStyle name="Normal 6 5 5 2 7" xfId="17909" xr:uid="{00000000-0005-0000-0000-0000CF840000}"/>
    <cellStyle name="Normal 6 5 5 2 7 2" xfId="17910" xr:uid="{00000000-0005-0000-0000-0000D0840000}"/>
    <cellStyle name="Normal 6 5 5 2 7 2 2" xfId="42552" xr:uid="{00000000-0005-0000-0000-0000D1840000}"/>
    <cellStyle name="Normal 6 5 5 2 7 3" xfId="32534" xr:uid="{00000000-0005-0000-0000-0000D2840000}"/>
    <cellStyle name="Normal 6 5 5 2 8" xfId="17911" xr:uid="{00000000-0005-0000-0000-0000D3840000}"/>
    <cellStyle name="Normal 6 5 5 2 8 2" xfId="17912" xr:uid="{00000000-0005-0000-0000-0000D4840000}"/>
    <cellStyle name="Normal 6 5 5 2 8 2 2" xfId="42553" xr:uid="{00000000-0005-0000-0000-0000D5840000}"/>
    <cellStyle name="Normal 6 5 5 2 8 3" xfId="32535" xr:uid="{00000000-0005-0000-0000-0000D6840000}"/>
    <cellStyle name="Normal 6 5 5 2 9" xfId="17913" xr:uid="{00000000-0005-0000-0000-0000D7840000}"/>
    <cellStyle name="Normal 6 5 5 2 9 2" xfId="36677" xr:uid="{00000000-0005-0000-0000-0000D8840000}"/>
    <cellStyle name="Normal 6 5 5 3" xfId="17914" xr:uid="{00000000-0005-0000-0000-0000D9840000}"/>
    <cellStyle name="Normal 6 5 5 3 2" xfId="17915" xr:uid="{00000000-0005-0000-0000-0000DA840000}"/>
    <cellStyle name="Normal 6 5 5 3 2 2" xfId="17916" xr:uid="{00000000-0005-0000-0000-0000DB840000}"/>
    <cellStyle name="Normal 6 5 5 3 2 2 2" xfId="17917" xr:uid="{00000000-0005-0000-0000-0000DC840000}"/>
    <cellStyle name="Normal 6 5 5 3 2 2 2 2" xfId="17918" xr:uid="{00000000-0005-0000-0000-0000DD840000}"/>
    <cellStyle name="Normal 6 5 5 3 2 2 2 2 2" xfId="42554" xr:uid="{00000000-0005-0000-0000-0000DE840000}"/>
    <cellStyle name="Normal 6 5 5 3 2 2 2 3" xfId="32536" xr:uid="{00000000-0005-0000-0000-0000DF840000}"/>
    <cellStyle name="Normal 6 5 5 3 2 2 3" xfId="17919" xr:uid="{00000000-0005-0000-0000-0000E0840000}"/>
    <cellStyle name="Normal 6 5 5 3 2 2 3 2" xfId="17920" xr:uid="{00000000-0005-0000-0000-0000E1840000}"/>
    <cellStyle name="Normal 6 5 5 3 2 2 3 2 2" xfId="42555" xr:uid="{00000000-0005-0000-0000-0000E2840000}"/>
    <cellStyle name="Normal 6 5 5 3 2 2 3 3" xfId="32537" xr:uid="{00000000-0005-0000-0000-0000E3840000}"/>
    <cellStyle name="Normal 6 5 5 3 2 2 4" xfId="17921" xr:uid="{00000000-0005-0000-0000-0000E4840000}"/>
    <cellStyle name="Normal 6 5 5 3 2 2 4 2" xfId="36697" xr:uid="{00000000-0005-0000-0000-0000E5840000}"/>
    <cellStyle name="Normal 6 5 5 3 2 2 5" xfId="26101" xr:uid="{00000000-0005-0000-0000-0000E6840000}"/>
    <cellStyle name="Normal 6 5 5 3 2 3" xfId="17922" xr:uid="{00000000-0005-0000-0000-0000E7840000}"/>
    <cellStyle name="Normal 6 5 5 3 2 3 2" xfId="17923" xr:uid="{00000000-0005-0000-0000-0000E8840000}"/>
    <cellStyle name="Normal 6 5 5 3 2 3 2 2" xfId="17924" xr:uid="{00000000-0005-0000-0000-0000E9840000}"/>
    <cellStyle name="Normal 6 5 5 3 2 3 2 2 2" xfId="42556" xr:uid="{00000000-0005-0000-0000-0000EA840000}"/>
    <cellStyle name="Normal 6 5 5 3 2 3 2 3" xfId="32538" xr:uid="{00000000-0005-0000-0000-0000EB840000}"/>
    <cellStyle name="Normal 6 5 5 3 2 3 3" xfId="17925" xr:uid="{00000000-0005-0000-0000-0000EC840000}"/>
    <cellStyle name="Normal 6 5 5 3 2 3 3 2" xfId="17926" xr:uid="{00000000-0005-0000-0000-0000ED840000}"/>
    <cellStyle name="Normal 6 5 5 3 2 3 3 2 2" xfId="42557" xr:uid="{00000000-0005-0000-0000-0000EE840000}"/>
    <cellStyle name="Normal 6 5 5 3 2 3 3 3" xfId="32539" xr:uid="{00000000-0005-0000-0000-0000EF840000}"/>
    <cellStyle name="Normal 6 5 5 3 2 3 4" xfId="17927" xr:uid="{00000000-0005-0000-0000-0000F0840000}"/>
    <cellStyle name="Normal 6 5 5 3 2 3 4 2" xfId="36698" xr:uid="{00000000-0005-0000-0000-0000F1840000}"/>
    <cellStyle name="Normal 6 5 5 3 2 3 5" xfId="26102" xr:uid="{00000000-0005-0000-0000-0000F2840000}"/>
    <cellStyle name="Normal 6 5 5 3 2 4" xfId="17928" xr:uid="{00000000-0005-0000-0000-0000F3840000}"/>
    <cellStyle name="Normal 6 5 5 3 2 4 2" xfId="17929" xr:uid="{00000000-0005-0000-0000-0000F4840000}"/>
    <cellStyle name="Normal 6 5 5 3 2 4 2 2" xfId="42558" xr:uid="{00000000-0005-0000-0000-0000F5840000}"/>
    <cellStyle name="Normal 6 5 5 3 2 4 3" xfId="32540" xr:uid="{00000000-0005-0000-0000-0000F6840000}"/>
    <cellStyle name="Normal 6 5 5 3 2 5" xfId="17930" xr:uid="{00000000-0005-0000-0000-0000F7840000}"/>
    <cellStyle name="Normal 6 5 5 3 2 5 2" xfId="17931" xr:uid="{00000000-0005-0000-0000-0000F8840000}"/>
    <cellStyle name="Normal 6 5 5 3 2 5 2 2" xfId="42559" xr:uid="{00000000-0005-0000-0000-0000F9840000}"/>
    <cellStyle name="Normal 6 5 5 3 2 5 3" xfId="32541" xr:uid="{00000000-0005-0000-0000-0000FA840000}"/>
    <cellStyle name="Normal 6 5 5 3 2 6" xfId="17932" xr:uid="{00000000-0005-0000-0000-0000FB840000}"/>
    <cellStyle name="Normal 6 5 5 3 2 6 2" xfId="36696" xr:uid="{00000000-0005-0000-0000-0000FC840000}"/>
    <cellStyle name="Normal 6 5 5 3 2 7" xfId="26100" xr:uid="{00000000-0005-0000-0000-0000FD840000}"/>
    <cellStyle name="Normal 6 5 5 3 3" xfId="17933" xr:uid="{00000000-0005-0000-0000-0000FE840000}"/>
    <cellStyle name="Normal 6 5 5 3 3 2" xfId="17934" xr:uid="{00000000-0005-0000-0000-0000FF840000}"/>
    <cellStyle name="Normal 6 5 5 3 3 2 2" xfId="17935" xr:uid="{00000000-0005-0000-0000-000000850000}"/>
    <cellStyle name="Normal 6 5 5 3 3 2 2 2" xfId="42560" xr:uid="{00000000-0005-0000-0000-000001850000}"/>
    <cellStyle name="Normal 6 5 5 3 3 2 3" xfId="32542" xr:uid="{00000000-0005-0000-0000-000002850000}"/>
    <cellStyle name="Normal 6 5 5 3 3 3" xfId="17936" xr:uid="{00000000-0005-0000-0000-000003850000}"/>
    <cellStyle name="Normal 6 5 5 3 3 3 2" xfId="17937" xr:uid="{00000000-0005-0000-0000-000004850000}"/>
    <cellStyle name="Normal 6 5 5 3 3 3 2 2" xfId="42561" xr:uid="{00000000-0005-0000-0000-000005850000}"/>
    <cellStyle name="Normal 6 5 5 3 3 3 3" xfId="32543" xr:uid="{00000000-0005-0000-0000-000006850000}"/>
    <cellStyle name="Normal 6 5 5 3 3 4" xfId="17938" xr:uid="{00000000-0005-0000-0000-000007850000}"/>
    <cellStyle name="Normal 6 5 5 3 3 4 2" xfId="36699" xr:uid="{00000000-0005-0000-0000-000008850000}"/>
    <cellStyle name="Normal 6 5 5 3 3 5" xfId="26103" xr:uid="{00000000-0005-0000-0000-000009850000}"/>
    <cellStyle name="Normal 6 5 5 3 4" xfId="17939" xr:uid="{00000000-0005-0000-0000-00000A850000}"/>
    <cellStyle name="Normal 6 5 5 3 4 2" xfId="17940" xr:uid="{00000000-0005-0000-0000-00000B850000}"/>
    <cellStyle name="Normal 6 5 5 3 4 2 2" xfId="17941" xr:uid="{00000000-0005-0000-0000-00000C850000}"/>
    <cellStyle name="Normal 6 5 5 3 4 2 2 2" xfId="42562" xr:uid="{00000000-0005-0000-0000-00000D850000}"/>
    <cellStyle name="Normal 6 5 5 3 4 2 3" xfId="32544" xr:uid="{00000000-0005-0000-0000-00000E850000}"/>
    <cellStyle name="Normal 6 5 5 3 4 3" xfId="17942" xr:uid="{00000000-0005-0000-0000-00000F850000}"/>
    <cellStyle name="Normal 6 5 5 3 4 3 2" xfId="17943" xr:uid="{00000000-0005-0000-0000-000010850000}"/>
    <cellStyle name="Normal 6 5 5 3 4 3 2 2" xfId="42563" xr:uid="{00000000-0005-0000-0000-000011850000}"/>
    <cellStyle name="Normal 6 5 5 3 4 3 3" xfId="32545" xr:uid="{00000000-0005-0000-0000-000012850000}"/>
    <cellStyle name="Normal 6 5 5 3 4 4" xfId="17944" xr:uid="{00000000-0005-0000-0000-000013850000}"/>
    <cellStyle name="Normal 6 5 5 3 4 4 2" xfId="36700" xr:uid="{00000000-0005-0000-0000-000014850000}"/>
    <cellStyle name="Normal 6 5 5 3 4 5" xfId="26104" xr:uid="{00000000-0005-0000-0000-000015850000}"/>
    <cellStyle name="Normal 6 5 5 3 5" xfId="17945" xr:uid="{00000000-0005-0000-0000-000016850000}"/>
    <cellStyle name="Normal 6 5 5 3 5 2" xfId="17946" xr:uid="{00000000-0005-0000-0000-000017850000}"/>
    <cellStyle name="Normal 6 5 5 3 5 2 2" xfId="42564" xr:uid="{00000000-0005-0000-0000-000018850000}"/>
    <cellStyle name="Normal 6 5 5 3 5 3" xfId="32546" xr:uid="{00000000-0005-0000-0000-000019850000}"/>
    <cellStyle name="Normal 6 5 5 3 6" xfId="17947" xr:uid="{00000000-0005-0000-0000-00001A850000}"/>
    <cellStyle name="Normal 6 5 5 3 6 2" xfId="17948" xr:uid="{00000000-0005-0000-0000-00001B850000}"/>
    <cellStyle name="Normal 6 5 5 3 6 2 2" xfId="42565" xr:uid="{00000000-0005-0000-0000-00001C850000}"/>
    <cellStyle name="Normal 6 5 5 3 6 3" xfId="32547" xr:uid="{00000000-0005-0000-0000-00001D850000}"/>
    <cellStyle name="Normal 6 5 5 3 7" xfId="17949" xr:uid="{00000000-0005-0000-0000-00001E850000}"/>
    <cellStyle name="Normal 6 5 5 3 7 2" xfId="36695" xr:uid="{00000000-0005-0000-0000-00001F850000}"/>
    <cellStyle name="Normal 6 5 5 3 8" xfId="26099" xr:uid="{00000000-0005-0000-0000-000020850000}"/>
    <cellStyle name="Normal 6 5 5 4" xfId="17950" xr:uid="{00000000-0005-0000-0000-000021850000}"/>
    <cellStyle name="Normal 6 5 5 4 2" xfId="17951" xr:uid="{00000000-0005-0000-0000-000022850000}"/>
    <cellStyle name="Normal 6 5 5 4 2 2" xfId="17952" xr:uid="{00000000-0005-0000-0000-000023850000}"/>
    <cellStyle name="Normal 6 5 5 4 2 2 2" xfId="17953" xr:uid="{00000000-0005-0000-0000-000024850000}"/>
    <cellStyle name="Normal 6 5 5 4 2 2 2 2" xfId="17954" xr:uid="{00000000-0005-0000-0000-000025850000}"/>
    <cellStyle name="Normal 6 5 5 4 2 2 2 2 2" xfId="42566" xr:uid="{00000000-0005-0000-0000-000026850000}"/>
    <cellStyle name="Normal 6 5 5 4 2 2 2 3" xfId="32548" xr:uid="{00000000-0005-0000-0000-000027850000}"/>
    <cellStyle name="Normal 6 5 5 4 2 2 3" xfId="17955" xr:uid="{00000000-0005-0000-0000-000028850000}"/>
    <cellStyle name="Normal 6 5 5 4 2 2 3 2" xfId="17956" xr:uid="{00000000-0005-0000-0000-000029850000}"/>
    <cellStyle name="Normal 6 5 5 4 2 2 3 2 2" xfId="42567" xr:uid="{00000000-0005-0000-0000-00002A850000}"/>
    <cellStyle name="Normal 6 5 5 4 2 2 3 3" xfId="32549" xr:uid="{00000000-0005-0000-0000-00002B850000}"/>
    <cellStyle name="Normal 6 5 5 4 2 2 4" xfId="17957" xr:uid="{00000000-0005-0000-0000-00002C850000}"/>
    <cellStyle name="Normal 6 5 5 4 2 2 4 2" xfId="36703" xr:uid="{00000000-0005-0000-0000-00002D850000}"/>
    <cellStyle name="Normal 6 5 5 4 2 2 5" xfId="26107" xr:uid="{00000000-0005-0000-0000-00002E850000}"/>
    <cellStyle name="Normal 6 5 5 4 2 3" xfId="17958" xr:uid="{00000000-0005-0000-0000-00002F850000}"/>
    <cellStyle name="Normal 6 5 5 4 2 3 2" xfId="17959" xr:uid="{00000000-0005-0000-0000-000030850000}"/>
    <cellStyle name="Normal 6 5 5 4 2 3 2 2" xfId="17960" xr:uid="{00000000-0005-0000-0000-000031850000}"/>
    <cellStyle name="Normal 6 5 5 4 2 3 2 2 2" xfId="42568" xr:uid="{00000000-0005-0000-0000-000032850000}"/>
    <cellStyle name="Normal 6 5 5 4 2 3 2 3" xfId="32550" xr:uid="{00000000-0005-0000-0000-000033850000}"/>
    <cellStyle name="Normal 6 5 5 4 2 3 3" xfId="17961" xr:uid="{00000000-0005-0000-0000-000034850000}"/>
    <cellStyle name="Normal 6 5 5 4 2 3 3 2" xfId="17962" xr:uid="{00000000-0005-0000-0000-000035850000}"/>
    <cellStyle name="Normal 6 5 5 4 2 3 3 2 2" xfId="42569" xr:uid="{00000000-0005-0000-0000-000036850000}"/>
    <cellStyle name="Normal 6 5 5 4 2 3 3 3" xfId="32551" xr:uid="{00000000-0005-0000-0000-000037850000}"/>
    <cellStyle name="Normal 6 5 5 4 2 3 4" xfId="17963" xr:uid="{00000000-0005-0000-0000-000038850000}"/>
    <cellStyle name="Normal 6 5 5 4 2 3 4 2" xfId="36704" xr:uid="{00000000-0005-0000-0000-000039850000}"/>
    <cellStyle name="Normal 6 5 5 4 2 3 5" xfId="26108" xr:uid="{00000000-0005-0000-0000-00003A850000}"/>
    <cellStyle name="Normal 6 5 5 4 2 4" xfId="17964" xr:uid="{00000000-0005-0000-0000-00003B850000}"/>
    <cellStyle name="Normal 6 5 5 4 2 4 2" xfId="17965" xr:uid="{00000000-0005-0000-0000-00003C850000}"/>
    <cellStyle name="Normal 6 5 5 4 2 4 2 2" xfId="42570" xr:uid="{00000000-0005-0000-0000-00003D850000}"/>
    <cellStyle name="Normal 6 5 5 4 2 4 3" xfId="32552" xr:uid="{00000000-0005-0000-0000-00003E850000}"/>
    <cellStyle name="Normal 6 5 5 4 2 5" xfId="17966" xr:uid="{00000000-0005-0000-0000-00003F850000}"/>
    <cellStyle name="Normal 6 5 5 4 2 5 2" xfId="17967" xr:uid="{00000000-0005-0000-0000-000040850000}"/>
    <cellStyle name="Normal 6 5 5 4 2 5 2 2" xfId="42571" xr:uid="{00000000-0005-0000-0000-000041850000}"/>
    <cellStyle name="Normal 6 5 5 4 2 5 3" xfId="32553" xr:uid="{00000000-0005-0000-0000-000042850000}"/>
    <cellStyle name="Normal 6 5 5 4 2 6" xfId="17968" xr:uid="{00000000-0005-0000-0000-000043850000}"/>
    <cellStyle name="Normal 6 5 5 4 2 6 2" xfId="36702" xr:uid="{00000000-0005-0000-0000-000044850000}"/>
    <cellStyle name="Normal 6 5 5 4 2 7" xfId="26106" xr:uid="{00000000-0005-0000-0000-000045850000}"/>
    <cellStyle name="Normal 6 5 5 4 3" xfId="17969" xr:uid="{00000000-0005-0000-0000-000046850000}"/>
    <cellStyle name="Normal 6 5 5 4 3 2" xfId="17970" xr:uid="{00000000-0005-0000-0000-000047850000}"/>
    <cellStyle name="Normal 6 5 5 4 3 2 2" xfId="17971" xr:uid="{00000000-0005-0000-0000-000048850000}"/>
    <cellStyle name="Normal 6 5 5 4 3 2 2 2" xfId="42572" xr:uid="{00000000-0005-0000-0000-000049850000}"/>
    <cellStyle name="Normal 6 5 5 4 3 2 3" xfId="32554" xr:uid="{00000000-0005-0000-0000-00004A850000}"/>
    <cellStyle name="Normal 6 5 5 4 3 3" xfId="17972" xr:uid="{00000000-0005-0000-0000-00004B850000}"/>
    <cellStyle name="Normal 6 5 5 4 3 3 2" xfId="17973" xr:uid="{00000000-0005-0000-0000-00004C850000}"/>
    <cellStyle name="Normal 6 5 5 4 3 3 2 2" xfId="42573" xr:uid="{00000000-0005-0000-0000-00004D850000}"/>
    <cellStyle name="Normal 6 5 5 4 3 3 3" xfId="32555" xr:uid="{00000000-0005-0000-0000-00004E850000}"/>
    <cellStyle name="Normal 6 5 5 4 3 4" xfId="17974" xr:uid="{00000000-0005-0000-0000-00004F850000}"/>
    <cellStyle name="Normal 6 5 5 4 3 4 2" xfId="36705" xr:uid="{00000000-0005-0000-0000-000050850000}"/>
    <cellStyle name="Normal 6 5 5 4 3 5" xfId="26109" xr:uid="{00000000-0005-0000-0000-000051850000}"/>
    <cellStyle name="Normal 6 5 5 4 4" xfId="17975" xr:uid="{00000000-0005-0000-0000-000052850000}"/>
    <cellStyle name="Normal 6 5 5 4 4 2" xfId="17976" xr:uid="{00000000-0005-0000-0000-000053850000}"/>
    <cellStyle name="Normal 6 5 5 4 4 2 2" xfId="17977" xr:uid="{00000000-0005-0000-0000-000054850000}"/>
    <cellStyle name="Normal 6 5 5 4 4 2 2 2" xfId="42574" xr:uid="{00000000-0005-0000-0000-000055850000}"/>
    <cellStyle name="Normal 6 5 5 4 4 2 3" xfId="32556" xr:uid="{00000000-0005-0000-0000-000056850000}"/>
    <cellStyle name="Normal 6 5 5 4 4 3" xfId="17978" xr:uid="{00000000-0005-0000-0000-000057850000}"/>
    <cellStyle name="Normal 6 5 5 4 4 3 2" xfId="17979" xr:uid="{00000000-0005-0000-0000-000058850000}"/>
    <cellStyle name="Normal 6 5 5 4 4 3 2 2" xfId="42575" xr:uid="{00000000-0005-0000-0000-000059850000}"/>
    <cellStyle name="Normal 6 5 5 4 4 3 3" xfId="32557" xr:uid="{00000000-0005-0000-0000-00005A850000}"/>
    <cellStyle name="Normal 6 5 5 4 4 4" xfId="17980" xr:uid="{00000000-0005-0000-0000-00005B850000}"/>
    <cellStyle name="Normal 6 5 5 4 4 4 2" xfId="36706" xr:uid="{00000000-0005-0000-0000-00005C850000}"/>
    <cellStyle name="Normal 6 5 5 4 4 5" xfId="26110" xr:uid="{00000000-0005-0000-0000-00005D850000}"/>
    <cellStyle name="Normal 6 5 5 4 5" xfId="17981" xr:uid="{00000000-0005-0000-0000-00005E850000}"/>
    <cellStyle name="Normal 6 5 5 4 5 2" xfId="17982" xr:uid="{00000000-0005-0000-0000-00005F850000}"/>
    <cellStyle name="Normal 6 5 5 4 5 2 2" xfId="42576" xr:uid="{00000000-0005-0000-0000-000060850000}"/>
    <cellStyle name="Normal 6 5 5 4 5 3" xfId="32558" xr:uid="{00000000-0005-0000-0000-000061850000}"/>
    <cellStyle name="Normal 6 5 5 4 6" xfId="17983" xr:uid="{00000000-0005-0000-0000-000062850000}"/>
    <cellStyle name="Normal 6 5 5 4 6 2" xfId="17984" xr:uid="{00000000-0005-0000-0000-000063850000}"/>
    <cellStyle name="Normal 6 5 5 4 6 2 2" xfId="42577" xr:uid="{00000000-0005-0000-0000-000064850000}"/>
    <cellStyle name="Normal 6 5 5 4 6 3" xfId="32559" xr:uid="{00000000-0005-0000-0000-000065850000}"/>
    <cellStyle name="Normal 6 5 5 4 7" xfId="17985" xr:uid="{00000000-0005-0000-0000-000066850000}"/>
    <cellStyle name="Normal 6 5 5 4 7 2" xfId="36701" xr:uid="{00000000-0005-0000-0000-000067850000}"/>
    <cellStyle name="Normal 6 5 5 4 8" xfId="26105" xr:uid="{00000000-0005-0000-0000-000068850000}"/>
    <cellStyle name="Normal 6 5 5 5" xfId="17986" xr:uid="{00000000-0005-0000-0000-000069850000}"/>
    <cellStyle name="Normal 6 5 5 5 2" xfId="17987" xr:uid="{00000000-0005-0000-0000-00006A850000}"/>
    <cellStyle name="Normal 6 5 5 5 2 2" xfId="17988" xr:uid="{00000000-0005-0000-0000-00006B850000}"/>
    <cellStyle name="Normal 6 5 5 5 2 2 2" xfId="17989" xr:uid="{00000000-0005-0000-0000-00006C850000}"/>
    <cellStyle name="Normal 6 5 5 5 2 2 2 2" xfId="17990" xr:uid="{00000000-0005-0000-0000-00006D850000}"/>
    <cellStyle name="Normal 6 5 5 5 2 2 2 2 2" xfId="42578" xr:uid="{00000000-0005-0000-0000-00006E850000}"/>
    <cellStyle name="Normal 6 5 5 5 2 2 2 3" xfId="32560" xr:uid="{00000000-0005-0000-0000-00006F850000}"/>
    <cellStyle name="Normal 6 5 5 5 2 2 3" xfId="17991" xr:uid="{00000000-0005-0000-0000-000070850000}"/>
    <cellStyle name="Normal 6 5 5 5 2 2 3 2" xfId="17992" xr:uid="{00000000-0005-0000-0000-000071850000}"/>
    <cellStyle name="Normal 6 5 5 5 2 2 3 2 2" xfId="42579" xr:uid="{00000000-0005-0000-0000-000072850000}"/>
    <cellStyle name="Normal 6 5 5 5 2 2 3 3" xfId="32561" xr:uid="{00000000-0005-0000-0000-000073850000}"/>
    <cellStyle name="Normal 6 5 5 5 2 2 4" xfId="17993" xr:uid="{00000000-0005-0000-0000-000074850000}"/>
    <cellStyle name="Normal 6 5 5 5 2 2 4 2" xfId="36709" xr:uid="{00000000-0005-0000-0000-000075850000}"/>
    <cellStyle name="Normal 6 5 5 5 2 2 5" xfId="26113" xr:uid="{00000000-0005-0000-0000-000076850000}"/>
    <cellStyle name="Normal 6 5 5 5 2 3" xfId="17994" xr:uid="{00000000-0005-0000-0000-000077850000}"/>
    <cellStyle name="Normal 6 5 5 5 2 3 2" xfId="17995" xr:uid="{00000000-0005-0000-0000-000078850000}"/>
    <cellStyle name="Normal 6 5 5 5 2 3 2 2" xfId="17996" xr:uid="{00000000-0005-0000-0000-000079850000}"/>
    <cellStyle name="Normal 6 5 5 5 2 3 2 2 2" xfId="42580" xr:uid="{00000000-0005-0000-0000-00007A850000}"/>
    <cellStyle name="Normal 6 5 5 5 2 3 2 3" xfId="32562" xr:uid="{00000000-0005-0000-0000-00007B850000}"/>
    <cellStyle name="Normal 6 5 5 5 2 3 3" xfId="17997" xr:uid="{00000000-0005-0000-0000-00007C850000}"/>
    <cellStyle name="Normal 6 5 5 5 2 3 3 2" xfId="17998" xr:uid="{00000000-0005-0000-0000-00007D850000}"/>
    <cellStyle name="Normal 6 5 5 5 2 3 3 2 2" xfId="42581" xr:uid="{00000000-0005-0000-0000-00007E850000}"/>
    <cellStyle name="Normal 6 5 5 5 2 3 3 3" xfId="32563" xr:uid="{00000000-0005-0000-0000-00007F850000}"/>
    <cellStyle name="Normal 6 5 5 5 2 3 4" xfId="17999" xr:uid="{00000000-0005-0000-0000-000080850000}"/>
    <cellStyle name="Normal 6 5 5 5 2 3 4 2" xfId="36710" xr:uid="{00000000-0005-0000-0000-000081850000}"/>
    <cellStyle name="Normal 6 5 5 5 2 3 5" xfId="26114" xr:uid="{00000000-0005-0000-0000-000082850000}"/>
    <cellStyle name="Normal 6 5 5 5 2 4" xfId="18000" xr:uid="{00000000-0005-0000-0000-000083850000}"/>
    <cellStyle name="Normal 6 5 5 5 2 4 2" xfId="18001" xr:uid="{00000000-0005-0000-0000-000084850000}"/>
    <cellStyle name="Normal 6 5 5 5 2 4 2 2" xfId="42582" xr:uid="{00000000-0005-0000-0000-000085850000}"/>
    <cellStyle name="Normal 6 5 5 5 2 4 3" xfId="32564" xr:uid="{00000000-0005-0000-0000-000086850000}"/>
    <cellStyle name="Normal 6 5 5 5 2 5" xfId="18002" xr:uid="{00000000-0005-0000-0000-000087850000}"/>
    <cellStyle name="Normal 6 5 5 5 2 5 2" xfId="18003" xr:uid="{00000000-0005-0000-0000-000088850000}"/>
    <cellStyle name="Normal 6 5 5 5 2 5 2 2" xfId="42583" xr:uid="{00000000-0005-0000-0000-000089850000}"/>
    <cellStyle name="Normal 6 5 5 5 2 5 3" xfId="32565" xr:uid="{00000000-0005-0000-0000-00008A850000}"/>
    <cellStyle name="Normal 6 5 5 5 2 6" xfId="18004" xr:uid="{00000000-0005-0000-0000-00008B850000}"/>
    <cellStyle name="Normal 6 5 5 5 2 6 2" xfId="36708" xr:uid="{00000000-0005-0000-0000-00008C850000}"/>
    <cellStyle name="Normal 6 5 5 5 2 7" xfId="26112" xr:uid="{00000000-0005-0000-0000-00008D850000}"/>
    <cellStyle name="Normal 6 5 5 5 3" xfId="18005" xr:uid="{00000000-0005-0000-0000-00008E850000}"/>
    <cellStyle name="Normal 6 5 5 5 3 2" xfId="18006" xr:uid="{00000000-0005-0000-0000-00008F850000}"/>
    <cellStyle name="Normal 6 5 5 5 3 2 2" xfId="18007" xr:uid="{00000000-0005-0000-0000-000090850000}"/>
    <cellStyle name="Normal 6 5 5 5 3 2 2 2" xfId="42584" xr:uid="{00000000-0005-0000-0000-000091850000}"/>
    <cellStyle name="Normal 6 5 5 5 3 2 3" xfId="32566" xr:uid="{00000000-0005-0000-0000-000092850000}"/>
    <cellStyle name="Normal 6 5 5 5 3 3" xfId="18008" xr:uid="{00000000-0005-0000-0000-000093850000}"/>
    <cellStyle name="Normal 6 5 5 5 3 3 2" xfId="18009" xr:uid="{00000000-0005-0000-0000-000094850000}"/>
    <cellStyle name="Normal 6 5 5 5 3 3 2 2" xfId="42585" xr:uid="{00000000-0005-0000-0000-000095850000}"/>
    <cellStyle name="Normal 6 5 5 5 3 3 3" xfId="32567" xr:uid="{00000000-0005-0000-0000-000096850000}"/>
    <cellStyle name="Normal 6 5 5 5 3 4" xfId="18010" xr:uid="{00000000-0005-0000-0000-000097850000}"/>
    <cellStyle name="Normal 6 5 5 5 3 4 2" xfId="36711" xr:uid="{00000000-0005-0000-0000-000098850000}"/>
    <cellStyle name="Normal 6 5 5 5 3 5" xfId="26115" xr:uid="{00000000-0005-0000-0000-000099850000}"/>
    <cellStyle name="Normal 6 5 5 5 4" xfId="18011" xr:uid="{00000000-0005-0000-0000-00009A850000}"/>
    <cellStyle name="Normal 6 5 5 5 4 2" xfId="18012" xr:uid="{00000000-0005-0000-0000-00009B850000}"/>
    <cellStyle name="Normal 6 5 5 5 4 2 2" xfId="18013" xr:uid="{00000000-0005-0000-0000-00009C850000}"/>
    <cellStyle name="Normal 6 5 5 5 4 2 2 2" xfId="42586" xr:uid="{00000000-0005-0000-0000-00009D850000}"/>
    <cellStyle name="Normal 6 5 5 5 4 2 3" xfId="32568" xr:uid="{00000000-0005-0000-0000-00009E850000}"/>
    <cellStyle name="Normal 6 5 5 5 4 3" xfId="18014" xr:uid="{00000000-0005-0000-0000-00009F850000}"/>
    <cellStyle name="Normal 6 5 5 5 4 3 2" xfId="18015" xr:uid="{00000000-0005-0000-0000-0000A0850000}"/>
    <cellStyle name="Normal 6 5 5 5 4 3 2 2" xfId="42587" xr:uid="{00000000-0005-0000-0000-0000A1850000}"/>
    <cellStyle name="Normal 6 5 5 5 4 3 3" xfId="32569" xr:uid="{00000000-0005-0000-0000-0000A2850000}"/>
    <cellStyle name="Normal 6 5 5 5 4 4" xfId="18016" xr:uid="{00000000-0005-0000-0000-0000A3850000}"/>
    <cellStyle name="Normal 6 5 5 5 4 4 2" xfId="36712" xr:uid="{00000000-0005-0000-0000-0000A4850000}"/>
    <cellStyle name="Normal 6 5 5 5 4 5" xfId="26116" xr:uid="{00000000-0005-0000-0000-0000A5850000}"/>
    <cellStyle name="Normal 6 5 5 5 5" xfId="18017" xr:uid="{00000000-0005-0000-0000-0000A6850000}"/>
    <cellStyle name="Normal 6 5 5 5 5 2" xfId="18018" xr:uid="{00000000-0005-0000-0000-0000A7850000}"/>
    <cellStyle name="Normal 6 5 5 5 5 2 2" xfId="42588" xr:uid="{00000000-0005-0000-0000-0000A8850000}"/>
    <cellStyle name="Normal 6 5 5 5 5 3" xfId="32570" xr:uid="{00000000-0005-0000-0000-0000A9850000}"/>
    <cellStyle name="Normal 6 5 5 5 6" xfId="18019" xr:uid="{00000000-0005-0000-0000-0000AA850000}"/>
    <cellStyle name="Normal 6 5 5 5 6 2" xfId="18020" xr:uid="{00000000-0005-0000-0000-0000AB850000}"/>
    <cellStyle name="Normal 6 5 5 5 6 2 2" xfId="42589" xr:uid="{00000000-0005-0000-0000-0000AC850000}"/>
    <cellStyle name="Normal 6 5 5 5 6 3" xfId="32571" xr:uid="{00000000-0005-0000-0000-0000AD850000}"/>
    <cellStyle name="Normal 6 5 5 5 7" xfId="18021" xr:uid="{00000000-0005-0000-0000-0000AE850000}"/>
    <cellStyle name="Normal 6 5 5 5 7 2" xfId="36707" xr:uid="{00000000-0005-0000-0000-0000AF850000}"/>
    <cellStyle name="Normal 6 5 5 5 8" xfId="26111" xr:uid="{00000000-0005-0000-0000-0000B0850000}"/>
    <cellStyle name="Normal 6 5 5 6" xfId="18022" xr:uid="{00000000-0005-0000-0000-0000B1850000}"/>
    <cellStyle name="Normal 6 5 5 6 2" xfId="18023" xr:uid="{00000000-0005-0000-0000-0000B2850000}"/>
    <cellStyle name="Normal 6 5 5 6 2 2" xfId="18024" xr:uid="{00000000-0005-0000-0000-0000B3850000}"/>
    <cellStyle name="Normal 6 5 5 6 2 2 2" xfId="18025" xr:uid="{00000000-0005-0000-0000-0000B4850000}"/>
    <cellStyle name="Normal 6 5 5 6 2 2 2 2" xfId="42590" xr:uid="{00000000-0005-0000-0000-0000B5850000}"/>
    <cellStyle name="Normal 6 5 5 6 2 2 3" xfId="32572" xr:uid="{00000000-0005-0000-0000-0000B6850000}"/>
    <cellStyle name="Normal 6 5 5 6 2 3" xfId="18026" xr:uid="{00000000-0005-0000-0000-0000B7850000}"/>
    <cellStyle name="Normal 6 5 5 6 2 3 2" xfId="18027" xr:uid="{00000000-0005-0000-0000-0000B8850000}"/>
    <cellStyle name="Normal 6 5 5 6 2 3 2 2" xfId="42591" xr:uid="{00000000-0005-0000-0000-0000B9850000}"/>
    <cellStyle name="Normal 6 5 5 6 2 3 3" xfId="32573" xr:uid="{00000000-0005-0000-0000-0000BA850000}"/>
    <cellStyle name="Normal 6 5 5 6 2 4" xfId="18028" xr:uid="{00000000-0005-0000-0000-0000BB850000}"/>
    <cellStyle name="Normal 6 5 5 6 2 4 2" xfId="36714" xr:uid="{00000000-0005-0000-0000-0000BC850000}"/>
    <cellStyle name="Normal 6 5 5 6 2 5" xfId="26118" xr:uid="{00000000-0005-0000-0000-0000BD850000}"/>
    <cellStyle name="Normal 6 5 5 6 3" xfId="18029" xr:uid="{00000000-0005-0000-0000-0000BE850000}"/>
    <cellStyle name="Normal 6 5 5 6 3 2" xfId="18030" xr:uid="{00000000-0005-0000-0000-0000BF850000}"/>
    <cellStyle name="Normal 6 5 5 6 3 2 2" xfId="18031" xr:uid="{00000000-0005-0000-0000-0000C0850000}"/>
    <cellStyle name="Normal 6 5 5 6 3 2 2 2" xfId="42592" xr:uid="{00000000-0005-0000-0000-0000C1850000}"/>
    <cellStyle name="Normal 6 5 5 6 3 2 3" xfId="32574" xr:uid="{00000000-0005-0000-0000-0000C2850000}"/>
    <cellStyle name="Normal 6 5 5 6 3 3" xfId="18032" xr:uid="{00000000-0005-0000-0000-0000C3850000}"/>
    <cellStyle name="Normal 6 5 5 6 3 3 2" xfId="18033" xr:uid="{00000000-0005-0000-0000-0000C4850000}"/>
    <cellStyle name="Normal 6 5 5 6 3 3 2 2" xfId="42593" xr:uid="{00000000-0005-0000-0000-0000C5850000}"/>
    <cellStyle name="Normal 6 5 5 6 3 3 3" xfId="32575" xr:uid="{00000000-0005-0000-0000-0000C6850000}"/>
    <cellStyle name="Normal 6 5 5 6 3 4" xfId="18034" xr:uid="{00000000-0005-0000-0000-0000C7850000}"/>
    <cellStyle name="Normal 6 5 5 6 3 4 2" xfId="36715" xr:uid="{00000000-0005-0000-0000-0000C8850000}"/>
    <cellStyle name="Normal 6 5 5 6 3 5" xfId="26119" xr:uid="{00000000-0005-0000-0000-0000C9850000}"/>
    <cellStyle name="Normal 6 5 5 6 4" xfId="18035" xr:uid="{00000000-0005-0000-0000-0000CA850000}"/>
    <cellStyle name="Normal 6 5 5 6 4 2" xfId="18036" xr:uid="{00000000-0005-0000-0000-0000CB850000}"/>
    <cellStyle name="Normal 6 5 5 6 4 2 2" xfId="42594" xr:uid="{00000000-0005-0000-0000-0000CC850000}"/>
    <cellStyle name="Normal 6 5 5 6 4 3" xfId="32576" xr:uid="{00000000-0005-0000-0000-0000CD850000}"/>
    <cellStyle name="Normal 6 5 5 6 5" xfId="18037" xr:uid="{00000000-0005-0000-0000-0000CE850000}"/>
    <cellStyle name="Normal 6 5 5 6 5 2" xfId="18038" xr:uid="{00000000-0005-0000-0000-0000CF850000}"/>
    <cellStyle name="Normal 6 5 5 6 5 2 2" xfId="42595" xr:uid="{00000000-0005-0000-0000-0000D0850000}"/>
    <cellStyle name="Normal 6 5 5 6 5 3" xfId="32577" xr:uid="{00000000-0005-0000-0000-0000D1850000}"/>
    <cellStyle name="Normal 6 5 5 6 6" xfId="18039" xr:uid="{00000000-0005-0000-0000-0000D2850000}"/>
    <cellStyle name="Normal 6 5 5 6 6 2" xfId="36713" xr:uid="{00000000-0005-0000-0000-0000D3850000}"/>
    <cellStyle name="Normal 6 5 5 6 7" xfId="26117" xr:uid="{00000000-0005-0000-0000-0000D4850000}"/>
    <cellStyle name="Normal 6 5 5 7" xfId="18040" xr:uid="{00000000-0005-0000-0000-0000D5850000}"/>
    <cellStyle name="Normal 6 5 5 7 2" xfId="18041" xr:uid="{00000000-0005-0000-0000-0000D6850000}"/>
    <cellStyle name="Normal 6 5 5 7 2 2" xfId="18042" xr:uid="{00000000-0005-0000-0000-0000D7850000}"/>
    <cellStyle name="Normal 6 5 5 7 2 2 2" xfId="42596" xr:uid="{00000000-0005-0000-0000-0000D8850000}"/>
    <cellStyle name="Normal 6 5 5 7 2 3" xfId="32578" xr:uid="{00000000-0005-0000-0000-0000D9850000}"/>
    <cellStyle name="Normal 6 5 5 7 3" xfId="18043" xr:uid="{00000000-0005-0000-0000-0000DA850000}"/>
    <cellStyle name="Normal 6 5 5 7 3 2" xfId="18044" xr:uid="{00000000-0005-0000-0000-0000DB850000}"/>
    <cellStyle name="Normal 6 5 5 7 3 2 2" xfId="42597" xr:uid="{00000000-0005-0000-0000-0000DC850000}"/>
    <cellStyle name="Normal 6 5 5 7 3 3" xfId="32579" xr:uid="{00000000-0005-0000-0000-0000DD850000}"/>
    <cellStyle name="Normal 6 5 5 7 4" xfId="18045" xr:uid="{00000000-0005-0000-0000-0000DE850000}"/>
    <cellStyle name="Normal 6 5 5 7 4 2" xfId="36716" xr:uid="{00000000-0005-0000-0000-0000DF850000}"/>
    <cellStyle name="Normal 6 5 5 7 5" xfId="26120" xr:uid="{00000000-0005-0000-0000-0000E0850000}"/>
    <cellStyle name="Normal 6 5 5 8" xfId="18046" xr:uid="{00000000-0005-0000-0000-0000E1850000}"/>
    <cellStyle name="Normal 6 5 5 8 2" xfId="18047" xr:uid="{00000000-0005-0000-0000-0000E2850000}"/>
    <cellStyle name="Normal 6 5 5 8 2 2" xfId="18048" xr:uid="{00000000-0005-0000-0000-0000E3850000}"/>
    <cellStyle name="Normal 6 5 5 8 2 2 2" xfId="42598" xr:uid="{00000000-0005-0000-0000-0000E4850000}"/>
    <cellStyle name="Normal 6 5 5 8 2 3" xfId="32580" xr:uid="{00000000-0005-0000-0000-0000E5850000}"/>
    <cellStyle name="Normal 6 5 5 8 3" xfId="18049" xr:uid="{00000000-0005-0000-0000-0000E6850000}"/>
    <cellStyle name="Normal 6 5 5 8 3 2" xfId="18050" xr:uid="{00000000-0005-0000-0000-0000E7850000}"/>
    <cellStyle name="Normal 6 5 5 8 3 2 2" xfId="42599" xr:uid="{00000000-0005-0000-0000-0000E8850000}"/>
    <cellStyle name="Normal 6 5 5 8 3 3" xfId="32581" xr:uid="{00000000-0005-0000-0000-0000E9850000}"/>
    <cellStyle name="Normal 6 5 5 8 4" xfId="18051" xr:uid="{00000000-0005-0000-0000-0000EA850000}"/>
    <cellStyle name="Normal 6 5 5 8 4 2" xfId="36717" xr:uid="{00000000-0005-0000-0000-0000EB850000}"/>
    <cellStyle name="Normal 6 5 5 8 5" xfId="26121" xr:uid="{00000000-0005-0000-0000-0000EC850000}"/>
    <cellStyle name="Normal 6 5 5 9" xfId="18052" xr:uid="{00000000-0005-0000-0000-0000ED850000}"/>
    <cellStyle name="Normal 6 5 5 9 2" xfId="18053" xr:uid="{00000000-0005-0000-0000-0000EE850000}"/>
    <cellStyle name="Normal 6 5 5 9 2 2" xfId="42600" xr:uid="{00000000-0005-0000-0000-0000EF850000}"/>
    <cellStyle name="Normal 6 5 5 9 3" xfId="32582" xr:uid="{00000000-0005-0000-0000-0000F0850000}"/>
    <cellStyle name="Normal 6 5 6" xfId="18054" xr:uid="{00000000-0005-0000-0000-0000F1850000}"/>
    <cellStyle name="Normal 6 5 6 10" xfId="18055" xr:uid="{00000000-0005-0000-0000-0000F2850000}"/>
    <cellStyle name="Normal 6 5 6 10 2" xfId="36718" xr:uid="{00000000-0005-0000-0000-0000F3850000}"/>
    <cellStyle name="Normal 6 5 6 11" xfId="26122" xr:uid="{00000000-0005-0000-0000-0000F4850000}"/>
    <cellStyle name="Normal 6 5 6 2" xfId="18056" xr:uid="{00000000-0005-0000-0000-0000F5850000}"/>
    <cellStyle name="Normal 6 5 6 2 10" xfId="26123" xr:uid="{00000000-0005-0000-0000-0000F6850000}"/>
    <cellStyle name="Normal 6 5 6 2 2" xfId="18057" xr:uid="{00000000-0005-0000-0000-0000F7850000}"/>
    <cellStyle name="Normal 6 5 6 2 2 2" xfId="18058" xr:uid="{00000000-0005-0000-0000-0000F8850000}"/>
    <cellStyle name="Normal 6 5 6 2 2 2 2" xfId="18059" xr:uid="{00000000-0005-0000-0000-0000F9850000}"/>
    <cellStyle name="Normal 6 5 6 2 2 2 2 2" xfId="18060" xr:uid="{00000000-0005-0000-0000-0000FA850000}"/>
    <cellStyle name="Normal 6 5 6 2 2 2 2 2 2" xfId="18061" xr:uid="{00000000-0005-0000-0000-0000FB850000}"/>
    <cellStyle name="Normal 6 5 6 2 2 2 2 2 2 2" xfId="42601" xr:uid="{00000000-0005-0000-0000-0000FC850000}"/>
    <cellStyle name="Normal 6 5 6 2 2 2 2 2 3" xfId="32583" xr:uid="{00000000-0005-0000-0000-0000FD850000}"/>
    <cellStyle name="Normal 6 5 6 2 2 2 2 3" xfId="18062" xr:uid="{00000000-0005-0000-0000-0000FE850000}"/>
    <cellStyle name="Normal 6 5 6 2 2 2 2 3 2" xfId="18063" xr:uid="{00000000-0005-0000-0000-0000FF850000}"/>
    <cellStyle name="Normal 6 5 6 2 2 2 2 3 2 2" xfId="42602" xr:uid="{00000000-0005-0000-0000-000000860000}"/>
    <cellStyle name="Normal 6 5 6 2 2 2 2 3 3" xfId="32584" xr:uid="{00000000-0005-0000-0000-000001860000}"/>
    <cellStyle name="Normal 6 5 6 2 2 2 2 4" xfId="18064" xr:uid="{00000000-0005-0000-0000-000002860000}"/>
    <cellStyle name="Normal 6 5 6 2 2 2 2 4 2" xfId="36722" xr:uid="{00000000-0005-0000-0000-000003860000}"/>
    <cellStyle name="Normal 6 5 6 2 2 2 2 5" xfId="26126" xr:uid="{00000000-0005-0000-0000-000004860000}"/>
    <cellStyle name="Normal 6 5 6 2 2 2 3" xfId="18065" xr:uid="{00000000-0005-0000-0000-000005860000}"/>
    <cellStyle name="Normal 6 5 6 2 2 2 3 2" xfId="18066" xr:uid="{00000000-0005-0000-0000-000006860000}"/>
    <cellStyle name="Normal 6 5 6 2 2 2 3 2 2" xfId="18067" xr:uid="{00000000-0005-0000-0000-000007860000}"/>
    <cellStyle name="Normal 6 5 6 2 2 2 3 2 2 2" xfId="42603" xr:uid="{00000000-0005-0000-0000-000008860000}"/>
    <cellStyle name="Normal 6 5 6 2 2 2 3 2 3" xfId="32585" xr:uid="{00000000-0005-0000-0000-000009860000}"/>
    <cellStyle name="Normal 6 5 6 2 2 2 3 3" xfId="18068" xr:uid="{00000000-0005-0000-0000-00000A860000}"/>
    <cellStyle name="Normal 6 5 6 2 2 2 3 3 2" xfId="18069" xr:uid="{00000000-0005-0000-0000-00000B860000}"/>
    <cellStyle name="Normal 6 5 6 2 2 2 3 3 2 2" xfId="42604" xr:uid="{00000000-0005-0000-0000-00000C860000}"/>
    <cellStyle name="Normal 6 5 6 2 2 2 3 3 3" xfId="32586" xr:uid="{00000000-0005-0000-0000-00000D860000}"/>
    <cellStyle name="Normal 6 5 6 2 2 2 3 4" xfId="18070" xr:uid="{00000000-0005-0000-0000-00000E860000}"/>
    <cellStyle name="Normal 6 5 6 2 2 2 3 4 2" xfId="36723" xr:uid="{00000000-0005-0000-0000-00000F860000}"/>
    <cellStyle name="Normal 6 5 6 2 2 2 3 5" xfId="26127" xr:uid="{00000000-0005-0000-0000-000010860000}"/>
    <cellStyle name="Normal 6 5 6 2 2 2 4" xfId="18071" xr:uid="{00000000-0005-0000-0000-000011860000}"/>
    <cellStyle name="Normal 6 5 6 2 2 2 4 2" xfId="18072" xr:uid="{00000000-0005-0000-0000-000012860000}"/>
    <cellStyle name="Normal 6 5 6 2 2 2 4 2 2" xfId="42605" xr:uid="{00000000-0005-0000-0000-000013860000}"/>
    <cellStyle name="Normal 6 5 6 2 2 2 4 3" xfId="32587" xr:uid="{00000000-0005-0000-0000-000014860000}"/>
    <cellStyle name="Normal 6 5 6 2 2 2 5" xfId="18073" xr:uid="{00000000-0005-0000-0000-000015860000}"/>
    <cellStyle name="Normal 6 5 6 2 2 2 5 2" xfId="18074" xr:uid="{00000000-0005-0000-0000-000016860000}"/>
    <cellStyle name="Normal 6 5 6 2 2 2 5 2 2" xfId="42606" xr:uid="{00000000-0005-0000-0000-000017860000}"/>
    <cellStyle name="Normal 6 5 6 2 2 2 5 3" xfId="32588" xr:uid="{00000000-0005-0000-0000-000018860000}"/>
    <cellStyle name="Normal 6 5 6 2 2 2 6" xfId="18075" xr:uid="{00000000-0005-0000-0000-000019860000}"/>
    <cellStyle name="Normal 6 5 6 2 2 2 6 2" xfId="36721" xr:uid="{00000000-0005-0000-0000-00001A860000}"/>
    <cellStyle name="Normal 6 5 6 2 2 2 7" xfId="26125" xr:uid="{00000000-0005-0000-0000-00001B860000}"/>
    <cellStyle name="Normal 6 5 6 2 2 3" xfId="18076" xr:uid="{00000000-0005-0000-0000-00001C860000}"/>
    <cellStyle name="Normal 6 5 6 2 2 3 2" xfId="18077" xr:uid="{00000000-0005-0000-0000-00001D860000}"/>
    <cellStyle name="Normal 6 5 6 2 2 3 2 2" xfId="18078" xr:uid="{00000000-0005-0000-0000-00001E860000}"/>
    <cellStyle name="Normal 6 5 6 2 2 3 2 2 2" xfId="42607" xr:uid="{00000000-0005-0000-0000-00001F860000}"/>
    <cellStyle name="Normal 6 5 6 2 2 3 2 3" xfId="32589" xr:uid="{00000000-0005-0000-0000-000020860000}"/>
    <cellStyle name="Normal 6 5 6 2 2 3 3" xfId="18079" xr:uid="{00000000-0005-0000-0000-000021860000}"/>
    <cellStyle name="Normal 6 5 6 2 2 3 3 2" xfId="18080" xr:uid="{00000000-0005-0000-0000-000022860000}"/>
    <cellStyle name="Normal 6 5 6 2 2 3 3 2 2" xfId="42608" xr:uid="{00000000-0005-0000-0000-000023860000}"/>
    <cellStyle name="Normal 6 5 6 2 2 3 3 3" xfId="32590" xr:uid="{00000000-0005-0000-0000-000024860000}"/>
    <cellStyle name="Normal 6 5 6 2 2 3 4" xfId="18081" xr:uid="{00000000-0005-0000-0000-000025860000}"/>
    <cellStyle name="Normal 6 5 6 2 2 3 4 2" xfId="36724" xr:uid="{00000000-0005-0000-0000-000026860000}"/>
    <cellStyle name="Normal 6 5 6 2 2 3 5" xfId="26128" xr:uid="{00000000-0005-0000-0000-000027860000}"/>
    <cellStyle name="Normal 6 5 6 2 2 4" xfId="18082" xr:uid="{00000000-0005-0000-0000-000028860000}"/>
    <cellStyle name="Normal 6 5 6 2 2 4 2" xfId="18083" xr:uid="{00000000-0005-0000-0000-000029860000}"/>
    <cellStyle name="Normal 6 5 6 2 2 4 2 2" xfId="18084" xr:uid="{00000000-0005-0000-0000-00002A860000}"/>
    <cellStyle name="Normal 6 5 6 2 2 4 2 2 2" xfId="42609" xr:uid="{00000000-0005-0000-0000-00002B860000}"/>
    <cellStyle name="Normal 6 5 6 2 2 4 2 3" xfId="32591" xr:uid="{00000000-0005-0000-0000-00002C860000}"/>
    <cellStyle name="Normal 6 5 6 2 2 4 3" xfId="18085" xr:uid="{00000000-0005-0000-0000-00002D860000}"/>
    <cellStyle name="Normal 6 5 6 2 2 4 3 2" xfId="18086" xr:uid="{00000000-0005-0000-0000-00002E860000}"/>
    <cellStyle name="Normal 6 5 6 2 2 4 3 2 2" xfId="42610" xr:uid="{00000000-0005-0000-0000-00002F860000}"/>
    <cellStyle name="Normal 6 5 6 2 2 4 3 3" xfId="32592" xr:uid="{00000000-0005-0000-0000-000030860000}"/>
    <cellStyle name="Normal 6 5 6 2 2 4 4" xfId="18087" xr:uid="{00000000-0005-0000-0000-000031860000}"/>
    <cellStyle name="Normal 6 5 6 2 2 4 4 2" xfId="36725" xr:uid="{00000000-0005-0000-0000-000032860000}"/>
    <cellStyle name="Normal 6 5 6 2 2 4 5" xfId="26129" xr:uid="{00000000-0005-0000-0000-000033860000}"/>
    <cellStyle name="Normal 6 5 6 2 2 5" xfId="18088" xr:uid="{00000000-0005-0000-0000-000034860000}"/>
    <cellStyle name="Normal 6 5 6 2 2 5 2" xfId="18089" xr:uid="{00000000-0005-0000-0000-000035860000}"/>
    <cellStyle name="Normal 6 5 6 2 2 5 2 2" xfId="42611" xr:uid="{00000000-0005-0000-0000-000036860000}"/>
    <cellStyle name="Normal 6 5 6 2 2 5 3" xfId="32593" xr:uid="{00000000-0005-0000-0000-000037860000}"/>
    <cellStyle name="Normal 6 5 6 2 2 6" xfId="18090" xr:uid="{00000000-0005-0000-0000-000038860000}"/>
    <cellStyle name="Normal 6 5 6 2 2 6 2" xfId="18091" xr:uid="{00000000-0005-0000-0000-000039860000}"/>
    <cellStyle name="Normal 6 5 6 2 2 6 2 2" xfId="42612" xr:uid="{00000000-0005-0000-0000-00003A860000}"/>
    <cellStyle name="Normal 6 5 6 2 2 6 3" xfId="32594" xr:uid="{00000000-0005-0000-0000-00003B860000}"/>
    <cellStyle name="Normal 6 5 6 2 2 7" xfId="18092" xr:uid="{00000000-0005-0000-0000-00003C860000}"/>
    <cellStyle name="Normal 6 5 6 2 2 7 2" xfId="36720" xr:uid="{00000000-0005-0000-0000-00003D860000}"/>
    <cellStyle name="Normal 6 5 6 2 2 8" xfId="26124" xr:uid="{00000000-0005-0000-0000-00003E860000}"/>
    <cellStyle name="Normal 6 5 6 2 3" xfId="18093" xr:uid="{00000000-0005-0000-0000-00003F860000}"/>
    <cellStyle name="Normal 6 5 6 2 3 2" xfId="18094" xr:uid="{00000000-0005-0000-0000-000040860000}"/>
    <cellStyle name="Normal 6 5 6 2 3 2 2" xfId="18095" xr:uid="{00000000-0005-0000-0000-000041860000}"/>
    <cellStyle name="Normal 6 5 6 2 3 2 2 2" xfId="18096" xr:uid="{00000000-0005-0000-0000-000042860000}"/>
    <cellStyle name="Normal 6 5 6 2 3 2 2 2 2" xfId="18097" xr:uid="{00000000-0005-0000-0000-000043860000}"/>
    <cellStyle name="Normal 6 5 6 2 3 2 2 2 2 2" xfId="42613" xr:uid="{00000000-0005-0000-0000-000044860000}"/>
    <cellStyle name="Normal 6 5 6 2 3 2 2 2 3" xfId="32595" xr:uid="{00000000-0005-0000-0000-000045860000}"/>
    <cellStyle name="Normal 6 5 6 2 3 2 2 3" xfId="18098" xr:uid="{00000000-0005-0000-0000-000046860000}"/>
    <cellStyle name="Normal 6 5 6 2 3 2 2 3 2" xfId="18099" xr:uid="{00000000-0005-0000-0000-000047860000}"/>
    <cellStyle name="Normal 6 5 6 2 3 2 2 3 2 2" xfId="42614" xr:uid="{00000000-0005-0000-0000-000048860000}"/>
    <cellStyle name="Normal 6 5 6 2 3 2 2 3 3" xfId="32596" xr:uid="{00000000-0005-0000-0000-000049860000}"/>
    <cellStyle name="Normal 6 5 6 2 3 2 2 4" xfId="18100" xr:uid="{00000000-0005-0000-0000-00004A860000}"/>
    <cellStyle name="Normal 6 5 6 2 3 2 2 4 2" xfId="36728" xr:uid="{00000000-0005-0000-0000-00004B860000}"/>
    <cellStyle name="Normal 6 5 6 2 3 2 2 5" xfId="26132" xr:uid="{00000000-0005-0000-0000-00004C860000}"/>
    <cellStyle name="Normal 6 5 6 2 3 2 3" xfId="18101" xr:uid="{00000000-0005-0000-0000-00004D860000}"/>
    <cellStyle name="Normal 6 5 6 2 3 2 3 2" xfId="18102" xr:uid="{00000000-0005-0000-0000-00004E860000}"/>
    <cellStyle name="Normal 6 5 6 2 3 2 3 2 2" xfId="18103" xr:uid="{00000000-0005-0000-0000-00004F860000}"/>
    <cellStyle name="Normal 6 5 6 2 3 2 3 2 2 2" xfId="42615" xr:uid="{00000000-0005-0000-0000-000050860000}"/>
    <cellStyle name="Normal 6 5 6 2 3 2 3 2 3" xfId="32597" xr:uid="{00000000-0005-0000-0000-000051860000}"/>
    <cellStyle name="Normal 6 5 6 2 3 2 3 3" xfId="18104" xr:uid="{00000000-0005-0000-0000-000052860000}"/>
    <cellStyle name="Normal 6 5 6 2 3 2 3 3 2" xfId="18105" xr:uid="{00000000-0005-0000-0000-000053860000}"/>
    <cellStyle name="Normal 6 5 6 2 3 2 3 3 2 2" xfId="42616" xr:uid="{00000000-0005-0000-0000-000054860000}"/>
    <cellStyle name="Normal 6 5 6 2 3 2 3 3 3" xfId="32598" xr:uid="{00000000-0005-0000-0000-000055860000}"/>
    <cellStyle name="Normal 6 5 6 2 3 2 3 4" xfId="18106" xr:uid="{00000000-0005-0000-0000-000056860000}"/>
    <cellStyle name="Normal 6 5 6 2 3 2 3 4 2" xfId="36729" xr:uid="{00000000-0005-0000-0000-000057860000}"/>
    <cellStyle name="Normal 6 5 6 2 3 2 3 5" xfId="26133" xr:uid="{00000000-0005-0000-0000-000058860000}"/>
    <cellStyle name="Normal 6 5 6 2 3 2 4" xfId="18107" xr:uid="{00000000-0005-0000-0000-000059860000}"/>
    <cellStyle name="Normal 6 5 6 2 3 2 4 2" xfId="18108" xr:uid="{00000000-0005-0000-0000-00005A860000}"/>
    <cellStyle name="Normal 6 5 6 2 3 2 4 2 2" xfId="42617" xr:uid="{00000000-0005-0000-0000-00005B860000}"/>
    <cellStyle name="Normal 6 5 6 2 3 2 4 3" xfId="32599" xr:uid="{00000000-0005-0000-0000-00005C860000}"/>
    <cellStyle name="Normal 6 5 6 2 3 2 5" xfId="18109" xr:uid="{00000000-0005-0000-0000-00005D860000}"/>
    <cellStyle name="Normal 6 5 6 2 3 2 5 2" xfId="18110" xr:uid="{00000000-0005-0000-0000-00005E860000}"/>
    <cellStyle name="Normal 6 5 6 2 3 2 5 2 2" xfId="42618" xr:uid="{00000000-0005-0000-0000-00005F860000}"/>
    <cellStyle name="Normal 6 5 6 2 3 2 5 3" xfId="32600" xr:uid="{00000000-0005-0000-0000-000060860000}"/>
    <cellStyle name="Normal 6 5 6 2 3 2 6" xfId="18111" xr:uid="{00000000-0005-0000-0000-000061860000}"/>
    <cellStyle name="Normal 6 5 6 2 3 2 6 2" xfId="36727" xr:uid="{00000000-0005-0000-0000-000062860000}"/>
    <cellStyle name="Normal 6 5 6 2 3 2 7" xfId="26131" xr:uid="{00000000-0005-0000-0000-000063860000}"/>
    <cellStyle name="Normal 6 5 6 2 3 3" xfId="18112" xr:uid="{00000000-0005-0000-0000-000064860000}"/>
    <cellStyle name="Normal 6 5 6 2 3 3 2" xfId="18113" xr:uid="{00000000-0005-0000-0000-000065860000}"/>
    <cellStyle name="Normal 6 5 6 2 3 3 2 2" xfId="18114" xr:uid="{00000000-0005-0000-0000-000066860000}"/>
    <cellStyle name="Normal 6 5 6 2 3 3 2 2 2" xfId="42619" xr:uid="{00000000-0005-0000-0000-000067860000}"/>
    <cellStyle name="Normal 6 5 6 2 3 3 2 3" xfId="32601" xr:uid="{00000000-0005-0000-0000-000068860000}"/>
    <cellStyle name="Normal 6 5 6 2 3 3 3" xfId="18115" xr:uid="{00000000-0005-0000-0000-000069860000}"/>
    <cellStyle name="Normal 6 5 6 2 3 3 3 2" xfId="18116" xr:uid="{00000000-0005-0000-0000-00006A860000}"/>
    <cellStyle name="Normal 6 5 6 2 3 3 3 2 2" xfId="42620" xr:uid="{00000000-0005-0000-0000-00006B860000}"/>
    <cellStyle name="Normal 6 5 6 2 3 3 3 3" xfId="32602" xr:uid="{00000000-0005-0000-0000-00006C860000}"/>
    <cellStyle name="Normal 6 5 6 2 3 3 4" xfId="18117" xr:uid="{00000000-0005-0000-0000-00006D860000}"/>
    <cellStyle name="Normal 6 5 6 2 3 3 4 2" xfId="36730" xr:uid="{00000000-0005-0000-0000-00006E860000}"/>
    <cellStyle name="Normal 6 5 6 2 3 3 5" xfId="26134" xr:uid="{00000000-0005-0000-0000-00006F860000}"/>
    <cellStyle name="Normal 6 5 6 2 3 4" xfId="18118" xr:uid="{00000000-0005-0000-0000-000070860000}"/>
    <cellStyle name="Normal 6 5 6 2 3 4 2" xfId="18119" xr:uid="{00000000-0005-0000-0000-000071860000}"/>
    <cellStyle name="Normal 6 5 6 2 3 4 2 2" xfId="18120" xr:uid="{00000000-0005-0000-0000-000072860000}"/>
    <cellStyle name="Normal 6 5 6 2 3 4 2 2 2" xfId="42621" xr:uid="{00000000-0005-0000-0000-000073860000}"/>
    <cellStyle name="Normal 6 5 6 2 3 4 2 3" xfId="32603" xr:uid="{00000000-0005-0000-0000-000074860000}"/>
    <cellStyle name="Normal 6 5 6 2 3 4 3" xfId="18121" xr:uid="{00000000-0005-0000-0000-000075860000}"/>
    <cellStyle name="Normal 6 5 6 2 3 4 3 2" xfId="18122" xr:uid="{00000000-0005-0000-0000-000076860000}"/>
    <cellStyle name="Normal 6 5 6 2 3 4 3 2 2" xfId="42622" xr:uid="{00000000-0005-0000-0000-000077860000}"/>
    <cellStyle name="Normal 6 5 6 2 3 4 3 3" xfId="32604" xr:uid="{00000000-0005-0000-0000-000078860000}"/>
    <cellStyle name="Normal 6 5 6 2 3 4 4" xfId="18123" xr:uid="{00000000-0005-0000-0000-000079860000}"/>
    <cellStyle name="Normal 6 5 6 2 3 4 4 2" xfId="36731" xr:uid="{00000000-0005-0000-0000-00007A860000}"/>
    <cellStyle name="Normal 6 5 6 2 3 4 5" xfId="26135" xr:uid="{00000000-0005-0000-0000-00007B860000}"/>
    <cellStyle name="Normal 6 5 6 2 3 5" xfId="18124" xr:uid="{00000000-0005-0000-0000-00007C860000}"/>
    <cellStyle name="Normal 6 5 6 2 3 5 2" xfId="18125" xr:uid="{00000000-0005-0000-0000-00007D860000}"/>
    <cellStyle name="Normal 6 5 6 2 3 5 2 2" xfId="42623" xr:uid="{00000000-0005-0000-0000-00007E860000}"/>
    <cellStyle name="Normal 6 5 6 2 3 5 3" xfId="32605" xr:uid="{00000000-0005-0000-0000-00007F860000}"/>
    <cellStyle name="Normal 6 5 6 2 3 6" xfId="18126" xr:uid="{00000000-0005-0000-0000-000080860000}"/>
    <cellStyle name="Normal 6 5 6 2 3 6 2" xfId="18127" xr:uid="{00000000-0005-0000-0000-000081860000}"/>
    <cellStyle name="Normal 6 5 6 2 3 6 2 2" xfId="42624" xr:uid="{00000000-0005-0000-0000-000082860000}"/>
    <cellStyle name="Normal 6 5 6 2 3 6 3" xfId="32606" xr:uid="{00000000-0005-0000-0000-000083860000}"/>
    <cellStyle name="Normal 6 5 6 2 3 7" xfId="18128" xr:uid="{00000000-0005-0000-0000-000084860000}"/>
    <cellStyle name="Normal 6 5 6 2 3 7 2" xfId="36726" xr:uid="{00000000-0005-0000-0000-000085860000}"/>
    <cellStyle name="Normal 6 5 6 2 3 8" xfId="26130" xr:uid="{00000000-0005-0000-0000-000086860000}"/>
    <cellStyle name="Normal 6 5 6 2 4" xfId="18129" xr:uid="{00000000-0005-0000-0000-000087860000}"/>
    <cellStyle name="Normal 6 5 6 2 4 2" xfId="18130" xr:uid="{00000000-0005-0000-0000-000088860000}"/>
    <cellStyle name="Normal 6 5 6 2 4 2 2" xfId="18131" xr:uid="{00000000-0005-0000-0000-000089860000}"/>
    <cellStyle name="Normal 6 5 6 2 4 2 2 2" xfId="18132" xr:uid="{00000000-0005-0000-0000-00008A860000}"/>
    <cellStyle name="Normal 6 5 6 2 4 2 2 2 2" xfId="42625" xr:uid="{00000000-0005-0000-0000-00008B860000}"/>
    <cellStyle name="Normal 6 5 6 2 4 2 2 3" xfId="32607" xr:uid="{00000000-0005-0000-0000-00008C860000}"/>
    <cellStyle name="Normal 6 5 6 2 4 2 3" xfId="18133" xr:uid="{00000000-0005-0000-0000-00008D860000}"/>
    <cellStyle name="Normal 6 5 6 2 4 2 3 2" xfId="18134" xr:uid="{00000000-0005-0000-0000-00008E860000}"/>
    <cellStyle name="Normal 6 5 6 2 4 2 3 2 2" xfId="42626" xr:uid="{00000000-0005-0000-0000-00008F860000}"/>
    <cellStyle name="Normal 6 5 6 2 4 2 3 3" xfId="32608" xr:uid="{00000000-0005-0000-0000-000090860000}"/>
    <cellStyle name="Normal 6 5 6 2 4 2 4" xfId="18135" xr:uid="{00000000-0005-0000-0000-000091860000}"/>
    <cellStyle name="Normal 6 5 6 2 4 2 4 2" xfId="36733" xr:uid="{00000000-0005-0000-0000-000092860000}"/>
    <cellStyle name="Normal 6 5 6 2 4 2 5" xfId="26137" xr:uid="{00000000-0005-0000-0000-000093860000}"/>
    <cellStyle name="Normal 6 5 6 2 4 3" xfId="18136" xr:uid="{00000000-0005-0000-0000-000094860000}"/>
    <cellStyle name="Normal 6 5 6 2 4 3 2" xfId="18137" xr:uid="{00000000-0005-0000-0000-000095860000}"/>
    <cellStyle name="Normal 6 5 6 2 4 3 2 2" xfId="18138" xr:uid="{00000000-0005-0000-0000-000096860000}"/>
    <cellStyle name="Normal 6 5 6 2 4 3 2 2 2" xfId="42627" xr:uid="{00000000-0005-0000-0000-000097860000}"/>
    <cellStyle name="Normal 6 5 6 2 4 3 2 3" xfId="32609" xr:uid="{00000000-0005-0000-0000-000098860000}"/>
    <cellStyle name="Normal 6 5 6 2 4 3 3" xfId="18139" xr:uid="{00000000-0005-0000-0000-000099860000}"/>
    <cellStyle name="Normal 6 5 6 2 4 3 3 2" xfId="18140" xr:uid="{00000000-0005-0000-0000-00009A860000}"/>
    <cellStyle name="Normal 6 5 6 2 4 3 3 2 2" xfId="42628" xr:uid="{00000000-0005-0000-0000-00009B860000}"/>
    <cellStyle name="Normal 6 5 6 2 4 3 3 3" xfId="32610" xr:uid="{00000000-0005-0000-0000-00009C860000}"/>
    <cellStyle name="Normal 6 5 6 2 4 3 4" xfId="18141" xr:uid="{00000000-0005-0000-0000-00009D860000}"/>
    <cellStyle name="Normal 6 5 6 2 4 3 4 2" xfId="36734" xr:uid="{00000000-0005-0000-0000-00009E860000}"/>
    <cellStyle name="Normal 6 5 6 2 4 3 5" xfId="26138" xr:uid="{00000000-0005-0000-0000-00009F860000}"/>
    <cellStyle name="Normal 6 5 6 2 4 4" xfId="18142" xr:uid="{00000000-0005-0000-0000-0000A0860000}"/>
    <cellStyle name="Normal 6 5 6 2 4 4 2" xfId="18143" xr:uid="{00000000-0005-0000-0000-0000A1860000}"/>
    <cellStyle name="Normal 6 5 6 2 4 4 2 2" xfId="42629" xr:uid="{00000000-0005-0000-0000-0000A2860000}"/>
    <cellStyle name="Normal 6 5 6 2 4 4 3" xfId="32611" xr:uid="{00000000-0005-0000-0000-0000A3860000}"/>
    <cellStyle name="Normal 6 5 6 2 4 5" xfId="18144" xr:uid="{00000000-0005-0000-0000-0000A4860000}"/>
    <cellStyle name="Normal 6 5 6 2 4 5 2" xfId="18145" xr:uid="{00000000-0005-0000-0000-0000A5860000}"/>
    <cellStyle name="Normal 6 5 6 2 4 5 2 2" xfId="42630" xr:uid="{00000000-0005-0000-0000-0000A6860000}"/>
    <cellStyle name="Normal 6 5 6 2 4 5 3" xfId="32612" xr:uid="{00000000-0005-0000-0000-0000A7860000}"/>
    <cellStyle name="Normal 6 5 6 2 4 6" xfId="18146" xr:uid="{00000000-0005-0000-0000-0000A8860000}"/>
    <cellStyle name="Normal 6 5 6 2 4 6 2" xfId="36732" xr:uid="{00000000-0005-0000-0000-0000A9860000}"/>
    <cellStyle name="Normal 6 5 6 2 4 7" xfId="26136" xr:uid="{00000000-0005-0000-0000-0000AA860000}"/>
    <cellStyle name="Normal 6 5 6 2 5" xfId="18147" xr:uid="{00000000-0005-0000-0000-0000AB860000}"/>
    <cellStyle name="Normal 6 5 6 2 5 2" xfId="18148" xr:uid="{00000000-0005-0000-0000-0000AC860000}"/>
    <cellStyle name="Normal 6 5 6 2 5 2 2" xfId="18149" xr:uid="{00000000-0005-0000-0000-0000AD860000}"/>
    <cellStyle name="Normal 6 5 6 2 5 2 2 2" xfId="42631" xr:uid="{00000000-0005-0000-0000-0000AE860000}"/>
    <cellStyle name="Normal 6 5 6 2 5 2 3" xfId="32613" xr:uid="{00000000-0005-0000-0000-0000AF860000}"/>
    <cellStyle name="Normal 6 5 6 2 5 3" xfId="18150" xr:uid="{00000000-0005-0000-0000-0000B0860000}"/>
    <cellStyle name="Normal 6 5 6 2 5 3 2" xfId="18151" xr:uid="{00000000-0005-0000-0000-0000B1860000}"/>
    <cellStyle name="Normal 6 5 6 2 5 3 2 2" xfId="42632" xr:uid="{00000000-0005-0000-0000-0000B2860000}"/>
    <cellStyle name="Normal 6 5 6 2 5 3 3" xfId="32614" xr:uid="{00000000-0005-0000-0000-0000B3860000}"/>
    <cellStyle name="Normal 6 5 6 2 5 4" xfId="18152" xr:uid="{00000000-0005-0000-0000-0000B4860000}"/>
    <cellStyle name="Normal 6 5 6 2 5 4 2" xfId="36735" xr:uid="{00000000-0005-0000-0000-0000B5860000}"/>
    <cellStyle name="Normal 6 5 6 2 5 5" xfId="26139" xr:uid="{00000000-0005-0000-0000-0000B6860000}"/>
    <cellStyle name="Normal 6 5 6 2 6" xfId="18153" xr:uid="{00000000-0005-0000-0000-0000B7860000}"/>
    <cellStyle name="Normal 6 5 6 2 6 2" xfId="18154" xr:uid="{00000000-0005-0000-0000-0000B8860000}"/>
    <cellStyle name="Normal 6 5 6 2 6 2 2" xfId="18155" xr:uid="{00000000-0005-0000-0000-0000B9860000}"/>
    <cellStyle name="Normal 6 5 6 2 6 2 2 2" xfId="42633" xr:uid="{00000000-0005-0000-0000-0000BA860000}"/>
    <cellStyle name="Normal 6 5 6 2 6 2 3" xfId="32615" xr:uid="{00000000-0005-0000-0000-0000BB860000}"/>
    <cellStyle name="Normal 6 5 6 2 6 3" xfId="18156" xr:uid="{00000000-0005-0000-0000-0000BC860000}"/>
    <cellStyle name="Normal 6 5 6 2 6 3 2" xfId="18157" xr:uid="{00000000-0005-0000-0000-0000BD860000}"/>
    <cellStyle name="Normal 6 5 6 2 6 3 2 2" xfId="42634" xr:uid="{00000000-0005-0000-0000-0000BE860000}"/>
    <cellStyle name="Normal 6 5 6 2 6 3 3" xfId="32616" xr:uid="{00000000-0005-0000-0000-0000BF860000}"/>
    <cellStyle name="Normal 6 5 6 2 6 4" xfId="18158" xr:uid="{00000000-0005-0000-0000-0000C0860000}"/>
    <cellStyle name="Normal 6 5 6 2 6 4 2" xfId="36736" xr:uid="{00000000-0005-0000-0000-0000C1860000}"/>
    <cellStyle name="Normal 6 5 6 2 6 5" xfId="26140" xr:uid="{00000000-0005-0000-0000-0000C2860000}"/>
    <cellStyle name="Normal 6 5 6 2 7" xfId="18159" xr:uid="{00000000-0005-0000-0000-0000C3860000}"/>
    <cellStyle name="Normal 6 5 6 2 7 2" xfId="18160" xr:uid="{00000000-0005-0000-0000-0000C4860000}"/>
    <cellStyle name="Normal 6 5 6 2 7 2 2" xfId="42635" xr:uid="{00000000-0005-0000-0000-0000C5860000}"/>
    <cellStyle name="Normal 6 5 6 2 7 3" xfId="32617" xr:uid="{00000000-0005-0000-0000-0000C6860000}"/>
    <cellStyle name="Normal 6 5 6 2 8" xfId="18161" xr:uid="{00000000-0005-0000-0000-0000C7860000}"/>
    <cellStyle name="Normal 6 5 6 2 8 2" xfId="18162" xr:uid="{00000000-0005-0000-0000-0000C8860000}"/>
    <cellStyle name="Normal 6 5 6 2 8 2 2" xfId="42636" xr:uid="{00000000-0005-0000-0000-0000C9860000}"/>
    <cellStyle name="Normal 6 5 6 2 8 3" xfId="32618" xr:uid="{00000000-0005-0000-0000-0000CA860000}"/>
    <cellStyle name="Normal 6 5 6 2 9" xfId="18163" xr:uid="{00000000-0005-0000-0000-0000CB860000}"/>
    <cellStyle name="Normal 6 5 6 2 9 2" xfId="36719" xr:uid="{00000000-0005-0000-0000-0000CC860000}"/>
    <cellStyle name="Normal 6 5 6 3" xfId="18164" xr:uid="{00000000-0005-0000-0000-0000CD860000}"/>
    <cellStyle name="Normal 6 5 6 3 2" xfId="18165" xr:uid="{00000000-0005-0000-0000-0000CE860000}"/>
    <cellStyle name="Normal 6 5 6 3 2 2" xfId="18166" xr:uid="{00000000-0005-0000-0000-0000CF860000}"/>
    <cellStyle name="Normal 6 5 6 3 2 2 2" xfId="18167" xr:uid="{00000000-0005-0000-0000-0000D0860000}"/>
    <cellStyle name="Normal 6 5 6 3 2 2 2 2" xfId="18168" xr:uid="{00000000-0005-0000-0000-0000D1860000}"/>
    <cellStyle name="Normal 6 5 6 3 2 2 2 2 2" xfId="42637" xr:uid="{00000000-0005-0000-0000-0000D2860000}"/>
    <cellStyle name="Normal 6 5 6 3 2 2 2 3" xfId="32619" xr:uid="{00000000-0005-0000-0000-0000D3860000}"/>
    <cellStyle name="Normal 6 5 6 3 2 2 3" xfId="18169" xr:uid="{00000000-0005-0000-0000-0000D4860000}"/>
    <cellStyle name="Normal 6 5 6 3 2 2 3 2" xfId="18170" xr:uid="{00000000-0005-0000-0000-0000D5860000}"/>
    <cellStyle name="Normal 6 5 6 3 2 2 3 2 2" xfId="42638" xr:uid="{00000000-0005-0000-0000-0000D6860000}"/>
    <cellStyle name="Normal 6 5 6 3 2 2 3 3" xfId="32620" xr:uid="{00000000-0005-0000-0000-0000D7860000}"/>
    <cellStyle name="Normal 6 5 6 3 2 2 4" xfId="18171" xr:uid="{00000000-0005-0000-0000-0000D8860000}"/>
    <cellStyle name="Normal 6 5 6 3 2 2 4 2" xfId="36739" xr:uid="{00000000-0005-0000-0000-0000D9860000}"/>
    <cellStyle name="Normal 6 5 6 3 2 2 5" xfId="26143" xr:uid="{00000000-0005-0000-0000-0000DA860000}"/>
    <cellStyle name="Normal 6 5 6 3 2 3" xfId="18172" xr:uid="{00000000-0005-0000-0000-0000DB860000}"/>
    <cellStyle name="Normal 6 5 6 3 2 3 2" xfId="18173" xr:uid="{00000000-0005-0000-0000-0000DC860000}"/>
    <cellStyle name="Normal 6 5 6 3 2 3 2 2" xfId="18174" xr:uid="{00000000-0005-0000-0000-0000DD860000}"/>
    <cellStyle name="Normal 6 5 6 3 2 3 2 2 2" xfId="42639" xr:uid="{00000000-0005-0000-0000-0000DE860000}"/>
    <cellStyle name="Normal 6 5 6 3 2 3 2 3" xfId="32621" xr:uid="{00000000-0005-0000-0000-0000DF860000}"/>
    <cellStyle name="Normal 6 5 6 3 2 3 3" xfId="18175" xr:uid="{00000000-0005-0000-0000-0000E0860000}"/>
    <cellStyle name="Normal 6 5 6 3 2 3 3 2" xfId="18176" xr:uid="{00000000-0005-0000-0000-0000E1860000}"/>
    <cellStyle name="Normal 6 5 6 3 2 3 3 2 2" xfId="42640" xr:uid="{00000000-0005-0000-0000-0000E2860000}"/>
    <cellStyle name="Normal 6 5 6 3 2 3 3 3" xfId="32622" xr:uid="{00000000-0005-0000-0000-0000E3860000}"/>
    <cellStyle name="Normal 6 5 6 3 2 3 4" xfId="18177" xr:uid="{00000000-0005-0000-0000-0000E4860000}"/>
    <cellStyle name="Normal 6 5 6 3 2 3 4 2" xfId="36740" xr:uid="{00000000-0005-0000-0000-0000E5860000}"/>
    <cellStyle name="Normal 6 5 6 3 2 3 5" xfId="26144" xr:uid="{00000000-0005-0000-0000-0000E6860000}"/>
    <cellStyle name="Normal 6 5 6 3 2 4" xfId="18178" xr:uid="{00000000-0005-0000-0000-0000E7860000}"/>
    <cellStyle name="Normal 6 5 6 3 2 4 2" xfId="18179" xr:uid="{00000000-0005-0000-0000-0000E8860000}"/>
    <cellStyle name="Normal 6 5 6 3 2 4 2 2" xfId="42641" xr:uid="{00000000-0005-0000-0000-0000E9860000}"/>
    <cellStyle name="Normal 6 5 6 3 2 4 3" xfId="32623" xr:uid="{00000000-0005-0000-0000-0000EA860000}"/>
    <cellStyle name="Normal 6 5 6 3 2 5" xfId="18180" xr:uid="{00000000-0005-0000-0000-0000EB860000}"/>
    <cellStyle name="Normal 6 5 6 3 2 5 2" xfId="18181" xr:uid="{00000000-0005-0000-0000-0000EC860000}"/>
    <cellStyle name="Normal 6 5 6 3 2 5 2 2" xfId="42642" xr:uid="{00000000-0005-0000-0000-0000ED860000}"/>
    <cellStyle name="Normal 6 5 6 3 2 5 3" xfId="32624" xr:uid="{00000000-0005-0000-0000-0000EE860000}"/>
    <cellStyle name="Normal 6 5 6 3 2 6" xfId="18182" xr:uid="{00000000-0005-0000-0000-0000EF860000}"/>
    <cellStyle name="Normal 6 5 6 3 2 6 2" xfId="36738" xr:uid="{00000000-0005-0000-0000-0000F0860000}"/>
    <cellStyle name="Normal 6 5 6 3 2 7" xfId="26142" xr:uid="{00000000-0005-0000-0000-0000F1860000}"/>
    <cellStyle name="Normal 6 5 6 3 3" xfId="18183" xr:uid="{00000000-0005-0000-0000-0000F2860000}"/>
    <cellStyle name="Normal 6 5 6 3 3 2" xfId="18184" xr:uid="{00000000-0005-0000-0000-0000F3860000}"/>
    <cellStyle name="Normal 6 5 6 3 3 2 2" xfId="18185" xr:uid="{00000000-0005-0000-0000-0000F4860000}"/>
    <cellStyle name="Normal 6 5 6 3 3 2 2 2" xfId="42643" xr:uid="{00000000-0005-0000-0000-0000F5860000}"/>
    <cellStyle name="Normal 6 5 6 3 3 2 3" xfId="32625" xr:uid="{00000000-0005-0000-0000-0000F6860000}"/>
    <cellStyle name="Normal 6 5 6 3 3 3" xfId="18186" xr:uid="{00000000-0005-0000-0000-0000F7860000}"/>
    <cellStyle name="Normal 6 5 6 3 3 3 2" xfId="18187" xr:uid="{00000000-0005-0000-0000-0000F8860000}"/>
    <cellStyle name="Normal 6 5 6 3 3 3 2 2" xfId="42644" xr:uid="{00000000-0005-0000-0000-0000F9860000}"/>
    <cellStyle name="Normal 6 5 6 3 3 3 3" xfId="32626" xr:uid="{00000000-0005-0000-0000-0000FA860000}"/>
    <cellStyle name="Normal 6 5 6 3 3 4" xfId="18188" xr:uid="{00000000-0005-0000-0000-0000FB860000}"/>
    <cellStyle name="Normal 6 5 6 3 3 4 2" xfId="36741" xr:uid="{00000000-0005-0000-0000-0000FC860000}"/>
    <cellStyle name="Normal 6 5 6 3 3 5" xfId="26145" xr:uid="{00000000-0005-0000-0000-0000FD860000}"/>
    <cellStyle name="Normal 6 5 6 3 4" xfId="18189" xr:uid="{00000000-0005-0000-0000-0000FE860000}"/>
    <cellStyle name="Normal 6 5 6 3 4 2" xfId="18190" xr:uid="{00000000-0005-0000-0000-0000FF860000}"/>
    <cellStyle name="Normal 6 5 6 3 4 2 2" xfId="18191" xr:uid="{00000000-0005-0000-0000-000000870000}"/>
    <cellStyle name="Normal 6 5 6 3 4 2 2 2" xfId="42645" xr:uid="{00000000-0005-0000-0000-000001870000}"/>
    <cellStyle name="Normal 6 5 6 3 4 2 3" xfId="32627" xr:uid="{00000000-0005-0000-0000-000002870000}"/>
    <cellStyle name="Normal 6 5 6 3 4 3" xfId="18192" xr:uid="{00000000-0005-0000-0000-000003870000}"/>
    <cellStyle name="Normal 6 5 6 3 4 3 2" xfId="18193" xr:uid="{00000000-0005-0000-0000-000004870000}"/>
    <cellStyle name="Normal 6 5 6 3 4 3 2 2" xfId="42646" xr:uid="{00000000-0005-0000-0000-000005870000}"/>
    <cellStyle name="Normal 6 5 6 3 4 3 3" xfId="32628" xr:uid="{00000000-0005-0000-0000-000006870000}"/>
    <cellStyle name="Normal 6 5 6 3 4 4" xfId="18194" xr:uid="{00000000-0005-0000-0000-000007870000}"/>
    <cellStyle name="Normal 6 5 6 3 4 4 2" xfId="36742" xr:uid="{00000000-0005-0000-0000-000008870000}"/>
    <cellStyle name="Normal 6 5 6 3 4 5" xfId="26146" xr:uid="{00000000-0005-0000-0000-000009870000}"/>
    <cellStyle name="Normal 6 5 6 3 5" xfId="18195" xr:uid="{00000000-0005-0000-0000-00000A870000}"/>
    <cellStyle name="Normal 6 5 6 3 5 2" xfId="18196" xr:uid="{00000000-0005-0000-0000-00000B870000}"/>
    <cellStyle name="Normal 6 5 6 3 5 2 2" xfId="42647" xr:uid="{00000000-0005-0000-0000-00000C870000}"/>
    <cellStyle name="Normal 6 5 6 3 5 3" xfId="32629" xr:uid="{00000000-0005-0000-0000-00000D870000}"/>
    <cellStyle name="Normal 6 5 6 3 6" xfId="18197" xr:uid="{00000000-0005-0000-0000-00000E870000}"/>
    <cellStyle name="Normal 6 5 6 3 6 2" xfId="18198" xr:uid="{00000000-0005-0000-0000-00000F870000}"/>
    <cellStyle name="Normal 6 5 6 3 6 2 2" xfId="42648" xr:uid="{00000000-0005-0000-0000-000010870000}"/>
    <cellStyle name="Normal 6 5 6 3 6 3" xfId="32630" xr:uid="{00000000-0005-0000-0000-000011870000}"/>
    <cellStyle name="Normal 6 5 6 3 7" xfId="18199" xr:uid="{00000000-0005-0000-0000-000012870000}"/>
    <cellStyle name="Normal 6 5 6 3 7 2" xfId="36737" xr:uid="{00000000-0005-0000-0000-000013870000}"/>
    <cellStyle name="Normal 6 5 6 3 8" xfId="26141" xr:uid="{00000000-0005-0000-0000-000014870000}"/>
    <cellStyle name="Normal 6 5 6 4" xfId="18200" xr:uid="{00000000-0005-0000-0000-000015870000}"/>
    <cellStyle name="Normal 6 5 6 4 2" xfId="18201" xr:uid="{00000000-0005-0000-0000-000016870000}"/>
    <cellStyle name="Normal 6 5 6 4 2 2" xfId="18202" xr:uid="{00000000-0005-0000-0000-000017870000}"/>
    <cellStyle name="Normal 6 5 6 4 2 2 2" xfId="18203" xr:uid="{00000000-0005-0000-0000-000018870000}"/>
    <cellStyle name="Normal 6 5 6 4 2 2 2 2" xfId="18204" xr:uid="{00000000-0005-0000-0000-000019870000}"/>
    <cellStyle name="Normal 6 5 6 4 2 2 2 2 2" xfId="42649" xr:uid="{00000000-0005-0000-0000-00001A870000}"/>
    <cellStyle name="Normal 6 5 6 4 2 2 2 3" xfId="32631" xr:uid="{00000000-0005-0000-0000-00001B870000}"/>
    <cellStyle name="Normal 6 5 6 4 2 2 3" xfId="18205" xr:uid="{00000000-0005-0000-0000-00001C870000}"/>
    <cellStyle name="Normal 6 5 6 4 2 2 3 2" xfId="18206" xr:uid="{00000000-0005-0000-0000-00001D870000}"/>
    <cellStyle name="Normal 6 5 6 4 2 2 3 2 2" xfId="42650" xr:uid="{00000000-0005-0000-0000-00001E870000}"/>
    <cellStyle name="Normal 6 5 6 4 2 2 3 3" xfId="32632" xr:uid="{00000000-0005-0000-0000-00001F870000}"/>
    <cellStyle name="Normal 6 5 6 4 2 2 4" xfId="18207" xr:uid="{00000000-0005-0000-0000-000020870000}"/>
    <cellStyle name="Normal 6 5 6 4 2 2 4 2" xfId="36745" xr:uid="{00000000-0005-0000-0000-000021870000}"/>
    <cellStyle name="Normal 6 5 6 4 2 2 5" xfId="26149" xr:uid="{00000000-0005-0000-0000-000022870000}"/>
    <cellStyle name="Normal 6 5 6 4 2 3" xfId="18208" xr:uid="{00000000-0005-0000-0000-000023870000}"/>
    <cellStyle name="Normal 6 5 6 4 2 3 2" xfId="18209" xr:uid="{00000000-0005-0000-0000-000024870000}"/>
    <cellStyle name="Normal 6 5 6 4 2 3 2 2" xfId="18210" xr:uid="{00000000-0005-0000-0000-000025870000}"/>
    <cellStyle name="Normal 6 5 6 4 2 3 2 2 2" xfId="42651" xr:uid="{00000000-0005-0000-0000-000026870000}"/>
    <cellStyle name="Normal 6 5 6 4 2 3 2 3" xfId="32633" xr:uid="{00000000-0005-0000-0000-000027870000}"/>
    <cellStyle name="Normal 6 5 6 4 2 3 3" xfId="18211" xr:uid="{00000000-0005-0000-0000-000028870000}"/>
    <cellStyle name="Normal 6 5 6 4 2 3 3 2" xfId="18212" xr:uid="{00000000-0005-0000-0000-000029870000}"/>
    <cellStyle name="Normal 6 5 6 4 2 3 3 2 2" xfId="42652" xr:uid="{00000000-0005-0000-0000-00002A870000}"/>
    <cellStyle name="Normal 6 5 6 4 2 3 3 3" xfId="32634" xr:uid="{00000000-0005-0000-0000-00002B870000}"/>
    <cellStyle name="Normal 6 5 6 4 2 3 4" xfId="18213" xr:uid="{00000000-0005-0000-0000-00002C870000}"/>
    <cellStyle name="Normal 6 5 6 4 2 3 4 2" xfId="36746" xr:uid="{00000000-0005-0000-0000-00002D870000}"/>
    <cellStyle name="Normal 6 5 6 4 2 3 5" xfId="26150" xr:uid="{00000000-0005-0000-0000-00002E870000}"/>
    <cellStyle name="Normal 6 5 6 4 2 4" xfId="18214" xr:uid="{00000000-0005-0000-0000-00002F870000}"/>
    <cellStyle name="Normal 6 5 6 4 2 4 2" xfId="18215" xr:uid="{00000000-0005-0000-0000-000030870000}"/>
    <cellStyle name="Normal 6 5 6 4 2 4 2 2" xfId="42653" xr:uid="{00000000-0005-0000-0000-000031870000}"/>
    <cellStyle name="Normal 6 5 6 4 2 4 3" xfId="32635" xr:uid="{00000000-0005-0000-0000-000032870000}"/>
    <cellStyle name="Normal 6 5 6 4 2 5" xfId="18216" xr:uid="{00000000-0005-0000-0000-000033870000}"/>
    <cellStyle name="Normal 6 5 6 4 2 5 2" xfId="18217" xr:uid="{00000000-0005-0000-0000-000034870000}"/>
    <cellStyle name="Normal 6 5 6 4 2 5 2 2" xfId="42654" xr:uid="{00000000-0005-0000-0000-000035870000}"/>
    <cellStyle name="Normal 6 5 6 4 2 5 3" xfId="32636" xr:uid="{00000000-0005-0000-0000-000036870000}"/>
    <cellStyle name="Normal 6 5 6 4 2 6" xfId="18218" xr:uid="{00000000-0005-0000-0000-000037870000}"/>
    <cellStyle name="Normal 6 5 6 4 2 6 2" xfId="36744" xr:uid="{00000000-0005-0000-0000-000038870000}"/>
    <cellStyle name="Normal 6 5 6 4 2 7" xfId="26148" xr:uid="{00000000-0005-0000-0000-000039870000}"/>
    <cellStyle name="Normal 6 5 6 4 3" xfId="18219" xr:uid="{00000000-0005-0000-0000-00003A870000}"/>
    <cellStyle name="Normal 6 5 6 4 3 2" xfId="18220" xr:uid="{00000000-0005-0000-0000-00003B870000}"/>
    <cellStyle name="Normal 6 5 6 4 3 2 2" xfId="18221" xr:uid="{00000000-0005-0000-0000-00003C870000}"/>
    <cellStyle name="Normal 6 5 6 4 3 2 2 2" xfId="42655" xr:uid="{00000000-0005-0000-0000-00003D870000}"/>
    <cellStyle name="Normal 6 5 6 4 3 2 3" xfId="32637" xr:uid="{00000000-0005-0000-0000-00003E870000}"/>
    <cellStyle name="Normal 6 5 6 4 3 3" xfId="18222" xr:uid="{00000000-0005-0000-0000-00003F870000}"/>
    <cellStyle name="Normal 6 5 6 4 3 3 2" xfId="18223" xr:uid="{00000000-0005-0000-0000-000040870000}"/>
    <cellStyle name="Normal 6 5 6 4 3 3 2 2" xfId="42656" xr:uid="{00000000-0005-0000-0000-000041870000}"/>
    <cellStyle name="Normal 6 5 6 4 3 3 3" xfId="32638" xr:uid="{00000000-0005-0000-0000-000042870000}"/>
    <cellStyle name="Normal 6 5 6 4 3 4" xfId="18224" xr:uid="{00000000-0005-0000-0000-000043870000}"/>
    <cellStyle name="Normal 6 5 6 4 3 4 2" xfId="36747" xr:uid="{00000000-0005-0000-0000-000044870000}"/>
    <cellStyle name="Normal 6 5 6 4 3 5" xfId="26151" xr:uid="{00000000-0005-0000-0000-000045870000}"/>
    <cellStyle name="Normal 6 5 6 4 4" xfId="18225" xr:uid="{00000000-0005-0000-0000-000046870000}"/>
    <cellStyle name="Normal 6 5 6 4 4 2" xfId="18226" xr:uid="{00000000-0005-0000-0000-000047870000}"/>
    <cellStyle name="Normal 6 5 6 4 4 2 2" xfId="18227" xr:uid="{00000000-0005-0000-0000-000048870000}"/>
    <cellStyle name="Normal 6 5 6 4 4 2 2 2" xfId="42657" xr:uid="{00000000-0005-0000-0000-000049870000}"/>
    <cellStyle name="Normal 6 5 6 4 4 2 3" xfId="32639" xr:uid="{00000000-0005-0000-0000-00004A870000}"/>
    <cellStyle name="Normal 6 5 6 4 4 3" xfId="18228" xr:uid="{00000000-0005-0000-0000-00004B870000}"/>
    <cellStyle name="Normal 6 5 6 4 4 3 2" xfId="18229" xr:uid="{00000000-0005-0000-0000-00004C870000}"/>
    <cellStyle name="Normal 6 5 6 4 4 3 2 2" xfId="42658" xr:uid="{00000000-0005-0000-0000-00004D870000}"/>
    <cellStyle name="Normal 6 5 6 4 4 3 3" xfId="32640" xr:uid="{00000000-0005-0000-0000-00004E870000}"/>
    <cellStyle name="Normal 6 5 6 4 4 4" xfId="18230" xr:uid="{00000000-0005-0000-0000-00004F870000}"/>
    <cellStyle name="Normal 6 5 6 4 4 4 2" xfId="36748" xr:uid="{00000000-0005-0000-0000-000050870000}"/>
    <cellStyle name="Normal 6 5 6 4 4 5" xfId="26152" xr:uid="{00000000-0005-0000-0000-000051870000}"/>
    <cellStyle name="Normal 6 5 6 4 5" xfId="18231" xr:uid="{00000000-0005-0000-0000-000052870000}"/>
    <cellStyle name="Normal 6 5 6 4 5 2" xfId="18232" xr:uid="{00000000-0005-0000-0000-000053870000}"/>
    <cellStyle name="Normal 6 5 6 4 5 2 2" xfId="42659" xr:uid="{00000000-0005-0000-0000-000054870000}"/>
    <cellStyle name="Normal 6 5 6 4 5 3" xfId="32641" xr:uid="{00000000-0005-0000-0000-000055870000}"/>
    <cellStyle name="Normal 6 5 6 4 6" xfId="18233" xr:uid="{00000000-0005-0000-0000-000056870000}"/>
    <cellStyle name="Normal 6 5 6 4 6 2" xfId="18234" xr:uid="{00000000-0005-0000-0000-000057870000}"/>
    <cellStyle name="Normal 6 5 6 4 6 2 2" xfId="42660" xr:uid="{00000000-0005-0000-0000-000058870000}"/>
    <cellStyle name="Normal 6 5 6 4 6 3" xfId="32642" xr:uid="{00000000-0005-0000-0000-000059870000}"/>
    <cellStyle name="Normal 6 5 6 4 7" xfId="18235" xr:uid="{00000000-0005-0000-0000-00005A870000}"/>
    <cellStyle name="Normal 6 5 6 4 7 2" xfId="36743" xr:uid="{00000000-0005-0000-0000-00005B870000}"/>
    <cellStyle name="Normal 6 5 6 4 8" xfId="26147" xr:uid="{00000000-0005-0000-0000-00005C870000}"/>
    <cellStyle name="Normal 6 5 6 5" xfId="18236" xr:uid="{00000000-0005-0000-0000-00005D870000}"/>
    <cellStyle name="Normal 6 5 6 5 2" xfId="18237" xr:uid="{00000000-0005-0000-0000-00005E870000}"/>
    <cellStyle name="Normal 6 5 6 5 2 2" xfId="18238" xr:uid="{00000000-0005-0000-0000-00005F870000}"/>
    <cellStyle name="Normal 6 5 6 5 2 2 2" xfId="18239" xr:uid="{00000000-0005-0000-0000-000060870000}"/>
    <cellStyle name="Normal 6 5 6 5 2 2 2 2" xfId="42661" xr:uid="{00000000-0005-0000-0000-000061870000}"/>
    <cellStyle name="Normal 6 5 6 5 2 2 3" xfId="32643" xr:uid="{00000000-0005-0000-0000-000062870000}"/>
    <cellStyle name="Normal 6 5 6 5 2 3" xfId="18240" xr:uid="{00000000-0005-0000-0000-000063870000}"/>
    <cellStyle name="Normal 6 5 6 5 2 3 2" xfId="18241" xr:uid="{00000000-0005-0000-0000-000064870000}"/>
    <cellStyle name="Normal 6 5 6 5 2 3 2 2" xfId="42662" xr:uid="{00000000-0005-0000-0000-000065870000}"/>
    <cellStyle name="Normal 6 5 6 5 2 3 3" xfId="32644" xr:uid="{00000000-0005-0000-0000-000066870000}"/>
    <cellStyle name="Normal 6 5 6 5 2 4" xfId="18242" xr:uid="{00000000-0005-0000-0000-000067870000}"/>
    <cellStyle name="Normal 6 5 6 5 2 4 2" xfId="36750" xr:uid="{00000000-0005-0000-0000-000068870000}"/>
    <cellStyle name="Normal 6 5 6 5 2 5" xfId="26154" xr:uid="{00000000-0005-0000-0000-000069870000}"/>
    <cellStyle name="Normal 6 5 6 5 3" xfId="18243" xr:uid="{00000000-0005-0000-0000-00006A870000}"/>
    <cellStyle name="Normal 6 5 6 5 3 2" xfId="18244" xr:uid="{00000000-0005-0000-0000-00006B870000}"/>
    <cellStyle name="Normal 6 5 6 5 3 2 2" xfId="18245" xr:uid="{00000000-0005-0000-0000-00006C870000}"/>
    <cellStyle name="Normal 6 5 6 5 3 2 2 2" xfId="42663" xr:uid="{00000000-0005-0000-0000-00006D870000}"/>
    <cellStyle name="Normal 6 5 6 5 3 2 3" xfId="32645" xr:uid="{00000000-0005-0000-0000-00006E870000}"/>
    <cellStyle name="Normal 6 5 6 5 3 3" xfId="18246" xr:uid="{00000000-0005-0000-0000-00006F870000}"/>
    <cellStyle name="Normal 6 5 6 5 3 3 2" xfId="18247" xr:uid="{00000000-0005-0000-0000-000070870000}"/>
    <cellStyle name="Normal 6 5 6 5 3 3 2 2" xfId="42664" xr:uid="{00000000-0005-0000-0000-000071870000}"/>
    <cellStyle name="Normal 6 5 6 5 3 3 3" xfId="32646" xr:uid="{00000000-0005-0000-0000-000072870000}"/>
    <cellStyle name="Normal 6 5 6 5 3 4" xfId="18248" xr:uid="{00000000-0005-0000-0000-000073870000}"/>
    <cellStyle name="Normal 6 5 6 5 3 4 2" xfId="36751" xr:uid="{00000000-0005-0000-0000-000074870000}"/>
    <cellStyle name="Normal 6 5 6 5 3 5" xfId="26155" xr:uid="{00000000-0005-0000-0000-000075870000}"/>
    <cellStyle name="Normal 6 5 6 5 4" xfId="18249" xr:uid="{00000000-0005-0000-0000-000076870000}"/>
    <cellStyle name="Normal 6 5 6 5 4 2" xfId="18250" xr:uid="{00000000-0005-0000-0000-000077870000}"/>
    <cellStyle name="Normal 6 5 6 5 4 2 2" xfId="42665" xr:uid="{00000000-0005-0000-0000-000078870000}"/>
    <cellStyle name="Normal 6 5 6 5 4 3" xfId="32647" xr:uid="{00000000-0005-0000-0000-000079870000}"/>
    <cellStyle name="Normal 6 5 6 5 5" xfId="18251" xr:uid="{00000000-0005-0000-0000-00007A870000}"/>
    <cellStyle name="Normal 6 5 6 5 5 2" xfId="18252" xr:uid="{00000000-0005-0000-0000-00007B870000}"/>
    <cellStyle name="Normal 6 5 6 5 5 2 2" xfId="42666" xr:uid="{00000000-0005-0000-0000-00007C870000}"/>
    <cellStyle name="Normal 6 5 6 5 5 3" xfId="32648" xr:uid="{00000000-0005-0000-0000-00007D870000}"/>
    <cellStyle name="Normal 6 5 6 5 6" xfId="18253" xr:uid="{00000000-0005-0000-0000-00007E870000}"/>
    <cellStyle name="Normal 6 5 6 5 6 2" xfId="36749" xr:uid="{00000000-0005-0000-0000-00007F870000}"/>
    <cellStyle name="Normal 6 5 6 5 7" xfId="26153" xr:uid="{00000000-0005-0000-0000-000080870000}"/>
    <cellStyle name="Normal 6 5 6 6" xfId="18254" xr:uid="{00000000-0005-0000-0000-000081870000}"/>
    <cellStyle name="Normal 6 5 6 6 2" xfId="18255" xr:uid="{00000000-0005-0000-0000-000082870000}"/>
    <cellStyle name="Normal 6 5 6 6 2 2" xfId="18256" xr:uid="{00000000-0005-0000-0000-000083870000}"/>
    <cellStyle name="Normal 6 5 6 6 2 2 2" xfId="42667" xr:uid="{00000000-0005-0000-0000-000084870000}"/>
    <cellStyle name="Normal 6 5 6 6 2 3" xfId="32649" xr:uid="{00000000-0005-0000-0000-000085870000}"/>
    <cellStyle name="Normal 6 5 6 6 3" xfId="18257" xr:uid="{00000000-0005-0000-0000-000086870000}"/>
    <cellStyle name="Normal 6 5 6 6 3 2" xfId="18258" xr:uid="{00000000-0005-0000-0000-000087870000}"/>
    <cellStyle name="Normal 6 5 6 6 3 2 2" xfId="42668" xr:uid="{00000000-0005-0000-0000-000088870000}"/>
    <cellStyle name="Normal 6 5 6 6 3 3" xfId="32650" xr:uid="{00000000-0005-0000-0000-000089870000}"/>
    <cellStyle name="Normal 6 5 6 6 4" xfId="18259" xr:uid="{00000000-0005-0000-0000-00008A870000}"/>
    <cellStyle name="Normal 6 5 6 6 4 2" xfId="36752" xr:uid="{00000000-0005-0000-0000-00008B870000}"/>
    <cellStyle name="Normal 6 5 6 6 5" xfId="26156" xr:uid="{00000000-0005-0000-0000-00008C870000}"/>
    <cellStyle name="Normal 6 5 6 7" xfId="18260" xr:uid="{00000000-0005-0000-0000-00008D870000}"/>
    <cellStyle name="Normal 6 5 6 7 2" xfId="18261" xr:uid="{00000000-0005-0000-0000-00008E870000}"/>
    <cellStyle name="Normal 6 5 6 7 2 2" xfId="18262" xr:uid="{00000000-0005-0000-0000-00008F870000}"/>
    <cellStyle name="Normal 6 5 6 7 2 2 2" xfId="42669" xr:uid="{00000000-0005-0000-0000-000090870000}"/>
    <cellStyle name="Normal 6 5 6 7 2 3" xfId="32651" xr:uid="{00000000-0005-0000-0000-000091870000}"/>
    <cellStyle name="Normal 6 5 6 7 3" xfId="18263" xr:uid="{00000000-0005-0000-0000-000092870000}"/>
    <cellStyle name="Normal 6 5 6 7 3 2" xfId="18264" xr:uid="{00000000-0005-0000-0000-000093870000}"/>
    <cellStyle name="Normal 6 5 6 7 3 2 2" xfId="42670" xr:uid="{00000000-0005-0000-0000-000094870000}"/>
    <cellStyle name="Normal 6 5 6 7 3 3" xfId="32652" xr:uid="{00000000-0005-0000-0000-000095870000}"/>
    <cellStyle name="Normal 6 5 6 7 4" xfId="18265" xr:uid="{00000000-0005-0000-0000-000096870000}"/>
    <cellStyle name="Normal 6 5 6 7 4 2" xfId="36753" xr:uid="{00000000-0005-0000-0000-000097870000}"/>
    <cellStyle name="Normal 6 5 6 7 5" xfId="26157" xr:uid="{00000000-0005-0000-0000-000098870000}"/>
    <cellStyle name="Normal 6 5 6 8" xfId="18266" xr:uid="{00000000-0005-0000-0000-000099870000}"/>
    <cellStyle name="Normal 6 5 6 8 2" xfId="18267" xr:uid="{00000000-0005-0000-0000-00009A870000}"/>
    <cellStyle name="Normal 6 5 6 8 2 2" xfId="42671" xr:uid="{00000000-0005-0000-0000-00009B870000}"/>
    <cellStyle name="Normal 6 5 6 8 3" xfId="32653" xr:uid="{00000000-0005-0000-0000-00009C870000}"/>
    <cellStyle name="Normal 6 5 6 9" xfId="18268" xr:uid="{00000000-0005-0000-0000-00009D870000}"/>
    <cellStyle name="Normal 6 5 6 9 2" xfId="18269" xr:uid="{00000000-0005-0000-0000-00009E870000}"/>
    <cellStyle name="Normal 6 5 6 9 2 2" xfId="42672" xr:uid="{00000000-0005-0000-0000-00009F870000}"/>
    <cellStyle name="Normal 6 5 6 9 3" xfId="32654" xr:uid="{00000000-0005-0000-0000-0000A0870000}"/>
    <cellStyle name="Normal 6 5 7" xfId="18270" xr:uid="{00000000-0005-0000-0000-0000A1870000}"/>
    <cellStyle name="Normal 6 5 7 10" xfId="26158" xr:uid="{00000000-0005-0000-0000-0000A2870000}"/>
    <cellStyle name="Normal 6 5 7 2" xfId="18271" xr:uid="{00000000-0005-0000-0000-0000A3870000}"/>
    <cellStyle name="Normal 6 5 7 2 2" xfId="18272" xr:uid="{00000000-0005-0000-0000-0000A4870000}"/>
    <cellStyle name="Normal 6 5 7 2 2 2" xfId="18273" xr:uid="{00000000-0005-0000-0000-0000A5870000}"/>
    <cellStyle name="Normal 6 5 7 2 2 2 2" xfId="18274" xr:uid="{00000000-0005-0000-0000-0000A6870000}"/>
    <cellStyle name="Normal 6 5 7 2 2 2 2 2" xfId="18275" xr:uid="{00000000-0005-0000-0000-0000A7870000}"/>
    <cellStyle name="Normal 6 5 7 2 2 2 2 2 2" xfId="42673" xr:uid="{00000000-0005-0000-0000-0000A8870000}"/>
    <cellStyle name="Normal 6 5 7 2 2 2 2 3" xfId="32655" xr:uid="{00000000-0005-0000-0000-0000A9870000}"/>
    <cellStyle name="Normal 6 5 7 2 2 2 3" xfId="18276" xr:uid="{00000000-0005-0000-0000-0000AA870000}"/>
    <cellStyle name="Normal 6 5 7 2 2 2 3 2" xfId="18277" xr:uid="{00000000-0005-0000-0000-0000AB870000}"/>
    <cellStyle name="Normal 6 5 7 2 2 2 3 2 2" xfId="42674" xr:uid="{00000000-0005-0000-0000-0000AC870000}"/>
    <cellStyle name="Normal 6 5 7 2 2 2 3 3" xfId="32656" xr:uid="{00000000-0005-0000-0000-0000AD870000}"/>
    <cellStyle name="Normal 6 5 7 2 2 2 4" xfId="18278" xr:uid="{00000000-0005-0000-0000-0000AE870000}"/>
    <cellStyle name="Normal 6 5 7 2 2 2 4 2" xfId="36757" xr:uid="{00000000-0005-0000-0000-0000AF870000}"/>
    <cellStyle name="Normal 6 5 7 2 2 2 5" xfId="26161" xr:uid="{00000000-0005-0000-0000-0000B0870000}"/>
    <cellStyle name="Normal 6 5 7 2 2 3" xfId="18279" xr:uid="{00000000-0005-0000-0000-0000B1870000}"/>
    <cellStyle name="Normal 6 5 7 2 2 3 2" xfId="18280" xr:uid="{00000000-0005-0000-0000-0000B2870000}"/>
    <cellStyle name="Normal 6 5 7 2 2 3 2 2" xfId="18281" xr:uid="{00000000-0005-0000-0000-0000B3870000}"/>
    <cellStyle name="Normal 6 5 7 2 2 3 2 2 2" xfId="42675" xr:uid="{00000000-0005-0000-0000-0000B4870000}"/>
    <cellStyle name="Normal 6 5 7 2 2 3 2 3" xfId="32657" xr:uid="{00000000-0005-0000-0000-0000B5870000}"/>
    <cellStyle name="Normal 6 5 7 2 2 3 3" xfId="18282" xr:uid="{00000000-0005-0000-0000-0000B6870000}"/>
    <cellStyle name="Normal 6 5 7 2 2 3 3 2" xfId="18283" xr:uid="{00000000-0005-0000-0000-0000B7870000}"/>
    <cellStyle name="Normal 6 5 7 2 2 3 3 2 2" xfId="42676" xr:uid="{00000000-0005-0000-0000-0000B8870000}"/>
    <cellStyle name="Normal 6 5 7 2 2 3 3 3" xfId="32658" xr:uid="{00000000-0005-0000-0000-0000B9870000}"/>
    <cellStyle name="Normal 6 5 7 2 2 3 4" xfId="18284" xr:uid="{00000000-0005-0000-0000-0000BA870000}"/>
    <cellStyle name="Normal 6 5 7 2 2 3 4 2" xfId="36758" xr:uid="{00000000-0005-0000-0000-0000BB870000}"/>
    <cellStyle name="Normal 6 5 7 2 2 3 5" xfId="26162" xr:uid="{00000000-0005-0000-0000-0000BC870000}"/>
    <cellStyle name="Normal 6 5 7 2 2 4" xfId="18285" xr:uid="{00000000-0005-0000-0000-0000BD870000}"/>
    <cellStyle name="Normal 6 5 7 2 2 4 2" xfId="18286" xr:uid="{00000000-0005-0000-0000-0000BE870000}"/>
    <cellStyle name="Normal 6 5 7 2 2 4 2 2" xfId="42677" xr:uid="{00000000-0005-0000-0000-0000BF870000}"/>
    <cellStyle name="Normal 6 5 7 2 2 4 3" xfId="32659" xr:uid="{00000000-0005-0000-0000-0000C0870000}"/>
    <cellStyle name="Normal 6 5 7 2 2 5" xfId="18287" xr:uid="{00000000-0005-0000-0000-0000C1870000}"/>
    <cellStyle name="Normal 6 5 7 2 2 5 2" xfId="18288" xr:uid="{00000000-0005-0000-0000-0000C2870000}"/>
    <cellStyle name="Normal 6 5 7 2 2 5 2 2" xfId="42678" xr:uid="{00000000-0005-0000-0000-0000C3870000}"/>
    <cellStyle name="Normal 6 5 7 2 2 5 3" xfId="32660" xr:uid="{00000000-0005-0000-0000-0000C4870000}"/>
    <cellStyle name="Normal 6 5 7 2 2 6" xfId="18289" xr:uid="{00000000-0005-0000-0000-0000C5870000}"/>
    <cellStyle name="Normal 6 5 7 2 2 6 2" xfId="36756" xr:uid="{00000000-0005-0000-0000-0000C6870000}"/>
    <cellStyle name="Normal 6 5 7 2 2 7" xfId="26160" xr:uid="{00000000-0005-0000-0000-0000C7870000}"/>
    <cellStyle name="Normal 6 5 7 2 3" xfId="18290" xr:uid="{00000000-0005-0000-0000-0000C8870000}"/>
    <cellStyle name="Normal 6 5 7 2 3 2" xfId="18291" xr:uid="{00000000-0005-0000-0000-0000C9870000}"/>
    <cellStyle name="Normal 6 5 7 2 3 2 2" xfId="18292" xr:uid="{00000000-0005-0000-0000-0000CA870000}"/>
    <cellStyle name="Normal 6 5 7 2 3 2 2 2" xfId="42679" xr:uid="{00000000-0005-0000-0000-0000CB870000}"/>
    <cellStyle name="Normal 6 5 7 2 3 2 3" xfId="32661" xr:uid="{00000000-0005-0000-0000-0000CC870000}"/>
    <cellStyle name="Normal 6 5 7 2 3 3" xfId="18293" xr:uid="{00000000-0005-0000-0000-0000CD870000}"/>
    <cellStyle name="Normal 6 5 7 2 3 3 2" xfId="18294" xr:uid="{00000000-0005-0000-0000-0000CE870000}"/>
    <cellStyle name="Normal 6 5 7 2 3 3 2 2" xfId="42680" xr:uid="{00000000-0005-0000-0000-0000CF870000}"/>
    <cellStyle name="Normal 6 5 7 2 3 3 3" xfId="32662" xr:uid="{00000000-0005-0000-0000-0000D0870000}"/>
    <cellStyle name="Normal 6 5 7 2 3 4" xfId="18295" xr:uid="{00000000-0005-0000-0000-0000D1870000}"/>
    <cellStyle name="Normal 6 5 7 2 3 4 2" xfId="36759" xr:uid="{00000000-0005-0000-0000-0000D2870000}"/>
    <cellStyle name="Normal 6 5 7 2 3 5" xfId="26163" xr:uid="{00000000-0005-0000-0000-0000D3870000}"/>
    <cellStyle name="Normal 6 5 7 2 4" xfId="18296" xr:uid="{00000000-0005-0000-0000-0000D4870000}"/>
    <cellStyle name="Normal 6 5 7 2 4 2" xfId="18297" xr:uid="{00000000-0005-0000-0000-0000D5870000}"/>
    <cellStyle name="Normal 6 5 7 2 4 2 2" xfId="18298" xr:uid="{00000000-0005-0000-0000-0000D6870000}"/>
    <cellStyle name="Normal 6 5 7 2 4 2 2 2" xfId="42681" xr:uid="{00000000-0005-0000-0000-0000D7870000}"/>
    <cellStyle name="Normal 6 5 7 2 4 2 3" xfId="32663" xr:uid="{00000000-0005-0000-0000-0000D8870000}"/>
    <cellStyle name="Normal 6 5 7 2 4 3" xfId="18299" xr:uid="{00000000-0005-0000-0000-0000D9870000}"/>
    <cellStyle name="Normal 6 5 7 2 4 3 2" xfId="18300" xr:uid="{00000000-0005-0000-0000-0000DA870000}"/>
    <cellStyle name="Normal 6 5 7 2 4 3 2 2" xfId="42682" xr:uid="{00000000-0005-0000-0000-0000DB870000}"/>
    <cellStyle name="Normal 6 5 7 2 4 3 3" xfId="32664" xr:uid="{00000000-0005-0000-0000-0000DC870000}"/>
    <cellStyle name="Normal 6 5 7 2 4 4" xfId="18301" xr:uid="{00000000-0005-0000-0000-0000DD870000}"/>
    <cellStyle name="Normal 6 5 7 2 4 4 2" xfId="36760" xr:uid="{00000000-0005-0000-0000-0000DE870000}"/>
    <cellStyle name="Normal 6 5 7 2 4 5" xfId="26164" xr:uid="{00000000-0005-0000-0000-0000DF870000}"/>
    <cellStyle name="Normal 6 5 7 2 5" xfId="18302" xr:uid="{00000000-0005-0000-0000-0000E0870000}"/>
    <cellStyle name="Normal 6 5 7 2 5 2" xfId="18303" xr:uid="{00000000-0005-0000-0000-0000E1870000}"/>
    <cellStyle name="Normal 6 5 7 2 5 2 2" xfId="42683" xr:uid="{00000000-0005-0000-0000-0000E2870000}"/>
    <cellStyle name="Normal 6 5 7 2 5 3" xfId="32665" xr:uid="{00000000-0005-0000-0000-0000E3870000}"/>
    <cellStyle name="Normal 6 5 7 2 6" xfId="18304" xr:uid="{00000000-0005-0000-0000-0000E4870000}"/>
    <cellStyle name="Normal 6 5 7 2 6 2" xfId="18305" xr:uid="{00000000-0005-0000-0000-0000E5870000}"/>
    <cellStyle name="Normal 6 5 7 2 6 2 2" xfId="42684" xr:uid="{00000000-0005-0000-0000-0000E6870000}"/>
    <cellStyle name="Normal 6 5 7 2 6 3" xfId="32666" xr:uid="{00000000-0005-0000-0000-0000E7870000}"/>
    <cellStyle name="Normal 6 5 7 2 7" xfId="18306" xr:uid="{00000000-0005-0000-0000-0000E8870000}"/>
    <cellStyle name="Normal 6 5 7 2 7 2" xfId="36755" xr:uid="{00000000-0005-0000-0000-0000E9870000}"/>
    <cellStyle name="Normal 6 5 7 2 8" xfId="26159" xr:uid="{00000000-0005-0000-0000-0000EA870000}"/>
    <cellStyle name="Normal 6 5 7 3" xfId="18307" xr:uid="{00000000-0005-0000-0000-0000EB870000}"/>
    <cellStyle name="Normal 6 5 7 3 2" xfId="18308" xr:uid="{00000000-0005-0000-0000-0000EC870000}"/>
    <cellStyle name="Normal 6 5 7 3 2 2" xfId="18309" xr:uid="{00000000-0005-0000-0000-0000ED870000}"/>
    <cellStyle name="Normal 6 5 7 3 2 2 2" xfId="18310" xr:uid="{00000000-0005-0000-0000-0000EE870000}"/>
    <cellStyle name="Normal 6 5 7 3 2 2 2 2" xfId="18311" xr:uid="{00000000-0005-0000-0000-0000EF870000}"/>
    <cellStyle name="Normal 6 5 7 3 2 2 2 2 2" xfId="42685" xr:uid="{00000000-0005-0000-0000-0000F0870000}"/>
    <cellStyle name="Normal 6 5 7 3 2 2 2 3" xfId="32667" xr:uid="{00000000-0005-0000-0000-0000F1870000}"/>
    <cellStyle name="Normal 6 5 7 3 2 2 3" xfId="18312" xr:uid="{00000000-0005-0000-0000-0000F2870000}"/>
    <cellStyle name="Normal 6 5 7 3 2 2 3 2" xfId="18313" xr:uid="{00000000-0005-0000-0000-0000F3870000}"/>
    <cellStyle name="Normal 6 5 7 3 2 2 3 2 2" xfId="42686" xr:uid="{00000000-0005-0000-0000-0000F4870000}"/>
    <cellStyle name="Normal 6 5 7 3 2 2 3 3" xfId="32668" xr:uid="{00000000-0005-0000-0000-0000F5870000}"/>
    <cellStyle name="Normal 6 5 7 3 2 2 4" xfId="18314" xr:uid="{00000000-0005-0000-0000-0000F6870000}"/>
    <cellStyle name="Normal 6 5 7 3 2 2 4 2" xfId="36763" xr:uid="{00000000-0005-0000-0000-0000F7870000}"/>
    <cellStyle name="Normal 6 5 7 3 2 2 5" xfId="26167" xr:uid="{00000000-0005-0000-0000-0000F8870000}"/>
    <cellStyle name="Normal 6 5 7 3 2 3" xfId="18315" xr:uid="{00000000-0005-0000-0000-0000F9870000}"/>
    <cellStyle name="Normal 6 5 7 3 2 3 2" xfId="18316" xr:uid="{00000000-0005-0000-0000-0000FA870000}"/>
    <cellStyle name="Normal 6 5 7 3 2 3 2 2" xfId="18317" xr:uid="{00000000-0005-0000-0000-0000FB870000}"/>
    <cellStyle name="Normal 6 5 7 3 2 3 2 2 2" xfId="42687" xr:uid="{00000000-0005-0000-0000-0000FC870000}"/>
    <cellStyle name="Normal 6 5 7 3 2 3 2 3" xfId="32669" xr:uid="{00000000-0005-0000-0000-0000FD870000}"/>
    <cellStyle name="Normal 6 5 7 3 2 3 3" xfId="18318" xr:uid="{00000000-0005-0000-0000-0000FE870000}"/>
    <cellStyle name="Normal 6 5 7 3 2 3 3 2" xfId="18319" xr:uid="{00000000-0005-0000-0000-0000FF870000}"/>
    <cellStyle name="Normal 6 5 7 3 2 3 3 2 2" xfId="42688" xr:uid="{00000000-0005-0000-0000-000000880000}"/>
    <cellStyle name="Normal 6 5 7 3 2 3 3 3" xfId="32670" xr:uid="{00000000-0005-0000-0000-000001880000}"/>
    <cellStyle name="Normal 6 5 7 3 2 3 4" xfId="18320" xr:uid="{00000000-0005-0000-0000-000002880000}"/>
    <cellStyle name="Normal 6 5 7 3 2 3 4 2" xfId="36764" xr:uid="{00000000-0005-0000-0000-000003880000}"/>
    <cellStyle name="Normal 6 5 7 3 2 3 5" xfId="26168" xr:uid="{00000000-0005-0000-0000-000004880000}"/>
    <cellStyle name="Normal 6 5 7 3 2 4" xfId="18321" xr:uid="{00000000-0005-0000-0000-000005880000}"/>
    <cellStyle name="Normal 6 5 7 3 2 4 2" xfId="18322" xr:uid="{00000000-0005-0000-0000-000006880000}"/>
    <cellStyle name="Normal 6 5 7 3 2 4 2 2" xfId="42689" xr:uid="{00000000-0005-0000-0000-000007880000}"/>
    <cellStyle name="Normal 6 5 7 3 2 4 3" xfId="32671" xr:uid="{00000000-0005-0000-0000-000008880000}"/>
    <cellStyle name="Normal 6 5 7 3 2 5" xfId="18323" xr:uid="{00000000-0005-0000-0000-000009880000}"/>
    <cellStyle name="Normal 6 5 7 3 2 5 2" xfId="18324" xr:uid="{00000000-0005-0000-0000-00000A880000}"/>
    <cellStyle name="Normal 6 5 7 3 2 5 2 2" xfId="42690" xr:uid="{00000000-0005-0000-0000-00000B880000}"/>
    <cellStyle name="Normal 6 5 7 3 2 5 3" xfId="32672" xr:uid="{00000000-0005-0000-0000-00000C880000}"/>
    <cellStyle name="Normal 6 5 7 3 2 6" xfId="18325" xr:uid="{00000000-0005-0000-0000-00000D880000}"/>
    <cellStyle name="Normal 6 5 7 3 2 6 2" xfId="36762" xr:uid="{00000000-0005-0000-0000-00000E880000}"/>
    <cellStyle name="Normal 6 5 7 3 2 7" xfId="26166" xr:uid="{00000000-0005-0000-0000-00000F880000}"/>
    <cellStyle name="Normal 6 5 7 3 3" xfId="18326" xr:uid="{00000000-0005-0000-0000-000010880000}"/>
    <cellStyle name="Normal 6 5 7 3 3 2" xfId="18327" xr:uid="{00000000-0005-0000-0000-000011880000}"/>
    <cellStyle name="Normal 6 5 7 3 3 2 2" xfId="18328" xr:uid="{00000000-0005-0000-0000-000012880000}"/>
    <cellStyle name="Normal 6 5 7 3 3 2 2 2" xfId="42691" xr:uid="{00000000-0005-0000-0000-000013880000}"/>
    <cellStyle name="Normal 6 5 7 3 3 2 3" xfId="32673" xr:uid="{00000000-0005-0000-0000-000014880000}"/>
    <cellStyle name="Normal 6 5 7 3 3 3" xfId="18329" xr:uid="{00000000-0005-0000-0000-000015880000}"/>
    <cellStyle name="Normal 6 5 7 3 3 3 2" xfId="18330" xr:uid="{00000000-0005-0000-0000-000016880000}"/>
    <cellStyle name="Normal 6 5 7 3 3 3 2 2" xfId="42692" xr:uid="{00000000-0005-0000-0000-000017880000}"/>
    <cellStyle name="Normal 6 5 7 3 3 3 3" xfId="32674" xr:uid="{00000000-0005-0000-0000-000018880000}"/>
    <cellStyle name="Normal 6 5 7 3 3 4" xfId="18331" xr:uid="{00000000-0005-0000-0000-000019880000}"/>
    <cellStyle name="Normal 6 5 7 3 3 4 2" xfId="36765" xr:uid="{00000000-0005-0000-0000-00001A880000}"/>
    <cellStyle name="Normal 6 5 7 3 3 5" xfId="26169" xr:uid="{00000000-0005-0000-0000-00001B880000}"/>
    <cellStyle name="Normal 6 5 7 3 4" xfId="18332" xr:uid="{00000000-0005-0000-0000-00001C880000}"/>
    <cellStyle name="Normal 6 5 7 3 4 2" xfId="18333" xr:uid="{00000000-0005-0000-0000-00001D880000}"/>
    <cellStyle name="Normal 6 5 7 3 4 2 2" xfId="18334" xr:uid="{00000000-0005-0000-0000-00001E880000}"/>
    <cellStyle name="Normal 6 5 7 3 4 2 2 2" xfId="42693" xr:uid="{00000000-0005-0000-0000-00001F880000}"/>
    <cellStyle name="Normal 6 5 7 3 4 2 3" xfId="32675" xr:uid="{00000000-0005-0000-0000-000020880000}"/>
    <cellStyle name="Normal 6 5 7 3 4 3" xfId="18335" xr:uid="{00000000-0005-0000-0000-000021880000}"/>
    <cellStyle name="Normal 6 5 7 3 4 3 2" xfId="18336" xr:uid="{00000000-0005-0000-0000-000022880000}"/>
    <cellStyle name="Normal 6 5 7 3 4 3 2 2" xfId="42694" xr:uid="{00000000-0005-0000-0000-000023880000}"/>
    <cellStyle name="Normal 6 5 7 3 4 3 3" xfId="32676" xr:uid="{00000000-0005-0000-0000-000024880000}"/>
    <cellStyle name="Normal 6 5 7 3 4 4" xfId="18337" xr:uid="{00000000-0005-0000-0000-000025880000}"/>
    <cellStyle name="Normal 6 5 7 3 4 4 2" xfId="36766" xr:uid="{00000000-0005-0000-0000-000026880000}"/>
    <cellStyle name="Normal 6 5 7 3 4 5" xfId="26170" xr:uid="{00000000-0005-0000-0000-000027880000}"/>
    <cellStyle name="Normal 6 5 7 3 5" xfId="18338" xr:uid="{00000000-0005-0000-0000-000028880000}"/>
    <cellStyle name="Normal 6 5 7 3 5 2" xfId="18339" xr:uid="{00000000-0005-0000-0000-000029880000}"/>
    <cellStyle name="Normal 6 5 7 3 5 2 2" xfId="42695" xr:uid="{00000000-0005-0000-0000-00002A880000}"/>
    <cellStyle name="Normal 6 5 7 3 5 3" xfId="32677" xr:uid="{00000000-0005-0000-0000-00002B880000}"/>
    <cellStyle name="Normal 6 5 7 3 6" xfId="18340" xr:uid="{00000000-0005-0000-0000-00002C880000}"/>
    <cellStyle name="Normal 6 5 7 3 6 2" xfId="18341" xr:uid="{00000000-0005-0000-0000-00002D880000}"/>
    <cellStyle name="Normal 6 5 7 3 6 2 2" xfId="42696" xr:uid="{00000000-0005-0000-0000-00002E880000}"/>
    <cellStyle name="Normal 6 5 7 3 6 3" xfId="32678" xr:uid="{00000000-0005-0000-0000-00002F880000}"/>
    <cellStyle name="Normal 6 5 7 3 7" xfId="18342" xr:uid="{00000000-0005-0000-0000-000030880000}"/>
    <cellStyle name="Normal 6 5 7 3 7 2" xfId="36761" xr:uid="{00000000-0005-0000-0000-000031880000}"/>
    <cellStyle name="Normal 6 5 7 3 8" xfId="26165" xr:uid="{00000000-0005-0000-0000-000032880000}"/>
    <cellStyle name="Normal 6 5 7 4" xfId="18343" xr:uid="{00000000-0005-0000-0000-000033880000}"/>
    <cellStyle name="Normal 6 5 7 4 2" xfId="18344" xr:uid="{00000000-0005-0000-0000-000034880000}"/>
    <cellStyle name="Normal 6 5 7 4 2 2" xfId="18345" xr:uid="{00000000-0005-0000-0000-000035880000}"/>
    <cellStyle name="Normal 6 5 7 4 2 2 2" xfId="18346" xr:uid="{00000000-0005-0000-0000-000036880000}"/>
    <cellStyle name="Normal 6 5 7 4 2 2 2 2" xfId="42697" xr:uid="{00000000-0005-0000-0000-000037880000}"/>
    <cellStyle name="Normal 6 5 7 4 2 2 3" xfId="32679" xr:uid="{00000000-0005-0000-0000-000038880000}"/>
    <cellStyle name="Normal 6 5 7 4 2 3" xfId="18347" xr:uid="{00000000-0005-0000-0000-000039880000}"/>
    <cellStyle name="Normal 6 5 7 4 2 3 2" xfId="18348" xr:uid="{00000000-0005-0000-0000-00003A880000}"/>
    <cellStyle name="Normal 6 5 7 4 2 3 2 2" xfId="42698" xr:uid="{00000000-0005-0000-0000-00003B880000}"/>
    <cellStyle name="Normal 6 5 7 4 2 3 3" xfId="32680" xr:uid="{00000000-0005-0000-0000-00003C880000}"/>
    <cellStyle name="Normal 6 5 7 4 2 4" xfId="18349" xr:uid="{00000000-0005-0000-0000-00003D880000}"/>
    <cellStyle name="Normal 6 5 7 4 2 4 2" xfId="36768" xr:uid="{00000000-0005-0000-0000-00003E880000}"/>
    <cellStyle name="Normal 6 5 7 4 2 5" xfId="26172" xr:uid="{00000000-0005-0000-0000-00003F880000}"/>
    <cellStyle name="Normal 6 5 7 4 3" xfId="18350" xr:uid="{00000000-0005-0000-0000-000040880000}"/>
    <cellStyle name="Normal 6 5 7 4 3 2" xfId="18351" xr:uid="{00000000-0005-0000-0000-000041880000}"/>
    <cellStyle name="Normal 6 5 7 4 3 2 2" xfId="18352" xr:uid="{00000000-0005-0000-0000-000042880000}"/>
    <cellStyle name="Normal 6 5 7 4 3 2 2 2" xfId="42699" xr:uid="{00000000-0005-0000-0000-000043880000}"/>
    <cellStyle name="Normal 6 5 7 4 3 2 3" xfId="32681" xr:uid="{00000000-0005-0000-0000-000044880000}"/>
    <cellStyle name="Normal 6 5 7 4 3 3" xfId="18353" xr:uid="{00000000-0005-0000-0000-000045880000}"/>
    <cellStyle name="Normal 6 5 7 4 3 3 2" xfId="18354" xr:uid="{00000000-0005-0000-0000-000046880000}"/>
    <cellStyle name="Normal 6 5 7 4 3 3 2 2" xfId="42700" xr:uid="{00000000-0005-0000-0000-000047880000}"/>
    <cellStyle name="Normal 6 5 7 4 3 3 3" xfId="32682" xr:uid="{00000000-0005-0000-0000-000048880000}"/>
    <cellStyle name="Normal 6 5 7 4 3 4" xfId="18355" xr:uid="{00000000-0005-0000-0000-000049880000}"/>
    <cellStyle name="Normal 6 5 7 4 3 4 2" xfId="36769" xr:uid="{00000000-0005-0000-0000-00004A880000}"/>
    <cellStyle name="Normal 6 5 7 4 3 5" xfId="26173" xr:uid="{00000000-0005-0000-0000-00004B880000}"/>
    <cellStyle name="Normal 6 5 7 4 4" xfId="18356" xr:uid="{00000000-0005-0000-0000-00004C880000}"/>
    <cellStyle name="Normal 6 5 7 4 4 2" xfId="18357" xr:uid="{00000000-0005-0000-0000-00004D880000}"/>
    <cellStyle name="Normal 6 5 7 4 4 2 2" xfId="42701" xr:uid="{00000000-0005-0000-0000-00004E880000}"/>
    <cellStyle name="Normal 6 5 7 4 4 3" xfId="32683" xr:uid="{00000000-0005-0000-0000-00004F880000}"/>
    <cellStyle name="Normal 6 5 7 4 5" xfId="18358" xr:uid="{00000000-0005-0000-0000-000050880000}"/>
    <cellStyle name="Normal 6 5 7 4 5 2" xfId="18359" xr:uid="{00000000-0005-0000-0000-000051880000}"/>
    <cellStyle name="Normal 6 5 7 4 5 2 2" xfId="42702" xr:uid="{00000000-0005-0000-0000-000052880000}"/>
    <cellStyle name="Normal 6 5 7 4 5 3" xfId="32684" xr:uid="{00000000-0005-0000-0000-000053880000}"/>
    <cellStyle name="Normal 6 5 7 4 6" xfId="18360" xr:uid="{00000000-0005-0000-0000-000054880000}"/>
    <cellStyle name="Normal 6 5 7 4 6 2" xfId="36767" xr:uid="{00000000-0005-0000-0000-000055880000}"/>
    <cellStyle name="Normal 6 5 7 4 7" xfId="26171" xr:uid="{00000000-0005-0000-0000-000056880000}"/>
    <cellStyle name="Normal 6 5 7 5" xfId="18361" xr:uid="{00000000-0005-0000-0000-000057880000}"/>
    <cellStyle name="Normal 6 5 7 5 2" xfId="18362" xr:uid="{00000000-0005-0000-0000-000058880000}"/>
    <cellStyle name="Normal 6 5 7 5 2 2" xfId="18363" xr:uid="{00000000-0005-0000-0000-000059880000}"/>
    <cellStyle name="Normal 6 5 7 5 2 2 2" xfId="42703" xr:uid="{00000000-0005-0000-0000-00005A880000}"/>
    <cellStyle name="Normal 6 5 7 5 2 3" xfId="32685" xr:uid="{00000000-0005-0000-0000-00005B880000}"/>
    <cellStyle name="Normal 6 5 7 5 3" xfId="18364" xr:uid="{00000000-0005-0000-0000-00005C880000}"/>
    <cellStyle name="Normal 6 5 7 5 3 2" xfId="18365" xr:uid="{00000000-0005-0000-0000-00005D880000}"/>
    <cellStyle name="Normal 6 5 7 5 3 2 2" xfId="42704" xr:uid="{00000000-0005-0000-0000-00005E880000}"/>
    <cellStyle name="Normal 6 5 7 5 3 3" xfId="32686" xr:uid="{00000000-0005-0000-0000-00005F880000}"/>
    <cellStyle name="Normal 6 5 7 5 4" xfId="18366" xr:uid="{00000000-0005-0000-0000-000060880000}"/>
    <cellStyle name="Normal 6 5 7 5 4 2" xfId="36770" xr:uid="{00000000-0005-0000-0000-000061880000}"/>
    <cellStyle name="Normal 6 5 7 5 5" xfId="26174" xr:uid="{00000000-0005-0000-0000-000062880000}"/>
    <cellStyle name="Normal 6 5 7 6" xfId="18367" xr:uid="{00000000-0005-0000-0000-000063880000}"/>
    <cellStyle name="Normal 6 5 7 6 2" xfId="18368" xr:uid="{00000000-0005-0000-0000-000064880000}"/>
    <cellStyle name="Normal 6 5 7 6 2 2" xfId="18369" xr:uid="{00000000-0005-0000-0000-000065880000}"/>
    <cellStyle name="Normal 6 5 7 6 2 2 2" xfId="42705" xr:uid="{00000000-0005-0000-0000-000066880000}"/>
    <cellStyle name="Normal 6 5 7 6 2 3" xfId="32687" xr:uid="{00000000-0005-0000-0000-000067880000}"/>
    <cellStyle name="Normal 6 5 7 6 3" xfId="18370" xr:uid="{00000000-0005-0000-0000-000068880000}"/>
    <cellStyle name="Normal 6 5 7 6 3 2" xfId="18371" xr:uid="{00000000-0005-0000-0000-000069880000}"/>
    <cellStyle name="Normal 6 5 7 6 3 2 2" xfId="42706" xr:uid="{00000000-0005-0000-0000-00006A880000}"/>
    <cellStyle name="Normal 6 5 7 6 3 3" xfId="32688" xr:uid="{00000000-0005-0000-0000-00006B880000}"/>
    <cellStyle name="Normal 6 5 7 6 4" xfId="18372" xr:uid="{00000000-0005-0000-0000-00006C880000}"/>
    <cellStyle name="Normal 6 5 7 6 4 2" xfId="36771" xr:uid="{00000000-0005-0000-0000-00006D880000}"/>
    <cellStyle name="Normal 6 5 7 6 5" xfId="26175" xr:uid="{00000000-0005-0000-0000-00006E880000}"/>
    <cellStyle name="Normal 6 5 7 7" xfId="18373" xr:uid="{00000000-0005-0000-0000-00006F880000}"/>
    <cellStyle name="Normal 6 5 7 7 2" xfId="18374" xr:uid="{00000000-0005-0000-0000-000070880000}"/>
    <cellStyle name="Normal 6 5 7 7 2 2" xfId="42707" xr:uid="{00000000-0005-0000-0000-000071880000}"/>
    <cellStyle name="Normal 6 5 7 7 3" xfId="32689" xr:uid="{00000000-0005-0000-0000-000072880000}"/>
    <cellStyle name="Normal 6 5 7 8" xfId="18375" xr:uid="{00000000-0005-0000-0000-000073880000}"/>
    <cellStyle name="Normal 6 5 7 8 2" xfId="18376" xr:uid="{00000000-0005-0000-0000-000074880000}"/>
    <cellStyle name="Normal 6 5 7 8 2 2" xfId="42708" xr:uid="{00000000-0005-0000-0000-000075880000}"/>
    <cellStyle name="Normal 6 5 7 8 3" xfId="32690" xr:uid="{00000000-0005-0000-0000-000076880000}"/>
    <cellStyle name="Normal 6 5 7 9" xfId="18377" xr:uid="{00000000-0005-0000-0000-000077880000}"/>
    <cellStyle name="Normal 6 5 7 9 2" xfId="36754" xr:uid="{00000000-0005-0000-0000-000078880000}"/>
    <cellStyle name="Normal 6 5 8" xfId="18378" xr:uid="{00000000-0005-0000-0000-000079880000}"/>
    <cellStyle name="Normal 6 5 8 10" xfId="26176" xr:uid="{00000000-0005-0000-0000-00007A880000}"/>
    <cellStyle name="Normal 6 5 8 2" xfId="18379" xr:uid="{00000000-0005-0000-0000-00007B880000}"/>
    <cellStyle name="Normal 6 5 8 2 2" xfId="18380" xr:uid="{00000000-0005-0000-0000-00007C880000}"/>
    <cellStyle name="Normal 6 5 8 2 2 2" xfId="18381" xr:uid="{00000000-0005-0000-0000-00007D880000}"/>
    <cellStyle name="Normal 6 5 8 2 2 2 2" xfId="18382" xr:uid="{00000000-0005-0000-0000-00007E880000}"/>
    <cellStyle name="Normal 6 5 8 2 2 2 2 2" xfId="18383" xr:uid="{00000000-0005-0000-0000-00007F880000}"/>
    <cellStyle name="Normal 6 5 8 2 2 2 2 2 2" xfId="42709" xr:uid="{00000000-0005-0000-0000-000080880000}"/>
    <cellStyle name="Normal 6 5 8 2 2 2 2 3" xfId="32691" xr:uid="{00000000-0005-0000-0000-000081880000}"/>
    <cellStyle name="Normal 6 5 8 2 2 2 3" xfId="18384" xr:uid="{00000000-0005-0000-0000-000082880000}"/>
    <cellStyle name="Normal 6 5 8 2 2 2 3 2" xfId="18385" xr:uid="{00000000-0005-0000-0000-000083880000}"/>
    <cellStyle name="Normal 6 5 8 2 2 2 3 2 2" xfId="42710" xr:uid="{00000000-0005-0000-0000-000084880000}"/>
    <cellStyle name="Normal 6 5 8 2 2 2 3 3" xfId="32692" xr:uid="{00000000-0005-0000-0000-000085880000}"/>
    <cellStyle name="Normal 6 5 8 2 2 2 4" xfId="18386" xr:uid="{00000000-0005-0000-0000-000086880000}"/>
    <cellStyle name="Normal 6 5 8 2 2 2 4 2" xfId="36775" xr:uid="{00000000-0005-0000-0000-000087880000}"/>
    <cellStyle name="Normal 6 5 8 2 2 2 5" xfId="26179" xr:uid="{00000000-0005-0000-0000-000088880000}"/>
    <cellStyle name="Normal 6 5 8 2 2 3" xfId="18387" xr:uid="{00000000-0005-0000-0000-000089880000}"/>
    <cellStyle name="Normal 6 5 8 2 2 3 2" xfId="18388" xr:uid="{00000000-0005-0000-0000-00008A880000}"/>
    <cellStyle name="Normal 6 5 8 2 2 3 2 2" xfId="18389" xr:uid="{00000000-0005-0000-0000-00008B880000}"/>
    <cellStyle name="Normal 6 5 8 2 2 3 2 2 2" xfId="42711" xr:uid="{00000000-0005-0000-0000-00008C880000}"/>
    <cellStyle name="Normal 6 5 8 2 2 3 2 3" xfId="32693" xr:uid="{00000000-0005-0000-0000-00008D880000}"/>
    <cellStyle name="Normal 6 5 8 2 2 3 3" xfId="18390" xr:uid="{00000000-0005-0000-0000-00008E880000}"/>
    <cellStyle name="Normal 6 5 8 2 2 3 3 2" xfId="18391" xr:uid="{00000000-0005-0000-0000-00008F880000}"/>
    <cellStyle name="Normal 6 5 8 2 2 3 3 2 2" xfId="42712" xr:uid="{00000000-0005-0000-0000-000090880000}"/>
    <cellStyle name="Normal 6 5 8 2 2 3 3 3" xfId="32694" xr:uid="{00000000-0005-0000-0000-000091880000}"/>
    <cellStyle name="Normal 6 5 8 2 2 3 4" xfId="18392" xr:uid="{00000000-0005-0000-0000-000092880000}"/>
    <cellStyle name="Normal 6 5 8 2 2 3 4 2" xfId="36776" xr:uid="{00000000-0005-0000-0000-000093880000}"/>
    <cellStyle name="Normal 6 5 8 2 2 3 5" xfId="26180" xr:uid="{00000000-0005-0000-0000-000094880000}"/>
    <cellStyle name="Normal 6 5 8 2 2 4" xfId="18393" xr:uid="{00000000-0005-0000-0000-000095880000}"/>
    <cellStyle name="Normal 6 5 8 2 2 4 2" xfId="18394" xr:uid="{00000000-0005-0000-0000-000096880000}"/>
    <cellStyle name="Normal 6 5 8 2 2 4 2 2" xfId="42713" xr:uid="{00000000-0005-0000-0000-000097880000}"/>
    <cellStyle name="Normal 6 5 8 2 2 4 3" xfId="32695" xr:uid="{00000000-0005-0000-0000-000098880000}"/>
    <cellStyle name="Normal 6 5 8 2 2 5" xfId="18395" xr:uid="{00000000-0005-0000-0000-000099880000}"/>
    <cellStyle name="Normal 6 5 8 2 2 5 2" xfId="18396" xr:uid="{00000000-0005-0000-0000-00009A880000}"/>
    <cellStyle name="Normal 6 5 8 2 2 5 2 2" xfId="42714" xr:uid="{00000000-0005-0000-0000-00009B880000}"/>
    <cellStyle name="Normal 6 5 8 2 2 5 3" xfId="32696" xr:uid="{00000000-0005-0000-0000-00009C880000}"/>
    <cellStyle name="Normal 6 5 8 2 2 6" xfId="18397" xr:uid="{00000000-0005-0000-0000-00009D880000}"/>
    <cellStyle name="Normal 6 5 8 2 2 6 2" xfId="36774" xr:uid="{00000000-0005-0000-0000-00009E880000}"/>
    <cellStyle name="Normal 6 5 8 2 2 7" xfId="26178" xr:uid="{00000000-0005-0000-0000-00009F880000}"/>
    <cellStyle name="Normal 6 5 8 2 3" xfId="18398" xr:uid="{00000000-0005-0000-0000-0000A0880000}"/>
    <cellStyle name="Normal 6 5 8 2 3 2" xfId="18399" xr:uid="{00000000-0005-0000-0000-0000A1880000}"/>
    <cellStyle name="Normal 6 5 8 2 3 2 2" xfId="18400" xr:uid="{00000000-0005-0000-0000-0000A2880000}"/>
    <cellStyle name="Normal 6 5 8 2 3 2 2 2" xfId="42715" xr:uid="{00000000-0005-0000-0000-0000A3880000}"/>
    <cellStyle name="Normal 6 5 8 2 3 2 3" xfId="32697" xr:uid="{00000000-0005-0000-0000-0000A4880000}"/>
    <cellStyle name="Normal 6 5 8 2 3 3" xfId="18401" xr:uid="{00000000-0005-0000-0000-0000A5880000}"/>
    <cellStyle name="Normal 6 5 8 2 3 3 2" xfId="18402" xr:uid="{00000000-0005-0000-0000-0000A6880000}"/>
    <cellStyle name="Normal 6 5 8 2 3 3 2 2" xfId="42716" xr:uid="{00000000-0005-0000-0000-0000A7880000}"/>
    <cellStyle name="Normal 6 5 8 2 3 3 3" xfId="32698" xr:uid="{00000000-0005-0000-0000-0000A8880000}"/>
    <cellStyle name="Normal 6 5 8 2 3 4" xfId="18403" xr:uid="{00000000-0005-0000-0000-0000A9880000}"/>
    <cellStyle name="Normal 6 5 8 2 3 4 2" xfId="36777" xr:uid="{00000000-0005-0000-0000-0000AA880000}"/>
    <cellStyle name="Normal 6 5 8 2 3 5" xfId="26181" xr:uid="{00000000-0005-0000-0000-0000AB880000}"/>
    <cellStyle name="Normal 6 5 8 2 4" xfId="18404" xr:uid="{00000000-0005-0000-0000-0000AC880000}"/>
    <cellStyle name="Normal 6 5 8 2 4 2" xfId="18405" xr:uid="{00000000-0005-0000-0000-0000AD880000}"/>
    <cellStyle name="Normal 6 5 8 2 4 2 2" xfId="18406" xr:uid="{00000000-0005-0000-0000-0000AE880000}"/>
    <cellStyle name="Normal 6 5 8 2 4 2 2 2" xfId="42717" xr:uid="{00000000-0005-0000-0000-0000AF880000}"/>
    <cellStyle name="Normal 6 5 8 2 4 2 3" xfId="32699" xr:uid="{00000000-0005-0000-0000-0000B0880000}"/>
    <cellStyle name="Normal 6 5 8 2 4 3" xfId="18407" xr:uid="{00000000-0005-0000-0000-0000B1880000}"/>
    <cellStyle name="Normal 6 5 8 2 4 3 2" xfId="18408" xr:uid="{00000000-0005-0000-0000-0000B2880000}"/>
    <cellStyle name="Normal 6 5 8 2 4 3 2 2" xfId="42718" xr:uid="{00000000-0005-0000-0000-0000B3880000}"/>
    <cellStyle name="Normal 6 5 8 2 4 3 3" xfId="32700" xr:uid="{00000000-0005-0000-0000-0000B4880000}"/>
    <cellStyle name="Normal 6 5 8 2 4 4" xfId="18409" xr:uid="{00000000-0005-0000-0000-0000B5880000}"/>
    <cellStyle name="Normal 6 5 8 2 4 4 2" xfId="36778" xr:uid="{00000000-0005-0000-0000-0000B6880000}"/>
    <cellStyle name="Normal 6 5 8 2 4 5" xfId="26182" xr:uid="{00000000-0005-0000-0000-0000B7880000}"/>
    <cellStyle name="Normal 6 5 8 2 5" xfId="18410" xr:uid="{00000000-0005-0000-0000-0000B8880000}"/>
    <cellStyle name="Normal 6 5 8 2 5 2" xfId="18411" xr:uid="{00000000-0005-0000-0000-0000B9880000}"/>
    <cellStyle name="Normal 6 5 8 2 5 2 2" xfId="42719" xr:uid="{00000000-0005-0000-0000-0000BA880000}"/>
    <cellStyle name="Normal 6 5 8 2 5 3" xfId="32701" xr:uid="{00000000-0005-0000-0000-0000BB880000}"/>
    <cellStyle name="Normal 6 5 8 2 6" xfId="18412" xr:uid="{00000000-0005-0000-0000-0000BC880000}"/>
    <cellStyle name="Normal 6 5 8 2 6 2" xfId="18413" xr:uid="{00000000-0005-0000-0000-0000BD880000}"/>
    <cellStyle name="Normal 6 5 8 2 6 2 2" xfId="42720" xr:uid="{00000000-0005-0000-0000-0000BE880000}"/>
    <cellStyle name="Normal 6 5 8 2 6 3" xfId="32702" xr:uid="{00000000-0005-0000-0000-0000BF880000}"/>
    <cellStyle name="Normal 6 5 8 2 7" xfId="18414" xr:uid="{00000000-0005-0000-0000-0000C0880000}"/>
    <cellStyle name="Normal 6 5 8 2 7 2" xfId="36773" xr:uid="{00000000-0005-0000-0000-0000C1880000}"/>
    <cellStyle name="Normal 6 5 8 2 8" xfId="26177" xr:uid="{00000000-0005-0000-0000-0000C2880000}"/>
    <cellStyle name="Normal 6 5 8 3" xfId="18415" xr:uid="{00000000-0005-0000-0000-0000C3880000}"/>
    <cellStyle name="Normal 6 5 8 3 2" xfId="18416" xr:uid="{00000000-0005-0000-0000-0000C4880000}"/>
    <cellStyle name="Normal 6 5 8 3 2 2" xfId="18417" xr:uid="{00000000-0005-0000-0000-0000C5880000}"/>
    <cellStyle name="Normal 6 5 8 3 2 2 2" xfId="18418" xr:uid="{00000000-0005-0000-0000-0000C6880000}"/>
    <cellStyle name="Normal 6 5 8 3 2 2 2 2" xfId="18419" xr:uid="{00000000-0005-0000-0000-0000C7880000}"/>
    <cellStyle name="Normal 6 5 8 3 2 2 2 2 2" xfId="42721" xr:uid="{00000000-0005-0000-0000-0000C8880000}"/>
    <cellStyle name="Normal 6 5 8 3 2 2 2 3" xfId="32703" xr:uid="{00000000-0005-0000-0000-0000C9880000}"/>
    <cellStyle name="Normal 6 5 8 3 2 2 3" xfId="18420" xr:uid="{00000000-0005-0000-0000-0000CA880000}"/>
    <cellStyle name="Normal 6 5 8 3 2 2 3 2" xfId="18421" xr:uid="{00000000-0005-0000-0000-0000CB880000}"/>
    <cellStyle name="Normal 6 5 8 3 2 2 3 2 2" xfId="42722" xr:uid="{00000000-0005-0000-0000-0000CC880000}"/>
    <cellStyle name="Normal 6 5 8 3 2 2 3 3" xfId="32704" xr:uid="{00000000-0005-0000-0000-0000CD880000}"/>
    <cellStyle name="Normal 6 5 8 3 2 2 4" xfId="18422" xr:uid="{00000000-0005-0000-0000-0000CE880000}"/>
    <cellStyle name="Normal 6 5 8 3 2 2 4 2" xfId="36781" xr:uid="{00000000-0005-0000-0000-0000CF880000}"/>
    <cellStyle name="Normal 6 5 8 3 2 2 5" xfId="26185" xr:uid="{00000000-0005-0000-0000-0000D0880000}"/>
    <cellStyle name="Normal 6 5 8 3 2 3" xfId="18423" xr:uid="{00000000-0005-0000-0000-0000D1880000}"/>
    <cellStyle name="Normal 6 5 8 3 2 3 2" xfId="18424" xr:uid="{00000000-0005-0000-0000-0000D2880000}"/>
    <cellStyle name="Normal 6 5 8 3 2 3 2 2" xfId="18425" xr:uid="{00000000-0005-0000-0000-0000D3880000}"/>
    <cellStyle name="Normal 6 5 8 3 2 3 2 2 2" xfId="42723" xr:uid="{00000000-0005-0000-0000-0000D4880000}"/>
    <cellStyle name="Normal 6 5 8 3 2 3 2 3" xfId="32705" xr:uid="{00000000-0005-0000-0000-0000D5880000}"/>
    <cellStyle name="Normal 6 5 8 3 2 3 3" xfId="18426" xr:uid="{00000000-0005-0000-0000-0000D6880000}"/>
    <cellStyle name="Normal 6 5 8 3 2 3 3 2" xfId="18427" xr:uid="{00000000-0005-0000-0000-0000D7880000}"/>
    <cellStyle name="Normal 6 5 8 3 2 3 3 2 2" xfId="42724" xr:uid="{00000000-0005-0000-0000-0000D8880000}"/>
    <cellStyle name="Normal 6 5 8 3 2 3 3 3" xfId="32706" xr:uid="{00000000-0005-0000-0000-0000D9880000}"/>
    <cellStyle name="Normal 6 5 8 3 2 3 4" xfId="18428" xr:uid="{00000000-0005-0000-0000-0000DA880000}"/>
    <cellStyle name="Normal 6 5 8 3 2 3 4 2" xfId="36782" xr:uid="{00000000-0005-0000-0000-0000DB880000}"/>
    <cellStyle name="Normal 6 5 8 3 2 3 5" xfId="26186" xr:uid="{00000000-0005-0000-0000-0000DC880000}"/>
    <cellStyle name="Normal 6 5 8 3 2 4" xfId="18429" xr:uid="{00000000-0005-0000-0000-0000DD880000}"/>
    <cellStyle name="Normal 6 5 8 3 2 4 2" xfId="18430" xr:uid="{00000000-0005-0000-0000-0000DE880000}"/>
    <cellStyle name="Normal 6 5 8 3 2 4 2 2" xfId="42725" xr:uid="{00000000-0005-0000-0000-0000DF880000}"/>
    <cellStyle name="Normal 6 5 8 3 2 4 3" xfId="32707" xr:uid="{00000000-0005-0000-0000-0000E0880000}"/>
    <cellStyle name="Normal 6 5 8 3 2 5" xfId="18431" xr:uid="{00000000-0005-0000-0000-0000E1880000}"/>
    <cellStyle name="Normal 6 5 8 3 2 5 2" xfId="18432" xr:uid="{00000000-0005-0000-0000-0000E2880000}"/>
    <cellStyle name="Normal 6 5 8 3 2 5 2 2" xfId="42726" xr:uid="{00000000-0005-0000-0000-0000E3880000}"/>
    <cellStyle name="Normal 6 5 8 3 2 5 3" xfId="32708" xr:uid="{00000000-0005-0000-0000-0000E4880000}"/>
    <cellStyle name="Normal 6 5 8 3 2 6" xfId="18433" xr:uid="{00000000-0005-0000-0000-0000E5880000}"/>
    <cellStyle name="Normal 6 5 8 3 2 6 2" xfId="36780" xr:uid="{00000000-0005-0000-0000-0000E6880000}"/>
    <cellStyle name="Normal 6 5 8 3 2 7" xfId="26184" xr:uid="{00000000-0005-0000-0000-0000E7880000}"/>
    <cellStyle name="Normal 6 5 8 3 3" xfId="18434" xr:uid="{00000000-0005-0000-0000-0000E8880000}"/>
    <cellStyle name="Normal 6 5 8 3 3 2" xfId="18435" xr:uid="{00000000-0005-0000-0000-0000E9880000}"/>
    <cellStyle name="Normal 6 5 8 3 3 2 2" xfId="18436" xr:uid="{00000000-0005-0000-0000-0000EA880000}"/>
    <cellStyle name="Normal 6 5 8 3 3 2 2 2" xfId="42727" xr:uid="{00000000-0005-0000-0000-0000EB880000}"/>
    <cellStyle name="Normal 6 5 8 3 3 2 3" xfId="32709" xr:uid="{00000000-0005-0000-0000-0000EC880000}"/>
    <cellStyle name="Normal 6 5 8 3 3 3" xfId="18437" xr:uid="{00000000-0005-0000-0000-0000ED880000}"/>
    <cellStyle name="Normal 6 5 8 3 3 3 2" xfId="18438" xr:uid="{00000000-0005-0000-0000-0000EE880000}"/>
    <cellStyle name="Normal 6 5 8 3 3 3 2 2" xfId="42728" xr:uid="{00000000-0005-0000-0000-0000EF880000}"/>
    <cellStyle name="Normal 6 5 8 3 3 3 3" xfId="32710" xr:uid="{00000000-0005-0000-0000-0000F0880000}"/>
    <cellStyle name="Normal 6 5 8 3 3 4" xfId="18439" xr:uid="{00000000-0005-0000-0000-0000F1880000}"/>
    <cellStyle name="Normal 6 5 8 3 3 4 2" xfId="36783" xr:uid="{00000000-0005-0000-0000-0000F2880000}"/>
    <cellStyle name="Normal 6 5 8 3 3 5" xfId="26187" xr:uid="{00000000-0005-0000-0000-0000F3880000}"/>
    <cellStyle name="Normal 6 5 8 3 4" xfId="18440" xr:uid="{00000000-0005-0000-0000-0000F4880000}"/>
    <cellStyle name="Normal 6 5 8 3 4 2" xfId="18441" xr:uid="{00000000-0005-0000-0000-0000F5880000}"/>
    <cellStyle name="Normal 6 5 8 3 4 2 2" xfId="18442" xr:uid="{00000000-0005-0000-0000-0000F6880000}"/>
    <cellStyle name="Normal 6 5 8 3 4 2 2 2" xfId="42729" xr:uid="{00000000-0005-0000-0000-0000F7880000}"/>
    <cellStyle name="Normal 6 5 8 3 4 2 3" xfId="32711" xr:uid="{00000000-0005-0000-0000-0000F8880000}"/>
    <cellStyle name="Normal 6 5 8 3 4 3" xfId="18443" xr:uid="{00000000-0005-0000-0000-0000F9880000}"/>
    <cellStyle name="Normal 6 5 8 3 4 3 2" xfId="18444" xr:uid="{00000000-0005-0000-0000-0000FA880000}"/>
    <cellStyle name="Normal 6 5 8 3 4 3 2 2" xfId="42730" xr:uid="{00000000-0005-0000-0000-0000FB880000}"/>
    <cellStyle name="Normal 6 5 8 3 4 3 3" xfId="32712" xr:uid="{00000000-0005-0000-0000-0000FC880000}"/>
    <cellStyle name="Normal 6 5 8 3 4 4" xfId="18445" xr:uid="{00000000-0005-0000-0000-0000FD880000}"/>
    <cellStyle name="Normal 6 5 8 3 4 4 2" xfId="36784" xr:uid="{00000000-0005-0000-0000-0000FE880000}"/>
    <cellStyle name="Normal 6 5 8 3 4 5" xfId="26188" xr:uid="{00000000-0005-0000-0000-0000FF880000}"/>
    <cellStyle name="Normal 6 5 8 3 5" xfId="18446" xr:uid="{00000000-0005-0000-0000-000000890000}"/>
    <cellStyle name="Normal 6 5 8 3 5 2" xfId="18447" xr:uid="{00000000-0005-0000-0000-000001890000}"/>
    <cellStyle name="Normal 6 5 8 3 5 2 2" xfId="42731" xr:uid="{00000000-0005-0000-0000-000002890000}"/>
    <cellStyle name="Normal 6 5 8 3 5 3" xfId="32713" xr:uid="{00000000-0005-0000-0000-000003890000}"/>
    <cellStyle name="Normal 6 5 8 3 6" xfId="18448" xr:uid="{00000000-0005-0000-0000-000004890000}"/>
    <cellStyle name="Normal 6 5 8 3 6 2" xfId="18449" xr:uid="{00000000-0005-0000-0000-000005890000}"/>
    <cellStyle name="Normal 6 5 8 3 6 2 2" xfId="42732" xr:uid="{00000000-0005-0000-0000-000006890000}"/>
    <cellStyle name="Normal 6 5 8 3 6 3" xfId="32714" xr:uid="{00000000-0005-0000-0000-000007890000}"/>
    <cellStyle name="Normal 6 5 8 3 7" xfId="18450" xr:uid="{00000000-0005-0000-0000-000008890000}"/>
    <cellStyle name="Normal 6 5 8 3 7 2" xfId="36779" xr:uid="{00000000-0005-0000-0000-000009890000}"/>
    <cellStyle name="Normal 6 5 8 3 8" xfId="26183" xr:uid="{00000000-0005-0000-0000-00000A890000}"/>
    <cellStyle name="Normal 6 5 8 4" xfId="18451" xr:uid="{00000000-0005-0000-0000-00000B890000}"/>
    <cellStyle name="Normal 6 5 8 4 2" xfId="18452" xr:uid="{00000000-0005-0000-0000-00000C890000}"/>
    <cellStyle name="Normal 6 5 8 4 2 2" xfId="18453" xr:uid="{00000000-0005-0000-0000-00000D890000}"/>
    <cellStyle name="Normal 6 5 8 4 2 2 2" xfId="18454" xr:uid="{00000000-0005-0000-0000-00000E890000}"/>
    <cellStyle name="Normal 6 5 8 4 2 2 2 2" xfId="42733" xr:uid="{00000000-0005-0000-0000-00000F890000}"/>
    <cellStyle name="Normal 6 5 8 4 2 2 3" xfId="32715" xr:uid="{00000000-0005-0000-0000-000010890000}"/>
    <cellStyle name="Normal 6 5 8 4 2 3" xfId="18455" xr:uid="{00000000-0005-0000-0000-000011890000}"/>
    <cellStyle name="Normal 6 5 8 4 2 3 2" xfId="18456" xr:uid="{00000000-0005-0000-0000-000012890000}"/>
    <cellStyle name="Normal 6 5 8 4 2 3 2 2" xfId="42734" xr:uid="{00000000-0005-0000-0000-000013890000}"/>
    <cellStyle name="Normal 6 5 8 4 2 3 3" xfId="32716" xr:uid="{00000000-0005-0000-0000-000014890000}"/>
    <cellStyle name="Normal 6 5 8 4 2 4" xfId="18457" xr:uid="{00000000-0005-0000-0000-000015890000}"/>
    <cellStyle name="Normal 6 5 8 4 2 4 2" xfId="36786" xr:uid="{00000000-0005-0000-0000-000016890000}"/>
    <cellStyle name="Normal 6 5 8 4 2 5" xfId="26190" xr:uid="{00000000-0005-0000-0000-000017890000}"/>
    <cellStyle name="Normal 6 5 8 4 3" xfId="18458" xr:uid="{00000000-0005-0000-0000-000018890000}"/>
    <cellStyle name="Normal 6 5 8 4 3 2" xfId="18459" xr:uid="{00000000-0005-0000-0000-000019890000}"/>
    <cellStyle name="Normal 6 5 8 4 3 2 2" xfId="18460" xr:uid="{00000000-0005-0000-0000-00001A890000}"/>
    <cellStyle name="Normal 6 5 8 4 3 2 2 2" xfId="42735" xr:uid="{00000000-0005-0000-0000-00001B890000}"/>
    <cellStyle name="Normal 6 5 8 4 3 2 3" xfId="32717" xr:uid="{00000000-0005-0000-0000-00001C890000}"/>
    <cellStyle name="Normal 6 5 8 4 3 3" xfId="18461" xr:uid="{00000000-0005-0000-0000-00001D890000}"/>
    <cellStyle name="Normal 6 5 8 4 3 3 2" xfId="18462" xr:uid="{00000000-0005-0000-0000-00001E890000}"/>
    <cellStyle name="Normal 6 5 8 4 3 3 2 2" xfId="42736" xr:uid="{00000000-0005-0000-0000-00001F890000}"/>
    <cellStyle name="Normal 6 5 8 4 3 3 3" xfId="32718" xr:uid="{00000000-0005-0000-0000-000020890000}"/>
    <cellStyle name="Normal 6 5 8 4 3 4" xfId="18463" xr:uid="{00000000-0005-0000-0000-000021890000}"/>
    <cellStyle name="Normal 6 5 8 4 3 4 2" xfId="36787" xr:uid="{00000000-0005-0000-0000-000022890000}"/>
    <cellStyle name="Normal 6 5 8 4 3 5" xfId="26191" xr:uid="{00000000-0005-0000-0000-000023890000}"/>
    <cellStyle name="Normal 6 5 8 4 4" xfId="18464" xr:uid="{00000000-0005-0000-0000-000024890000}"/>
    <cellStyle name="Normal 6 5 8 4 4 2" xfId="18465" xr:uid="{00000000-0005-0000-0000-000025890000}"/>
    <cellStyle name="Normal 6 5 8 4 4 2 2" xfId="42737" xr:uid="{00000000-0005-0000-0000-000026890000}"/>
    <cellStyle name="Normal 6 5 8 4 4 3" xfId="32719" xr:uid="{00000000-0005-0000-0000-000027890000}"/>
    <cellStyle name="Normal 6 5 8 4 5" xfId="18466" xr:uid="{00000000-0005-0000-0000-000028890000}"/>
    <cellStyle name="Normal 6 5 8 4 5 2" xfId="18467" xr:uid="{00000000-0005-0000-0000-000029890000}"/>
    <cellStyle name="Normal 6 5 8 4 5 2 2" xfId="42738" xr:uid="{00000000-0005-0000-0000-00002A890000}"/>
    <cellStyle name="Normal 6 5 8 4 5 3" xfId="32720" xr:uid="{00000000-0005-0000-0000-00002B890000}"/>
    <cellStyle name="Normal 6 5 8 4 6" xfId="18468" xr:uid="{00000000-0005-0000-0000-00002C890000}"/>
    <cellStyle name="Normal 6 5 8 4 6 2" xfId="36785" xr:uid="{00000000-0005-0000-0000-00002D890000}"/>
    <cellStyle name="Normal 6 5 8 4 7" xfId="26189" xr:uid="{00000000-0005-0000-0000-00002E890000}"/>
    <cellStyle name="Normal 6 5 8 5" xfId="18469" xr:uid="{00000000-0005-0000-0000-00002F890000}"/>
    <cellStyle name="Normal 6 5 8 5 2" xfId="18470" xr:uid="{00000000-0005-0000-0000-000030890000}"/>
    <cellStyle name="Normal 6 5 8 5 2 2" xfId="18471" xr:uid="{00000000-0005-0000-0000-000031890000}"/>
    <cellStyle name="Normal 6 5 8 5 2 2 2" xfId="42739" xr:uid="{00000000-0005-0000-0000-000032890000}"/>
    <cellStyle name="Normal 6 5 8 5 2 3" xfId="32721" xr:uid="{00000000-0005-0000-0000-000033890000}"/>
    <cellStyle name="Normal 6 5 8 5 3" xfId="18472" xr:uid="{00000000-0005-0000-0000-000034890000}"/>
    <cellStyle name="Normal 6 5 8 5 3 2" xfId="18473" xr:uid="{00000000-0005-0000-0000-000035890000}"/>
    <cellStyle name="Normal 6 5 8 5 3 2 2" xfId="42740" xr:uid="{00000000-0005-0000-0000-000036890000}"/>
    <cellStyle name="Normal 6 5 8 5 3 3" xfId="32722" xr:uid="{00000000-0005-0000-0000-000037890000}"/>
    <cellStyle name="Normal 6 5 8 5 4" xfId="18474" xr:uid="{00000000-0005-0000-0000-000038890000}"/>
    <cellStyle name="Normal 6 5 8 5 4 2" xfId="36788" xr:uid="{00000000-0005-0000-0000-000039890000}"/>
    <cellStyle name="Normal 6 5 8 5 5" xfId="26192" xr:uid="{00000000-0005-0000-0000-00003A890000}"/>
    <cellStyle name="Normal 6 5 8 6" xfId="18475" xr:uid="{00000000-0005-0000-0000-00003B890000}"/>
    <cellStyle name="Normal 6 5 8 6 2" xfId="18476" xr:uid="{00000000-0005-0000-0000-00003C890000}"/>
    <cellStyle name="Normal 6 5 8 6 2 2" xfId="18477" xr:uid="{00000000-0005-0000-0000-00003D890000}"/>
    <cellStyle name="Normal 6 5 8 6 2 2 2" xfId="42741" xr:uid="{00000000-0005-0000-0000-00003E890000}"/>
    <cellStyle name="Normal 6 5 8 6 2 3" xfId="32723" xr:uid="{00000000-0005-0000-0000-00003F890000}"/>
    <cellStyle name="Normal 6 5 8 6 3" xfId="18478" xr:uid="{00000000-0005-0000-0000-000040890000}"/>
    <cellStyle name="Normal 6 5 8 6 3 2" xfId="18479" xr:uid="{00000000-0005-0000-0000-000041890000}"/>
    <cellStyle name="Normal 6 5 8 6 3 2 2" xfId="42742" xr:uid="{00000000-0005-0000-0000-000042890000}"/>
    <cellStyle name="Normal 6 5 8 6 3 3" xfId="32724" xr:uid="{00000000-0005-0000-0000-000043890000}"/>
    <cellStyle name="Normal 6 5 8 6 4" xfId="18480" xr:uid="{00000000-0005-0000-0000-000044890000}"/>
    <cellStyle name="Normal 6 5 8 6 4 2" xfId="36789" xr:uid="{00000000-0005-0000-0000-000045890000}"/>
    <cellStyle name="Normal 6 5 8 6 5" xfId="26193" xr:uid="{00000000-0005-0000-0000-000046890000}"/>
    <cellStyle name="Normal 6 5 8 7" xfId="18481" xr:uid="{00000000-0005-0000-0000-000047890000}"/>
    <cellStyle name="Normal 6 5 8 7 2" xfId="18482" xr:uid="{00000000-0005-0000-0000-000048890000}"/>
    <cellStyle name="Normal 6 5 8 7 2 2" xfId="42743" xr:uid="{00000000-0005-0000-0000-000049890000}"/>
    <cellStyle name="Normal 6 5 8 7 3" xfId="32725" xr:uid="{00000000-0005-0000-0000-00004A890000}"/>
    <cellStyle name="Normal 6 5 8 8" xfId="18483" xr:uid="{00000000-0005-0000-0000-00004B890000}"/>
    <cellStyle name="Normal 6 5 8 8 2" xfId="18484" xr:uid="{00000000-0005-0000-0000-00004C890000}"/>
    <cellStyle name="Normal 6 5 8 8 2 2" xfId="42744" xr:uid="{00000000-0005-0000-0000-00004D890000}"/>
    <cellStyle name="Normal 6 5 8 8 3" xfId="32726" xr:uid="{00000000-0005-0000-0000-00004E890000}"/>
    <cellStyle name="Normal 6 5 8 9" xfId="18485" xr:uid="{00000000-0005-0000-0000-00004F890000}"/>
    <cellStyle name="Normal 6 5 8 9 2" xfId="36772" xr:uid="{00000000-0005-0000-0000-000050890000}"/>
    <cellStyle name="Normal 6 5 9" xfId="18486" xr:uid="{00000000-0005-0000-0000-000051890000}"/>
    <cellStyle name="Normal 6 5 9 2" xfId="18487" xr:uid="{00000000-0005-0000-0000-000052890000}"/>
    <cellStyle name="Normal 6 5 9 2 2" xfId="18488" xr:uid="{00000000-0005-0000-0000-000053890000}"/>
    <cellStyle name="Normal 6 5 9 2 2 2" xfId="18489" xr:uid="{00000000-0005-0000-0000-000054890000}"/>
    <cellStyle name="Normal 6 5 9 2 2 2 2" xfId="18490" xr:uid="{00000000-0005-0000-0000-000055890000}"/>
    <cellStyle name="Normal 6 5 9 2 2 2 2 2" xfId="42745" xr:uid="{00000000-0005-0000-0000-000056890000}"/>
    <cellStyle name="Normal 6 5 9 2 2 2 3" xfId="32727" xr:uid="{00000000-0005-0000-0000-000057890000}"/>
    <cellStyle name="Normal 6 5 9 2 2 3" xfId="18491" xr:uid="{00000000-0005-0000-0000-000058890000}"/>
    <cellStyle name="Normal 6 5 9 2 2 3 2" xfId="18492" xr:uid="{00000000-0005-0000-0000-000059890000}"/>
    <cellStyle name="Normal 6 5 9 2 2 3 2 2" xfId="42746" xr:uid="{00000000-0005-0000-0000-00005A890000}"/>
    <cellStyle name="Normal 6 5 9 2 2 3 3" xfId="32728" xr:uid="{00000000-0005-0000-0000-00005B890000}"/>
    <cellStyle name="Normal 6 5 9 2 2 4" xfId="18493" xr:uid="{00000000-0005-0000-0000-00005C890000}"/>
    <cellStyle name="Normal 6 5 9 2 2 4 2" xfId="36792" xr:uid="{00000000-0005-0000-0000-00005D890000}"/>
    <cellStyle name="Normal 6 5 9 2 2 5" xfId="26196" xr:uid="{00000000-0005-0000-0000-00005E890000}"/>
    <cellStyle name="Normal 6 5 9 2 3" xfId="18494" xr:uid="{00000000-0005-0000-0000-00005F890000}"/>
    <cellStyle name="Normal 6 5 9 2 3 2" xfId="18495" xr:uid="{00000000-0005-0000-0000-000060890000}"/>
    <cellStyle name="Normal 6 5 9 2 3 2 2" xfId="18496" xr:uid="{00000000-0005-0000-0000-000061890000}"/>
    <cellStyle name="Normal 6 5 9 2 3 2 2 2" xfId="42747" xr:uid="{00000000-0005-0000-0000-000062890000}"/>
    <cellStyle name="Normal 6 5 9 2 3 2 3" xfId="32729" xr:uid="{00000000-0005-0000-0000-000063890000}"/>
    <cellStyle name="Normal 6 5 9 2 3 3" xfId="18497" xr:uid="{00000000-0005-0000-0000-000064890000}"/>
    <cellStyle name="Normal 6 5 9 2 3 3 2" xfId="18498" xr:uid="{00000000-0005-0000-0000-000065890000}"/>
    <cellStyle name="Normal 6 5 9 2 3 3 2 2" xfId="42748" xr:uid="{00000000-0005-0000-0000-000066890000}"/>
    <cellStyle name="Normal 6 5 9 2 3 3 3" xfId="32730" xr:uid="{00000000-0005-0000-0000-000067890000}"/>
    <cellStyle name="Normal 6 5 9 2 3 4" xfId="18499" xr:uid="{00000000-0005-0000-0000-000068890000}"/>
    <cellStyle name="Normal 6 5 9 2 3 4 2" xfId="36793" xr:uid="{00000000-0005-0000-0000-000069890000}"/>
    <cellStyle name="Normal 6 5 9 2 3 5" xfId="26197" xr:uid="{00000000-0005-0000-0000-00006A890000}"/>
    <cellStyle name="Normal 6 5 9 2 4" xfId="18500" xr:uid="{00000000-0005-0000-0000-00006B890000}"/>
    <cellStyle name="Normal 6 5 9 2 4 2" xfId="18501" xr:uid="{00000000-0005-0000-0000-00006C890000}"/>
    <cellStyle name="Normal 6 5 9 2 4 2 2" xfId="42749" xr:uid="{00000000-0005-0000-0000-00006D890000}"/>
    <cellStyle name="Normal 6 5 9 2 4 3" xfId="32731" xr:uid="{00000000-0005-0000-0000-00006E890000}"/>
    <cellStyle name="Normal 6 5 9 2 5" xfId="18502" xr:uid="{00000000-0005-0000-0000-00006F890000}"/>
    <cellStyle name="Normal 6 5 9 2 5 2" xfId="18503" xr:uid="{00000000-0005-0000-0000-000070890000}"/>
    <cellStyle name="Normal 6 5 9 2 5 2 2" xfId="42750" xr:uid="{00000000-0005-0000-0000-000071890000}"/>
    <cellStyle name="Normal 6 5 9 2 5 3" xfId="32732" xr:uid="{00000000-0005-0000-0000-000072890000}"/>
    <cellStyle name="Normal 6 5 9 2 6" xfId="18504" xr:uid="{00000000-0005-0000-0000-000073890000}"/>
    <cellStyle name="Normal 6 5 9 2 6 2" xfId="36791" xr:uid="{00000000-0005-0000-0000-000074890000}"/>
    <cellStyle name="Normal 6 5 9 2 7" xfId="26195" xr:uid="{00000000-0005-0000-0000-000075890000}"/>
    <cellStyle name="Normal 6 5 9 3" xfId="18505" xr:uid="{00000000-0005-0000-0000-000076890000}"/>
    <cellStyle name="Normal 6 5 9 3 2" xfId="18506" xr:uid="{00000000-0005-0000-0000-000077890000}"/>
    <cellStyle name="Normal 6 5 9 3 2 2" xfId="18507" xr:uid="{00000000-0005-0000-0000-000078890000}"/>
    <cellStyle name="Normal 6 5 9 3 2 2 2" xfId="42751" xr:uid="{00000000-0005-0000-0000-000079890000}"/>
    <cellStyle name="Normal 6 5 9 3 2 3" xfId="32733" xr:uid="{00000000-0005-0000-0000-00007A890000}"/>
    <cellStyle name="Normal 6 5 9 3 3" xfId="18508" xr:uid="{00000000-0005-0000-0000-00007B890000}"/>
    <cellStyle name="Normal 6 5 9 3 3 2" xfId="18509" xr:uid="{00000000-0005-0000-0000-00007C890000}"/>
    <cellStyle name="Normal 6 5 9 3 3 2 2" xfId="42752" xr:uid="{00000000-0005-0000-0000-00007D890000}"/>
    <cellStyle name="Normal 6 5 9 3 3 3" xfId="32734" xr:uid="{00000000-0005-0000-0000-00007E890000}"/>
    <cellStyle name="Normal 6 5 9 3 4" xfId="18510" xr:uid="{00000000-0005-0000-0000-00007F890000}"/>
    <cellStyle name="Normal 6 5 9 3 4 2" xfId="36794" xr:uid="{00000000-0005-0000-0000-000080890000}"/>
    <cellStyle name="Normal 6 5 9 3 5" xfId="26198" xr:uid="{00000000-0005-0000-0000-000081890000}"/>
    <cellStyle name="Normal 6 5 9 4" xfId="18511" xr:uid="{00000000-0005-0000-0000-000082890000}"/>
    <cellStyle name="Normal 6 5 9 4 2" xfId="18512" xr:uid="{00000000-0005-0000-0000-000083890000}"/>
    <cellStyle name="Normal 6 5 9 4 2 2" xfId="18513" xr:uid="{00000000-0005-0000-0000-000084890000}"/>
    <cellStyle name="Normal 6 5 9 4 2 2 2" xfId="42753" xr:uid="{00000000-0005-0000-0000-000085890000}"/>
    <cellStyle name="Normal 6 5 9 4 2 3" xfId="32735" xr:uid="{00000000-0005-0000-0000-000086890000}"/>
    <cellStyle name="Normal 6 5 9 4 3" xfId="18514" xr:uid="{00000000-0005-0000-0000-000087890000}"/>
    <cellStyle name="Normal 6 5 9 4 3 2" xfId="18515" xr:uid="{00000000-0005-0000-0000-000088890000}"/>
    <cellStyle name="Normal 6 5 9 4 3 2 2" xfId="42754" xr:uid="{00000000-0005-0000-0000-000089890000}"/>
    <cellStyle name="Normal 6 5 9 4 3 3" xfId="32736" xr:uid="{00000000-0005-0000-0000-00008A890000}"/>
    <cellStyle name="Normal 6 5 9 4 4" xfId="18516" xr:uid="{00000000-0005-0000-0000-00008B890000}"/>
    <cellStyle name="Normal 6 5 9 4 4 2" xfId="36795" xr:uid="{00000000-0005-0000-0000-00008C890000}"/>
    <cellStyle name="Normal 6 5 9 4 5" xfId="26199" xr:uid="{00000000-0005-0000-0000-00008D890000}"/>
    <cellStyle name="Normal 6 5 9 5" xfId="18517" xr:uid="{00000000-0005-0000-0000-00008E890000}"/>
    <cellStyle name="Normal 6 5 9 5 2" xfId="18518" xr:uid="{00000000-0005-0000-0000-00008F890000}"/>
    <cellStyle name="Normal 6 5 9 5 2 2" xfId="42755" xr:uid="{00000000-0005-0000-0000-000090890000}"/>
    <cellStyle name="Normal 6 5 9 5 3" xfId="32737" xr:uid="{00000000-0005-0000-0000-000091890000}"/>
    <cellStyle name="Normal 6 5 9 6" xfId="18519" xr:uid="{00000000-0005-0000-0000-000092890000}"/>
    <cellStyle name="Normal 6 5 9 6 2" xfId="18520" xr:uid="{00000000-0005-0000-0000-000093890000}"/>
    <cellStyle name="Normal 6 5 9 6 2 2" xfId="42756" xr:uid="{00000000-0005-0000-0000-000094890000}"/>
    <cellStyle name="Normal 6 5 9 6 3" xfId="32738" xr:uid="{00000000-0005-0000-0000-000095890000}"/>
    <cellStyle name="Normal 6 5 9 7" xfId="18521" xr:uid="{00000000-0005-0000-0000-000096890000}"/>
    <cellStyle name="Normal 6 5 9 7 2" xfId="36790" xr:uid="{00000000-0005-0000-0000-000097890000}"/>
    <cellStyle name="Normal 6 5 9 8" xfId="26194" xr:uid="{00000000-0005-0000-0000-000098890000}"/>
    <cellStyle name="Normal 6 6" xfId="18522" xr:uid="{00000000-0005-0000-0000-000099890000}"/>
    <cellStyle name="Normal 6 6 10" xfId="18523" xr:uid="{00000000-0005-0000-0000-00009A890000}"/>
    <cellStyle name="Normal 6 6 10 2" xfId="18524" xr:uid="{00000000-0005-0000-0000-00009B890000}"/>
    <cellStyle name="Normal 6 6 10 2 2" xfId="42757" xr:uid="{00000000-0005-0000-0000-00009C890000}"/>
    <cellStyle name="Normal 6 6 10 3" xfId="32739" xr:uid="{00000000-0005-0000-0000-00009D890000}"/>
    <cellStyle name="Normal 6 6 11" xfId="18525" xr:uid="{00000000-0005-0000-0000-00009E890000}"/>
    <cellStyle name="Normal 6 6 11 2" xfId="18526" xr:uid="{00000000-0005-0000-0000-00009F890000}"/>
    <cellStyle name="Normal 6 6 11 2 2" xfId="42758" xr:uid="{00000000-0005-0000-0000-0000A0890000}"/>
    <cellStyle name="Normal 6 6 11 3" xfId="32740" xr:uid="{00000000-0005-0000-0000-0000A1890000}"/>
    <cellStyle name="Normal 6 6 12" xfId="18527" xr:uid="{00000000-0005-0000-0000-0000A2890000}"/>
    <cellStyle name="Normal 6 6 12 2" xfId="36796" xr:uid="{00000000-0005-0000-0000-0000A3890000}"/>
    <cellStyle name="Normal 6 6 13" xfId="26200" xr:uid="{00000000-0005-0000-0000-0000A4890000}"/>
    <cellStyle name="Normal 6 6 2" xfId="18528" xr:uid="{00000000-0005-0000-0000-0000A5890000}"/>
    <cellStyle name="Normal 6 6 2 10" xfId="18529" xr:uid="{00000000-0005-0000-0000-0000A6890000}"/>
    <cellStyle name="Normal 6 6 2 10 2" xfId="18530" xr:uid="{00000000-0005-0000-0000-0000A7890000}"/>
    <cellStyle name="Normal 6 6 2 10 2 2" xfId="42759" xr:uid="{00000000-0005-0000-0000-0000A8890000}"/>
    <cellStyle name="Normal 6 6 2 10 3" xfId="32741" xr:uid="{00000000-0005-0000-0000-0000A9890000}"/>
    <cellStyle name="Normal 6 6 2 11" xfId="18531" xr:uid="{00000000-0005-0000-0000-0000AA890000}"/>
    <cellStyle name="Normal 6 6 2 11 2" xfId="36797" xr:uid="{00000000-0005-0000-0000-0000AB890000}"/>
    <cellStyle name="Normal 6 6 2 12" xfId="26201" xr:uid="{00000000-0005-0000-0000-0000AC890000}"/>
    <cellStyle name="Normal 6 6 2 2" xfId="18532" xr:uid="{00000000-0005-0000-0000-0000AD890000}"/>
    <cellStyle name="Normal 6 6 2 2 10" xfId="26202" xr:uid="{00000000-0005-0000-0000-0000AE890000}"/>
    <cellStyle name="Normal 6 6 2 2 2" xfId="18533" xr:uid="{00000000-0005-0000-0000-0000AF890000}"/>
    <cellStyle name="Normal 6 6 2 2 2 2" xfId="18534" xr:uid="{00000000-0005-0000-0000-0000B0890000}"/>
    <cellStyle name="Normal 6 6 2 2 2 2 2" xfId="18535" xr:uid="{00000000-0005-0000-0000-0000B1890000}"/>
    <cellStyle name="Normal 6 6 2 2 2 2 2 2" xfId="18536" xr:uid="{00000000-0005-0000-0000-0000B2890000}"/>
    <cellStyle name="Normal 6 6 2 2 2 2 2 2 2" xfId="18537" xr:uid="{00000000-0005-0000-0000-0000B3890000}"/>
    <cellStyle name="Normal 6 6 2 2 2 2 2 2 2 2" xfId="42760" xr:uid="{00000000-0005-0000-0000-0000B4890000}"/>
    <cellStyle name="Normal 6 6 2 2 2 2 2 2 3" xfId="32742" xr:uid="{00000000-0005-0000-0000-0000B5890000}"/>
    <cellStyle name="Normal 6 6 2 2 2 2 2 3" xfId="18538" xr:uid="{00000000-0005-0000-0000-0000B6890000}"/>
    <cellStyle name="Normal 6 6 2 2 2 2 2 3 2" xfId="18539" xr:uid="{00000000-0005-0000-0000-0000B7890000}"/>
    <cellStyle name="Normal 6 6 2 2 2 2 2 3 2 2" xfId="42761" xr:uid="{00000000-0005-0000-0000-0000B8890000}"/>
    <cellStyle name="Normal 6 6 2 2 2 2 2 3 3" xfId="32743" xr:uid="{00000000-0005-0000-0000-0000B9890000}"/>
    <cellStyle name="Normal 6 6 2 2 2 2 2 4" xfId="18540" xr:uid="{00000000-0005-0000-0000-0000BA890000}"/>
    <cellStyle name="Normal 6 6 2 2 2 2 2 4 2" xfId="36801" xr:uid="{00000000-0005-0000-0000-0000BB890000}"/>
    <cellStyle name="Normal 6 6 2 2 2 2 2 5" xfId="26205" xr:uid="{00000000-0005-0000-0000-0000BC890000}"/>
    <cellStyle name="Normal 6 6 2 2 2 2 3" xfId="18541" xr:uid="{00000000-0005-0000-0000-0000BD890000}"/>
    <cellStyle name="Normal 6 6 2 2 2 2 3 2" xfId="18542" xr:uid="{00000000-0005-0000-0000-0000BE890000}"/>
    <cellStyle name="Normal 6 6 2 2 2 2 3 2 2" xfId="18543" xr:uid="{00000000-0005-0000-0000-0000BF890000}"/>
    <cellStyle name="Normal 6 6 2 2 2 2 3 2 2 2" xfId="42762" xr:uid="{00000000-0005-0000-0000-0000C0890000}"/>
    <cellStyle name="Normal 6 6 2 2 2 2 3 2 3" xfId="32744" xr:uid="{00000000-0005-0000-0000-0000C1890000}"/>
    <cellStyle name="Normal 6 6 2 2 2 2 3 3" xfId="18544" xr:uid="{00000000-0005-0000-0000-0000C2890000}"/>
    <cellStyle name="Normal 6 6 2 2 2 2 3 3 2" xfId="18545" xr:uid="{00000000-0005-0000-0000-0000C3890000}"/>
    <cellStyle name="Normal 6 6 2 2 2 2 3 3 2 2" xfId="42763" xr:uid="{00000000-0005-0000-0000-0000C4890000}"/>
    <cellStyle name="Normal 6 6 2 2 2 2 3 3 3" xfId="32745" xr:uid="{00000000-0005-0000-0000-0000C5890000}"/>
    <cellStyle name="Normal 6 6 2 2 2 2 3 4" xfId="18546" xr:uid="{00000000-0005-0000-0000-0000C6890000}"/>
    <cellStyle name="Normal 6 6 2 2 2 2 3 4 2" xfId="36802" xr:uid="{00000000-0005-0000-0000-0000C7890000}"/>
    <cellStyle name="Normal 6 6 2 2 2 2 3 5" xfId="26206" xr:uid="{00000000-0005-0000-0000-0000C8890000}"/>
    <cellStyle name="Normal 6 6 2 2 2 2 4" xfId="18547" xr:uid="{00000000-0005-0000-0000-0000C9890000}"/>
    <cellStyle name="Normal 6 6 2 2 2 2 4 2" xfId="18548" xr:uid="{00000000-0005-0000-0000-0000CA890000}"/>
    <cellStyle name="Normal 6 6 2 2 2 2 4 2 2" xfId="42764" xr:uid="{00000000-0005-0000-0000-0000CB890000}"/>
    <cellStyle name="Normal 6 6 2 2 2 2 4 3" xfId="32746" xr:uid="{00000000-0005-0000-0000-0000CC890000}"/>
    <cellStyle name="Normal 6 6 2 2 2 2 5" xfId="18549" xr:uid="{00000000-0005-0000-0000-0000CD890000}"/>
    <cellStyle name="Normal 6 6 2 2 2 2 5 2" xfId="18550" xr:uid="{00000000-0005-0000-0000-0000CE890000}"/>
    <cellStyle name="Normal 6 6 2 2 2 2 5 2 2" xfId="42765" xr:uid="{00000000-0005-0000-0000-0000CF890000}"/>
    <cellStyle name="Normal 6 6 2 2 2 2 5 3" xfId="32747" xr:uid="{00000000-0005-0000-0000-0000D0890000}"/>
    <cellStyle name="Normal 6 6 2 2 2 2 6" xfId="18551" xr:uid="{00000000-0005-0000-0000-0000D1890000}"/>
    <cellStyle name="Normal 6 6 2 2 2 2 6 2" xfId="36800" xr:uid="{00000000-0005-0000-0000-0000D2890000}"/>
    <cellStyle name="Normal 6 6 2 2 2 2 7" xfId="26204" xr:uid="{00000000-0005-0000-0000-0000D3890000}"/>
    <cellStyle name="Normal 6 6 2 2 2 3" xfId="18552" xr:uid="{00000000-0005-0000-0000-0000D4890000}"/>
    <cellStyle name="Normal 6 6 2 2 2 3 2" xfId="18553" xr:uid="{00000000-0005-0000-0000-0000D5890000}"/>
    <cellStyle name="Normal 6 6 2 2 2 3 2 2" xfId="18554" xr:uid="{00000000-0005-0000-0000-0000D6890000}"/>
    <cellStyle name="Normal 6 6 2 2 2 3 2 2 2" xfId="42766" xr:uid="{00000000-0005-0000-0000-0000D7890000}"/>
    <cellStyle name="Normal 6 6 2 2 2 3 2 3" xfId="32748" xr:uid="{00000000-0005-0000-0000-0000D8890000}"/>
    <cellStyle name="Normal 6 6 2 2 2 3 3" xfId="18555" xr:uid="{00000000-0005-0000-0000-0000D9890000}"/>
    <cellStyle name="Normal 6 6 2 2 2 3 3 2" xfId="18556" xr:uid="{00000000-0005-0000-0000-0000DA890000}"/>
    <cellStyle name="Normal 6 6 2 2 2 3 3 2 2" xfId="42767" xr:uid="{00000000-0005-0000-0000-0000DB890000}"/>
    <cellStyle name="Normal 6 6 2 2 2 3 3 3" xfId="32749" xr:uid="{00000000-0005-0000-0000-0000DC890000}"/>
    <cellStyle name="Normal 6 6 2 2 2 3 4" xfId="18557" xr:uid="{00000000-0005-0000-0000-0000DD890000}"/>
    <cellStyle name="Normal 6 6 2 2 2 3 4 2" xfId="36803" xr:uid="{00000000-0005-0000-0000-0000DE890000}"/>
    <cellStyle name="Normal 6 6 2 2 2 3 5" xfId="26207" xr:uid="{00000000-0005-0000-0000-0000DF890000}"/>
    <cellStyle name="Normal 6 6 2 2 2 4" xfId="18558" xr:uid="{00000000-0005-0000-0000-0000E0890000}"/>
    <cellStyle name="Normal 6 6 2 2 2 4 2" xfId="18559" xr:uid="{00000000-0005-0000-0000-0000E1890000}"/>
    <cellStyle name="Normal 6 6 2 2 2 4 2 2" xfId="18560" xr:uid="{00000000-0005-0000-0000-0000E2890000}"/>
    <cellStyle name="Normal 6 6 2 2 2 4 2 2 2" xfId="42768" xr:uid="{00000000-0005-0000-0000-0000E3890000}"/>
    <cellStyle name="Normal 6 6 2 2 2 4 2 3" xfId="32750" xr:uid="{00000000-0005-0000-0000-0000E4890000}"/>
    <cellStyle name="Normal 6 6 2 2 2 4 3" xfId="18561" xr:uid="{00000000-0005-0000-0000-0000E5890000}"/>
    <cellStyle name="Normal 6 6 2 2 2 4 3 2" xfId="18562" xr:uid="{00000000-0005-0000-0000-0000E6890000}"/>
    <cellStyle name="Normal 6 6 2 2 2 4 3 2 2" xfId="42769" xr:uid="{00000000-0005-0000-0000-0000E7890000}"/>
    <cellStyle name="Normal 6 6 2 2 2 4 3 3" xfId="32751" xr:uid="{00000000-0005-0000-0000-0000E8890000}"/>
    <cellStyle name="Normal 6 6 2 2 2 4 4" xfId="18563" xr:uid="{00000000-0005-0000-0000-0000E9890000}"/>
    <cellStyle name="Normal 6 6 2 2 2 4 4 2" xfId="36804" xr:uid="{00000000-0005-0000-0000-0000EA890000}"/>
    <cellStyle name="Normal 6 6 2 2 2 4 5" xfId="26208" xr:uid="{00000000-0005-0000-0000-0000EB890000}"/>
    <cellStyle name="Normal 6 6 2 2 2 5" xfId="18564" xr:uid="{00000000-0005-0000-0000-0000EC890000}"/>
    <cellStyle name="Normal 6 6 2 2 2 5 2" xfId="18565" xr:uid="{00000000-0005-0000-0000-0000ED890000}"/>
    <cellStyle name="Normal 6 6 2 2 2 5 2 2" xfId="42770" xr:uid="{00000000-0005-0000-0000-0000EE890000}"/>
    <cellStyle name="Normal 6 6 2 2 2 5 3" xfId="32752" xr:uid="{00000000-0005-0000-0000-0000EF890000}"/>
    <cellStyle name="Normal 6 6 2 2 2 6" xfId="18566" xr:uid="{00000000-0005-0000-0000-0000F0890000}"/>
    <cellStyle name="Normal 6 6 2 2 2 6 2" xfId="18567" xr:uid="{00000000-0005-0000-0000-0000F1890000}"/>
    <cellStyle name="Normal 6 6 2 2 2 6 2 2" xfId="42771" xr:uid="{00000000-0005-0000-0000-0000F2890000}"/>
    <cellStyle name="Normal 6 6 2 2 2 6 3" xfId="32753" xr:uid="{00000000-0005-0000-0000-0000F3890000}"/>
    <cellStyle name="Normal 6 6 2 2 2 7" xfId="18568" xr:uid="{00000000-0005-0000-0000-0000F4890000}"/>
    <cellStyle name="Normal 6 6 2 2 2 7 2" xfId="36799" xr:uid="{00000000-0005-0000-0000-0000F5890000}"/>
    <cellStyle name="Normal 6 6 2 2 2 8" xfId="26203" xr:uid="{00000000-0005-0000-0000-0000F6890000}"/>
    <cellStyle name="Normal 6 6 2 2 3" xfId="18569" xr:uid="{00000000-0005-0000-0000-0000F7890000}"/>
    <cellStyle name="Normal 6 6 2 2 3 2" xfId="18570" xr:uid="{00000000-0005-0000-0000-0000F8890000}"/>
    <cellStyle name="Normal 6 6 2 2 3 2 2" xfId="18571" xr:uid="{00000000-0005-0000-0000-0000F9890000}"/>
    <cellStyle name="Normal 6 6 2 2 3 2 2 2" xfId="18572" xr:uid="{00000000-0005-0000-0000-0000FA890000}"/>
    <cellStyle name="Normal 6 6 2 2 3 2 2 2 2" xfId="18573" xr:uid="{00000000-0005-0000-0000-0000FB890000}"/>
    <cellStyle name="Normal 6 6 2 2 3 2 2 2 2 2" xfId="42772" xr:uid="{00000000-0005-0000-0000-0000FC890000}"/>
    <cellStyle name="Normal 6 6 2 2 3 2 2 2 3" xfId="32754" xr:uid="{00000000-0005-0000-0000-0000FD890000}"/>
    <cellStyle name="Normal 6 6 2 2 3 2 2 3" xfId="18574" xr:uid="{00000000-0005-0000-0000-0000FE890000}"/>
    <cellStyle name="Normal 6 6 2 2 3 2 2 3 2" xfId="18575" xr:uid="{00000000-0005-0000-0000-0000FF890000}"/>
    <cellStyle name="Normal 6 6 2 2 3 2 2 3 2 2" xfId="42773" xr:uid="{00000000-0005-0000-0000-0000008A0000}"/>
    <cellStyle name="Normal 6 6 2 2 3 2 2 3 3" xfId="32755" xr:uid="{00000000-0005-0000-0000-0000018A0000}"/>
    <cellStyle name="Normal 6 6 2 2 3 2 2 4" xfId="18576" xr:uid="{00000000-0005-0000-0000-0000028A0000}"/>
    <cellStyle name="Normal 6 6 2 2 3 2 2 4 2" xfId="36807" xr:uid="{00000000-0005-0000-0000-0000038A0000}"/>
    <cellStyle name="Normal 6 6 2 2 3 2 2 5" xfId="26211" xr:uid="{00000000-0005-0000-0000-0000048A0000}"/>
    <cellStyle name="Normal 6 6 2 2 3 2 3" xfId="18577" xr:uid="{00000000-0005-0000-0000-0000058A0000}"/>
    <cellStyle name="Normal 6 6 2 2 3 2 3 2" xfId="18578" xr:uid="{00000000-0005-0000-0000-0000068A0000}"/>
    <cellStyle name="Normal 6 6 2 2 3 2 3 2 2" xfId="18579" xr:uid="{00000000-0005-0000-0000-0000078A0000}"/>
    <cellStyle name="Normal 6 6 2 2 3 2 3 2 2 2" xfId="42774" xr:uid="{00000000-0005-0000-0000-0000088A0000}"/>
    <cellStyle name="Normal 6 6 2 2 3 2 3 2 3" xfId="32756" xr:uid="{00000000-0005-0000-0000-0000098A0000}"/>
    <cellStyle name="Normal 6 6 2 2 3 2 3 3" xfId="18580" xr:uid="{00000000-0005-0000-0000-00000A8A0000}"/>
    <cellStyle name="Normal 6 6 2 2 3 2 3 3 2" xfId="18581" xr:uid="{00000000-0005-0000-0000-00000B8A0000}"/>
    <cellStyle name="Normal 6 6 2 2 3 2 3 3 2 2" xfId="42775" xr:uid="{00000000-0005-0000-0000-00000C8A0000}"/>
    <cellStyle name="Normal 6 6 2 2 3 2 3 3 3" xfId="32757" xr:uid="{00000000-0005-0000-0000-00000D8A0000}"/>
    <cellStyle name="Normal 6 6 2 2 3 2 3 4" xfId="18582" xr:uid="{00000000-0005-0000-0000-00000E8A0000}"/>
    <cellStyle name="Normal 6 6 2 2 3 2 3 4 2" xfId="36808" xr:uid="{00000000-0005-0000-0000-00000F8A0000}"/>
    <cellStyle name="Normal 6 6 2 2 3 2 3 5" xfId="26212" xr:uid="{00000000-0005-0000-0000-0000108A0000}"/>
    <cellStyle name="Normal 6 6 2 2 3 2 4" xfId="18583" xr:uid="{00000000-0005-0000-0000-0000118A0000}"/>
    <cellStyle name="Normal 6 6 2 2 3 2 4 2" xfId="18584" xr:uid="{00000000-0005-0000-0000-0000128A0000}"/>
    <cellStyle name="Normal 6 6 2 2 3 2 4 2 2" xfId="42776" xr:uid="{00000000-0005-0000-0000-0000138A0000}"/>
    <cellStyle name="Normal 6 6 2 2 3 2 4 3" xfId="32758" xr:uid="{00000000-0005-0000-0000-0000148A0000}"/>
    <cellStyle name="Normal 6 6 2 2 3 2 5" xfId="18585" xr:uid="{00000000-0005-0000-0000-0000158A0000}"/>
    <cellStyle name="Normal 6 6 2 2 3 2 5 2" xfId="18586" xr:uid="{00000000-0005-0000-0000-0000168A0000}"/>
    <cellStyle name="Normal 6 6 2 2 3 2 5 2 2" xfId="42777" xr:uid="{00000000-0005-0000-0000-0000178A0000}"/>
    <cellStyle name="Normal 6 6 2 2 3 2 5 3" xfId="32759" xr:uid="{00000000-0005-0000-0000-0000188A0000}"/>
    <cellStyle name="Normal 6 6 2 2 3 2 6" xfId="18587" xr:uid="{00000000-0005-0000-0000-0000198A0000}"/>
    <cellStyle name="Normal 6 6 2 2 3 2 6 2" xfId="36806" xr:uid="{00000000-0005-0000-0000-00001A8A0000}"/>
    <cellStyle name="Normal 6 6 2 2 3 2 7" xfId="26210" xr:uid="{00000000-0005-0000-0000-00001B8A0000}"/>
    <cellStyle name="Normal 6 6 2 2 3 3" xfId="18588" xr:uid="{00000000-0005-0000-0000-00001C8A0000}"/>
    <cellStyle name="Normal 6 6 2 2 3 3 2" xfId="18589" xr:uid="{00000000-0005-0000-0000-00001D8A0000}"/>
    <cellStyle name="Normal 6 6 2 2 3 3 2 2" xfId="18590" xr:uid="{00000000-0005-0000-0000-00001E8A0000}"/>
    <cellStyle name="Normal 6 6 2 2 3 3 2 2 2" xfId="42778" xr:uid="{00000000-0005-0000-0000-00001F8A0000}"/>
    <cellStyle name="Normal 6 6 2 2 3 3 2 3" xfId="32760" xr:uid="{00000000-0005-0000-0000-0000208A0000}"/>
    <cellStyle name="Normal 6 6 2 2 3 3 3" xfId="18591" xr:uid="{00000000-0005-0000-0000-0000218A0000}"/>
    <cellStyle name="Normal 6 6 2 2 3 3 3 2" xfId="18592" xr:uid="{00000000-0005-0000-0000-0000228A0000}"/>
    <cellStyle name="Normal 6 6 2 2 3 3 3 2 2" xfId="42779" xr:uid="{00000000-0005-0000-0000-0000238A0000}"/>
    <cellStyle name="Normal 6 6 2 2 3 3 3 3" xfId="32761" xr:uid="{00000000-0005-0000-0000-0000248A0000}"/>
    <cellStyle name="Normal 6 6 2 2 3 3 4" xfId="18593" xr:uid="{00000000-0005-0000-0000-0000258A0000}"/>
    <cellStyle name="Normal 6 6 2 2 3 3 4 2" xfId="36809" xr:uid="{00000000-0005-0000-0000-0000268A0000}"/>
    <cellStyle name="Normal 6 6 2 2 3 3 5" xfId="26213" xr:uid="{00000000-0005-0000-0000-0000278A0000}"/>
    <cellStyle name="Normal 6 6 2 2 3 4" xfId="18594" xr:uid="{00000000-0005-0000-0000-0000288A0000}"/>
    <cellStyle name="Normal 6 6 2 2 3 4 2" xfId="18595" xr:uid="{00000000-0005-0000-0000-0000298A0000}"/>
    <cellStyle name="Normal 6 6 2 2 3 4 2 2" xfId="18596" xr:uid="{00000000-0005-0000-0000-00002A8A0000}"/>
    <cellStyle name="Normal 6 6 2 2 3 4 2 2 2" xfId="42780" xr:uid="{00000000-0005-0000-0000-00002B8A0000}"/>
    <cellStyle name="Normal 6 6 2 2 3 4 2 3" xfId="32762" xr:uid="{00000000-0005-0000-0000-00002C8A0000}"/>
    <cellStyle name="Normal 6 6 2 2 3 4 3" xfId="18597" xr:uid="{00000000-0005-0000-0000-00002D8A0000}"/>
    <cellStyle name="Normal 6 6 2 2 3 4 3 2" xfId="18598" xr:uid="{00000000-0005-0000-0000-00002E8A0000}"/>
    <cellStyle name="Normal 6 6 2 2 3 4 3 2 2" xfId="42781" xr:uid="{00000000-0005-0000-0000-00002F8A0000}"/>
    <cellStyle name="Normal 6 6 2 2 3 4 3 3" xfId="32763" xr:uid="{00000000-0005-0000-0000-0000308A0000}"/>
    <cellStyle name="Normal 6 6 2 2 3 4 4" xfId="18599" xr:uid="{00000000-0005-0000-0000-0000318A0000}"/>
    <cellStyle name="Normal 6 6 2 2 3 4 4 2" xfId="36810" xr:uid="{00000000-0005-0000-0000-0000328A0000}"/>
    <cellStyle name="Normal 6 6 2 2 3 4 5" xfId="26214" xr:uid="{00000000-0005-0000-0000-0000338A0000}"/>
    <cellStyle name="Normal 6 6 2 2 3 5" xfId="18600" xr:uid="{00000000-0005-0000-0000-0000348A0000}"/>
    <cellStyle name="Normal 6 6 2 2 3 5 2" xfId="18601" xr:uid="{00000000-0005-0000-0000-0000358A0000}"/>
    <cellStyle name="Normal 6 6 2 2 3 5 2 2" xfId="42782" xr:uid="{00000000-0005-0000-0000-0000368A0000}"/>
    <cellStyle name="Normal 6 6 2 2 3 5 3" xfId="32764" xr:uid="{00000000-0005-0000-0000-0000378A0000}"/>
    <cellStyle name="Normal 6 6 2 2 3 6" xfId="18602" xr:uid="{00000000-0005-0000-0000-0000388A0000}"/>
    <cellStyle name="Normal 6 6 2 2 3 6 2" xfId="18603" xr:uid="{00000000-0005-0000-0000-0000398A0000}"/>
    <cellStyle name="Normal 6 6 2 2 3 6 2 2" xfId="42783" xr:uid="{00000000-0005-0000-0000-00003A8A0000}"/>
    <cellStyle name="Normal 6 6 2 2 3 6 3" xfId="32765" xr:uid="{00000000-0005-0000-0000-00003B8A0000}"/>
    <cellStyle name="Normal 6 6 2 2 3 7" xfId="18604" xr:uid="{00000000-0005-0000-0000-00003C8A0000}"/>
    <cellStyle name="Normal 6 6 2 2 3 7 2" xfId="36805" xr:uid="{00000000-0005-0000-0000-00003D8A0000}"/>
    <cellStyle name="Normal 6 6 2 2 3 8" xfId="26209" xr:uid="{00000000-0005-0000-0000-00003E8A0000}"/>
    <cellStyle name="Normal 6 6 2 2 4" xfId="18605" xr:uid="{00000000-0005-0000-0000-00003F8A0000}"/>
    <cellStyle name="Normal 6 6 2 2 4 2" xfId="18606" xr:uid="{00000000-0005-0000-0000-0000408A0000}"/>
    <cellStyle name="Normal 6 6 2 2 4 2 2" xfId="18607" xr:uid="{00000000-0005-0000-0000-0000418A0000}"/>
    <cellStyle name="Normal 6 6 2 2 4 2 2 2" xfId="18608" xr:uid="{00000000-0005-0000-0000-0000428A0000}"/>
    <cellStyle name="Normal 6 6 2 2 4 2 2 2 2" xfId="42784" xr:uid="{00000000-0005-0000-0000-0000438A0000}"/>
    <cellStyle name="Normal 6 6 2 2 4 2 2 3" xfId="32766" xr:uid="{00000000-0005-0000-0000-0000448A0000}"/>
    <cellStyle name="Normal 6 6 2 2 4 2 3" xfId="18609" xr:uid="{00000000-0005-0000-0000-0000458A0000}"/>
    <cellStyle name="Normal 6 6 2 2 4 2 3 2" xfId="18610" xr:uid="{00000000-0005-0000-0000-0000468A0000}"/>
    <cellStyle name="Normal 6 6 2 2 4 2 3 2 2" xfId="42785" xr:uid="{00000000-0005-0000-0000-0000478A0000}"/>
    <cellStyle name="Normal 6 6 2 2 4 2 3 3" xfId="32767" xr:uid="{00000000-0005-0000-0000-0000488A0000}"/>
    <cellStyle name="Normal 6 6 2 2 4 2 4" xfId="18611" xr:uid="{00000000-0005-0000-0000-0000498A0000}"/>
    <cellStyle name="Normal 6 6 2 2 4 2 4 2" xfId="36812" xr:uid="{00000000-0005-0000-0000-00004A8A0000}"/>
    <cellStyle name="Normal 6 6 2 2 4 2 5" xfId="26216" xr:uid="{00000000-0005-0000-0000-00004B8A0000}"/>
    <cellStyle name="Normal 6 6 2 2 4 3" xfId="18612" xr:uid="{00000000-0005-0000-0000-00004C8A0000}"/>
    <cellStyle name="Normal 6 6 2 2 4 3 2" xfId="18613" xr:uid="{00000000-0005-0000-0000-00004D8A0000}"/>
    <cellStyle name="Normal 6 6 2 2 4 3 2 2" xfId="18614" xr:uid="{00000000-0005-0000-0000-00004E8A0000}"/>
    <cellStyle name="Normal 6 6 2 2 4 3 2 2 2" xfId="42786" xr:uid="{00000000-0005-0000-0000-00004F8A0000}"/>
    <cellStyle name="Normal 6 6 2 2 4 3 2 3" xfId="32768" xr:uid="{00000000-0005-0000-0000-0000508A0000}"/>
    <cellStyle name="Normal 6 6 2 2 4 3 3" xfId="18615" xr:uid="{00000000-0005-0000-0000-0000518A0000}"/>
    <cellStyle name="Normal 6 6 2 2 4 3 3 2" xfId="18616" xr:uid="{00000000-0005-0000-0000-0000528A0000}"/>
    <cellStyle name="Normal 6 6 2 2 4 3 3 2 2" xfId="42787" xr:uid="{00000000-0005-0000-0000-0000538A0000}"/>
    <cellStyle name="Normal 6 6 2 2 4 3 3 3" xfId="32769" xr:uid="{00000000-0005-0000-0000-0000548A0000}"/>
    <cellStyle name="Normal 6 6 2 2 4 3 4" xfId="18617" xr:uid="{00000000-0005-0000-0000-0000558A0000}"/>
    <cellStyle name="Normal 6 6 2 2 4 3 4 2" xfId="36813" xr:uid="{00000000-0005-0000-0000-0000568A0000}"/>
    <cellStyle name="Normal 6 6 2 2 4 3 5" xfId="26217" xr:uid="{00000000-0005-0000-0000-0000578A0000}"/>
    <cellStyle name="Normal 6 6 2 2 4 4" xfId="18618" xr:uid="{00000000-0005-0000-0000-0000588A0000}"/>
    <cellStyle name="Normal 6 6 2 2 4 4 2" xfId="18619" xr:uid="{00000000-0005-0000-0000-0000598A0000}"/>
    <cellStyle name="Normal 6 6 2 2 4 4 2 2" xfId="42788" xr:uid="{00000000-0005-0000-0000-00005A8A0000}"/>
    <cellStyle name="Normal 6 6 2 2 4 4 3" xfId="32770" xr:uid="{00000000-0005-0000-0000-00005B8A0000}"/>
    <cellStyle name="Normal 6 6 2 2 4 5" xfId="18620" xr:uid="{00000000-0005-0000-0000-00005C8A0000}"/>
    <cellStyle name="Normal 6 6 2 2 4 5 2" xfId="18621" xr:uid="{00000000-0005-0000-0000-00005D8A0000}"/>
    <cellStyle name="Normal 6 6 2 2 4 5 2 2" xfId="42789" xr:uid="{00000000-0005-0000-0000-00005E8A0000}"/>
    <cellStyle name="Normal 6 6 2 2 4 5 3" xfId="32771" xr:uid="{00000000-0005-0000-0000-00005F8A0000}"/>
    <cellStyle name="Normal 6 6 2 2 4 6" xfId="18622" xr:uid="{00000000-0005-0000-0000-0000608A0000}"/>
    <cellStyle name="Normal 6 6 2 2 4 6 2" xfId="36811" xr:uid="{00000000-0005-0000-0000-0000618A0000}"/>
    <cellStyle name="Normal 6 6 2 2 4 7" xfId="26215" xr:uid="{00000000-0005-0000-0000-0000628A0000}"/>
    <cellStyle name="Normal 6 6 2 2 5" xfId="18623" xr:uid="{00000000-0005-0000-0000-0000638A0000}"/>
    <cellStyle name="Normal 6 6 2 2 5 2" xfId="18624" xr:uid="{00000000-0005-0000-0000-0000648A0000}"/>
    <cellStyle name="Normal 6 6 2 2 5 2 2" xfId="18625" xr:uid="{00000000-0005-0000-0000-0000658A0000}"/>
    <cellStyle name="Normal 6 6 2 2 5 2 2 2" xfId="42790" xr:uid="{00000000-0005-0000-0000-0000668A0000}"/>
    <cellStyle name="Normal 6 6 2 2 5 2 3" xfId="32772" xr:uid="{00000000-0005-0000-0000-0000678A0000}"/>
    <cellStyle name="Normal 6 6 2 2 5 3" xfId="18626" xr:uid="{00000000-0005-0000-0000-0000688A0000}"/>
    <cellStyle name="Normal 6 6 2 2 5 3 2" xfId="18627" xr:uid="{00000000-0005-0000-0000-0000698A0000}"/>
    <cellStyle name="Normal 6 6 2 2 5 3 2 2" xfId="42791" xr:uid="{00000000-0005-0000-0000-00006A8A0000}"/>
    <cellStyle name="Normal 6 6 2 2 5 3 3" xfId="32773" xr:uid="{00000000-0005-0000-0000-00006B8A0000}"/>
    <cellStyle name="Normal 6 6 2 2 5 4" xfId="18628" xr:uid="{00000000-0005-0000-0000-00006C8A0000}"/>
    <cellStyle name="Normal 6 6 2 2 5 4 2" xfId="36814" xr:uid="{00000000-0005-0000-0000-00006D8A0000}"/>
    <cellStyle name="Normal 6 6 2 2 5 5" xfId="26218" xr:uid="{00000000-0005-0000-0000-00006E8A0000}"/>
    <cellStyle name="Normal 6 6 2 2 6" xfId="18629" xr:uid="{00000000-0005-0000-0000-00006F8A0000}"/>
    <cellStyle name="Normal 6 6 2 2 6 2" xfId="18630" xr:uid="{00000000-0005-0000-0000-0000708A0000}"/>
    <cellStyle name="Normal 6 6 2 2 6 2 2" xfId="18631" xr:uid="{00000000-0005-0000-0000-0000718A0000}"/>
    <cellStyle name="Normal 6 6 2 2 6 2 2 2" xfId="42792" xr:uid="{00000000-0005-0000-0000-0000728A0000}"/>
    <cellStyle name="Normal 6 6 2 2 6 2 3" xfId="32774" xr:uid="{00000000-0005-0000-0000-0000738A0000}"/>
    <cellStyle name="Normal 6 6 2 2 6 3" xfId="18632" xr:uid="{00000000-0005-0000-0000-0000748A0000}"/>
    <cellStyle name="Normal 6 6 2 2 6 3 2" xfId="18633" xr:uid="{00000000-0005-0000-0000-0000758A0000}"/>
    <cellStyle name="Normal 6 6 2 2 6 3 2 2" xfId="42793" xr:uid="{00000000-0005-0000-0000-0000768A0000}"/>
    <cellStyle name="Normal 6 6 2 2 6 3 3" xfId="32775" xr:uid="{00000000-0005-0000-0000-0000778A0000}"/>
    <cellStyle name="Normal 6 6 2 2 6 4" xfId="18634" xr:uid="{00000000-0005-0000-0000-0000788A0000}"/>
    <cellStyle name="Normal 6 6 2 2 6 4 2" xfId="36815" xr:uid="{00000000-0005-0000-0000-0000798A0000}"/>
    <cellStyle name="Normal 6 6 2 2 6 5" xfId="26219" xr:uid="{00000000-0005-0000-0000-00007A8A0000}"/>
    <cellStyle name="Normal 6 6 2 2 7" xfId="18635" xr:uid="{00000000-0005-0000-0000-00007B8A0000}"/>
    <cellStyle name="Normal 6 6 2 2 7 2" xfId="18636" xr:uid="{00000000-0005-0000-0000-00007C8A0000}"/>
    <cellStyle name="Normal 6 6 2 2 7 2 2" xfId="42794" xr:uid="{00000000-0005-0000-0000-00007D8A0000}"/>
    <cellStyle name="Normal 6 6 2 2 7 3" xfId="32776" xr:uid="{00000000-0005-0000-0000-00007E8A0000}"/>
    <cellStyle name="Normal 6 6 2 2 8" xfId="18637" xr:uid="{00000000-0005-0000-0000-00007F8A0000}"/>
    <cellStyle name="Normal 6 6 2 2 8 2" xfId="18638" xr:uid="{00000000-0005-0000-0000-0000808A0000}"/>
    <cellStyle name="Normal 6 6 2 2 8 2 2" xfId="42795" xr:uid="{00000000-0005-0000-0000-0000818A0000}"/>
    <cellStyle name="Normal 6 6 2 2 8 3" xfId="32777" xr:uid="{00000000-0005-0000-0000-0000828A0000}"/>
    <cellStyle name="Normal 6 6 2 2 9" xfId="18639" xr:uid="{00000000-0005-0000-0000-0000838A0000}"/>
    <cellStyle name="Normal 6 6 2 2 9 2" xfId="36798" xr:uid="{00000000-0005-0000-0000-0000848A0000}"/>
    <cellStyle name="Normal 6 6 2 3" xfId="18640" xr:uid="{00000000-0005-0000-0000-0000858A0000}"/>
    <cellStyle name="Normal 6 6 2 3 2" xfId="18641" xr:uid="{00000000-0005-0000-0000-0000868A0000}"/>
    <cellStyle name="Normal 6 6 2 3 2 2" xfId="18642" xr:uid="{00000000-0005-0000-0000-0000878A0000}"/>
    <cellStyle name="Normal 6 6 2 3 2 2 2" xfId="18643" xr:uid="{00000000-0005-0000-0000-0000888A0000}"/>
    <cellStyle name="Normal 6 6 2 3 2 2 2 2" xfId="18644" xr:uid="{00000000-0005-0000-0000-0000898A0000}"/>
    <cellStyle name="Normal 6 6 2 3 2 2 2 2 2" xfId="42796" xr:uid="{00000000-0005-0000-0000-00008A8A0000}"/>
    <cellStyle name="Normal 6 6 2 3 2 2 2 3" xfId="32778" xr:uid="{00000000-0005-0000-0000-00008B8A0000}"/>
    <cellStyle name="Normal 6 6 2 3 2 2 3" xfId="18645" xr:uid="{00000000-0005-0000-0000-00008C8A0000}"/>
    <cellStyle name="Normal 6 6 2 3 2 2 3 2" xfId="18646" xr:uid="{00000000-0005-0000-0000-00008D8A0000}"/>
    <cellStyle name="Normal 6 6 2 3 2 2 3 2 2" xfId="42797" xr:uid="{00000000-0005-0000-0000-00008E8A0000}"/>
    <cellStyle name="Normal 6 6 2 3 2 2 3 3" xfId="32779" xr:uid="{00000000-0005-0000-0000-00008F8A0000}"/>
    <cellStyle name="Normal 6 6 2 3 2 2 4" xfId="18647" xr:uid="{00000000-0005-0000-0000-0000908A0000}"/>
    <cellStyle name="Normal 6 6 2 3 2 2 4 2" xfId="36818" xr:uid="{00000000-0005-0000-0000-0000918A0000}"/>
    <cellStyle name="Normal 6 6 2 3 2 2 5" xfId="26222" xr:uid="{00000000-0005-0000-0000-0000928A0000}"/>
    <cellStyle name="Normal 6 6 2 3 2 3" xfId="18648" xr:uid="{00000000-0005-0000-0000-0000938A0000}"/>
    <cellStyle name="Normal 6 6 2 3 2 3 2" xfId="18649" xr:uid="{00000000-0005-0000-0000-0000948A0000}"/>
    <cellStyle name="Normal 6 6 2 3 2 3 2 2" xfId="18650" xr:uid="{00000000-0005-0000-0000-0000958A0000}"/>
    <cellStyle name="Normal 6 6 2 3 2 3 2 2 2" xfId="42798" xr:uid="{00000000-0005-0000-0000-0000968A0000}"/>
    <cellStyle name="Normal 6 6 2 3 2 3 2 3" xfId="32780" xr:uid="{00000000-0005-0000-0000-0000978A0000}"/>
    <cellStyle name="Normal 6 6 2 3 2 3 3" xfId="18651" xr:uid="{00000000-0005-0000-0000-0000988A0000}"/>
    <cellStyle name="Normal 6 6 2 3 2 3 3 2" xfId="18652" xr:uid="{00000000-0005-0000-0000-0000998A0000}"/>
    <cellStyle name="Normal 6 6 2 3 2 3 3 2 2" xfId="42799" xr:uid="{00000000-0005-0000-0000-00009A8A0000}"/>
    <cellStyle name="Normal 6 6 2 3 2 3 3 3" xfId="32781" xr:uid="{00000000-0005-0000-0000-00009B8A0000}"/>
    <cellStyle name="Normal 6 6 2 3 2 3 4" xfId="18653" xr:uid="{00000000-0005-0000-0000-00009C8A0000}"/>
    <cellStyle name="Normal 6 6 2 3 2 3 4 2" xfId="36819" xr:uid="{00000000-0005-0000-0000-00009D8A0000}"/>
    <cellStyle name="Normal 6 6 2 3 2 3 5" xfId="26223" xr:uid="{00000000-0005-0000-0000-00009E8A0000}"/>
    <cellStyle name="Normal 6 6 2 3 2 4" xfId="18654" xr:uid="{00000000-0005-0000-0000-00009F8A0000}"/>
    <cellStyle name="Normal 6 6 2 3 2 4 2" xfId="18655" xr:uid="{00000000-0005-0000-0000-0000A08A0000}"/>
    <cellStyle name="Normal 6 6 2 3 2 4 2 2" xfId="42800" xr:uid="{00000000-0005-0000-0000-0000A18A0000}"/>
    <cellStyle name="Normal 6 6 2 3 2 4 3" xfId="32782" xr:uid="{00000000-0005-0000-0000-0000A28A0000}"/>
    <cellStyle name="Normal 6 6 2 3 2 5" xfId="18656" xr:uid="{00000000-0005-0000-0000-0000A38A0000}"/>
    <cellStyle name="Normal 6 6 2 3 2 5 2" xfId="18657" xr:uid="{00000000-0005-0000-0000-0000A48A0000}"/>
    <cellStyle name="Normal 6 6 2 3 2 5 2 2" xfId="42801" xr:uid="{00000000-0005-0000-0000-0000A58A0000}"/>
    <cellStyle name="Normal 6 6 2 3 2 5 3" xfId="32783" xr:uid="{00000000-0005-0000-0000-0000A68A0000}"/>
    <cellStyle name="Normal 6 6 2 3 2 6" xfId="18658" xr:uid="{00000000-0005-0000-0000-0000A78A0000}"/>
    <cellStyle name="Normal 6 6 2 3 2 6 2" xfId="36817" xr:uid="{00000000-0005-0000-0000-0000A88A0000}"/>
    <cellStyle name="Normal 6 6 2 3 2 7" xfId="26221" xr:uid="{00000000-0005-0000-0000-0000A98A0000}"/>
    <cellStyle name="Normal 6 6 2 3 3" xfId="18659" xr:uid="{00000000-0005-0000-0000-0000AA8A0000}"/>
    <cellStyle name="Normal 6 6 2 3 3 2" xfId="18660" xr:uid="{00000000-0005-0000-0000-0000AB8A0000}"/>
    <cellStyle name="Normal 6 6 2 3 3 2 2" xfId="18661" xr:uid="{00000000-0005-0000-0000-0000AC8A0000}"/>
    <cellStyle name="Normal 6 6 2 3 3 2 2 2" xfId="42802" xr:uid="{00000000-0005-0000-0000-0000AD8A0000}"/>
    <cellStyle name="Normal 6 6 2 3 3 2 3" xfId="32784" xr:uid="{00000000-0005-0000-0000-0000AE8A0000}"/>
    <cellStyle name="Normal 6 6 2 3 3 3" xfId="18662" xr:uid="{00000000-0005-0000-0000-0000AF8A0000}"/>
    <cellStyle name="Normal 6 6 2 3 3 3 2" xfId="18663" xr:uid="{00000000-0005-0000-0000-0000B08A0000}"/>
    <cellStyle name="Normal 6 6 2 3 3 3 2 2" xfId="42803" xr:uid="{00000000-0005-0000-0000-0000B18A0000}"/>
    <cellStyle name="Normal 6 6 2 3 3 3 3" xfId="32785" xr:uid="{00000000-0005-0000-0000-0000B28A0000}"/>
    <cellStyle name="Normal 6 6 2 3 3 4" xfId="18664" xr:uid="{00000000-0005-0000-0000-0000B38A0000}"/>
    <cellStyle name="Normal 6 6 2 3 3 4 2" xfId="36820" xr:uid="{00000000-0005-0000-0000-0000B48A0000}"/>
    <cellStyle name="Normal 6 6 2 3 3 5" xfId="26224" xr:uid="{00000000-0005-0000-0000-0000B58A0000}"/>
    <cellStyle name="Normal 6 6 2 3 4" xfId="18665" xr:uid="{00000000-0005-0000-0000-0000B68A0000}"/>
    <cellStyle name="Normal 6 6 2 3 4 2" xfId="18666" xr:uid="{00000000-0005-0000-0000-0000B78A0000}"/>
    <cellStyle name="Normal 6 6 2 3 4 2 2" xfId="18667" xr:uid="{00000000-0005-0000-0000-0000B88A0000}"/>
    <cellStyle name="Normal 6 6 2 3 4 2 2 2" xfId="42804" xr:uid="{00000000-0005-0000-0000-0000B98A0000}"/>
    <cellStyle name="Normal 6 6 2 3 4 2 3" xfId="32786" xr:uid="{00000000-0005-0000-0000-0000BA8A0000}"/>
    <cellStyle name="Normal 6 6 2 3 4 3" xfId="18668" xr:uid="{00000000-0005-0000-0000-0000BB8A0000}"/>
    <cellStyle name="Normal 6 6 2 3 4 3 2" xfId="18669" xr:uid="{00000000-0005-0000-0000-0000BC8A0000}"/>
    <cellStyle name="Normal 6 6 2 3 4 3 2 2" xfId="42805" xr:uid="{00000000-0005-0000-0000-0000BD8A0000}"/>
    <cellStyle name="Normal 6 6 2 3 4 3 3" xfId="32787" xr:uid="{00000000-0005-0000-0000-0000BE8A0000}"/>
    <cellStyle name="Normal 6 6 2 3 4 4" xfId="18670" xr:uid="{00000000-0005-0000-0000-0000BF8A0000}"/>
    <cellStyle name="Normal 6 6 2 3 4 4 2" xfId="36821" xr:uid="{00000000-0005-0000-0000-0000C08A0000}"/>
    <cellStyle name="Normal 6 6 2 3 4 5" xfId="26225" xr:uid="{00000000-0005-0000-0000-0000C18A0000}"/>
    <cellStyle name="Normal 6 6 2 3 5" xfId="18671" xr:uid="{00000000-0005-0000-0000-0000C28A0000}"/>
    <cellStyle name="Normal 6 6 2 3 5 2" xfId="18672" xr:uid="{00000000-0005-0000-0000-0000C38A0000}"/>
    <cellStyle name="Normal 6 6 2 3 5 2 2" xfId="42806" xr:uid="{00000000-0005-0000-0000-0000C48A0000}"/>
    <cellStyle name="Normal 6 6 2 3 5 3" xfId="32788" xr:uid="{00000000-0005-0000-0000-0000C58A0000}"/>
    <cellStyle name="Normal 6 6 2 3 6" xfId="18673" xr:uid="{00000000-0005-0000-0000-0000C68A0000}"/>
    <cellStyle name="Normal 6 6 2 3 6 2" xfId="18674" xr:uid="{00000000-0005-0000-0000-0000C78A0000}"/>
    <cellStyle name="Normal 6 6 2 3 6 2 2" xfId="42807" xr:uid="{00000000-0005-0000-0000-0000C88A0000}"/>
    <cellStyle name="Normal 6 6 2 3 6 3" xfId="32789" xr:uid="{00000000-0005-0000-0000-0000C98A0000}"/>
    <cellStyle name="Normal 6 6 2 3 7" xfId="18675" xr:uid="{00000000-0005-0000-0000-0000CA8A0000}"/>
    <cellStyle name="Normal 6 6 2 3 7 2" xfId="36816" xr:uid="{00000000-0005-0000-0000-0000CB8A0000}"/>
    <cellStyle name="Normal 6 6 2 3 8" xfId="26220" xr:uid="{00000000-0005-0000-0000-0000CC8A0000}"/>
    <cellStyle name="Normal 6 6 2 4" xfId="18676" xr:uid="{00000000-0005-0000-0000-0000CD8A0000}"/>
    <cellStyle name="Normal 6 6 2 4 2" xfId="18677" xr:uid="{00000000-0005-0000-0000-0000CE8A0000}"/>
    <cellStyle name="Normal 6 6 2 4 2 2" xfId="18678" xr:uid="{00000000-0005-0000-0000-0000CF8A0000}"/>
    <cellStyle name="Normal 6 6 2 4 2 2 2" xfId="18679" xr:uid="{00000000-0005-0000-0000-0000D08A0000}"/>
    <cellStyle name="Normal 6 6 2 4 2 2 2 2" xfId="18680" xr:uid="{00000000-0005-0000-0000-0000D18A0000}"/>
    <cellStyle name="Normal 6 6 2 4 2 2 2 2 2" xfId="42808" xr:uid="{00000000-0005-0000-0000-0000D28A0000}"/>
    <cellStyle name="Normal 6 6 2 4 2 2 2 3" xfId="32790" xr:uid="{00000000-0005-0000-0000-0000D38A0000}"/>
    <cellStyle name="Normal 6 6 2 4 2 2 3" xfId="18681" xr:uid="{00000000-0005-0000-0000-0000D48A0000}"/>
    <cellStyle name="Normal 6 6 2 4 2 2 3 2" xfId="18682" xr:uid="{00000000-0005-0000-0000-0000D58A0000}"/>
    <cellStyle name="Normal 6 6 2 4 2 2 3 2 2" xfId="42809" xr:uid="{00000000-0005-0000-0000-0000D68A0000}"/>
    <cellStyle name="Normal 6 6 2 4 2 2 3 3" xfId="32791" xr:uid="{00000000-0005-0000-0000-0000D78A0000}"/>
    <cellStyle name="Normal 6 6 2 4 2 2 4" xfId="18683" xr:uid="{00000000-0005-0000-0000-0000D88A0000}"/>
    <cellStyle name="Normal 6 6 2 4 2 2 4 2" xfId="36824" xr:uid="{00000000-0005-0000-0000-0000D98A0000}"/>
    <cellStyle name="Normal 6 6 2 4 2 2 5" xfId="26228" xr:uid="{00000000-0005-0000-0000-0000DA8A0000}"/>
    <cellStyle name="Normal 6 6 2 4 2 3" xfId="18684" xr:uid="{00000000-0005-0000-0000-0000DB8A0000}"/>
    <cellStyle name="Normal 6 6 2 4 2 3 2" xfId="18685" xr:uid="{00000000-0005-0000-0000-0000DC8A0000}"/>
    <cellStyle name="Normal 6 6 2 4 2 3 2 2" xfId="18686" xr:uid="{00000000-0005-0000-0000-0000DD8A0000}"/>
    <cellStyle name="Normal 6 6 2 4 2 3 2 2 2" xfId="42810" xr:uid="{00000000-0005-0000-0000-0000DE8A0000}"/>
    <cellStyle name="Normal 6 6 2 4 2 3 2 3" xfId="32792" xr:uid="{00000000-0005-0000-0000-0000DF8A0000}"/>
    <cellStyle name="Normal 6 6 2 4 2 3 3" xfId="18687" xr:uid="{00000000-0005-0000-0000-0000E08A0000}"/>
    <cellStyle name="Normal 6 6 2 4 2 3 3 2" xfId="18688" xr:uid="{00000000-0005-0000-0000-0000E18A0000}"/>
    <cellStyle name="Normal 6 6 2 4 2 3 3 2 2" xfId="42811" xr:uid="{00000000-0005-0000-0000-0000E28A0000}"/>
    <cellStyle name="Normal 6 6 2 4 2 3 3 3" xfId="32793" xr:uid="{00000000-0005-0000-0000-0000E38A0000}"/>
    <cellStyle name="Normal 6 6 2 4 2 3 4" xfId="18689" xr:uid="{00000000-0005-0000-0000-0000E48A0000}"/>
    <cellStyle name="Normal 6 6 2 4 2 3 4 2" xfId="36825" xr:uid="{00000000-0005-0000-0000-0000E58A0000}"/>
    <cellStyle name="Normal 6 6 2 4 2 3 5" xfId="26229" xr:uid="{00000000-0005-0000-0000-0000E68A0000}"/>
    <cellStyle name="Normal 6 6 2 4 2 4" xfId="18690" xr:uid="{00000000-0005-0000-0000-0000E78A0000}"/>
    <cellStyle name="Normal 6 6 2 4 2 4 2" xfId="18691" xr:uid="{00000000-0005-0000-0000-0000E88A0000}"/>
    <cellStyle name="Normal 6 6 2 4 2 4 2 2" xfId="42812" xr:uid="{00000000-0005-0000-0000-0000E98A0000}"/>
    <cellStyle name="Normal 6 6 2 4 2 4 3" xfId="32794" xr:uid="{00000000-0005-0000-0000-0000EA8A0000}"/>
    <cellStyle name="Normal 6 6 2 4 2 5" xfId="18692" xr:uid="{00000000-0005-0000-0000-0000EB8A0000}"/>
    <cellStyle name="Normal 6 6 2 4 2 5 2" xfId="18693" xr:uid="{00000000-0005-0000-0000-0000EC8A0000}"/>
    <cellStyle name="Normal 6 6 2 4 2 5 2 2" xfId="42813" xr:uid="{00000000-0005-0000-0000-0000ED8A0000}"/>
    <cellStyle name="Normal 6 6 2 4 2 5 3" xfId="32795" xr:uid="{00000000-0005-0000-0000-0000EE8A0000}"/>
    <cellStyle name="Normal 6 6 2 4 2 6" xfId="18694" xr:uid="{00000000-0005-0000-0000-0000EF8A0000}"/>
    <cellStyle name="Normal 6 6 2 4 2 6 2" xfId="36823" xr:uid="{00000000-0005-0000-0000-0000F08A0000}"/>
    <cellStyle name="Normal 6 6 2 4 2 7" xfId="26227" xr:uid="{00000000-0005-0000-0000-0000F18A0000}"/>
    <cellStyle name="Normal 6 6 2 4 3" xfId="18695" xr:uid="{00000000-0005-0000-0000-0000F28A0000}"/>
    <cellStyle name="Normal 6 6 2 4 3 2" xfId="18696" xr:uid="{00000000-0005-0000-0000-0000F38A0000}"/>
    <cellStyle name="Normal 6 6 2 4 3 2 2" xfId="18697" xr:uid="{00000000-0005-0000-0000-0000F48A0000}"/>
    <cellStyle name="Normal 6 6 2 4 3 2 2 2" xfId="42814" xr:uid="{00000000-0005-0000-0000-0000F58A0000}"/>
    <cellStyle name="Normal 6 6 2 4 3 2 3" xfId="32796" xr:uid="{00000000-0005-0000-0000-0000F68A0000}"/>
    <cellStyle name="Normal 6 6 2 4 3 3" xfId="18698" xr:uid="{00000000-0005-0000-0000-0000F78A0000}"/>
    <cellStyle name="Normal 6 6 2 4 3 3 2" xfId="18699" xr:uid="{00000000-0005-0000-0000-0000F88A0000}"/>
    <cellStyle name="Normal 6 6 2 4 3 3 2 2" xfId="42815" xr:uid="{00000000-0005-0000-0000-0000F98A0000}"/>
    <cellStyle name="Normal 6 6 2 4 3 3 3" xfId="32797" xr:uid="{00000000-0005-0000-0000-0000FA8A0000}"/>
    <cellStyle name="Normal 6 6 2 4 3 4" xfId="18700" xr:uid="{00000000-0005-0000-0000-0000FB8A0000}"/>
    <cellStyle name="Normal 6 6 2 4 3 4 2" xfId="36826" xr:uid="{00000000-0005-0000-0000-0000FC8A0000}"/>
    <cellStyle name="Normal 6 6 2 4 3 5" xfId="26230" xr:uid="{00000000-0005-0000-0000-0000FD8A0000}"/>
    <cellStyle name="Normal 6 6 2 4 4" xfId="18701" xr:uid="{00000000-0005-0000-0000-0000FE8A0000}"/>
    <cellStyle name="Normal 6 6 2 4 4 2" xfId="18702" xr:uid="{00000000-0005-0000-0000-0000FF8A0000}"/>
    <cellStyle name="Normal 6 6 2 4 4 2 2" xfId="18703" xr:uid="{00000000-0005-0000-0000-0000008B0000}"/>
    <cellStyle name="Normal 6 6 2 4 4 2 2 2" xfId="42816" xr:uid="{00000000-0005-0000-0000-0000018B0000}"/>
    <cellStyle name="Normal 6 6 2 4 4 2 3" xfId="32798" xr:uid="{00000000-0005-0000-0000-0000028B0000}"/>
    <cellStyle name="Normal 6 6 2 4 4 3" xfId="18704" xr:uid="{00000000-0005-0000-0000-0000038B0000}"/>
    <cellStyle name="Normal 6 6 2 4 4 3 2" xfId="18705" xr:uid="{00000000-0005-0000-0000-0000048B0000}"/>
    <cellStyle name="Normal 6 6 2 4 4 3 2 2" xfId="42817" xr:uid="{00000000-0005-0000-0000-0000058B0000}"/>
    <cellStyle name="Normal 6 6 2 4 4 3 3" xfId="32799" xr:uid="{00000000-0005-0000-0000-0000068B0000}"/>
    <cellStyle name="Normal 6 6 2 4 4 4" xfId="18706" xr:uid="{00000000-0005-0000-0000-0000078B0000}"/>
    <cellStyle name="Normal 6 6 2 4 4 4 2" xfId="36827" xr:uid="{00000000-0005-0000-0000-0000088B0000}"/>
    <cellStyle name="Normal 6 6 2 4 4 5" xfId="26231" xr:uid="{00000000-0005-0000-0000-0000098B0000}"/>
    <cellStyle name="Normal 6 6 2 4 5" xfId="18707" xr:uid="{00000000-0005-0000-0000-00000A8B0000}"/>
    <cellStyle name="Normal 6 6 2 4 5 2" xfId="18708" xr:uid="{00000000-0005-0000-0000-00000B8B0000}"/>
    <cellStyle name="Normal 6 6 2 4 5 2 2" xfId="42818" xr:uid="{00000000-0005-0000-0000-00000C8B0000}"/>
    <cellStyle name="Normal 6 6 2 4 5 3" xfId="32800" xr:uid="{00000000-0005-0000-0000-00000D8B0000}"/>
    <cellStyle name="Normal 6 6 2 4 6" xfId="18709" xr:uid="{00000000-0005-0000-0000-00000E8B0000}"/>
    <cellStyle name="Normal 6 6 2 4 6 2" xfId="18710" xr:uid="{00000000-0005-0000-0000-00000F8B0000}"/>
    <cellStyle name="Normal 6 6 2 4 6 2 2" xfId="42819" xr:uid="{00000000-0005-0000-0000-0000108B0000}"/>
    <cellStyle name="Normal 6 6 2 4 6 3" xfId="32801" xr:uid="{00000000-0005-0000-0000-0000118B0000}"/>
    <cellStyle name="Normal 6 6 2 4 7" xfId="18711" xr:uid="{00000000-0005-0000-0000-0000128B0000}"/>
    <cellStyle name="Normal 6 6 2 4 7 2" xfId="36822" xr:uid="{00000000-0005-0000-0000-0000138B0000}"/>
    <cellStyle name="Normal 6 6 2 4 8" xfId="26226" xr:uid="{00000000-0005-0000-0000-0000148B0000}"/>
    <cellStyle name="Normal 6 6 2 5" xfId="18712" xr:uid="{00000000-0005-0000-0000-0000158B0000}"/>
    <cellStyle name="Normal 6 6 2 5 2" xfId="18713" xr:uid="{00000000-0005-0000-0000-0000168B0000}"/>
    <cellStyle name="Normal 6 6 2 5 2 2" xfId="18714" xr:uid="{00000000-0005-0000-0000-0000178B0000}"/>
    <cellStyle name="Normal 6 6 2 5 2 2 2" xfId="18715" xr:uid="{00000000-0005-0000-0000-0000188B0000}"/>
    <cellStyle name="Normal 6 6 2 5 2 2 2 2" xfId="18716" xr:uid="{00000000-0005-0000-0000-0000198B0000}"/>
    <cellStyle name="Normal 6 6 2 5 2 2 2 2 2" xfId="42820" xr:uid="{00000000-0005-0000-0000-00001A8B0000}"/>
    <cellStyle name="Normal 6 6 2 5 2 2 2 3" xfId="32802" xr:uid="{00000000-0005-0000-0000-00001B8B0000}"/>
    <cellStyle name="Normal 6 6 2 5 2 2 3" xfId="18717" xr:uid="{00000000-0005-0000-0000-00001C8B0000}"/>
    <cellStyle name="Normal 6 6 2 5 2 2 3 2" xfId="18718" xr:uid="{00000000-0005-0000-0000-00001D8B0000}"/>
    <cellStyle name="Normal 6 6 2 5 2 2 3 2 2" xfId="42821" xr:uid="{00000000-0005-0000-0000-00001E8B0000}"/>
    <cellStyle name="Normal 6 6 2 5 2 2 3 3" xfId="32803" xr:uid="{00000000-0005-0000-0000-00001F8B0000}"/>
    <cellStyle name="Normal 6 6 2 5 2 2 4" xfId="18719" xr:uid="{00000000-0005-0000-0000-0000208B0000}"/>
    <cellStyle name="Normal 6 6 2 5 2 2 4 2" xfId="36830" xr:uid="{00000000-0005-0000-0000-0000218B0000}"/>
    <cellStyle name="Normal 6 6 2 5 2 2 5" xfId="26234" xr:uid="{00000000-0005-0000-0000-0000228B0000}"/>
    <cellStyle name="Normal 6 6 2 5 2 3" xfId="18720" xr:uid="{00000000-0005-0000-0000-0000238B0000}"/>
    <cellStyle name="Normal 6 6 2 5 2 3 2" xfId="18721" xr:uid="{00000000-0005-0000-0000-0000248B0000}"/>
    <cellStyle name="Normal 6 6 2 5 2 3 2 2" xfId="18722" xr:uid="{00000000-0005-0000-0000-0000258B0000}"/>
    <cellStyle name="Normal 6 6 2 5 2 3 2 2 2" xfId="42822" xr:uid="{00000000-0005-0000-0000-0000268B0000}"/>
    <cellStyle name="Normal 6 6 2 5 2 3 2 3" xfId="32804" xr:uid="{00000000-0005-0000-0000-0000278B0000}"/>
    <cellStyle name="Normal 6 6 2 5 2 3 3" xfId="18723" xr:uid="{00000000-0005-0000-0000-0000288B0000}"/>
    <cellStyle name="Normal 6 6 2 5 2 3 3 2" xfId="18724" xr:uid="{00000000-0005-0000-0000-0000298B0000}"/>
    <cellStyle name="Normal 6 6 2 5 2 3 3 2 2" xfId="42823" xr:uid="{00000000-0005-0000-0000-00002A8B0000}"/>
    <cellStyle name="Normal 6 6 2 5 2 3 3 3" xfId="32805" xr:uid="{00000000-0005-0000-0000-00002B8B0000}"/>
    <cellStyle name="Normal 6 6 2 5 2 3 4" xfId="18725" xr:uid="{00000000-0005-0000-0000-00002C8B0000}"/>
    <cellStyle name="Normal 6 6 2 5 2 3 4 2" xfId="36831" xr:uid="{00000000-0005-0000-0000-00002D8B0000}"/>
    <cellStyle name="Normal 6 6 2 5 2 3 5" xfId="26235" xr:uid="{00000000-0005-0000-0000-00002E8B0000}"/>
    <cellStyle name="Normal 6 6 2 5 2 4" xfId="18726" xr:uid="{00000000-0005-0000-0000-00002F8B0000}"/>
    <cellStyle name="Normal 6 6 2 5 2 4 2" xfId="18727" xr:uid="{00000000-0005-0000-0000-0000308B0000}"/>
    <cellStyle name="Normal 6 6 2 5 2 4 2 2" xfId="42824" xr:uid="{00000000-0005-0000-0000-0000318B0000}"/>
    <cellStyle name="Normal 6 6 2 5 2 4 3" xfId="32806" xr:uid="{00000000-0005-0000-0000-0000328B0000}"/>
    <cellStyle name="Normal 6 6 2 5 2 5" xfId="18728" xr:uid="{00000000-0005-0000-0000-0000338B0000}"/>
    <cellStyle name="Normal 6 6 2 5 2 5 2" xfId="18729" xr:uid="{00000000-0005-0000-0000-0000348B0000}"/>
    <cellStyle name="Normal 6 6 2 5 2 5 2 2" xfId="42825" xr:uid="{00000000-0005-0000-0000-0000358B0000}"/>
    <cellStyle name="Normal 6 6 2 5 2 5 3" xfId="32807" xr:uid="{00000000-0005-0000-0000-0000368B0000}"/>
    <cellStyle name="Normal 6 6 2 5 2 6" xfId="18730" xr:uid="{00000000-0005-0000-0000-0000378B0000}"/>
    <cellStyle name="Normal 6 6 2 5 2 6 2" xfId="36829" xr:uid="{00000000-0005-0000-0000-0000388B0000}"/>
    <cellStyle name="Normal 6 6 2 5 2 7" xfId="26233" xr:uid="{00000000-0005-0000-0000-0000398B0000}"/>
    <cellStyle name="Normal 6 6 2 5 3" xfId="18731" xr:uid="{00000000-0005-0000-0000-00003A8B0000}"/>
    <cellStyle name="Normal 6 6 2 5 3 2" xfId="18732" xr:uid="{00000000-0005-0000-0000-00003B8B0000}"/>
    <cellStyle name="Normal 6 6 2 5 3 2 2" xfId="18733" xr:uid="{00000000-0005-0000-0000-00003C8B0000}"/>
    <cellStyle name="Normal 6 6 2 5 3 2 2 2" xfId="42826" xr:uid="{00000000-0005-0000-0000-00003D8B0000}"/>
    <cellStyle name="Normal 6 6 2 5 3 2 3" xfId="32808" xr:uid="{00000000-0005-0000-0000-00003E8B0000}"/>
    <cellStyle name="Normal 6 6 2 5 3 3" xfId="18734" xr:uid="{00000000-0005-0000-0000-00003F8B0000}"/>
    <cellStyle name="Normal 6 6 2 5 3 3 2" xfId="18735" xr:uid="{00000000-0005-0000-0000-0000408B0000}"/>
    <cellStyle name="Normal 6 6 2 5 3 3 2 2" xfId="42827" xr:uid="{00000000-0005-0000-0000-0000418B0000}"/>
    <cellStyle name="Normal 6 6 2 5 3 3 3" xfId="32809" xr:uid="{00000000-0005-0000-0000-0000428B0000}"/>
    <cellStyle name="Normal 6 6 2 5 3 4" xfId="18736" xr:uid="{00000000-0005-0000-0000-0000438B0000}"/>
    <cellStyle name="Normal 6 6 2 5 3 4 2" xfId="36832" xr:uid="{00000000-0005-0000-0000-0000448B0000}"/>
    <cellStyle name="Normal 6 6 2 5 3 5" xfId="26236" xr:uid="{00000000-0005-0000-0000-0000458B0000}"/>
    <cellStyle name="Normal 6 6 2 5 4" xfId="18737" xr:uid="{00000000-0005-0000-0000-0000468B0000}"/>
    <cellStyle name="Normal 6 6 2 5 4 2" xfId="18738" xr:uid="{00000000-0005-0000-0000-0000478B0000}"/>
    <cellStyle name="Normal 6 6 2 5 4 2 2" xfId="18739" xr:uid="{00000000-0005-0000-0000-0000488B0000}"/>
    <cellStyle name="Normal 6 6 2 5 4 2 2 2" xfId="42828" xr:uid="{00000000-0005-0000-0000-0000498B0000}"/>
    <cellStyle name="Normal 6 6 2 5 4 2 3" xfId="32810" xr:uid="{00000000-0005-0000-0000-00004A8B0000}"/>
    <cellStyle name="Normal 6 6 2 5 4 3" xfId="18740" xr:uid="{00000000-0005-0000-0000-00004B8B0000}"/>
    <cellStyle name="Normal 6 6 2 5 4 3 2" xfId="18741" xr:uid="{00000000-0005-0000-0000-00004C8B0000}"/>
    <cellStyle name="Normal 6 6 2 5 4 3 2 2" xfId="42829" xr:uid="{00000000-0005-0000-0000-00004D8B0000}"/>
    <cellStyle name="Normal 6 6 2 5 4 3 3" xfId="32811" xr:uid="{00000000-0005-0000-0000-00004E8B0000}"/>
    <cellStyle name="Normal 6 6 2 5 4 4" xfId="18742" xr:uid="{00000000-0005-0000-0000-00004F8B0000}"/>
    <cellStyle name="Normal 6 6 2 5 4 4 2" xfId="36833" xr:uid="{00000000-0005-0000-0000-0000508B0000}"/>
    <cellStyle name="Normal 6 6 2 5 4 5" xfId="26237" xr:uid="{00000000-0005-0000-0000-0000518B0000}"/>
    <cellStyle name="Normal 6 6 2 5 5" xfId="18743" xr:uid="{00000000-0005-0000-0000-0000528B0000}"/>
    <cellStyle name="Normal 6 6 2 5 5 2" xfId="18744" xr:uid="{00000000-0005-0000-0000-0000538B0000}"/>
    <cellStyle name="Normal 6 6 2 5 5 2 2" xfId="42830" xr:uid="{00000000-0005-0000-0000-0000548B0000}"/>
    <cellStyle name="Normal 6 6 2 5 5 3" xfId="32812" xr:uid="{00000000-0005-0000-0000-0000558B0000}"/>
    <cellStyle name="Normal 6 6 2 5 6" xfId="18745" xr:uid="{00000000-0005-0000-0000-0000568B0000}"/>
    <cellStyle name="Normal 6 6 2 5 6 2" xfId="18746" xr:uid="{00000000-0005-0000-0000-0000578B0000}"/>
    <cellStyle name="Normal 6 6 2 5 6 2 2" xfId="42831" xr:uid="{00000000-0005-0000-0000-0000588B0000}"/>
    <cellStyle name="Normal 6 6 2 5 6 3" xfId="32813" xr:uid="{00000000-0005-0000-0000-0000598B0000}"/>
    <cellStyle name="Normal 6 6 2 5 7" xfId="18747" xr:uid="{00000000-0005-0000-0000-00005A8B0000}"/>
    <cellStyle name="Normal 6 6 2 5 7 2" xfId="36828" xr:uid="{00000000-0005-0000-0000-00005B8B0000}"/>
    <cellStyle name="Normal 6 6 2 5 8" xfId="26232" xr:uid="{00000000-0005-0000-0000-00005C8B0000}"/>
    <cellStyle name="Normal 6 6 2 6" xfId="18748" xr:uid="{00000000-0005-0000-0000-00005D8B0000}"/>
    <cellStyle name="Normal 6 6 2 6 2" xfId="18749" xr:uid="{00000000-0005-0000-0000-00005E8B0000}"/>
    <cellStyle name="Normal 6 6 2 6 2 2" xfId="18750" xr:uid="{00000000-0005-0000-0000-00005F8B0000}"/>
    <cellStyle name="Normal 6 6 2 6 2 2 2" xfId="18751" xr:uid="{00000000-0005-0000-0000-0000608B0000}"/>
    <cellStyle name="Normal 6 6 2 6 2 2 2 2" xfId="42832" xr:uid="{00000000-0005-0000-0000-0000618B0000}"/>
    <cellStyle name="Normal 6 6 2 6 2 2 3" xfId="32814" xr:uid="{00000000-0005-0000-0000-0000628B0000}"/>
    <cellStyle name="Normal 6 6 2 6 2 3" xfId="18752" xr:uid="{00000000-0005-0000-0000-0000638B0000}"/>
    <cellStyle name="Normal 6 6 2 6 2 3 2" xfId="18753" xr:uid="{00000000-0005-0000-0000-0000648B0000}"/>
    <cellStyle name="Normal 6 6 2 6 2 3 2 2" xfId="42833" xr:uid="{00000000-0005-0000-0000-0000658B0000}"/>
    <cellStyle name="Normal 6 6 2 6 2 3 3" xfId="32815" xr:uid="{00000000-0005-0000-0000-0000668B0000}"/>
    <cellStyle name="Normal 6 6 2 6 2 4" xfId="18754" xr:uid="{00000000-0005-0000-0000-0000678B0000}"/>
    <cellStyle name="Normal 6 6 2 6 2 4 2" xfId="36835" xr:uid="{00000000-0005-0000-0000-0000688B0000}"/>
    <cellStyle name="Normal 6 6 2 6 2 5" xfId="26239" xr:uid="{00000000-0005-0000-0000-0000698B0000}"/>
    <cellStyle name="Normal 6 6 2 6 3" xfId="18755" xr:uid="{00000000-0005-0000-0000-00006A8B0000}"/>
    <cellStyle name="Normal 6 6 2 6 3 2" xfId="18756" xr:uid="{00000000-0005-0000-0000-00006B8B0000}"/>
    <cellStyle name="Normal 6 6 2 6 3 2 2" xfId="18757" xr:uid="{00000000-0005-0000-0000-00006C8B0000}"/>
    <cellStyle name="Normal 6 6 2 6 3 2 2 2" xfId="42834" xr:uid="{00000000-0005-0000-0000-00006D8B0000}"/>
    <cellStyle name="Normal 6 6 2 6 3 2 3" xfId="32816" xr:uid="{00000000-0005-0000-0000-00006E8B0000}"/>
    <cellStyle name="Normal 6 6 2 6 3 3" xfId="18758" xr:uid="{00000000-0005-0000-0000-00006F8B0000}"/>
    <cellStyle name="Normal 6 6 2 6 3 3 2" xfId="18759" xr:uid="{00000000-0005-0000-0000-0000708B0000}"/>
    <cellStyle name="Normal 6 6 2 6 3 3 2 2" xfId="42835" xr:uid="{00000000-0005-0000-0000-0000718B0000}"/>
    <cellStyle name="Normal 6 6 2 6 3 3 3" xfId="32817" xr:uid="{00000000-0005-0000-0000-0000728B0000}"/>
    <cellStyle name="Normal 6 6 2 6 3 4" xfId="18760" xr:uid="{00000000-0005-0000-0000-0000738B0000}"/>
    <cellStyle name="Normal 6 6 2 6 3 4 2" xfId="36836" xr:uid="{00000000-0005-0000-0000-0000748B0000}"/>
    <cellStyle name="Normal 6 6 2 6 3 5" xfId="26240" xr:uid="{00000000-0005-0000-0000-0000758B0000}"/>
    <cellStyle name="Normal 6 6 2 6 4" xfId="18761" xr:uid="{00000000-0005-0000-0000-0000768B0000}"/>
    <cellStyle name="Normal 6 6 2 6 4 2" xfId="18762" xr:uid="{00000000-0005-0000-0000-0000778B0000}"/>
    <cellStyle name="Normal 6 6 2 6 4 2 2" xfId="42836" xr:uid="{00000000-0005-0000-0000-0000788B0000}"/>
    <cellStyle name="Normal 6 6 2 6 4 3" xfId="32818" xr:uid="{00000000-0005-0000-0000-0000798B0000}"/>
    <cellStyle name="Normal 6 6 2 6 5" xfId="18763" xr:uid="{00000000-0005-0000-0000-00007A8B0000}"/>
    <cellStyle name="Normal 6 6 2 6 5 2" xfId="18764" xr:uid="{00000000-0005-0000-0000-00007B8B0000}"/>
    <cellStyle name="Normal 6 6 2 6 5 2 2" xfId="42837" xr:uid="{00000000-0005-0000-0000-00007C8B0000}"/>
    <cellStyle name="Normal 6 6 2 6 5 3" xfId="32819" xr:uid="{00000000-0005-0000-0000-00007D8B0000}"/>
    <cellStyle name="Normal 6 6 2 6 6" xfId="18765" xr:uid="{00000000-0005-0000-0000-00007E8B0000}"/>
    <cellStyle name="Normal 6 6 2 6 6 2" xfId="36834" xr:uid="{00000000-0005-0000-0000-00007F8B0000}"/>
    <cellStyle name="Normal 6 6 2 6 7" xfId="26238" xr:uid="{00000000-0005-0000-0000-0000808B0000}"/>
    <cellStyle name="Normal 6 6 2 7" xfId="18766" xr:uid="{00000000-0005-0000-0000-0000818B0000}"/>
    <cellStyle name="Normal 6 6 2 7 2" xfId="18767" xr:uid="{00000000-0005-0000-0000-0000828B0000}"/>
    <cellStyle name="Normal 6 6 2 7 2 2" xfId="18768" xr:uid="{00000000-0005-0000-0000-0000838B0000}"/>
    <cellStyle name="Normal 6 6 2 7 2 2 2" xfId="42838" xr:uid="{00000000-0005-0000-0000-0000848B0000}"/>
    <cellStyle name="Normal 6 6 2 7 2 3" xfId="32820" xr:uid="{00000000-0005-0000-0000-0000858B0000}"/>
    <cellStyle name="Normal 6 6 2 7 3" xfId="18769" xr:uid="{00000000-0005-0000-0000-0000868B0000}"/>
    <cellStyle name="Normal 6 6 2 7 3 2" xfId="18770" xr:uid="{00000000-0005-0000-0000-0000878B0000}"/>
    <cellStyle name="Normal 6 6 2 7 3 2 2" xfId="42839" xr:uid="{00000000-0005-0000-0000-0000888B0000}"/>
    <cellStyle name="Normal 6 6 2 7 3 3" xfId="32821" xr:uid="{00000000-0005-0000-0000-0000898B0000}"/>
    <cellStyle name="Normal 6 6 2 7 4" xfId="18771" xr:uid="{00000000-0005-0000-0000-00008A8B0000}"/>
    <cellStyle name="Normal 6 6 2 7 4 2" xfId="36837" xr:uid="{00000000-0005-0000-0000-00008B8B0000}"/>
    <cellStyle name="Normal 6 6 2 7 5" xfId="26241" xr:uid="{00000000-0005-0000-0000-00008C8B0000}"/>
    <cellStyle name="Normal 6 6 2 8" xfId="18772" xr:uid="{00000000-0005-0000-0000-00008D8B0000}"/>
    <cellStyle name="Normal 6 6 2 8 2" xfId="18773" xr:uid="{00000000-0005-0000-0000-00008E8B0000}"/>
    <cellStyle name="Normal 6 6 2 8 2 2" xfId="18774" xr:uid="{00000000-0005-0000-0000-00008F8B0000}"/>
    <cellStyle name="Normal 6 6 2 8 2 2 2" xfId="42840" xr:uid="{00000000-0005-0000-0000-0000908B0000}"/>
    <cellStyle name="Normal 6 6 2 8 2 3" xfId="32822" xr:uid="{00000000-0005-0000-0000-0000918B0000}"/>
    <cellStyle name="Normal 6 6 2 8 3" xfId="18775" xr:uid="{00000000-0005-0000-0000-0000928B0000}"/>
    <cellStyle name="Normal 6 6 2 8 3 2" xfId="18776" xr:uid="{00000000-0005-0000-0000-0000938B0000}"/>
    <cellStyle name="Normal 6 6 2 8 3 2 2" xfId="42841" xr:uid="{00000000-0005-0000-0000-0000948B0000}"/>
    <cellStyle name="Normal 6 6 2 8 3 3" xfId="32823" xr:uid="{00000000-0005-0000-0000-0000958B0000}"/>
    <cellStyle name="Normal 6 6 2 8 4" xfId="18777" xr:uid="{00000000-0005-0000-0000-0000968B0000}"/>
    <cellStyle name="Normal 6 6 2 8 4 2" xfId="36838" xr:uid="{00000000-0005-0000-0000-0000978B0000}"/>
    <cellStyle name="Normal 6 6 2 8 5" xfId="26242" xr:uid="{00000000-0005-0000-0000-0000988B0000}"/>
    <cellStyle name="Normal 6 6 2 9" xfId="18778" xr:uid="{00000000-0005-0000-0000-0000998B0000}"/>
    <cellStyle name="Normal 6 6 2 9 2" xfId="18779" xr:uid="{00000000-0005-0000-0000-00009A8B0000}"/>
    <cellStyle name="Normal 6 6 2 9 2 2" xfId="42842" xr:uid="{00000000-0005-0000-0000-00009B8B0000}"/>
    <cellStyle name="Normal 6 6 2 9 3" xfId="32824" xr:uid="{00000000-0005-0000-0000-00009C8B0000}"/>
    <cellStyle name="Normal 6 6 3" xfId="18780" xr:uid="{00000000-0005-0000-0000-00009D8B0000}"/>
    <cellStyle name="Normal 6 6 3 10" xfId="26243" xr:uid="{00000000-0005-0000-0000-00009E8B0000}"/>
    <cellStyle name="Normal 6 6 3 2" xfId="18781" xr:uid="{00000000-0005-0000-0000-00009F8B0000}"/>
    <cellStyle name="Normal 6 6 3 2 2" xfId="18782" xr:uid="{00000000-0005-0000-0000-0000A08B0000}"/>
    <cellStyle name="Normal 6 6 3 2 2 2" xfId="18783" xr:uid="{00000000-0005-0000-0000-0000A18B0000}"/>
    <cellStyle name="Normal 6 6 3 2 2 2 2" xfId="18784" xr:uid="{00000000-0005-0000-0000-0000A28B0000}"/>
    <cellStyle name="Normal 6 6 3 2 2 2 2 2" xfId="18785" xr:uid="{00000000-0005-0000-0000-0000A38B0000}"/>
    <cellStyle name="Normal 6 6 3 2 2 2 2 2 2" xfId="42843" xr:uid="{00000000-0005-0000-0000-0000A48B0000}"/>
    <cellStyle name="Normal 6 6 3 2 2 2 2 3" xfId="32825" xr:uid="{00000000-0005-0000-0000-0000A58B0000}"/>
    <cellStyle name="Normal 6 6 3 2 2 2 3" xfId="18786" xr:uid="{00000000-0005-0000-0000-0000A68B0000}"/>
    <cellStyle name="Normal 6 6 3 2 2 2 3 2" xfId="18787" xr:uid="{00000000-0005-0000-0000-0000A78B0000}"/>
    <cellStyle name="Normal 6 6 3 2 2 2 3 2 2" xfId="42844" xr:uid="{00000000-0005-0000-0000-0000A88B0000}"/>
    <cellStyle name="Normal 6 6 3 2 2 2 3 3" xfId="32826" xr:uid="{00000000-0005-0000-0000-0000A98B0000}"/>
    <cellStyle name="Normal 6 6 3 2 2 2 4" xfId="18788" xr:uid="{00000000-0005-0000-0000-0000AA8B0000}"/>
    <cellStyle name="Normal 6 6 3 2 2 2 4 2" xfId="36842" xr:uid="{00000000-0005-0000-0000-0000AB8B0000}"/>
    <cellStyle name="Normal 6 6 3 2 2 2 5" xfId="26246" xr:uid="{00000000-0005-0000-0000-0000AC8B0000}"/>
    <cellStyle name="Normal 6 6 3 2 2 3" xfId="18789" xr:uid="{00000000-0005-0000-0000-0000AD8B0000}"/>
    <cellStyle name="Normal 6 6 3 2 2 3 2" xfId="18790" xr:uid="{00000000-0005-0000-0000-0000AE8B0000}"/>
    <cellStyle name="Normal 6 6 3 2 2 3 2 2" xfId="18791" xr:uid="{00000000-0005-0000-0000-0000AF8B0000}"/>
    <cellStyle name="Normal 6 6 3 2 2 3 2 2 2" xfId="42845" xr:uid="{00000000-0005-0000-0000-0000B08B0000}"/>
    <cellStyle name="Normal 6 6 3 2 2 3 2 3" xfId="32827" xr:uid="{00000000-0005-0000-0000-0000B18B0000}"/>
    <cellStyle name="Normal 6 6 3 2 2 3 3" xfId="18792" xr:uid="{00000000-0005-0000-0000-0000B28B0000}"/>
    <cellStyle name="Normal 6 6 3 2 2 3 3 2" xfId="18793" xr:uid="{00000000-0005-0000-0000-0000B38B0000}"/>
    <cellStyle name="Normal 6 6 3 2 2 3 3 2 2" xfId="42846" xr:uid="{00000000-0005-0000-0000-0000B48B0000}"/>
    <cellStyle name="Normal 6 6 3 2 2 3 3 3" xfId="32828" xr:uid="{00000000-0005-0000-0000-0000B58B0000}"/>
    <cellStyle name="Normal 6 6 3 2 2 3 4" xfId="18794" xr:uid="{00000000-0005-0000-0000-0000B68B0000}"/>
    <cellStyle name="Normal 6 6 3 2 2 3 4 2" xfId="36843" xr:uid="{00000000-0005-0000-0000-0000B78B0000}"/>
    <cellStyle name="Normal 6 6 3 2 2 3 5" xfId="26247" xr:uid="{00000000-0005-0000-0000-0000B88B0000}"/>
    <cellStyle name="Normal 6 6 3 2 2 4" xfId="18795" xr:uid="{00000000-0005-0000-0000-0000B98B0000}"/>
    <cellStyle name="Normal 6 6 3 2 2 4 2" xfId="18796" xr:uid="{00000000-0005-0000-0000-0000BA8B0000}"/>
    <cellStyle name="Normal 6 6 3 2 2 4 2 2" xfId="42847" xr:uid="{00000000-0005-0000-0000-0000BB8B0000}"/>
    <cellStyle name="Normal 6 6 3 2 2 4 3" xfId="32829" xr:uid="{00000000-0005-0000-0000-0000BC8B0000}"/>
    <cellStyle name="Normal 6 6 3 2 2 5" xfId="18797" xr:uid="{00000000-0005-0000-0000-0000BD8B0000}"/>
    <cellStyle name="Normal 6 6 3 2 2 5 2" xfId="18798" xr:uid="{00000000-0005-0000-0000-0000BE8B0000}"/>
    <cellStyle name="Normal 6 6 3 2 2 5 2 2" xfId="42848" xr:uid="{00000000-0005-0000-0000-0000BF8B0000}"/>
    <cellStyle name="Normal 6 6 3 2 2 5 3" xfId="32830" xr:uid="{00000000-0005-0000-0000-0000C08B0000}"/>
    <cellStyle name="Normal 6 6 3 2 2 6" xfId="18799" xr:uid="{00000000-0005-0000-0000-0000C18B0000}"/>
    <cellStyle name="Normal 6 6 3 2 2 6 2" xfId="36841" xr:uid="{00000000-0005-0000-0000-0000C28B0000}"/>
    <cellStyle name="Normal 6 6 3 2 2 7" xfId="26245" xr:uid="{00000000-0005-0000-0000-0000C38B0000}"/>
    <cellStyle name="Normal 6 6 3 2 3" xfId="18800" xr:uid="{00000000-0005-0000-0000-0000C48B0000}"/>
    <cellStyle name="Normal 6 6 3 2 3 2" xfId="18801" xr:uid="{00000000-0005-0000-0000-0000C58B0000}"/>
    <cellStyle name="Normal 6 6 3 2 3 2 2" xfId="18802" xr:uid="{00000000-0005-0000-0000-0000C68B0000}"/>
    <cellStyle name="Normal 6 6 3 2 3 2 2 2" xfId="42849" xr:uid="{00000000-0005-0000-0000-0000C78B0000}"/>
    <cellStyle name="Normal 6 6 3 2 3 2 3" xfId="32831" xr:uid="{00000000-0005-0000-0000-0000C88B0000}"/>
    <cellStyle name="Normal 6 6 3 2 3 3" xfId="18803" xr:uid="{00000000-0005-0000-0000-0000C98B0000}"/>
    <cellStyle name="Normal 6 6 3 2 3 3 2" xfId="18804" xr:uid="{00000000-0005-0000-0000-0000CA8B0000}"/>
    <cellStyle name="Normal 6 6 3 2 3 3 2 2" xfId="42850" xr:uid="{00000000-0005-0000-0000-0000CB8B0000}"/>
    <cellStyle name="Normal 6 6 3 2 3 3 3" xfId="32832" xr:uid="{00000000-0005-0000-0000-0000CC8B0000}"/>
    <cellStyle name="Normal 6 6 3 2 3 4" xfId="18805" xr:uid="{00000000-0005-0000-0000-0000CD8B0000}"/>
    <cellStyle name="Normal 6 6 3 2 3 4 2" xfId="36844" xr:uid="{00000000-0005-0000-0000-0000CE8B0000}"/>
    <cellStyle name="Normal 6 6 3 2 3 5" xfId="26248" xr:uid="{00000000-0005-0000-0000-0000CF8B0000}"/>
    <cellStyle name="Normal 6 6 3 2 4" xfId="18806" xr:uid="{00000000-0005-0000-0000-0000D08B0000}"/>
    <cellStyle name="Normal 6 6 3 2 4 2" xfId="18807" xr:uid="{00000000-0005-0000-0000-0000D18B0000}"/>
    <cellStyle name="Normal 6 6 3 2 4 2 2" xfId="18808" xr:uid="{00000000-0005-0000-0000-0000D28B0000}"/>
    <cellStyle name="Normal 6 6 3 2 4 2 2 2" xfId="42851" xr:uid="{00000000-0005-0000-0000-0000D38B0000}"/>
    <cellStyle name="Normal 6 6 3 2 4 2 3" xfId="32833" xr:uid="{00000000-0005-0000-0000-0000D48B0000}"/>
    <cellStyle name="Normal 6 6 3 2 4 3" xfId="18809" xr:uid="{00000000-0005-0000-0000-0000D58B0000}"/>
    <cellStyle name="Normal 6 6 3 2 4 3 2" xfId="18810" xr:uid="{00000000-0005-0000-0000-0000D68B0000}"/>
    <cellStyle name="Normal 6 6 3 2 4 3 2 2" xfId="42852" xr:uid="{00000000-0005-0000-0000-0000D78B0000}"/>
    <cellStyle name="Normal 6 6 3 2 4 3 3" xfId="32834" xr:uid="{00000000-0005-0000-0000-0000D88B0000}"/>
    <cellStyle name="Normal 6 6 3 2 4 4" xfId="18811" xr:uid="{00000000-0005-0000-0000-0000D98B0000}"/>
    <cellStyle name="Normal 6 6 3 2 4 4 2" xfId="36845" xr:uid="{00000000-0005-0000-0000-0000DA8B0000}"/>
    <cellStyle name="Normal 6 6 3 2 4 5" xfId="26249" xr:uid="{00000000-0005-0000-0000-0000DB8B0000}"/>
    <cellStyle name="Normal 6 6 3 2 5" xfId="18812" xr:uid="{00000000-0005-0000-0000-0000DC8B0000}"/>
    <cellStyle name="Normal 6 6 3 2 5 2" xfId="18813" xr:uid="{00000000-0005-0000-0000-0000DD8B0000}"/>
    <cellStyle name="Normal 6 6 3 2 5 2 2" xfId="42853" xr:uid="{00000000-0005-0000-0000-0000DE8B0000}"/>
    <cellStyle name="Normal 6 6 3 2 5 3" xfId="32835" xr:uid="{00000000-0005-0000-0000-0000DF8B0000}"/>
    <cellStyle name="Normal 6 6 3 2 6" xfId="18814" xr:uid="{00000000-0005-0000-0000-0000E08B0000}"/>
    <cellStyle name="Normal 6 6 3 2 6 2" xfId="18815" xr:uid="{00000000-0005-0000-0000-0000E18B0000}"/>
    <cellStyle name="Normal 6 6 3 2 6 2 2" xfId="42854" xr:uid="{00000000-0005-0000-0000-0000E28B0000}"/>
    <cellStyle name="Normal 6 6 3 2 6 3" xfId="32836" xr:uid="{00000000-0005-0000-0000-0000E38B0000}"/>
    <cellStyle name="Normal 6 6 3 2 7" xfId="18816" xr:uid="{00000000-0005-0000-0000-0000E48B0000}"/>
    <cellStyle name="Normal 6 6 3 2 7 2" xfId="36840" xr:uid="{00000000-0005-0000-0000-0000E58B0000}"/>
    <cellStyle name="Normal 6 6 3 2 8" xfId="26244" xr:uid="{00000000-0005-0000-0000-0000E68B0000}"/>
    <cellStyle name="Normal 6 6 3 3" xfId="18817" xr:uid="{00000000-0005-0000-0000-0000E78B0000}"/>
    <cellStyle name="Normal 6 6 3 3 2" xfId="18818" xr:uid="{00000000-0005-0000-0000-0000E88B0000}"/>
    <cellStyle name="Normal 6 6 3 3 2 2" xfId="18819" xr:uid="{00000000-0005-0000-0000-0000E98B0000}"/>
    <cellStyle name="Normal 6 6 3 3 2 2 2" xfId="18820" xr:uid="{00000000-0005-0000-0000-0000EA8B0000}"/>
    <cellStyle name="Normal 6 6 3 3 2 2 2 2" xfId="18821" xr:uid="{00000000-0005-0000-0000-0000EB8B0000}"/>
    <cellStyle name="Normal 6 6 3 3 2 2 2 2 2" xfId="42855" xr:uid="{00000000-0005-0000-0000-0000EC8B0000}"/>
    <cellStyle name="Normal 6 6 3 3 2 2 2 3" xfId="32837" xr:uid="{00000000-0005-0000-0000-0000ED8B0000}"/>
    <cellStyle name="Normal 6 6 3 3 2 2 3" xfId="18822" xr:uid="{00000000-0005-0000-0000-0000EE8B0000}"/>
    <cellStyle name="Normal 6 6 3 3 2 2 3 2" xfId="18823" xr:uid="{00000000-0005-0000-0000-0000EF8B0000}"/>
    <cellStyle name="Normal 6 6 3 3 2 2 3 2 2" xfId="42856" xr:uid="{00000000-0005-0000-0000-0000F08B0000}"/>
    <cellStyle name="Normal 6 6 3 3 2 2 3 3" xfId="32838" xr:uid="{00000000-0005-0000-0000-0000F18B0000}"/>
    <cellStyle name="Normal 6 6 3 3 2 2 4" xfId="18824" xr:uid="{00000000-0005-0000-0000-0000F28B0000}"/>
    <cellStyle name="Normal 6 6 3 3 2 2 4 2" xfId="36848" xr:uid="{00000000-0005-0000-0000-0000F38B0000}"/>
    <cellStyle name="Normal 6 6 3 3 2 2 5" xfId="26252" xr:uid="{00000000-0005-0000-0000-0000F48B0000}"/>
    <cellStyle name="Normal 6 6 3 3 2 3" xfId="18825" xr:uid="{00000000-0005-0000-0000-0000F58B0000}"/>
    <cellStyle name="Normal 6 6 3 3 2 3 2" xfId="18826" xr:uid="{00000000-0005-0000-0000-0000F68B0000}"/>
    <cellStyle name="Normal 6 6 3 3 2 3 2 2" xfId="18827" xr:uid="{00000000-0005-0000-0000-0000F78B0000}"/>
    <cellStyle name="Normal 6 6 3 3 2 3 2 2 2" xfId="42857" xr:uid="{00000000-0005-0000-0000-0000F88B0000}"/>
    <cellStyle name="Normal 6 6 3 3 2 3 2 3" xfId="32839" xr:uid="{00000000-0005-0000-0000-0000F98B0000}"/>
    <cellStyle name="Normal 6 6 3 3 2 3 3" xfId="18828" xr:uid="{00000000-0005-0000-0000-0000FA8B0000}"/>
    <cellStyle name="Normal 6 6 3 3 2 3 3 2" xfId="18829" xr:uid="{00000000-0005-0000-0000-0000FB8B0000}"/>
    <cellStyle name="Normal 6 6 3 3 2 3 3 2 2" xfId="42858" xr:uid="{00000000-0005-0000-0000-0000FC8B0000}"/>
    <cellStyle name="Normal 6 6 3 3 2 3 3 3" xfId="32840" xr:uid="{00000000-0005-0000-0000-0000FD8B0000}"/>
    <cellStyle name="Normal 6 6 3 3 2 3 4" xfId="18830" xr:uid="{00000000-0005-0000-0000-0000FE8B0000}"/>
    <cellStyle name="Normal 6 6 3 3 2 3 4 2" xfId="36849" xr:uid="{00000000-0005-0000-0000-0000FF8B0000}"/>
    <cellStyle name="Normal 6 6 3 3 2 3 5" xfId="26253" xr:uid="{00000000-0005-0000-0000-0000008C0000}"/>
    <cellStyle name="Normal 6 6 3 3 2 4" xfId="18831" xr:uid="{00000000-0005-0000-0000-0000018C0000}"/>
    <cellStyle name="Normal 6 6 3 3 2 4 2" xfId="18832" xr:uid="{00000000-0005-0000-0000-0000028C0000}"/>
    <cellStyle name="Normal 6 6 3 3 2 4 2 2" xfId="42859" xr:uid="{00000000-0005-0000-0000-0000038C0000}"/>
    <cellStyle name="Normal 6 6 3 3 2 4 3" xfId="32841" xr:uid="{00000000-0005-0000-0000-0000048C0000}"/>
    <cellStyle name="Normal 6 6 3 3 2 5" xfId="18833" xr:uid="{00000000-0005-0000-0000-0000058C0000}"/>
    <cellStyle name="Normal 6 6 3 3 2 5 2" xfId="18834" xr:uid="{00000000-0005-0000-0000-0000068C0000}"/>
    <cellStyle name="Normal 6 6 3 3 2 5 2 2" xfId="42860" xr:uid="{00000000-0005-0000-0000-0000078C0000}"/>
    <cellStyle name="Normal 6 6 3 3 2 5 3" xfId="32842" xr:uid="{00000000-0005-0000-0000-0000088C0000}"/>
    <cellStyle name="Normal 6 6 3 3 2 6" xfId="18835" xr:uid="{00000000-0005-0000-0000-0000098C0000}"/>
    <cellStyle name="Normal 6 6 3 3 2 6 2" xfId="36847" xr:uid="{00000000-0005-0000-0000-00000A8C0000}"/>
    <cellStyle name="Normal 6 6 3 3 2 7" xfId="26251" xr:uid="{00000000-0005-0000-0000-00000B8C0000}"/>
    <cellStyle name="Normal 6 6 3 3 3" xfId="18836" xr:uid="{00000000-0005-0000-0000-00000C8C0000}"/>
    <cellStyle name="Normal 6 6 3 3 3 2" xfId="18837" xr:uid="{00000000-0005-0000-0000-00000D8C0000}"/>
    <cellStyle name="Normal 6 6 3 3 3 2 2" xfId="18838" xr:uid="{00000000-0005-0000-0000-00000E8C0000}"/>
    <cellStyle name="Normal 6 6 3 3 3 2 2 2" xfId="42861" xr:uid="{00000000-0005-0000-0000-00000F8C0000}"/>
    <cellStyle name="Normal 6 6 3 3 3 2 3" xfId="32843" xr:uid="{00000000-0005-0000-0000-0000108C0000}"/>
    <cellStyle name="Normal 6 6 3 3 3 3" xfId="18839" xr:uid="{00000000-0005-0000-0000-0000118C0000}"/>
    <cellStyle name="Normal 6 6 3 3 3 3 2" xfId="18840" xr:uid="{00000000-0005-0000-0000-0000128C0000}"/>
    <cellStyle name="Normal 6 6 3 3 3 3 2 2" xfId="42862" xr:uid="{00000000-0005-0000-0000-0000138C0000}"/>
    <cellStyle name="Normal 6 6 3 3 3 3 3" xfId="32844" xr:uid="{00000000-0005-0000-0000-0000148C0000}"/>
    <cellStyle name="Normal 6 6 3 3 3 4" xfId="18841" xr:uid="{00000000-0005-0000-0000-0000158C0000}"/>
    <cellStyle name="Normal 6 6 3 3 3 4 2" xfId="36850" xr:uid="{00000000-0005-0000-0000-0000168C0000}"/>
    <cellStyle name="Normal 6 6 3 3 3 5" xfId="26254" xr:uid="{00000000-0005-0000-0000-0000178C0000}"/>
    <cellStyle name="Normal 6 6 3 3 4" xfId="18842" xr:uid="{00000000-0005-0000-0000-0000188C0000}"/>
    <cellStyle name="Normal 6 6 3 3 4 2" xfId="18843" xr:uid="{00000000-0005-0000-0000-0000198C0000}"/>
    <cellStyle name="Normal 6 6 3 3 4 2 2" xfId="18844" xr:uid="{00000000-0005-0000-0000-00001A8C0000}"/>
    <cellStyle name="Normal 6 6 3 3 4 2 2 2" xfId="42863" xr:uid="{00000000-0005-0000-0000-00001B8C0000}"/>
    <cellStyle name="Normal 6 6 3 3 4 2 3" xfId="32845" xr:uid="{00000000-0005-0000-0000-00001C8C0000}"/>
    <cellStyle name="Normal 6 6 3 3 4 3" xfId="18845" xr:uid="{00000000-0005-0000-0000-00001D8C0000}"/>
    <cellStyle name="Normal 6 6 3 3 4 3 2" xfId="18846" xr:uid="{00000000-0005-0000-0000-00001E8C0000}"/>
    <cellStyle name="Normal 6 6 3 3 4 3 2 2" xfId="42864" xr:uid="{00000000-0005-0000-0000-00001F8C0000}"/>
    <cellStyle name="Normal 6 6 3 3 4 3 3" xfId="32846" xr:uid="{00000000-0005-0000-0000-0000208C0000}"/>
    <cellStyle name="Normal 6 6 3 3 4 4" xfId="18847" xr:uid="{00000000-0005-0000-0000-0000218C0000}"/>
    <cellStyle name="Normal 6 6 3 3 4 4 2" xfId="36851" xr:uid="{00000000-0005-0000-0000-0000228C0000}"/>
    <cellStyle name="Normal 6 6 3 3 4 5" xfId="26255" xr:uid="{00000000-0005-0000-0000-0000238C0000}"/>
    <cellStyle name="Normal 6 6 3 3 5" xfId="18848" xr:uid="{00000000-0005-0000-0000-0000248C0000}"/>
    <cellStyle name="Normal 6 6 3 3 5 2" xfId="18849" xr:uid="{00000000-0005-0000-0000-0000258C0000}"/>
    <cellStyle name="Normal 6 6 3 3 5 2 2" xfId="42865" xr:uid="{00000000-0005-0000-0000-0000268C0000}"/>
    <cellStyle name="Normal 6 6 3 3 5 3" xfId="32847" xr:uid="{00000000-0005-0000-0000-0000278C0000}"/>
    <cellStyle name="Normal 6 6 3 3 6" xfId="18850" xr:uid="{00000000-0005-0000-0000-0000288C0000}"/>
    <cellStyle name="Normal 6 6 3 3 6 2" xfId="18851" xr:uid="{00000000-0005-0000-0000-0000298C0000}"/>
    <cellStyle name="Normal 6 6 3 3 6 2 2" xfId="42866" xr:uid="{00000000-0005-0000-0000-00002A8C0000}"/>
    <cellStyle name="Normal 6 6 3 3 6 3" xfId="32848" xr:uid="{00000000-0005-0000-0000-00002B8C0000}"/>
    <cellStyle name="Normal 6 6 3 3 7" xfId="18852" xr:uid="{00000000-0005-0000-0000-00002C8C0000}"/>
    <cellStyle name="Normal 6 6 3 3 7 2" xfId="36846" xr:uid="{00000000-0005-0000-0000-00002D8C0000}"/>
    <cellStyle name="Normal 6 6 3 3 8" xfId="26250" xr:uid="{00000000-0005-0000-0000-00002E8C0000}"/>
    <cellStyle name="Normal 6 6 3 4" xfId="18853" xr:uid="{00000000-0005-0000-0000-00002F8C0000}"/>
    <cellStyle name="Normal 6 6 3 4 2" xfId="18854" xr:uid="{00000000-0005-0000-0000-0000308C0000}"/>
    <cellStyle name="Normal 6 6 3 4 2 2" xfId="18855" xr:uid="{00000000-0005-0000-0000-0000318C0000}"/>
    <cellStyle name="Normal 6 6 3 4 2 2 2" xfId="18856" xr:uid="{00000000-0005-0000-0000-0000328C0000}"/>
    <cellStyle name="Normal 6 6 3 4 2 2 2 2" xfId="42867" xr:uid="{00000000-0005-0000-0000-0000338C0000}"/>
    <cellStyle name="Normal 6 6 3 4 2 2 3" xfId="32849" xr:uid="{00000000-0005-0000-0000-0000348C0000}"/>
    <cellStyle name="Normal 6 6 3 4 2 3" xfId="18857" xr:uid="{00000000-0005-0000-0000-0000358C0000}"/>
    <cellStyle name="Normal 6 6 3 4 2 3 2" xfId="18858" xr:uid="{00000000-0005-0000-0000-0000368C0000}"/>
    <cellStyle name="Normal 6 6 3 4 2 3 2 2" xfId="42868" xr:uid="{00000000-0005-0000-0000-0000378C0000}"/>
    <cellStyle name="Normal 6 6 3 4 2 3 3" xfId="32850" xr:uid="{00000000-0005-0000-0000-0000388C0000}"/>
    <cellStyle name="Normal 6 6 3 4 2 4" xfId="18859" xr:uid="{00000000-0005-0000-0000-0000398C0000}"/>
    <cellStyle name="Normal 6 6 3 4 2 4 2" xfId="36853" xr:uid="{00000000-0005-0000-0000-00003A8C0000}"/>
    <cellStyle name="Normal 6 6 3 4 2 5" xfId="26257" xr:uid="{00000000-0005-0000-0000-00003B8C0000}"/>
    <cellStyle name="Normal 6 6 3 4 3" xfId="18860" xr:uid="{00000000-0005-0000-0000-00003C8C0000}"/>
    <cellStyle name="Normal 6 6 3 4 3 2" xfId="18861" xr:uid="{00000000-0005-0000-0000-00003D8C0000}"/>
    <cellStyle name="Normal 6 6 3 4 3 2 2" xfId="18862" xr:uid="{00000000-0005-0000-0000-00003E8C0000}"/>
    <cellStyle name="Normal 6 6 3 4 3 2 2 2" xfId="42869" xr:uid="{00000000-0005-0000-0000-00003F8C0000}"/>
    <cellStyle name="Normal 6 6 3 4 3 2 3" xfId="32851" xr:uid="{00000000-0005-0000-0000-0000408C0000}"/>
    <cellStyle name="Normal 6 6 3 4 3 3" xfId="18863" xr:uid="{00000000-0005-0000-0000-0000418C0000}"/>
    <cellStyle name="Normal 6 6 3 4 3 3 2" xfId="18864" xr:uid="{00000000-0005-0000-0000-0000428C0000}"/>
    <cellStyle name="Normal 6 6 3 4 3 3 2 2" xfId="42870" xr:uid="{00000000-0005-0000-0000-0000438C0000}"/>
    <cellStyle name="Normal 6 6 3 4 3 3 3" xfId="32852" xr:uid="{00000000-0005-0000-0000-0000448C0000}"/>
    <cellStyle name="Normal 6 6 3 4 3 4" xfId="18865" xr:uid="{00000000-0005-0000-0000-0000458C0000}"/>
    <cellStyle name="Normal 6 6 3 4 3 4 2" xfId="36854" xr:uid="{00000000-0005-0000-0000-0000468C0000}"/>
    <cellStyle name="Normal 6 6 3 4 3 5" xfId="26258" xr:uid="{00000000-0005-0000-0000-0000478C0000}"/>
    <cellStyle name="Normal 6 6 3 4 4" xfId="18866" xr:uid="{00000000-0005-0000-0000-0000488C0000}"/>
    <cellStyle name="Normal 6 6 3 4 4 2" xfId="18867" xr:uid="{00000000-0005-0000-0000-0000498C0000}"/>
    <cellStyle name="Normal 6 6 3 4 4 2 2" xfId="42871" xr:uid="{00000000-0005-0000-0000-00004A8C0000}"/>
    <cellStyle name="Normal 6 6 3 4 4 3" xfId="32853" xr:uid="{00000000-0005-0000-0000-00004B8C0000}"/>
    <cellStyle name="Normal 6 6 3 4 5" xfId="18868" xr:uid="{00000000-0005-0000-0000-00004C8C0000}"/>
    <cellStyle name="Normal 6 6 3 4 5 2" xfId="18869" xr:uid="{00000000-0005-0000-0000-00004D8C0000}"/>
    <cellStyle name="Normal 6 6 3 4 5 2 2" xfId="42872" xr:uid="{00000000-0005-0000-0000-00004E8C0000}"/>
    <cellStyle name="Normal 6 6 3 4 5 3" xfId="32854" xr:uid="{00000000-0005-0000-0000-00004F8C0000}"/>
    <cellStyle name="Normal 6 6 3 4 6" xfId="18870" xr:uid="{00000000-0005-0000-0000-0000508C0000}"/>
    <cellStyle name="Normal 6 6 3 4 6 2" xfId="36852" xr:uid="{00000000-0005-0000-0000-0000518C0000}"/>
    <cellStyle name="Normal 6 6 3 4 7" xfId="26256" xr:uid="{00000000-0005-0000-0000-0000528C0000}"/>
    <cellStyle name="Normal 6 6 3 5" xfId="18871" xr:uid="{00000000-0005-0000-0000-0000538C0000}"/>
    <cellStyle name="Normal 6 6 3 5 2" xfId="18872" xr:uid="{00000000-0005-0000-0000-0000548C0000}"/>
    <cellStyle name="Normal 6 6 3 5 2 2" xfId="18873" xr:uid="{00000000-0005-0000-0000-0000558C0000}"/>
    <cellStyle name="Normal 6 6 3 5 2 2 2" xfId="42873" xr:uid="{00000000-0005-0000-0000-0000568C0000}"/>
    <cellStyle name="Normal 6 6 3 5 2 3" xfId="32855" xr:uid="{00000000-0005-0000-0000-0000578C0000}"/>
    <cellStyle name="Normal 6 6 3 5 3" xfId="18874" xr:uid="{00000000-0005-0000-0000-0000588C0000}"/>
    <cellStyle name="Normal 6 6 3 5 3 2" xfId="18875" xr:uid="{00000000-0005-0000-0000-0000598C0000}"/>
    <cellStyle name="Normal 6 6 3 5 3 2 2" xfId="42874" xr:uid="{00000000-0005-0000-0000-00005A8C0000}"/>
    <cellStyle name="Normal 6 6 3 5 3 3" xfId="32856" xr:uid="{00000000-0005-0000-0000-00005B8C0000}"/>
    <cellStyle name="Normal 6 6 3 5 4" xfId="18876" xr:uid="{00000000-0005-0000-0000-00005C8C0000}"/>
    <cellStyle name="Normal 6 6 3 5 4 2" xfId="36855" xr:uid="{00000000-0005-0000-0000-00005D8C0000}"/>
    <cellStyle name="Normal 6 6 3 5 5" xfId="26259" xr:uid="{00000000-0005-0000-0000-00005E8C0000}"/>
    <cellStyle name="Normal 6 6 3 6" xfId="18877" xr:uid="{00000000-0005-0000-0000-00005F8C0000}"/>
    <cellStyle name="Normal 6 6 3 6 2" xfId="18878" xr:uid="{00000000-0005-0000-0000-0000608C0000}"/>
    <cellStyle name="Normal 6 6 3 6 2 2" xfId="18879" xr:uid="{00000000-0005-0000-0000-0000618C0000}"/>
    <cellStyle name="Normal 6 6 3 6 2 2 2" xfId="42875" xr:uid="{00000000-0005-0000-0000-0000628C0000}"/>
    <cellStyle name="Normal 6 6 3 6 2 3" xfId="32857" xr:uid="{00000000-0005-0000-0000-0000638C0000}"/>
    <cellStyle name="Normal 6 6 3 6 3" xfId="18880" xr:uid="{00000000-0005-0000-0000-0000648C0000}"/>
    <cellStyle name="Normal 6 6 3 6 3 2" xfId="18881" xr:uid="{00000000-0005-0000-0000-0000658C0000}"/>
    <cellStyle name="Normal 6 6 3 6 3 2 2" xfId="42876" xr:uid="{00000000-0005-0000-0000-0000668C0000}"/>
    <cellStyle name="Normal 6 6 3 6 3 3" xfId="32858" xr:uid="{00000000-0005-0000-0000-0000678C0000}"/>
    <cellStyle name="Normal 6 6 3 6 4" xfId="18882" xr:uid="{00000000-0005-0000-0000-0000688C0000}"/>
    <cellStyle name="Normal 6 6 3 6 4 2" xfId="36856" xr:uid="{00000000-0005-0000-0000-0000698C0000}"/>
    <cellStyle name="Normal 6 6 3 6 5" xfId="26260" xr:uid="{00000000-0005-0000-0000-00006A8C0000}"/>
    <cellStyle name="Normal 6 6 3 7" xfId="18883" xr:uid="{00000000-0005-0000-0000-00006B8C0000}"/>
    <cellStyle name="Normal 6 6 3 7 2" xfId="18884" xr:uid="{00000000-0005-0000-0000-00006C8C0000}"/>
    <cellStyle name="Normal 6 6 3 7 2 2" xfId="42877" xr:uid="{00000000-0005-0000-0000-00006D8C0000}"/>
    <cellStyle name="Normal 6 6 3 7 3" xfId="32859" xr:uid="{00000000-0005-0000-0000-00006E8C0000}"/>
    <cellStyle name="Normal 6 6 3 8" xfId="18885" xr:uid="{00000000-0005-0000-0000-00006F8C0000}"/>
    <cellStyle name="Normal 6 6 3 8 2" xfId="18886" xr:uid="{00000000-0005-0000-0000-0000708C0000}"/>
    <cellStyle name="Normal 6 6 3 8 2 2" xfId="42878" xr:uid="{00000000-0005-0000-0000-0000718C0000}"/>
    <cellStyle name="Normal 6 6 3 8 3" xfId="32860" xr:uid="{00000000-0005-0000-0000-0000728C0000}"/>
    <cellStyle name="Normal 6 6 3 9" xfId="18887" xr:uid="{00000000-0005-0000-0000-0000738C0000}"/>
    <cellStyle name="Normal 6 6 3 9 2" xfId="36839" xr:uid="{00000000-0005-0000-0000-0000748C0000}"/>
    <cellStyle name="Normal 6 6 4" xfId="18888" xr:uid="{00000000-0005-0000-0000-0000758C0000}"/>
    <cellStyle name="Normal 6 6 4 10" xfId="26261" xr:uid="{00000000-0005-0000-0000-0000768C0000}"/>
    <cellStyle name="Normal 6 6 4 2" xfId="18889" xr:uid="{00000000-0005-0000-0000-0000778C0000}"/>
    <cellStyle name="Normal 6 6 4 2 2" xfId="18890" xr:uid="{00000000-0005-0000-0000-0000788C0000}"/>
    <cellStyle name="Normal 6 6 4 2 2 2" xfId="18891" xr:uid="{00000000-0005-0000-0000-0000798C0000}"/>
    <cellStyle name="Normal 6 6 4 2 2 2 2" xfId="18892" xr:uid="{00000000-0005-0000-0000-00007A8C0000}"/>
    <cellStyle name="Normal 6 6 4 2 2 2 2 2" xfId="18893" xr:uid="{00000000-0005-0000-0000-00007B8C0000}"/>
    <cellStyle name="Normal 6 6 4 2 2 2 2 2 2" xfId="42879" xr:uid="{00000000-0005-0000-0000-00007C8C0000}"/>
    <cellStyle name="Normal 6 6 4 2 2 2 2 3" xfId="32861" xr:uid="{00000000-0005-0000-0000-00007D8C0000}"/>
    <cellStyle name="Normal 6 6 4 2 2 2 3" xfId="18894" xr:uid="{00000000-0005-0000-0000-00007E8C0000}"/>
    <cellStyle name="Normal 6 6 4 2 2 2 3 2" xfId="18895" xr:uid="{00000000-0005-0000-0000-00007F8C0000}"/>
    <cellStyle name="Normal 6 6 4 2 2 2 3 2 2" xfId="42880" xr:uid="{00000000-0005-0000-0000-0000808C0000}"/>
    <cellStyle name="Normal 6 6 4 2 2 2 3 3" xfId="32862" xr:uid="{00000000-0005-0000-0000-0000818C0000}"/>
    <cellStyle name="Normal 6 6 4 2 2 2 4" xfId="18896" xr:uid="{00000000-0005-0000-0000-0000828C0000}"/>
    <cellStyle name="Normal 6 6 4 2 2 2 4 2" xfId="36860" xr:uid="{00000000-0005-0000-0000-0000838C0000}"/>
    <cellStyle name="Normal 6 6 4 2 2 2 5" xfId="26264" xr:uid="{00000000-0005-0000-0000-0000848C0000}"/>
    <cellStyle name="Normal 6 6 4 2 2 3" xfId="18897" xr:uid="{00000000-0005-0000-0000-0000858C0000}"/>
    <cellStyle name="Normal 6 6 4 2 2 3 2" xfId="18898" xr:uid="{00000000-0005-0000-0000-0000868C0000}"/>
    <cellStyle name="Normal 6 6 4 2 2 3 2 2" xfId="18899" xr:uid="{00000000-0005-0000-0000-0000878C0000}"/>
    <cellStyle name="Normal 6 6 4 2 2 3 2 2 2" xfId="42881" xr:uid="{00000000-0005-0000-0000-0000888C0000}"/>
    <cellStyle name="Normal 6 6 4 2 2 3 2 3" xfId="32863" xr:uid="{00000000-0005-0000-0000-0000898C0000}"/>
    <cellStyle name="Normal 6 6 4 2 2 3 3" xfId="18900" xr:uid="{00000000-0005-0000-0000-00008A8C0000}"/>
    <cellStyle name="Normal 6 6 4 2 2 3 3 2" xfId="18901" xr:uid="{00000000-0005-0000-0000-00008B8C0000}"/>
    <cellStyle name="Normal 6 6 4 2 2 3 3 2 2" xfId="42882" xr:uid="{00000000-0005-0000-0000-00008C8C0000}"/>
    <cellStyle name="Normal 6 6 4 2 2 3 3 3" xfId="32864" xr:uid="{00000000-0005-0000-0000-00008D8C0000}"/>
    <cellStyle name="Normal 6 6 4 2 2 3 4" xfId="18902" xr:uid="{00000000-0005-0000-0000-00008E8C0000}"/>
    <cellStyle name="Normal 6 6 4 2 2 3 4 2" xfId="36861" xr:uid="{00000000-0005-0000-0000-00008F8C0000}"/>
    <cellStyle name="Normal 6 6 4 2 2 3 5" xfId="26265" xr:uid="{00000000-0005-0000-0000-0000908C0000}"/>
    <cellStyle name="Normal 6 6 4 2 2 4" xfId="18903" xr:uid="{00000000-0005-0000-0000-0000918C0000}"/>
    <cellStyle name="Normal 6 6 4 2 2 4 2" xfId="18904" xr:uid="{00000000-0005-0000-0000-0000928C0000}"/>
    <cellStyle name="Normal 6 6 4 2 2 4 2 2" xfId="42883" xr:uid="{00000000-0005-0000-0000-0000938C0000}"/>
    <cellStyle name="Normal 6 6 4 2 2 4 3" xfId="32865" xr:uid="{00000000-0005-0000-0000-0000948C0000}"/>
    <cellStyle name="Normal 6 6 4 2 2 5" xfId="18905" xr:uid="{00000000-0005-0000-0000-0000958C0000}"/>
    <cellStyle name="Normal 6 6 4 2 2 5 2" xfId="18906" xr:uid="{00000000-0005-0000-0000-0000968C0000}"/>
    <cellStyle name="Normal 6 6 4 2 2 5 2 2" xfId="42884" xr:uid="{00000000-0005-0000-0000-0000978C0000}"/>
    <cellStyle name="Normal 6 6 4 2 2 5 3" xfId="32866" xr:uid="{00000000-0005-0000-0000-0000988C0000}"/>
    <cellStyle name="Normal 6 6 4 2 2 6" xfId="18907" xr:uid="{00000000-0005-0000-0000-0000998C0000}"/>
    <cellStyle name="Normal 6 6 4 2 2 6 2" xfId="36859" xr:uid="{00000000-0005-0000-0000-00009A8C0000}"/>
    <cellStyle name="Normal 6 6 4 2 2 7" xfId="26263" xr:uid="{00000000-0005-0000-0000-00009B8C0000}"/>
    <cellStyle name="Normal 6 6 4 2 3" xfId="18908" xr:uid="{00000000-0005-0000-0000-00009C8C0000}"/>
    <cellStyle name="Normal 6 6 4 2 3 2" xfId="18909" xr:uid="{00000000-0005-0000-0000-00009D8C0000}"/>
    <cellStyle name="Normal 6 6 4 2 3 2 2" xfId="18910" xr:uid="{00000000-0005-0000-0000-00009E8C0000}"/>
    <cellStyle name="Normal 6 6 4 2 3 2 2 2" xfId="42885" xr:uid="{00000000-0005-0000-0000-00009F8C0000}"/>
    <cellStyle name="Normal 6 6 4 2 3 2 3" xfId="32867" xr:uid="{00000000-0005-0000-0000-0000A08C0000}"/>
    <cellStyle name="Normal 6 6 4 2 3 3" xfId="18911" xr:uid="{00000000-0005-0000-0000-0000A18C0000}"/>
    <cellStyle name="Normal 6 6 4 2 3 3 2" xfId="18912" xr:uid="{00000000-0005-0000-0000-0000A28C0000}"/>
    <cellStyle name="Normal 6 6 4 2 3 3 2 2" xfId="42886" xr:uid="{00000000-0005-0000-0000-0000A38C0000}"/>
    <cellStyle name="Normal 6 6 4 2 3 3 3" xfId="32868" xr:uid="{00000000-0005-0000-0000-0000A48C0000}"/>
    <cellStyle name="Normal 6 6 4 2 3 4" xfId="18913" xr:uid="{00000000-0005-0000-0000-0000A58C0000}"/>
    <cellStyle name="Normal 6 6 4 2 3 4 2" xfId="36862" xr:uid="{00000000-0005-0000-0000-0000A68C0000}"/>
    <cellStyle name="Normal 6 6 4 2 3 5" xfId="26266" xr:uid="{00000000-0005-0000-0000-0000A78C0000}"/>
    <cellStyle name="Normal 6 6 4 2 4" xfId="18914" xr:uid="{00000000-0005-0000-0000-0000A88C0000}"/>
    <cellStyle name="Normal 6 6 4 2 4 2" xfId="18915" xr:uid="{00000000-0005-0000-0000-0000A98C0000}"/>
    <cellStyle name="Normal 6 6 4 2 4 2 2" xfId="18916" xr:uid="{00000000-0005-0000-0000-0000AA8C0000}"/>
    <cellStyle name="Normal 6 6 4 2 4 2 2 2" xfId="42887" xr:uid="{00000000-0005-0000-0000-0000AB8C0000}"/>
    <cellStyle name="Normal 6 6 4 2 4 2 3" xfId="32869" xr:uid="{00000000-0005-0000-0000-0000AC8C0000}"/>
    <cellStyle name="Normal 6 6 4 2 4 3" xfId="18917" xr:uid="{00000000-0005-0000-0000-0000AD8C0000}"/>
    <cellStyle name="Normal 6 6 4 2 4 3 2" xfId="18918" xr:uid="{00000000-0005-0000-0000-0000AE8C0000}"/>
    <cellStyle name="Normal 6 6 4 2 4 3 2 2" xfId="42888" xr:uid="{00000000-0005-0000-0000-0000AF8C0000}"/>
    <cellStyle name="Normal 6 6 4 2 4 3 3" xfId="32870" xr:uid="{00000000-0005-0000-0000-0000B08C0000}"/>
    <cellStyle name="Normal 6 6 4 2 4 4" xfId="18919" xr:uid="{00000000-0005-0000-0000-0000B18C0000}"/>
    <cellStyle name="Normal 6 6 4 2 4 4 2" xfId="36863" xr:uid="{00000000-0005-0000-0000-0000B28C0000}"/>
    <cellStyle name="Normal 6 6 4 2 4 5" xfId="26267" xr:uid="{00000000-0005-0000-0000-0000B38C0000}"/>
    <cellStyle name="Normal 6 6 4 2 5" xfId="18920" xr:uid="{00000000-0005-0000-0000-0000B48C0000}"/>
    <cellStyle name="Normal 6 6 4 2 5 2" xfId="18921" xr:uid="{00000000-0005-0000-0000-0000B58C0000}"/>
    <cellStyle name="Normal 6 6 4 2 5 2 2" xfId="42889" xr:uid="{00000000-0005-0000-0000-0000B68C0000}"/>
    <cellStyle name="Normal 6 6 4 2 5 3" xfId="32871" xr:uid="{00000000-0005-0000-0000-0000B78C0000}"/>
    <cellStyle name="Normal 6 6 4 2 6" xfId="18922" xr:uid="{00000000-0005-0000-0000-0000B88C0000}"/>
    <cellStyle name="Normal 6 6 4 2 6 2" xfId="18923" xr:uid="{00000000-0005-0000-0000-0000B98C0000}"/>
    <cellStyle name="Normal 6 6 4 2 6 2 2" xfId="42890" xr:uid="{00000000-0005-0000-0000-0000BA8C0000}"/>
    <cellStyle name="Normal 6 6 4 2 6 3" xfId="32872" xr:uid="{00000000-0005-0000-0000-0000BB8C0000}"/>
    <cellStyle name="Normal 6 6 4 2 7" xfId="18924" xr:uid="{00000000-0005-0000-0000-0000BC8C0000}"/>
    <cellStyle name="Normal 6 6 4 2 7 2" xfId="36858" xr:uid="{00000000-0005-0000-0000-0000BD8C0000}"/>
    <cellStyle name="Normal 6 6 4 2 8" xfId="26262" xr:uid="{00000000-0005-0000-0000-0000BE8C0000}"/>
    <cellStyle name="Normal 6 6 4 3" xfId="18925" xr:uid="{00000000-0005-0000-0000-0000BF8C0000}"/>
    <cellStyle name="Normal 6 6 4 3 2" xfId="18926" xr:uid="{00000000-0005-0000-0000-0000C08C0000}"/>
    <cellStyle name="Normal 6 6 4 3 2 2" xfId="18927" xr:uid="{00000000-0005-0000-0000-0000C18C0000}"/>
    <cellStyle name="Normal 6 6 4 3 2 2 2" xfId="18928" xr:uid="{00000000-0005-0000-0000-0000C28C0000}"/>
    <cellStyle name="Normal 6 6 4 3 2 2 2 2" xfId="18929" xr:uid="{00000000-0005-0000-0000-0000C38C0000}"/>
    <cellStyle name="Normal 6 6 4 3 2 2 2 2 2" xfId="42891" xr:uid="{00000000-0005-0000-0000-0000C48C0000}"/>
    <cellStyle name="Normal 6 6 4 3 2 2 2 3" xfId="32873" xr:uid="{00000000-0005-0000-0000-0000C58C0000}"/>
    <cellStyle name="Normal 6 6 4 3 2 2 3" xfId="18930" xr:uid="{00000000-0005-0000-0000-0000C68C0000}"/>
    <cellStyle name="Normal 6 6 4 3 2 2 3 2" xfId="18931" xr:uid="{00000000-0005-0000-0000-0000C78C0000}"/>
    <cellStyle name="Normal 6 6 4 3 2 2 3 2 2" xfId="42892" xr:uid="{00000000-0005-0000-0000-0000C88C0000}"/>
    <cellStyle name="Normal 6 6 4 3 2 2 3 3" xfId="32874" xr:uid="{00000000-0005-0000-0000-0000C98C0000}"/>
    <cellStyle name="Normal 6 6 4 3 2 2 4" xfId="18932" xr:uid="{00000000-0005-0000-0000-0000CA8C0000}"/>
    <cellStyle name="Normal 6 6 4 3 2 2 4 2" xfId="36866" xr:uid="{00000000-0005-0000-0000-0000CB8C0000}"/>
    <cellStyle name="Normal 6 6 4 3 2 2 5" xfId="26270" xr:uid="{00000000-0005-0000-0000-0000CC8C0000}"/>
    <cellStyle name="Normal 6 6 4 3 2 3" xfId="18933" xr:uid="{00000000-0005-0000-0000-0000CD8C0000}"/>
    <cellStyle name="Normal 6 6 4 3 2 3 2" xfId="18934" xr:uid="{00000000-0005-0000-0000-0000CE8C0000}"/>
    <cellStyle name="Normal 6 6 4 3 2 3 2 2" xfId="18935" xr:uid="{00000000-0005-0000-0000-0000CF8C0000}"/>
    <cellStyle name="Normal 6 6 4 3 2 3 2 2 2" xfId="42893" xr:uid="{00000000-0005-0000-0000-0000D08C0000}"/>
    <cellStyle name="Normal 6 6 4 3 2 3 2 3" xfId="32875" xr:uid="{00000000-0005-0000-0000-0000D18C0000}"/>
    <cellStyle name="Normal 6 6 4 3 2 3 3" xfId="18936" xr:uid="{00000000-0005-0000-0000-0000D28C0000}"/>
    <cellStyle name="Normal 6 6 4 3 2 3 3 2" xfId="18937" xr:uid="{00000000-0005-0000-0000-0000D38C0000}"/>
    <cellStyle name="Normal 6 6 4 3 2 3 3 2 2" xfId="42894" xr:uid="{00000000-0005-0000-0000-0000D48C0000}"/>
    <cellStyle name="Normal 6 6 4 3 2 3 3 3" xfId="32876" xr:uid="{00000000-0005-0000-0000-0000D58C0000}"/>
    <cellStyle name="Normal 6 6 4 3 2 3 4" xfId="18938" xr:uid="{00000000-0005-0000-0000-0000D68C0000}"/>
    <cellStyle name="Normal 6 6 4 3 2 3 4 2" xfId="36867" xr:uid="{00000000-0005-0000-0000-0000D78C0000}"/>
    <cellStyle name="Normal 6 6 4 3 2 3 5" xfId="26271" xr:uid="{00000000-0005-0000-0000-0000D88C0000}"/>
    <cellStyle name="Normal 6 6 4 3 2 4" xfId="18939" xr:uid="{00000000-0005-0000-0000-0000D98C0000}"/>
    <cellStyle name="Normal 6 6 4 3 2 4 2" xfId="18940" xr:uid="{00000000-0005-0000-0000-0000DA8C0000}"/>
    <cellStyle name="Normal 6 6 4 3 2 4 2 2" xfId="42895" xr:uid="{00000000-0005-0000-0000-0000DB8C0000}"/>
    <cellStyle name="Normal 6 6 4 3 2 4 3" xfId="32877" xr:uid="{00000000-0005-0000-0000-0000DC8C0000}"/>
    <cellStyle name="Normal 6 6 4 3 2 5" xfId="18941" xr:uid="{00000000-0005-0000-0000-0000DD8C0000}"/>
    <cellStyle name="Normal 6 6 4 3 2 5 2" xfId="18942" xr:uid="{00000000-0005-0000-0000-0000DE8C0000}"/>
    <cellStyle name="Normal 6 6 4 3 2 5 2 2" xfId="42896" xr:uid="{00000000-0005-0000-0000-0000DF8C0000}"/>
    <cellStyle name="Normal 6 6 4 3 2 5 3" xfId="32878" xr:uid="{00000000-0005-0000-0000-0000E08C0000}"/>
    <cellStyle name="Normal 6 6 4 3 2 6" xfId="18943" xr:uid="{00000000-0005-0000-0000-0000E18C0000}"/>
    <cellStyle name="Normal 6 6 4 3 2 6 2" xfId="36865" xr:uid="{00000000-0005-0000-0000-0000E28C0000}"/>
    <cellStyle name="Normal 6 6 4 3 2 7" xfId="26269" xr:uid="{00000000-0005-0000-0000-0000E38C0000}"/>
    <cellStyle name="Normal 6 6 4 3 3" xfId="18944" xr:uid="{00000000-0005-0000-0000-0000E48C0000}"/>
    <cellStyle name="Normal 6 6 4 3 3 2" xfId="18945" xr:uid="{00000000-0005-0000-0000-0000E58C0000}"/>
    <cellStyle name="Normal 6 6 4 3 3 2 2" xfId="18946" xr:uid="{00000000-0005-0000-0000-0000E68C0000}"/>
    <cellStyle name="Normal 6 6 4 3 3 2 2 2" xfId="42897" xr:uid="{00000000-0005-0000-0000-0000E78C0000}"/>
    <cellStyle name="Normal 6 6 4 3 3 2 3" xfId="32879" xr:uid="{00000000-0005-0000-0000-0000E88C0000}"/>
    <cellStyle name="Normal 6 6 4 3 3 3" xfId="18947" xr:uid="{00000000-0005-0000-0000-0000E98C0000}"/>
    <cellStyle name="Normal 6 6 4 3 3 3 2" xfId="18948" xr:uid="{00000000-0005-0000-0000-0000EA8C0000}"/>
    <cellStyle name="Normal 6 6 4 3 3 3 2 2" xfId="42898" xr:uid="{00000000-0005-0000-0000-0000EB8C0000}"/>
    <cellStyle name="Normal 6 6 4 3 3 3 3" xfId="32880" xr:uid="{00000000-0005-0000-0000-0000EC8C0000}"/>
    <cellStyle name="Normal 6 6 4 3 3 4" xfId="18949" xr:uid="{00000000-0005-0000-0000-0000ED8C0000}"/>
    <cellStyle name="Normal 6 6 4 3 3 4 2" xfId="36868" xr:uid="{00000000-0005-0000-0000-0000EE8C0000}"/>
    <cellStyle name="Normal 6 6 4 3 3 5" xfId="26272" xr:uid="{00000000-0005-0000-0000-0000EF8C0000}"/>
    <cellStyle name="Normal 6 6 4 3 4" xfId="18950" xr:uid="{00000000-0005-0000-0000-0000F08C0000}"/>
    <cellStyle name="Normal 6 6 4 3 4 2" xfId="18951" xr:uid="{00000000-0005-0000-0000-0000F18C0000}"/>
    <cellStyle name="Normal 6 6 4 3 4 2 2" xfId="18952" xr:uid="{00000000-0005-0000-0000-0000F28C0000}"/>
    <cellStyle name="Normal 6 6 4 3 4 2 2 2" xfId="42899" xr:uid="{00000000-0005-0000-0000-0000F38C0000}"/>
    <cellStyle name="Normal 6 6 4 3 4 2 3" xfId="32881" xr:uid="{00000000-0005-0000-0000-0000F48C0000}"/>
    <cellStyle name="Normal 6 6 4 3 4 3" xfId="18953" xr:uid="{00000000-0005-0000-0000-0000F58C0000}"/>
    <cellStyle name="Normal 6 6 4 3 4 3 2" xfId="18954" xr:uid="{00000000-0005-0000-0000-0000F68C0000}"/>
    <cellStyle name="Normal 6 6 4 3 4 3 2 2" xfId="42900" xr:uid="{00000000-0005-0000-0000-0000F78C0000}"/>
    <cellStyle name="Normal 6 6 4 3 4 3 3" xfId="32882" xr:uid="{00000000-0005-0000-0000-0000F88C0000}"/>
    <cellStyle name="Normal 6 6 4 3 4 4" xfId="18955" xr:uid="{00000000-0005-0000-0000-0000F98C0000}"/>
    <cellStyle name="Normal 6 6 4 3 4 4 2" xfId="36869" xr:uid="{00000000-0005-0000-0000-0000FA8C0000}"/>
    <cellStyle name="Normal 6 6 4 3 4 5" xfId="26273" xr:uid="{00000000-0005-0000-0000-0000FB8C0000}"/>
    <cellStyle name="Normal 6 6 4 3 5" xfId="18956" xr:uid="{00000000-0005-0000-0000-0000FC8C0000}"/>
    <cellStyle name="Normal 6 6 4 3 5 2" xfId="18957" xr:uid="{00000000-0005-0000-0000-0000FD8C0000}"/>
    <cellStyle name="Normal 6 6 4 3 5 2 2" xfId="42901" xr:uid="{00000000-0005-0000-0000-0000FE8C0000}"/>
    <cellStyle name="Normal 6 6 4 3 5 3" xfId="32883" xr:uid="{00000000-0005-0000-0000-0000FF8C0000}"/>
    <cellStyle name="Normal 6 6 4 3 6" xfId="18958" xr:uid="{00000000-0005-0000-0000-0000008D0000}"/>
    <cellStyle name="Normal 6 6 4 3 6 2" xfId="18959" xr:uid="{00000000-0005-0000-0000-0000018D0000}"/>
    <cellStyle name="Normal 6 6 4 3 6 2 2" xfId="42902" xr:uid="{00000000-0005-0000-0000-0000028D0000}"/>
    <cellStyle name="Normal 6 6 4 3 6 3" xfId="32884" xr:uid="{00000000-0005-0000-0000-0000038D0000}"/>
    <cellStyle name="Normal 6 6 4 3 7" xfId="18960" xr:uid="{00000000-0005-0000-0000-0000048D0000}"/>
    <cellStyle name="Normal 6 6 4 3 7 2" xfId="36864" xr:uid="{00000000-0005-0000-0000-0000058D0000}"/>
    <cellStyle name="Normal 6 6 4 3 8" xfId="26268" xr:uid="{00000000-0005-0000-0000-0000068D0000}"/>
    <cellStyle name="Normal 6 6 4 4" xfId="18961" xr:uid="{00000000-0005-0000-0000-0000078D0000}"/>
    <cellStyle name="Normal 6 6 4 4 2" xfId="18962" xr:uid="{00000000-0005-0000-0000-0000088D0000}"/>
    <cellStyle name="Normal 6 6 4 4 2 2" xfId="18963" xr:uid="{00000000-0005-0000-0000-0000098D0000}"/>
    <cellStyle name="Normal 6 6 4 4 2 2 2" xfId="18964" xr:uid="{00000000-0005-0000-0000-00000A8D0000}"/>
    <cellStyle name="Normal 6 6 4 4 2 2 2 2" xfId="42903" xr:uid="{00000000-0005-0000-0000-00000B8D0000}"/>
    <cellStyle name="Normal 6 6 4 4 2 2 3" xfId="32885" xr:uid="{00000000-0005-0000-0000-00000C8D0000}"/>
    <cellStyle name="Normal 6 6 4 4 2 3" xfId="18965" xr:uid="{00000000-0005-0000-0000-00000D8D0000}"/>
    <cellStyle name="Normal 6 6 4 4 2 3 2" xfId="18966" xr:uid="{00000000-0005-0000-0000-00000E8D0000}"/>
    <cellStyle name="Normal 6 6 4 4 2 3 2 2" xfId="42904" xr:uid="{00000000-0005-0000-0000-00000F8D0000}"/>
    <cellStyle name="Normal 6 6 4 4 2 3 3" xfId="32886" xr:uid="{00000000-0005-0000-0000-0000108D0000}"/>
    <cellStyle name="Normal 6 6 4 4 2 4" xfId="18967" xr:uid="{00000000-0005-0000-0000-0000118D0000}"/>
    <cellStyle name="Normal 6 6 4 4 2 4 2" xfId="36871" xr:uid="{00000000-0005-0000-0000-0000128D0000}"/>
    <cellStyle name="Normal 6 6 4 4 2 5" xfId="26275" xr:uid="{00000000-0005-0000-0000-0000138D0000}"/>
    <cellStyle name="Normal 6 6 4 4 3" xfId="18968" xr:uid="{00000000-0005-0000-0000-0000148D0000}"/>
    <cellStyle name="Normal 6 6 4 4 3 2" xfId="18969" xr:uid="{00000000-0005-0000-0000-0000158D0000}"/>
    <cellStyle name="Normal 6 6 4 4 3 2 2" xfId="18970" xr:uid="{00000000-0005-0000-0000-0000168D0000}"/>
    <cellStyle name="Normal 6 6 4 4 3 2 2 2" xfId="42905" xr:uid="{00000000-0005-0000-0000-0000178D0000}"/>
    <cellStyle name="Normal 6 6 4 4 3 2 3" xfId="32887" xr:uid="{00000000-0005-0000-0000-0000188D0000}"/>
    <cellStyle name="Normal 6 6 4 4 3 3" xfId="18971" xr:uid="{00000000-0005-0000-0000-0000198D0000}"/>
    <cellStyle name="Normal 6 6 4 4 3 3 2" xfId="18972" xr:uid="{00000000-0005-0000-0000-00001A8D0000}"/>
    <cellStyle name="Normal 6 6 4 4 3 3 2 2" xfId="42906" xr:uid="{00000000-0005-0000-0000-00001B8D0000}"/>
    <cellStyle name="Normal 6 6 4 4 3 3 3" xfId="32888" xr:uid="{00000000-0005-0000-0000-00001C8D0000}"/>
    <cellStyle name="Normal 6 6 4 4 3 4" xfId="18973" xr:uid="{00000000-0005-0000-0000-00001D8D0000}"/>
    <cellStyle name="Normal 6 6 4 4 3 4 2" xfId="36872" xr:uid="{00000000-0005-0000-0000-00001E8D0000}"/>
    <cellStyle name="Normal 6 6 4 4 3 5" xfId="26276" xr:uid="{00000000-0005-0000-0000-00001F8D0000}"/>
    <cellStyle name="Normal 6 6 4 4 4" xfId="18974" xr:uid="{00000000-0005-0000-0000-0000208D0000}"/>
    <cellStyle name="Normal 6 6 4 4 4 2" xfId="18975" xr:uid="{00000000-0005-0000-0000-0000218D0000}"/>
    <cellStyle name="Normal 6 6 4 4 4 2 2" xfId="42907" xr:uid="{00000000-0005-0000-0000-0000228D0000}"/>
    <cellStyle name="Normal 6 6 4 4 4 3" xfId="32889" xr:uid="{00000000-0005-0000-0000-0000238D0000}"/>
    <cellStyle name="Normal 6 6 4 4 5" xfId="18976" xr:uid="{00000000-0005-0000-0000-0000248D0000}"/>
    <cellStyle name="Normal 6 6 4 4 5 2" xfId="18977" xr:uid="{00000000-0005-0000-0000-0000258D0000}"/>
    <cellStyle name="Normal 6 6 4 4 5 2 2" xfId="42908" xr:uid="{00000000-0005-0000-0000-0000268D0000}"/>
    <cellStyle name="Normal 6 6 4 4 5 3" xfId="32890" xr:uid="{00000000-0005-0000-0000-0000278D0000}"/>
    <cellStyle name="Normal 6 6 4 4 6" xfId="18978" xr:uid="{00000000-0005-0000-0000-0000288D0000}"/>
    <cellStyle name="Normal 6 6 4 4 6 2" xfId="36870" xr:uid="{00000000-0005-0000-0000-0000298D0000}"/>
    <cellStyle name="Normal 6 6 4 4 7" xfId="26274" xr:uid="{00000000-0005-0000-0000-00002A8D0000}"/>
    <cellStyle name="Normal 6 6 4 5" xfId="18979" xr:uid="{00000000-0005-0000-0000-00002B8D0000}"/>
    <cellStyle name="Normal 6 6 4 5 2" xfId="18980" xr:uid="{00000000-0005-0000-0000-00002C8D0000}"/>
    <cellStyle name="Normal 6 6 4 5 2 2" xfId="18981" xr:uid="{00000000-0005-0000-0000-00002D8D0000}"/>
    <cellStyle name="Normal 6 6 4 5 2 2 2" xfId="42909" xr:uid="{00000000-0005-0000-0000-00002E8D0000}"/>
    <cellStyle name="Normal 6 6 4 5 2 3" xfId="32891" xr:uid="{00000000-0005-0000-0000-00002F8D0000}"/>
    <cellStyle name="Normal 6 6 4 5 3" xfId="18982" xr:uid="{00000000-0005-0000-0000-0000308D0000}"/>
    <cellStyle name="Normal 6 6 4 5 3 2" xfId="18983" xr:uid="{00000000-0005-0000-0000-0000318D0000}"/>
    <cellStyle name="Normal 6 6 4 5 3 2 2" xfId="42910" xr:uid="{00000000-0005-0000-0000-0000328D0000}"/>
    <cellStyle name="Normal 6 6 4 5 3 3" xfId="32892" xr:uid="{00000000-0005-0000-0000-0000338D0000}"/>
    <cellStyle name="Normal 6 6 4 5 4" xfId="18984" xr:uid="{00000000-0005-0000-0000-0000348D0000}"/>
    <cellStyle name="Normal 6 6 4 5 4 2" xfId="36873" xr:uid="{00000000-0005-0000-0000-0000358D0000}"/>
    <cellStyle name="Normal 6 6 4 5 5" xfId="26277" xr:uid="{00000000-0005-0000-0000-0000368D0000}"/>
    <cellStyle name="Normal 6 6 4 6" xfId="18985" xr:uid="{00000000-0005-0000-0000-0000378D0000}"/>
    <cellStyle name="Normal 6 6 4 6 2" xfId="18986" xr:uid="{00000000-0005-0000-0000-0000388D0000}"/>
    <cellStyle name="Normal 6 6 4 6 2 2" xfId="18987" xr:uid="{00000000-0005-0000-0000-0000398D0000}"/>
    <cellStyle name="Normal 6 6 4 6 2 2 2" xfId="42911" xr:uid="{00000000-0005-0000-0000-00003A8D0000}"/>
    <cellStyle name="Normal 6 6 4 6 2 3" xfId="32893" xr:uid="{00000000-0005-0000-0000-00003B8D0000}"/>
    <cellStyle name="Normal 6 6 4 6 3" xfId="18988" xr:uid="{00000000-0005-0000-0000-00003C8D0000}"/>
    <cellStyle name="Normal 6 6 4 6 3 2" xfId="18989" xr:uid="{00000000-0005-0000-0000-00003D8D0000}"/>
    <cellStyle name="Normal 6 6 4 6 3 2 2" xfId="42912" xr:uid="{00000000-0005-0000-0000-00003E8D0000}"/>
    <cellStyle name="Normal 6 6 4 6 3 3" xfId="32894" xr:uid="{00000000-0005-0000-0000-00003F8D0000}"/>
    <cellStyle name="Normal 6 6 4 6 4" xfId="18990" xr:uid="{00000000-0005-0000-0000-0000408D0000}"/>
    <cellStyle name="Normal 6 6 4 6 4 2" xfId="36874" xr:uid="{00000000-0005-0000-0000-0000418D0000}"/>
    <cellStyle name="Normal 6 6 4 6 5" xfId="26278" xr:uid="{00000000-0005-0000-0000-0000428D0000}"/>
    <cellStyle name="Normal 6 6 4 7" xfId="18991" xr:uid="{00000000-0005-0000-0000-0000438D0000}"/>
    <cellStyle name="Normal 6 6 4 7 2" xfId="18992" xr:uid="{00000000-0005-0000-0000-0000448D0000}"/>
    <cellStyle name="Normal 6 6 4 7 2 2" xfId="42913" xr:uid="{00000000-0005-0000-0000-0000458D0000}"/>
    <cellStyle name="Normal 6 6 4 7 3" xfId="32895" xr:uid="{00000000-0005-0000-0000-0000468D0000}"/>
    <cellStyle name="Normal 6 6 4 8" xfId="18993" xr:uid="{00000000-0005-0000-0000-0000478D0000}"/>
    <cellStyle name="Normal 6 6 4 8 2" xfId="18994" xr:uid="{00000000-0005-0000-0000-0000488D0000}"/>
    <cellStyle name="Normal 6 6 4 8 2 2" xfId="42914" xr:uid="{00000000-0005-0000-0000-0000498D0000}"/>
    <cellStyle name="Normal 6 6 4 8 3" xfId="32896" xr:uid="{00000000-0005-0000-0000-00004A8D0000}"/>
    <cellStyle name="Normal 6 6 4 9" xfId="18995" xr:uid="{00000000-0005-0000-0000-00004B8D0000}"/>
    <cellStyle name="Normal 6 6 4 9 2" xfId="36857" xr:uid="{00000000-0005-0000-0000-00004C8D0000}"/>
    <cellStyle name="Normal 6 6 5" xfId="18996" xr:uid="{00000000-0005-0000-0000-00004D8D0000}"/>
    <cellStyle name="Normal 6 6 5 2" xfId="18997" xr:uid="{00000000-0005-0000-0000-00004E8D0000}"/>
    <cellStyle name="Normal 6 6 5 2 2" xfId="18998" xr:uid="{00000000-0005-0000-0000-00004F8D0000}"/>
    <cellStyle name="Normal 6 6 5 2 2 2" xfId="18999" xr:uid="{00000000-0005-0000-0000-0000508D0000}"/>
    <cellStyle name="Normal 6 6 5 2 2 2 2" xfId="19000" xr:uid="{00000000-0005-0000-0000-0000518D0000}"/>
    <cellStyle name="Normal 6 6 5 2 2 2 2 2" xfId="42915" xr:uid="{00000000-0005-0000-0000-0000528D0000}"/>
    <cellStyle name="Normal 6 6 5 2 2 2 3" xfId="32897" xr:uid="{00000000-0005-0000-0000-0000538D0000}"/>
    <cellStyle name="Normal 6 6 5 2 2 3" xfId="19001" xr:uid="{00000000-0005-0000-0000-0000548D0000}"/>
    <cellStyle name="Normal 6 6 5 2 2 3 2" xfId="19002" xr:uid="{00000000-0005-0000-0000-0000558D0000}"/>
    <cellStyle name="Normal 6 6 5 2 2 3 2 2" xfId="42916" xr:uid="{00000000-0005-0000-0000-0000568D0000}"/>
    <cellStyle name="Normal 6 6 5 2 2 3 3" xfId="32898" xr:uid="{00000000-0005-0000-0000-0000578D0000}"/>
    <cellStyle name="Normal 6 6 5 2 2 4" xfId="19003" xr:uid="{00000000-0005-0000-0000-0000588D0000}"/>
    <cellStyle name="Normal 6 6 5 2 2 4 2" xfId="36877" xr:uid="{00000000-0005-0000-0000-0000598D0000}"/>
    <cellStyle name="Normal 6 6 5 2 2 5" xfId="26281" xr:uid="{00000000-0005-0000-0000-00005A8D0000}"/>
    <cellStyle name="Normal 6 6 5 2 3" xfId="19004" xr:uid="{00000000-0005-0000-0000-00005B8D0000}"/>
    <cellStyle name="Normal 6 6 5 2 3 2" xfId="19005" xr:uid="{00000000-0005-0000-0000-00005C8D0000}"/>
    <cellStyle name="Normal 6 6 5 2 3 2 2" xfId="19006" xr:uid="{00000000-0005-0000-0000-00005D8D0000}"/>
    <cellStyle name="Normal 6 6 5 2 3 2 2 2" xfId="42917" xr:uid="{00000000-0005-0000-0000-00005E8D0000}"/>
    <cellStyle name="Normal 6 6 5 2 3 2 3" xfId="32899" xr:uid="{00000000-0005-0000-0000-00005F8D0000}"/>
    <cellStyle name="Normal 6 6 5 2 3 3" xfId="19007" xr:uid="{00000000-0005-0000-0000-0000608D0000}"/>
    <cellStyle name="Normal 6 6 5 2 3 3 2" xfId="19008" xr:uid="{00000000-0005-0000-0000-0000618D0000}"/>
    <cellStyle name="Normal 6 6 5 2 3 3 2 2" xfId="42918" xr:uid="{00000000-0005-0000-0000-0000628D0000}"/>
    <cellStyle name="Normal 6 6 5 2 3 3 3" xfId="32900" xr:uid="{00000000-0005-0000-0000-0000638D0000}"/>
    <cellStyle name="Normal 6 6 5 2 3 4" xfId="19009" xr:uid="{00000000-0005-0000-0000-0000648D0000}"/>
    <cellStyle name="Normal 6 6 5 2 3 4 2" xfId="36878" xr:uid="{00000000-0005-0000-0000-0000658D0000}"/>
    <cellStyle name="Normal 6 6 5 2 3 5" xfId="26282" xr:uid="{00000000-0005-0000-0000-0000668D0000}"/>
    <cellStyle name="Normal 6 6 5 2 4" xfId="19010" xr:uid="{00000000-0005-0000-0000-0000678D0000}"/>
    <cellStyle name="Normal 6 6 5 2 4 2" xfId="19011" xr:uid="{00000000-0005-0000-0000-0000688D0000}"/>
    <cellStyle name="Normal 6 6 5 2 4 2 2" xfId="42919" xr:uid="{00000000-0005-0000-0000-0000698D0000}"/>
    <cellStyle name="Normal 6 6 5 2 4 3" xfId="32901" xr:uid="{00000000-0005-0000-0000-00006A8D0000}"/>
    <cellStyle name="Normal 6 6 5 2 5" xfId="19012" xr:uid="{00000000-0005-0000-0000-00006B8D0000}"/>
    <cellStyle name="Normal 6 6 5 2 5 2" xfId="19013" xr:uid="{00000000-0005-0000-0000-00006C8D0000}"/>
    <cellStyle name="Normal 6 6 5 2 5 2 2" xfId="42920" xr:uid="{00000000-0005-0000-0000-00006D8D0000}"/>
    <cellStyle name="Normal 6 6 5 2 5 3" xfId="32902" xr:uid="{00000000-0005-0000-0000-00006E8D0000}"/>
    <cellStyle name="Normal 6 6 5 2 6" xfId="19014" xr:uid="{00000000-0005-0000-0000-00006F8D0000}"/>
    <cellStyle name="Normal 6 6 5 2 6 2" xfId="36876" xr:uid="{00000000-0005-0000-0000-0000708D0000}"/>
    <cellStyle name="Normal 6 6 5 2 7" xfId="26280" xr:uid="{00000000-0005-0000-0000-0000718D0000}"/>
    <cellStyle name="Normal 6 6 5 3" xfId="19015" xr:uid="{00000000-0005-0000-0000-0000728D0000}"/>
    <cellStyle name="Normal 6 6 5 3 2" xfId="19016" xr:uid="{00000000-0005-0000-0000-0000738D0000}"/>
    <cellStyle name="Normal 6 6 5 3 2 2" xfId="19017" xr:uid="{00000000-0005-0000-0000-0000748D0000}"/>
    <cellStyle name="Normal 6 6 5 3 2 2 2" xfId="42921" xr:uid="{00000000-0005-0000-0000-0000758D0000}"/>
    <cellStyle name="Normal 6 6 5 3 2 3" xfId="32903" xr:uid="{00000000-0005-0000-0000-0000768D0000}"/>
    <cellStyle name="Normal 6 6 5 3 3" xfId="19018" xr:uid="{00000000-0005-0000-0000-0000778D0000}"/>
    <cellStyle name="Normal 6 6 5 3 3 2" xfId="19019" xr:uid="{00000000-0005-0000-0000-0000788D0000}"/>
    <cellStyle name="Normal 6 6 5 3 3 2 2" xfId="42922" xr:uid="{00000000-0005-0000-0000-0000798D0000}"/>
    <cellStyle name="Normal 6 6 5 3 3 3" xfId="32904" xr:uid="{00000000-0005-0000-0000-00007A8D0000}"/>
    <cellStyle name="Normal 6 6 5 3 4" xfId="19020" xr:uid="{00000000-0005-0000-0000-00007B8D0000}"/>
    <cellStyle name="Normal 6 6 5 3 4 2" xfId="36879" xr:uid="{00000000-0005-0000-0000-00007C8D0000}"/>
    <cellStyle name="Normal 6 6 5 3 5" xfId="26283" xr:uid="{00000000-0005-0000-0000-00007D8D0000}"/>
    <cellStyle name="Normal 6 6 5 4" xfId="19021" xr:uid="{00000000-0005-0000-0000-00007E8D0000}"/>
    <cellStyle name="Normal 6 6 5 4 2" xfId="19022" xr:uid="{00000000-0005-0000-0000-00007F8D0000}"/>
    <cellStyle name="Normal 6 6 5 4 2 2" xfId="19023" xr:uid="{00000000-0005-0000-0000-0000808D0000}"/>
    <cellStyle name="Normal 6 6 5 4 2 2 2" xfId="42923" xr:uid="{00000000-0005-0000-0000-0000818D0000}"/>
    <cellStyle name="Normal 6 6 5 4 2 3" xfId="32905" xr:uid="{00000000-0005-0000-0000-0000828D0000}"/>
    <cellStyle name="Normal 6 6 5 4 3" xfId="19024" xr:uid="{00000000-0005-0000-0000-0000838D0000}"/>
    <cellStyle name="Normal 6 6 5 4 3 2" xfId="19025" xr:uid="{00000000-0005-0000-0000-0000848D0000}"/>
    <cellStyle name="Normal 6 6 5 4 3 2 2" xfId="42924" xr:uid="{00000000-0005-0000-0000-0000858D0000}"/>
    <cellStyle name="Normal 6 6 5 4 3 3" xfId="32906" xr:uid="{00000000-0005-0000-0000-0000868D0000}"/>
    <cellStyle name="Normal 6 6 5 4 4" xfId="19026" xr:uid="{00000000-0005-0000-0000-0000878D0000}"/>
    <cellStyle name="Normal 6 6 5 4 4 2" xfId="36880" xr:uid="{00000000-0005-0000-0000-0000888D0000}"/>
    <cellStyle name="Normal 6 6 5 4 5" xfId="26284" xr:uid="{00000000-0005-0000-0000-0000898D0000}"/>
    <cellStyle name="Normal 6 6 5 5" xfId="19027" xr:uid="{00000000-0005-0000-0000-00008A8D0000}"/>
    <cellStyle name="Normal 6 6 5 5 2" xfId="19028" xr:uid="{00000000-0005-0000-0000-00008B8D0000}"/>
    <cellStyle name="Normal 6 6 5 5 2 2" xfId="42925" xr:uid="{00000000-0005-0000-0000-00008C8D0000}"/>
    <cellStyle name="Normal 6 6 5 5 3" xfId="32907" xr:uid="{00000000-0005-0000-0000-00008D8D0000}"/>
    <cellStyle name="Normal 6 6 5 6" xfId="19029" xr:uid="{00000000-0005-0000-0000-00008E8D0000}"/>
    <cellStyle name="Normal 6 6 5 6 2" xfId="19030" xr:uid="{00000000-0005-0000-0000-00008F8D0000}"/>
    <cellStyle name="Normal 6 6 5 6 2 2" xfId="42926" xr:uid="{00000000-0005-0000-0000-0000908D0000}"/>
    <cellStyle name="Normal 6 6 5 6 3" xfId="32908" xr:uid="{00000000-0005-0000-0000-0000918D0000}"/>
    <cellStyle name="Normal 6 6 5 7" xfId="19031" xr:uid="{00000000-0005-0000-0000-0000928D0000}"/>
    <cellStyle name="Normal 6 6 5 7 2" xfId="36875" xr:uid="{00000000-0005-0000-0000-0000938D0000}"/>
    <cellStyle name="Normal 6 6 5 8" xfId="26279" xr:uid="{00000000-0005-0000-0000-0000948D0000}"/>
    <cellStyle name="Normal 6 6 6" xfId="19032" xr:uid="{00000000-0005-0000-0000-0000958D0000}"/>
    <cellStyle name="Normal 6 6 6 2" xfId="19033" xr:uid="{00000000-0005-0000-0000-0000968D0000}"/>
    <cellStyle name="Normal 6 6 6 2 2" xfId="19034" xr:uid="{00000000-0005-0000-0000-0000978D0000}"/>
    <cellStyle name="Normal 6 6 6 2 2 2" xfId="19035" xr:uid="{00000000-0005-0000-0000-0000988D0000}"/>
    <cellStyle name="Normal 6 6 6 2 2 2 2" xfId="19036" xr:uid="{00000000-0005-0000-0000-0000998D0000}"/>
    <cellStyle name="Normal 6 6 6 2 2 2 2 2" xfId="42927" xr:uid="{00000000-0005-0000-0000-00009A8D0000}"/>
    <cellStyle name="Normal 6 6 6 2 2 2 3" xfId="32909" xr:uid="{00000000-0005-0000-0000-00009B8D0000}"/>
    <cellStyle name="Normal 6 6 6 2 2 3" xfId="19037" xr:uid="{00000000-0005-0000-0000-00009C8D0000}"/>
    <cellStyle name="Normal 6 6 6 2 2 3 2" xfId="19038" xr:uid="{00000000-0005-0000-0000-00009D8D0000}"/>
    <cellStyle name="Normal 6 6 6 2 2 3 2 2" xfId="42928" xr:uid="{00000000-0005-0000-0000-00009E8D0000}"/>
    <cellStyle name="Normal 6 6 6 2 2 3 3" xfId="32910" xr:uid="{00000000-0005-0000-0000-00009F8D0000}"/>
    <cellStyle name="Normal 6 6 6 2 2 4" xfId="19039" xr:uid="{00000000-0005-0000-0000-0000A08D0000}"/>
    <cellStyle name="Normal 6 6 6 2 2 4 2" xfId="36883" xr:uid="{00000000-0005-0000-0000-0000A18D0000}"/>
    <cellStyle name="Normal 6 6 6 2 2 5" xfId="26287" xr:uid="{00000000-0005-0000-0000-0000A28D0000}"/>
    <cellStyle name="Normal 6 6 6 2 3" xfId="19040" xr:uid="{00000000-0005-0000-0000-0000A38D0000}"/>
    <cellStyle name="Normal 6 6 6 2 3 2" xfId="19041" xr:uid="{00000000-0005-0000-0000-0000A48D0000}"/>
    <cellStyle name="Normal 6 6 6 2 3 2 2" xfId="19042" xr:uid="{00000000-0005-0000-0000-0000A58D0000}"/>
    <cellStyle name="Normal 6 6 6 2 3 2 2 2" xfId="42929" xr:uid="{00000000-0005-0000-0000-0000A68D0000}"/>
    <cellStyle name="Normal 6 6 6 2 3 2 3" xfId="32911" xr:uid="{00000000-0005-0000-0000-0000A78D0000}"/>
    <cellStyle name="Normal 6 6 6 2 3 3" xfId="19043" xr:uid="{00000000-0005-0000-0000-0000A88D0000}"/>
    <cellStyle name="Normal 6 6 6 2 3 3 2" xfId="19044" xr:uid="{00000000-0005-0000-0000-0000A98D0000}"/>
    <cellStyle name="Normal 6 6 6 2 3 3 2 2" xfId="42930" xr:uid="{00000000-0005-0000-0000-0000AA8D0000}"/>
    <cellStyle name="Normal 6 6 6 2 3 3 3" xfId="32912" xr:uid="{00000000-0005-0000-0000-0000AB8D0000}"/>
    <cellStyle name="Normal 6 6 6 2 3 4" xfId="19045" xr:uid="{00000000-0005-0000-0000-0000AC8D0000}"/>
    <cellStyle name="Normal 6 6 6 2 3 4 2" xfId="36884" xr:uid="{00000000-0005-0000-0000-0000AD8D0000}"/>
    <cellStyle name="Normal 6 6 6 2 3 5" xfId="26288" xr:uid="{00000000-0005-0000-0000-0000AE8D0000}"/>
    <cellStyle name="Normal 6 6 6 2 4" xfId="19046" xr:uid="{00000000-0005-0000-0000-0000AF8D0000}"/>
    <cellStyle name="Normal 6 6 6 2 4 2" xfId="19047" xr:uid="{00000000-0005-0000-0000-0000B08D0000}"/>
    <cellStyle name="Normal 6 6 6 2 4 2 2" xfId="42931" xr:uid="{00000000-0005-0000-0000-0000B18D0000}"/>
    <cellStyle name="Normal 6 6 6 2 4 3" xfId="32913" xr:uid="{00000000-0005-0000-0000-0000B28D0000}"/>
    <cellStyle name="Normal 6 6 6 2 5" xfId="19048" xr:uid="{00000000-0005-0000-0000-0000B38D0000}"/>
    <cellStyle name="Normal 6 6 6 2 5 2" xfId="19049" xr:uid="{00000000-0005-0000-0000-0000B48D0000}"/>
    <cellStyle name="Normal 6 6 6 2 5 2 2" xfId="42932" xr:uid="{00000000-0005-0000-0000-0000B58D0000}"/>
    <cellStyle name="Normal 6 6 6 2 5 3" xfId="32914" xr:uid="{00000000-0005-0000-0000-0000B68D0000}"/>
    <cellStyle name="Normal 6 6 6 2 6" xfId="19050" xr:uid="{00000000-0005-0000-0000-0000B78D0000}"/>
    <cellStyle name="Normal 6 6 6 2 6 2" xfId="36882" xr:uid="{00000000-0005-0000-0000-0000B88D0000}"/>
    <cellStyle name="Normal 6 6 6 2 7" xfId="26286" xr:uid="{00000000-0005-0000-0000-0000B98D0000}"/>
    <cellStyle name="Normal 6 6 6 3" xfId="19051" xr:uid="{00000000-0005-0000-0000-0000BA8D0000}"/>
    <cellStyle name="Normal 6 6 6 3 2" xfId="19052" xr:uid="{00000000-0005-0000-0000-0000BB8D0000}"/>
    <cellStyle name="Normal 6 6 6 3 2 2" xfId="19053" xr:uid="{00000000-0005-0000-0000-0000BC8D0000}"/>
    <cellStyle name="Normal 6 6 6 3 2 2 2" xfId="42933" xr:uid="{00000000-0005-0000-0000-0000BD8D0000}"/>
    <cellStyle name="Normal 6 6 6 3 2 3" xfId="32915" xr:uid="{00000000-0005-0000-0000-0000BE8D0000}"/>
    <cellStyle name="Normal 6 6 6 3 3" xfId="19054" xr:uid="{00000000-0005-0000-0000-0000BF8D0000}"/>
    <cellStyle name="Normal 6 6 6 3 3 2" xfId="19055" xr:uid="{00000000-0005-0000-0000-0000C08D0000}"/>
    <cellStyle name="Normal 6 6 6 3 3 2 2" xfId="42934" xr:uid="{00000000-0005-0000-0000-0000C18D0000}"/>
    <cellStyle name="Normal 6 6 6 3 3 3" xfId="32916" xr:uid="{00000000-0005-0000-0000-0000C28D0000}"/>
    <cellStyle name="Normal 6 6 6 3 4" xfId="19056" xr:uid="{00000000-0005-0000-0000-0000C38D0000}"/>
    <cellStyle name="Normal 6 6 6 3 4 2" xfId="36885" xr:uid="{00000000-0005-0000-0000-0000C48D0000}"/>
    <cellStyle name="Normal 6 6 6 3 5" xfId="26289" xr:uid="{00000000-0005-0000-0000-0000C58D0000}"/>
    <cellStyle name="Normal 6 6 6 4" xfId="19057" xr:uid="{00000000-0005-0000-0000-0000C68D0000}"/>
    <cellStyle name="Normal 6 6 6 4 2" xfId="19058" xr:uid="{00000000-0005-0000-0000-0000C78D0000}"/>
    <cellStyle name="Normal 6 6 6 4 2 2" xfId="19059" xr:uid="{00000000-0005-0000-0000-0000C88D0000}"/>
    <cellStyle name="Normal 6 6 6 4 2 2 2" xfId="42935" xr:uid="{00000000-0005-0000-0000-0000C98D0000}"/>
    <cellStyle name="Normal 6 6 6 4 2 3" xfId="32917" xr:uid="{00000000-0005-0000-0000-0000CA8D0000}"/>
    <cellStyle name="Normal 6 6 6 4 3" xfId="19060" xr:uid="{00000000-0005-0000-0000-0000CB8D0000}"/>
    <cellStyle name="Normal 6 6 6 4 3 2" xfId="19061" xr:uid="{00000000-0005-0000-0000-0000CC8D0000}"/>
    <cellStyle name="Normal 6 6 6 4 3 2 2" xfId="42936" xr:uid="{00000000-0005-0000-0000-0000CD8D0000}"/>
    <cellStyle name="Normal 6 6 6 4 3 3" xfId="32918" xr:uid="{00000000-0005-0000-0000-0000CE8D0000}"/>
    <cellStyle name="Normal 6 6 6 4 4" xfId="19062" xr:uid="{00000000-0005-0000-0000-0000CF8D0000}"/>
    <cellStyle name="Normal 6 6 6 4 4 2" xfId="36886" xr:uid="{00000000-0005-0000-0000-0000D08D0000}"/>
    <cellStyle name="Normal 6 6 6 4 5" xfId="26290" xr:uid="{00000000-0005-0000-0000-0000D18D0000}"/>
    <cellStyle name="Normal 6 6 6 5" xfId="19063" xr:uid="{00000000-0005-0000-0000-0000D28D0000}"/>
    <cellStyle name="Normal 6 6 6 5 2" xfId="19064" xr:uid="{00000000-0005-0000-0000-0000D38D0000}"/>
    <cellStyle name="Normal 6 6 6 5 2 2" xfId="42937" xr:uid="{00000000-0005-0000-0000-0000D48D0000}"/>
    <cellStyle name="Normal 6 6 6 5 3" xfId="32919" xr:uid="{00000000-0005-0000-0000-0000D58D0000}"/>
    <cellStyle name="Normal 6 6 6 6" xfId="19065" xr:uid="{00000000-0005-0000-0000-0000D68D0000}"/>
    <cellStyle name="Normal 6 6 6 6 2" xfId="19066" xr:uid="{00000000-0005-0000-0000-0000D78D0000}"/>
    <cellStyle name="Normal 6 6 6 6 2 2" xfId="42938" xr:uid="{00000000-0005-0000-0000-0000D88D0000}"/>
    <cellStyle name="Normal 6 6 6 6 3" xfId="32920" xr:uid="{00000000-0005-0000-0000-0000D98D0000}"/>
    <cellStyle name="Normal 6 6 6 7" xfId="19067" xr:uid="{00000000-0005-0000-0000-0000DA8D0000}"/>
    <cellStyle name="Normal 6 6 6 7 2" xfId="36881" xr:uid="{00000000-0005-0000-0000-0000DB8D0000}"/>
    <cellStyle name="Normal 6 6 6 8" xfId="26285" xr:uid="{00000000-0005-0000-0000-0000DC8D0000}"/>
    <cellStyle name="Normal 6 6 7" xfId="19068" xr:uid="{00000000-0005-0000-0000-0000DD8D0000}"/>
    <cellStyle name="Normal 6 6 7 2" xfId="19069" xr:uid="{00000000-0005-0000-0000-0000DE8D0000}"/>
    <cellStyle name="Normal 6 6 7 2 2" xfId="19070" xr:uid="{00000000-0005-0000-0000-0000DF8D0000}"/>
    <cellStyle name="Normal 6 6 7 2 2 2" xfId="19071" xr:uid="{00000000-0005-0000-0000-0000E08D0000}"/>
    <cellStyle name="Normal 6 6 7 2 2 2 2" xfId="42939" xr:uid="{00000000-0005-0000-0000-0000E18D0000}"/>
    <cellStyle name="Normal 6 6 7 2 2 3" xfId="32921" xr:uid="{00000000-0005-0000-0000-0000E28D0000}"/>
    <cellStyle name="Normal 6 6 7 2 3" xfId="19072" xr:uid="{00000000-0005-0000-0000-0000E38D0000}"/>
    <cellStyle name="Normal 6 6 7 2 3 2" xfId="19073" xr:uid="{00000000-0005-0000-0000-0000E48D0000}"/>
    <cellStyle name="Normal 6 6 7 2 3 2 2" xfId="42940" xr:uid="{00000000-0005-0000-0000-0000E58D0000}"/>
    <cellStyle name="Normal 6 6 7 2 3 3" xfId="32922" xr:uid="{00000000-0005-0000-0000-0000E68D0000}"/>
    <cellStyle name="Normal 6 6 7 2 4" xfId="19074" xr:uid="{00000000-0005-0000-0000-0000E78D0000}"/>
    <cellStyle name="Normal 6 6 7 2 4 2" xfId="36888" xr:uid="{00000000-0005-0000-0000-0000E88D0000}"/>
    <cellStyle name="Normal 6 6 7 2 5" xfId="26292" xr:uid="{00000000-0005-0000-0000-0000E98D0000}"/>
    <cellStyle name="Normal 6 6 7 3" xfId="19075" xr:uid="{00000000-0005-0000-0000-0000EA8D0000}"/>
    <cellStyle name="Normal 6 6 7 3 2" xfId="19076" xr:uid="{00000000-0005-0000-0000-0000EB8D0000}"/>
    <cellStyle name="Normal 6 6 7 3 2 2" xfId="19077" xr:uid="{00000000-0005-0000-0000-0000EC8D0000}"/>
    <cellStyle name="Normal 6 6 7 3 2 2 2" xfId="42941" xr:uid="{00000000-0005-0000-0000-0000ED8D0000}"/>
    <cellStyle name="Normal 6 6 7 3 2 3" xfId="32923" xr:uid="{00000000-0005-0000-0000-0000EE8D0000}"/>
    <cellStyle name="Normal 6 6 7 3 3" xfId="19078" xr:uid="{00000000-0005-0000-0000-0000EF8D0000}"/>
    <cellStyle name="Normal 6 6 7 3 3 2" xfId="19079" xr:uid="{00000000-0005-0000-0000-0000F08D0000}"/>
    <cellStyle name="Normal 6 6 7 3 3 2 2" xfId="42942" xr:uid="{00000000-0005-0000-0000-0000F18D0000}"/>
    <cellStyle name="Normal 6 6 7 3 3 3" xfId="32924" xr:uid="{00000000-0005-0000-0000-0000F28D0000}"/>
    <cellStyle name="Normal 6 6 7 3 4" xfId="19080" xr:uid="{00000000-0005-0000-0000-0000F38D0000}"/>
    <cellStyle name="Normal 6 6 7 3 4 2" xfId="36889" xr:uid="{00000000-0005-0000-0000-0000F48D0000}"/>
    <cellStyle name="Normal 6 6 7 3 5" xfId="26293" xr:uid="{00000000-0005-0000-0000-0000F58D0000}"/>
    <cellStyle name="Normal 6 6 7 4" xfId="19081" xr:uid="{00000000-0005-0000-0000-0000F68D0000}"/>
    <cellStyle name="Normal 6 6 7 4 2" xfId="19082" xr:uid="{00000000-0005-0000-0000-0000F78D0000}"/>
    <cellStyle name="Normal 6 6 7 4 2 2" xfId="42943" xr:uid="{00000000-0005-0000-0000-0000F88D0000}"/>
    <cellStyle name="Normal 6 6 7 4 3" xfId="32925" xr:uid="{00000000-0005-0000-0000-0000F98D0000}"/>
    <cellStyle name="Normal 6 6 7 5" xfId="19083" xr:uid="{00000000-0005-0000-0000-0000FA8D0000}"/>
    <cellStyle name="Normal 6 6 7 5 2" xfId="19084" xr:uid="{00000000-0005-0000-0000-0000FB8D0000}"/>
    <cellStyle name="Normal 6 6 7 5 2 2" xfId="42944" xr:uid="{00000000-0005-0000-0000-0000FC8D0000}"/>
    <cellStyle name="Normal 6 6 7 5 3" xfId="32926" xr:uid="{00000000-0005-0000-0000-0000FD8D0000}"/>
    <cellStyle name="Normal 6 6 7 6" xfId="19085" xr:uid="{00000000-0005-0000-0000-0000FE8D0000}"/>
    <cellStyle name="Normal 6 6 7 6 2" xfId="36887" xr:uid="{00000000-0005-0000-0000-0000FF8D0000}"/>
    <cellStyle name="Normal 6 6 7 7" xfId="26291" xr:uid="{00000000-0005-0000-0000-0000008E0000}"/>
    <cellStyle name="Normal 6 6 8" xfId="19086" xr:uid="{00000000-0005-0000-0000-0000018E0000}"/>
    <cellStyle name="Normal 6 6 8 2" xfId="19087" xr:uid="{00000000-0005-0000-0000-0000028E0000}"/>
    <cellStyle name="Normal 6 6 8 2 2" xfId="19088" xr:uid="{00000000-0005-0000-0000-0000038E0000}"/>
    <cellStyle name="Normal 6 6 8 2 2 2" xfId="42945" xr:uid="{00000000-0005-0000-0000-0000048E0000}"/>
    <cellStyle name="Normal 6 6 8 2 3" xfId="32927" xr:uid="{00000000-0005-0000-0000-0000058E0000}"/>
    <cellStyle name="Normal 6 6 8 3" xfId="19089" xr:uid="{00000000-0005-0000-0000-0000068E0000}"/>
    <cellStyle name="Normal 6 6 8 3 2" xfId="19090" xr:uid="{00000000-0005-0000-0000-0000078E0000}"/>
    <cellStyle name="Normal 6 6 8 3 2 2" xfId="42946" xr:uid="{00000000-0005-0000-0000-0000088E0000}"/>
    <cellStyle name="Normal 6 6 8 3 3" xfId="32928" xr:uid="{00000000-0005-0000-0000-0000098E0000}"/>
    <cellStyle name="Normal 6 6 8 4" xfId="19091" xr:uid="{00000000-0005-0000-0000-00000A8E0000}"/>
    <cellStyle name="Normal 6 6 8 4 2" xfId="36890" xr:uid="{00000000-0005-0000-0000-00000B8E0000}"/>
    <cellStyle name="Normal 6 6 8 5" xfId="26294" xr:uid="{00000000-0005-0000-0000-00000C8E0000}"/>
    <cellStyle name="Normal 6 6 9" xfId="19092" xr:uid="{00000000-0005-0000-0000-00000D8E0000}"/>
    <cellStyle name="Normal 6 6 9 2" xfId="19093" xr:uid="{00000000-0005-0000-0000-00000E8E0000}"/>
    <cellStyle name="Normal 6 6 9 2 2" xfId="19094" xr:uid="{00000000-0005-0000-0000-00000F8E0000}"/>
    <cellStyle name="Normal 6 6 9 2 2 2" xfId="42947" xr:uid="{00000000-0005-0000-0000-0000108E0000}"/>
    <cellStyle name="Normal 6 6 9 2 3" xfId="32929" xr:uid="{00000000-0005-0000-0000-0000118E0000}"/>
    <cellStyle name="Normal 6 6 9 3" xfId="19095" xr:uid="{00000000-0005-0000-0000-0000128E0000}"/>
    <cellStyle name="Normal 6 6 9 3 2" xfId="19096" xr:uid="{00000000-0005-0000-0000-0000138E0000}"/>
    <cellStyle name="Normal 6 6 9 3 2 2" xfId="42948" xr:uid="{00000000-0005-0000-0000-0000148E0000}"/>
    <cellStyle name="Normal 6 6 9 3 3" xfId="32930" xr:uid="{00000000-0005-0000-0000-0000158E0000}"/>
    <cellStyle name="Normal 6 6 9 4" xfId="19097" xr:uid="{00000000-0005-0000-0000-0000168E0000}"/>
    <cellStyle name="Normal 6 6 9 4 2" xfId="36891" xr:uid="{00000000-0005-0000-0000-0000178E0000}"/>
    <cellStyle name="Normal 6 6 9 5" xfId="26295" xr:uid="{00000000-0005-0000-0000-0000188E0000}"/>
    <cellStyle name="Normal 6 7" xfId="19098" xr:uid="{00000000-0005-0000-0000-0000198E0000}"/>
    <cellStyle name="Normal 6 7 10" xfId="19099" xr:uid="{00000000-0005-0000-0000-00001A8E0000}"/>
    <cellStyle name="Normal 6 7 10 2" xfId="19100" xr:uid="{00000000-0005-0000-0000-00001B8E0000}"/>
    <cellStyle name="Normal 6 7 10 2 2" xfId="42949" xr:uid="{00000000-0005-0000-0000-00001C8E0000}"/>
    <cellStyle name="Normal 6 7 10 3" xfId="32931" xr:uid="{00000000-0005-0000-0000-00001D8E0000}"/>
    <cellStyle name="Normal 6 7 11" xfId="19101" xr:uid="{00000000-0005-0000-0000-00001E8E0000}"/>
    <cellStyle name="Normal 6 7 11 2" xfId="19102" xr:uid="{00000000-0005-0000-0000-00001F8E0000}"/>
    <cellStyle name="Normal 6 7 11 2 2" xfId="42950" xr:uid="{00000000-0005-0000-0000-0000208E0000}"/>
    <cellStyle name="Normal 6 7 11 3" xfId="32932" xr:uid="{00000000-0005-0000-0000-0000218E0000}"/>
    <cellStyle name="Normal 6 7 12" xfId="19103" xr:uid="{00000000-0005-0000-0000-0000228E0000}"/>
    <cellStyle name="Normal 6 7 12 2" xfId="36892" xr:uid="{00000000-0005-0000-0000-0000238E0000}"/>
    <cellStyle name="Normal 6 7 13" xfId="26296" xr:uid="{00000000-0005-0000-0000-0000248E0000}"/>
    <cellStyle name="Normal 6 7 2" xfId="19104" xr:uid="{00000000-0005-0000-0000-0000258E0000}"/>
    <cellStyle name="Normal 6 7 2 10" xfId="19105" xr:uid="{00000000-0005-0000-0000-0000268E0000}"/>
    <cellStyle name="Normal 6 7 2 10 2" xfId="19106" xr:uid="{00000000-0005-0000-0000-0000278E0000}"/>
    <cellStyle name="Normal 6 7 2 10 2 2" xfId="42951" xr:uid="{00000000-0005-0000-0000-0000288E0000}"/>
    <cellStyle name="Normal 6 7 2 10 3" xfId="32933" xr:uid="{00000000-0005-0000-0000-0000298E0000}"/>
    <cellStyle name="Normal 6 7 2 11" xfId="19107" xr:uid="{00000000-0005-0000-0000-00002A8E0000}"/>
    <cellStyle name="Normal 6 7 2 11 2" xfId="36893" xr:uid="{00000000-0005-0000-0000-00002B8E0000}"/>
    <cellStyle name="Normal 6 7 2 12" xfId="26297" xr:uid="{00000000-0005-0000-0000-00002C8E0000}"/>
    <cellStyle name="Normal 6 7 2 2" xfId="19108" xr:uid="{00000000-0005-0000-0000-00002D8E0000}"/>
    <cellStyle name="Normal 6 7 2 2 10" xfId="26298" xr:uid="{00000000-0005-0000-0000-00002E8E0000}"/>
    <cellStyle name="Normal 6 7 2 2 2" xfId="19109" xr:uid="{00000000-0005-0000-0000-00002F8E0000}"/>
    <cellStyle name="Normal 6 7 2 2 2 2" xfId="19110" xr:uid="{00000000-0005-0000-0000-0000308E0000}"/>
    <cellStyle name="Normal 6 7 2 2 2 2 2" xfId="19111" xr:uid="{00000000-0005-0000-0000-0000318E0000}"/>
    <cellStyle name="Normal 6 7 2 2 2 2 2 2" xfId="19112" xr:uid="{00000000-0005-0000-0000-0000328E0000}"/>
    <cellStyle name="Normal 6 7 2 2 2 2 2 2 2" xfId="19113" xr:uid="{00000000-0005-0000-0000-0000338E0000}"/>
    <cellStyle name="Normal 6 7 2 2 2 2 2 2 2 2" xfId="42952" xr:uid="{00000000-0005-0000-0000-0000348E0000}"/>
    <cellStyle name="Normal 6 7 2 2 2 2 2 2 3" xfId="32934" xr:uid="{00000000-0005-0000-0000-0000358E0000}"/>
    <cellStyle name="Normal 6 7 2 2 2 2 2 3" xfId="19114" xr:uid="{00000000-0005-0000-0000-0000368E0000}"/>
    <cellStyle name="Normal 6 7 2 2 2 2 2 3 2" xfId="19115" xr:uid="{00000000-0005-0000-0000-0000378E0000}"/>
    <cellStyle name="Normal 6 7 2 2 2 2 2 3 2 2" xfId="42953" xr:uid="{00000000-0005-0000-0000-0000388E0000}"/>
    <cellStyle name="Normal 6 7 2 2 2 2 2 3 3" xfId="32935" xr:uid="{00000000-0005-0000-0000-0000398E0000}"/>
    <cellStyle name="Normal 6 7 2 2 2 2 2 4" xfId="19116" xr:uid="{00000000-0005-0000-0000-00003A8E0000}"/>
    <cellStyle name="Normal 6 7 2 2 2 2 2 4 2" xfId="36897" xr:uid="{00000000-0005-0000-0000-00003B8E0000}"/>
    <cellStyle name="Normal 6 7 2 2 2 2 2 5" xfId="26301" xr:uid="{00000000-0005-0000-0000-00003C8E0000}"/>
    <cellStyle name="Normal 6 7 2 2 2 2 3" xfId="19117" xr:uid="{00000000-0005-0000-0000-00003D8E0000}"/>
    <cellStyle name="Normal 6 7 2 2 2 2 3 2" xfId="19118" xr:uid="{00000000-0005-0000-0000-00003E8E0000}"/>
    <cellStyle name="Normal 6 7 2 2 2 2 3 2 2" xfId="19119" xr:uid="{00000000-0005-0000-0000-00003F8E0000}"/>
    <cellStyle name="Normal 6 7 2 2 2 2 3 2 2 2" xfId="42954" xr:uid="{00000000-0005-0000-0000-0000408E0000}"/>
    <cellStyle name="Normal 6 7 2 2 2 2 3 2 3" xfId="32936" xr:uid="{00000000-0005-0000-0000-0000418E0000}"/>
    <cellStyle name="Normal 6 7 2 2 2 2 3 3" xfId="19120" xr:uid="{00000000-0005-0000-0000-0000428E0000}"/>
    <cellStyle name="Normal 6 7 2 2 2 2 3 3 2" xfId="19121" xr:uid="{00000000-0005-0000-0000-0000438E0000}"/>
    <cellStyle name="Normal 6 7 2 2 2 2 3 3 2 2" xfId="42955" xr:uid="{00000000-0005-0000-0000-0000448E0000}"/>
    <cellStyle name="Normal 6 7 2 2 2 2 3 3 3" xfId="32937" xr:uid="{00000000-0005-0000-0000-0000458E0000}"/>
    <cellStyle name="Normal 6 7 2 2 2 2 3 4" xfId="19122" xr:uid="{00000000-0005-0000-0000-0000468E0000}"/>
    <cellStyle name="Normal 6 7 2 2 2 2 3 4 2" xfId="36898" xr:uid="{00000000-0005-0000-0000-0000478E0000}"/>
    <cellStyle name="Normal 6 7 2 2 2 2 3 5" xfId="26302" xr:uid="{00000000-0005-0000-0000-0000488E0000}"/>
    <cellStyle name="Normal 6 7 2 2 2 2 4" xfId="19123" xr:uid="{00000000-0005-0000-0000-0000498E0000}"/>
    <cellStyle name="Normal 6 7 2 2 2 2 4 2" xfId="19124" xr:uid="{00000000-0005-0000-0000-00004A8E0000}"/>
    <cellStyle name="Normal 6 7 2 2 2 2 4 2 2" xfId="42956" xr:uid="{00000000-0005-0000-0000-00004B8E0000}"/>
    <cellStyle name="Normal 6 7 2 2 2 2 4 3" xfId="32938" xr:uid="{00000000-0005-0000-0000-00004C8E0000}"/>
    <cellStyle name="Normal 6 7 2 2 2 2 5" xfId="19125" xr:uid="{00000000-0005-0000-0000-00004D8E0000}"/>
    <cellStyle name="Normal 6 7 2 2 2 2 5 2" xfId="19126" xr:uid="{00000000-0005-0000-0000-00004E8E0000}"/>
    <cellStyle name="Normal 6 7 2 2 2 2 5 2 2" xfId="42957" xr:uid="{00000000-0005-0000-0000-00004F8E0000}"/>
    <cellStyle name="Normal 6 7 2 2 2 2 5 3" xfId="32939" xr:uid="{00000000-0005-0000-0000-0000508E0000}"/>
    <cellStyle name="Normal 6 7 2 2 2 2 6" xfId="19127" xr:uid="{00000000-0005-0000-0000-0000518E0000}"/>
    <cellStyle name="Normal 6 7 2 2 2 2 6 2" xfId="36896" xr:uid="{00000000-0005-0000-0000-0000528E0000}"/>
    <cellStyle name="Normal 6 7 2 2 2 2 7" xfId="26300" xr:uid="{00000000-0005-0000-0000-0000538E0000}"/>
    <cellStyle name="Normal 6 7 2 2 2 3" xfId="19128" xr:uid="{00000000-0005-0000-0000-0000548E0000}"/>
    <cellStyle name="Normal 6 7 2 2 2 3 2" xfId="19129" xr:uid="{00000000-0005-0000-0000-0000558E0000}"/>
    <cellStyle name="Normal 6 7 2 2 2 3 2 2" xfId="19130" xr:uid="{00000000-0005-0000-0000-0000568E0000}"/>
    <cellStyle name="Normal 6 7 2 2 2 3 2 2 2" xfId="42958" xr:uid="{00000000-0005-0000-0000-0000578E0000}"/>
    <cellStyle name="Normal 6 7 2 2 2 3 2 3" xfId="32940" xr:uid="{00000000-0005-0000-0000-0000588E0000}"/>
    <cellStyle name="Normal 6 7 2 2 2 3 3" xfId="19131" xr:uid="{00000000-0005-0000-0000-0000598E0000}"/>
    <cellStyle name="Normal 6 7 2 2 2 3 3 2" xfId="19132" xr:uid="{00000000-0005-0000-0000-00005A8E0000}"/>
    <cellStyle name="Normal 6 7 2 2 2 3 3 2 2" xfId="42959" xr:uid="{00000000-0005-0000-0000-00005B8E0000}"/>
    <cellStyle name="Normal 6 7 2 2 2 3 3 3" xfId="32941" xr:uid="{00000000-0005-0000-0000-00005C8E0000}"/>
    <cellStyle name="Normal 6 7 2 2 2 3 4" xfId="19133" xr:uid="{00000000-0005-0000-0000-00005D8E0000}"/>
    <cellStyle name="Normal 6 7 2 2 2 3 4 2" xfId="36899" xr:uid="{00000000-0005-0000-0000-00005E8E0000}"/>
    <cellStyle name="Normal 6 7 2 2 2 3 5" xfId="26303" xr:uid="{00000000-0005-0000-0000-00005F8E0000}"/>
    <cellStyle name="Normal 6 7 2 2 2 4" xfId="19134" xr:uid="{00000000-0005-0000-0000-0000608E0000}"/>
    <cellStyle name="Normal 6 7 2 2 2 4 2" xfId="19135" xr:uid="{00000000-0005-0000-0000-0000618E0000}"/>
    <cellStyle name="Normal 6 7 2 2 2 4 2 2" xfId="19136" xr:uid="{00000000-0005-0000-0000-0000628E0000}"/>
    <cellStyle name="Normal 6 7 2 2 2 4 2 2 2" xfId="42960" xr:uid="{00000000-0005-0000-0000-0000638E0000}"/>
    <cellStyle name="Normal 6 7 2 2 2 4 2 3" xfId="32942" xr:uid="{00000000-0005-0000-0000-0000648E0000}"/>
    <cellStyle name="Normal 6 7 2 2 2 4 3" xfId="19137" xr:uid="{00000000-0005-0000-0000-0000658E0000}"/>
    <cellStyle name="Normal 6 7 2 2 2 4 3 2" xfId="19138" xr:uid="{00000000-0005-0000-0000-0000668E0000}"/>
    <cellStyle name="Normal 6 7 2 2 2 4 3 2 2" xfId="42961" xr:uid="{00000000-0005-0000-0000-0000678E0000}"/>
    <cellStyle name="Normal 6 7 2 2 2 4 3 3" xfId="32943" xr:uid="{00000000-0005-0000-0000-0000688E0000}"/>
    <cellStyle name="Normal 6 7 2 2 2 4 4" xfId="19139" xr:uid="{00000000-0005-0000-0000-0000698E0000}"/>
    <cellStyle name="Normal 6 7 2 2 2 4 4 2" xfId="36900" xr:uid="{00000000-0005-0000-0000-00006A8E0000}"/>
    <cellStyle name="Normal 6 7 2 2 2 4 5" xfId="26304" xr:uid="{00000000-0005-0000-0000-00006B8E0000}"/>
    <cellStyle name="Normal 6 7 2 2 2 5" xfId="19140" xr:uid="{00000000-0005-0000-0000-00006C8E0000}"/>
    <cellStyle name="Normal 6 7 2 2 2 5 2" xfId="19141" xr:uid="{00000000-0005-0000-0000-00006D8E0000}"/>
    <cellStyle name="Normal 6 7 2 2 2 5 2 2" xfId="42962" xr:uid="{00000000-0005-0000-0000-00006E8E0000}"/>
    <cellStyle name="Normal 6 7 2 2 2 5 3" xfId="32944" xr:uid="{00000000-0005-0000-0000-00006F8E0000}"/>
    <cellStyle name="Normal 6 7 2 2 2 6" xfId="19142" xr:uid="{00000000-0005-0000-0000-0000708E0000}"/>
    <cellStyle name="Normal 6 7 2 2 2 6 2" xfId="19143" xr:uid="{00000000-0005-0000-0000-0000718E0000}"/>
    <cellStyle name="Normal 6 7 2 2 2 6 2 2" xfId="42963" xr:uid="{00000000-0005-0000-0000-0000728E0000}"/>
    <cellStyle name="Normal 6 7 2 2 2 6 3" xfId="32945" xr:uid="{00000000-0005-0000-0000-0000738E0000}"/>
    <cellStyle name="Normal 6 7 2 2 2 7" xfId="19144" xr:uid="{00000000-0005-0000-0000-0000748E0000}"/>
    <cellStyle name="Normal 6 7 2 2 2 7 2" xfId="36895" xr:uid="{00000000-0005-0000-0000-0000758E0000}"/>
    <cellStyle name="Normal 6 7 2 2 2 8" xfId="26299" xr:uid="{00000000-0005-0000-0000-0000768E0000}"/>
    <cellStyle name="Normal 6 7 2 2 3" xfId="19145" xr:uid="{00000000-0005-0000-0000-0000778E0000}"/>
    <cellStyle name="Normal 6 7 2 2 3 2" xfId="19146" xr:uid="{00000000-0005-0000-0000-0000788E0000}"/>
    <cellStyle name="Normal 6 7 2 2 3 2 2" xfId="19147" xr:uid="{00000000-0005-0000-0000-0000798E0000}"/>
    <cellStyle name="Normal 6 7 2 2 3 2 2 2" xfId="19148" xr:uid="{00000000-0005-0000-0000-00007A8E0000}"/>
    <cellStyle name="Normal 6 7 2 2 3 2 2 2 2" xfId="19149" xr:uid="{00000000-0005-0000-0000-00007B8E0000}"/>
    <cellStyle name="Normal 6 7 2 2 3 2 2 2 2 2" xfId="42964" xr:uid="{00000000-0005-0000-0000-00007C8E0000}"/>
    <cellStyle name="Normal 6 7 2 2 3 2 2 2 3" xfId="32946" xr:uid="{00000000-0005-0000-0000-00007D8E0000}"/>
    <cellStyle name="Normal 6 7 2 2 3 2 2 3" xfId="19150" xr:uid="{00000000-0005-0000-0000-00007E8E0000}"/>
    <cellStyle name="Normal 6 7 2 2 3 2 2 3 2" xfId="19151" xr:uid="{00000000-0005-0000-0000-00007F8E0000}"/>
    <cellStyle name="Normal 6 7 2 2 3 2 2 3 2 2" xfId="42965" xr:uid="{00000000-0005-0000-0000-0000808E0000}"/>
    <cellStyle name="Normal 6 7 2 2 3 2 2 3 3" xfId="32947" xr:uid="{00000000-0005-0000-0000-0000818E0000}"/>
    <cellStyle name="Normal 6 7 2 2 3 2 2 4" xfId="19152" xr:uid="{00000000-0005-0000-0000-0000828E0000}"/>
    <cellStyle name="Normal 6 7 2 2 3 2 2 4 2" xfId="36903" xr:uid="{00000000-0005-0000-0000-0000838E0000}"/>
    <cellStyle name="Normal 6 7 2 2 3 2 2 5" xfId="26307" xr:uid="{00000000-0005-0000-0000-0000848E0000}"/>
    <cellStyle name="Normal 6 7 2 2 3 2 3" xfId="19153" xr:uid="{00000000-0005-0000-0000-0000858E0000}"/>
    <cellStyle name="Normal 6 7 2 2 3 2 3 2" xfId="19154" xr:uid="{00000000-0005-0000-0000-0000868E0000}"/>
    <cellStyle name="Normal 6 7 2 2 3 2 3 2 2" xfId="19155" xr:uid="{00000000-0005-0000-0000-0000878E0000}"/>
    <cellStyle name="Normal 6 7 2 2 3 2 3 2 2 2" xfId="42966" xr:uid="{00000000-0005-0000-0000-0000888E0000}"/>
    <cellStyle name="Normal 6 7 2 2 3 2 3 2 3" xfId="32948" xr:uid="{00000000-0005-0000-0000-0000898E0000}"/>
    <cellStyle name="Normal 6 7 2 2 3 2 3 3" xfId="19156" xr:uid="{00000000-0005-0000-0000-00008A8E0000}"/>
    <cellStyle name="Normal 6 7 2 2 3 2 3 3 2" xfId="19157" xr:uid="{00000000-0005-0000-0000-00008B8E0000}"/>
    <cellStyle name="Normal 6 7 2 2 3 2 3 3 2 2" xfId="42967" xr:uid="{00000000-0005-0000-0000-00008C8E0000}"/>
    <cellStyle name="Normal 6 7 2 2 3 2 3 3 3" xfId="32949" xr:uid="{00000000-0005-0000-0000-00008D8E0000}"/>
    <cellStyle name="Normal 6 7 2 2 3 2 3 4" xfId="19158" xr:uid="{00000000-0005-0000-0000-00008E8E0000}"/>
    <cellStyle name="Normal 6 7 2 2 3 2 3 4 2" xfId="36904" xr:uid="{00000000-0005-0000-0000-00008F8E0000}"/>
    <cellStyle name="Normal 6 7 2 2 3 2 3 5" xfId="26308" xr:uid="{00000000-0005-0000-0000-0000908E0000}"/>
    <cellStyle name="Normal 6 7 2 2 3 2 4" xfId="19159" xr:uid="{00000000-0005-0000-0000-0000918E0000}"/>
    <cellStyle name="Normal 6 7 2 2 3 2 4 2" xfId="19160" xr:uid="{00000000-0005-0000-0000-0000928E0000}"/>
    <cellStyle name="Normal 6 7 2 2 3 2 4 2 2" xfId="42968" xr:uid="{00000000-0005-0000-0000-0000938E0000}"/>
    <cellStyle name="Normal 6 7 2 2 3 2 4 3" xfId="32950" xr:uid="{00000000-0005-0000-0000-0000948E0000}"/>
    <cellStyle name="Normal 6 7 2 2 3 2 5" xfId="19161" xr:uid="{00000000-0005-0000-0000-0000958E0000}"/>
    <cellStyle name="Normal 6 7 2 2 3 2 5 2" xfId="19162" xr:uid="{00000000-0005-0000-0000-0000968E0000}"/>
    <cellStyle name="Normal 6 7 2 2 3 2 5 2 2" xfId="42969" xr:uid="{00000000-0005-0000-0000-0000978E0000}"/>
    <cellStyle name="Normal 6 7 2 2 3 2 5 3" xfId="32951" xr:uid="{00000000-0005-0000-0000-0000988E0000}"/>
    <cellStyle name="Normal 6 7 2 2 3 2 6" xfId="19163" xr:uid="{00000000-0005-0000-0000-0000998E0000}"/>
    <cellStyle name="Normal 6 7 2 2 3 2 6 2" xfId="36902" xr:uid="{00000000-0005-0000-0000-00009A8E0000}"/>
    <cellStyle name="Normal 6 7 2 2 3 2 7" xfId="26306" xr:uid="{00000000-0005-0000-0000-00009B8E0000}"/>
    <cellStyle name="Normal 6 7 2 2 3 3" xfId="19164" xr:uid="{00000000-0005-0000-0000-00009C8E0000}"/>
    <cellStyle name="Normal 6 7 2 2 3 3 2" xfId="19165" xr:uid="{00000000-0005-0000-0000-00009D8E0000}"/>
    <cellStyle name="Normal 6 7 2 2 3 3 2 2" xfId="19166" xr:uid="{00000000-0005-0000-0000-00009E8E0000}"/>
    <cellStyle name="Normal 6 7 2 2 3 3 2 2 2" xfId="42970" xr:uid="{00000000-0005-0000-0000-00009F8E0000}"/>
    <cellStyle name="Normal 6 7 2 2 3 3 2 3" xfId="32952" xr:uid="{00000000-0005-0000-0000-0000A08E0000}"/>
    <cellStyle name="Normal 6 7 2 2 3 3 3" xfId="19167" xr:uid="{00000000-0005-0000-0000-0000A18E0000}"/>
    <cellStyle name="Normal 6 7 2 2 3 3 3 2" xfId="19168" xr:uid="{00000000-0005-0000-0000-0000A28E0000}"/>
    <cellStyle name="Normal 6 7 2 2 3 3 3 2 2" xfId="42971" xr:uid="{00000000-0005-0000-0000-0000A38E0000}"/>
    <cellStyle name="Normal 6 7 2 2 3 3 3 3" xfId="32953" xr:uid="{00000000-0005-0000-0000-0000A48E0000}"/>
    <cellStyle name="Normal 6 7 2 2 3 3 4" xfId="19169" xr:uid="{00000000-0005-0000-0000-0000A58E0000}"/>
    <cellStyle name="Normal 6 7 2 2 3 3 4 2" xfId="36905" xr:uid="{00000000-0005-0000-0000-0000A68E0000}"/>
    <cellStyle name="Normal 6 7 2 2 3 3 5" xfId="26309" xr:uid="{00000000-0005-0000-0000-0000A78E0000}"/>
    <cellStyle name="Normal 6 7 2 2 3 4" xfId="19170" xr:uid="{00000000-0005-0000-0000-0000A88E0000}"/>
    <cellStyle name="Normal 6 7 2 2 3 4 2" xfId="19171" xr:uid="{00000000-0005-0000-0000-0000A98E0000}"/>
    <cellStyle name="Normal 6 7 2 2 3 4 2 2" xfId="19172" xr:uid="{00000000-0005-0000-0000-0000AA8E0000}"/>
    <cellStyle name="Normal 6 7 2 2 3 4 2 2 2" xfId="42972" xr:uid="{00000000-0005-0000-0000-0000AB8E0000}"/>
    <cellStyle name="Normal 6 7 2 2 3 4 2 3" xfId="32954" xr:uid="{00000000-0005-0000-0000-0000AC8E0000}"/>
    <cellStyle name="Normal 6 7 2 2 3 4 3" xfId="19173" xr:uid="{00000000-0005-0000-0000-0000AD8E0000}"/>
    <cellStyle name="Normal 6 7 2 2 3 4 3 2" xfId="19174" xr:uid="{00000000-0005-0000-0000-0000AE8E0000}"/>
    <cellStyle name="Normal 6 7 2 2 3 4 3 2 2" xfId="42973" xr:uid="{00000000-0005-0000-0000-0000AF8E0000}"/>
    <cellStyle name="Normal 6 7 2 2 3 4 3 3" xfId="32955" xr:uid="{00000000-0005-0000-0000-0000B08E0000}"/>
    <cellStyle name="Normal 6 7 2 2 3 4 4" xfId="19175" xr:uid="{00000000-0005-0000-0000-0000B18E0000}"/>
    <cellStyle name="Normal 6 7 2 2 3 4 4 2" xfId="36906" xr:uid="{00000000-0005-0000-0000-0000B28E0000}"/>
    <cellStyle name="Normal 6 7 2 2 3 4 5" xfId="26310" xr:uid="{00000000-0005-0000-0000-0000B38E0000}"/>
    <cellStyle name="Normal 6 7 2 2 3 5" xfId="19176" xr:uid="{00000000-0005-0000-0000-0000B48E0000}"/>
    <cellStyle name="Normal 6 7 2 2 3 5 2" xfId="19177" xr:uid="{00000000-0005-0000-0000-0000B58E0000}"/>
    <cellStyle name="Normal 6 7 2 2 3 5 2 2" xfId="42974" xr:uid="{00000000-0005-0000-0000-0000B68E0000}"/>
    <cellStyle name="Normal 6 7 2 2 3 5 3" xfId="32956" xr:uid="{00000000-0005-0000-0000-0000B78E0000}"/>
    <cellStyle name="Normal 6 7 2 2 3 6" xfId="19178" xr:uid="{00000000-0005-0000-0000-0000B88E0000}"/>
    <cellStyle name="Normal 6 7 2 2 3 6 2" xfId="19179" xr:uid="{00000000-0005-0000-0000-0000B98E0000}"/>
    <cellStyle name="Normal 6 7 2 2 3 6 2 2" xfId="42975" xr:uid="{00000000-0005-0000-0000-0000BA8E0000}"/>
    <cellStyle name="Normal 6 7 2 2 3 6 3" xfId="32957" xr:uid="{00000000-0005-0000-0000-0000BB8E0000}"/>
    <cellStyle name="Normal 6 7 2 2 3 7" xfId="19180" xr:uid="{00000000-0005-0000-0000-0000BC8E0000}"/>
    <cellStyle name="Normal 6 7 2 2 3 7 2" xfId="36901" xr:uid="{00000000-0005-0000-0000-0000BD8E0000}"/>
    <cellStyle name="Normal 6 7 2 2 3 8" xfId="26305" xr:uid="{00000000-0005-0000-0000-0000BE8E0000}"/>
    <cellStyle name="Normal 6 7 2 2 4" xfId="19181" xr:uid="{00000000-0005-0000-0000-0000BF8E0000}"/>
    <cellStyle name="Normal 6 7 2 2 4 2" xfId="19182" xr:uid="{00000000-0005-0000-0000-0000C08E0000}"/>
    <cellStyle name="Normal 6 7 2 2 4 2 2" xfId="19183" xr:uid="{00000000-0005-0000-0000-0000C18E0000}"/>
    <cellStyle name="Normal 6 7 2 2 4 2 2 2" xfId="19184" xr:uid="{00000000-0005-0000-0000-0000C28E0000}"/>
    <cellStyle name="Normal 6 7 2 2 4 2 2 2 2" xfId="42976" xr:uid="{00000000-0005-0000-0000-0000C38E0000}"/>
    <cellStyle name="Normal 6 7 2 2 4 2 2 3" xfId="32958" xr:uid="{00000000-0005-0000-0000-0000C48E0000}"/>
    <cellStyle name="Normal 6 7 2 2 4 2 3" xfId="19185" xr:uid="{00000000-0005-0000-0000-0000C58E0000}"/>
    <cellStyle name="Normal 6 7 2 2 4 2 3 2" xfId="19186" xr:uid="{00000000-0005-0000-0000-0000C68E0000}"/>
    <cellStyle name="Normal 6 7 2 2 4 2 3 2 2" xfId="42977" xr:uid="{00000000-0005-0000-0000-0000C78E0000}"/>
    <cellStyle name="Normal 6 7 2 2 4 2 3 3" xfId="32959" xr:uid="{00000000-0005-0000-0000-0000C88E0000}"/>
    <cellStyle name="Normal 6 7 2 2 4 2 4" xfId="19187" xr:uid="{00000000-0005-0000-0000-0000C98E0000}"/>
    <cellStyle name="Normal 6 7 2 2 4 2 4 2" xfId="36908" xr:uid="{00000000-0005-0000-0000-0000CA8E0000}"/>
    <cellStyle name="Normal 6 7 2 2 4 2 5" xfId="26312" xr:uid="{00000000-0005-0000-0000-0000CB8E0000}"/>
    <cellStyle name="Normal 6 7 2 2 4 3" xfId="19188" xr:uid="{00000000-0005-0000-0000-0000CC8E0000}"/>
    <cellStyle name="Normal 6 7 2 2 4 3 2" xfId="19189" xr:uid="{00000000-0005-0000-0000-0000CD8E0000}"/>
    <cellStyle name="Normal 6 7 2 2 4 3 2 2" xfId="19190" xr:uid="{00000000-0005-0000-0000-0000CE8E0000}"/>
    <cellStyle name="Normal 6 7 2 2 4 3 2 2 2" xfId="42978" xr:uid="{00000000-0005-0000-0000-0000CF8E0000}"/>
    <cellStyle name="Normal 6 7 2 2 4 3 2 3" xfId="32960" xr:uid="{00000000-0005-0000-0000-0000D08E0000}"/>
    <cellStyle name="Normal 6 7 2 2 4 3 3" xfId="19191" xr:uid="{00000000-0005-0000-0000-0000D18E0000}"/>
    <cellStyle name="Normal 6 7 2 2 4 3 3 2" xfId="19192" xr:uid="{00000000-0005-0000-0000-0000D28E0000}"/>
    <cellStyle name="Normal 6 7 2 2 4 3 3 2 2" xfId="42979" xr:uid="{00000000-0005-0000-0000-0000D38E0000}"/>
    <cellStyle name="Normal 6 7 2 2 4 3 3 3" xfId="32961" xr:uid="{00000000-0005-0000-0000-0000D48E0000}"/>
    <cellStyle name="Normal 6 7 2 2 4 3 4" xfId="19193" xr:uid="{00000000-0005-0000-0000-0000D58E0000}"/>
    <cellStyle name="Normal 6 7 2 2 4 3 4 2" xfId="36909" xr:uid="{00000000-0005-0000-0000-0000D68E0000}"/>
    <cellStyle name="Normal 6 7 2 2 4 3 5" xfId="26313" xr:uid="{00000000-0005-0000-0000-0000D78E0000}"/>
    <cellStyle name="Normal 6 7 2 2 4 4" xfId="19194" xr:uid="{00000000-0005-0000-0000-0000D88E0000}"/>
    <cellStyle name="Normal 6 7 2 2 4 4 2" xfId="19195" xr:uid="{00000000-0005-0000-0000-0000D98E0000}"/>
    <cellStyle name="Normal 6 7 2 2 4 4 2 2" xfId="42980" xr:uid="{00000000-0005-0000-0000-0000DA8E0000}"/>
    <cellStyle name="Normal 6 7 2 2 4 4 3" xfId="32962" xr:uid="{00000000-0005-0000-0000-0000DB8E0000}"/>
    <cellStyle name="Normal 6 7 2 2 4 5" xfId="19196" xr:uid="{00000000-0005-0000-0000-0000DC8E0000}"/>
    <cellStyle name="Normal 6 7 2 2 4 5 2" xfId="19197" xr:uid="{00000000-0005-0000-0000-0000DD8E0000}"/>
    <cellStyle name="Normal 6 7 2 2 4 5 2 2" xfId="42981" xr:uid="{00000000-0005-0000-0000-0000DE8E0000}"/>
    <cellStyle name="Normal 6 7 2 2 4 5 3" xfId="32963" xr:uid="{00000000-0005-0000-0000-0000DF8E0000}"/>
    <cellStyle name="Normal 6 7 2 2 4 6" xfId="19198" xr:uid="{00000000-0005-0000-0000-0000E08E0000}"/>
    <cellStyle name="Normal 6 7 2 2 4 6 2" xfId="36907" xr:uid="{00000000-0005-0000-0000-0000E18E0000}"/>
    <cellStyle name="Normal 6 7 2 2 4 7" xfId="26311" xr:uid="{00000000-0005-0000-0000-0000E28E0000}"/>
    <cellStyle name="Normal 6 7 2 2 5" xfId="19199" xr:uid="{00000000-0005-0000-0000-0000E38E0000}"/>
    <cellStyle name="Normal 6 7 2 2 5 2" xfId="19200" xr:uid="{00000000-0005-0000-0000-0000E48E0000}"/>
    <cellStyle name="Normal 6 7 2 2 5 2 2" xfId="19201" xr:uid="{00000000-0005-0000-0000-0000E58E0000}"/>
    <cellStyle name="Normal 6 7 2 2 5 2 2 2" xfId="42982" xr:uid="{00000000-0005-0000-0000-0000E68E0000}"/>
    <cellStyle name="Normal 6 7 2 2 5 2 3" xfId="32964" xr:uid="{00000000-0005-0000-0000-0000E78E0000}"/>
    <cellStyle name="Normal 6 7 2 2 5 3" xfId="19202" xr:uid="{00000000-0005-0000-0000-0000E88E0000}"/>
    <cellStyle name="Normal 6 7 2 2 5 3 2" xfId="19203" xr:uid="{00000000-0005-0000-0000-0000E98E0000}"/>
    <cellStyle name="Normal 6 7 2 2 5 3 2 2" xfId="42983" xr:uid="{00000000-0005-0000-0000-0000EA8E0000}"/>
    <cellStyle name="Normal 6 7 2 2 5 3 3" xfId="32965" xr:uid="{00000000-0005-0000-0000-0000EB8E0000}"/>
    <cellStyle name="Normal 6 7 2 2 5 4" xfId="19204" xr:uid="{00000000-0005-0000-0000-0000EC8E0000}"/>
    <cellStyle name="Normal 6 7 2 2 5 4 2" xfId="36910" xr:uid="{00000000-0005-0000-0000-0000ED8E0000}"/>
    <cellStyle name="Normal 6 7 2 2 5 5" xfId="26314" xr:uid="{00000000-0005-0000-0000-0000EE8E0000}"/>
    <cellStyle name="Normal 6 7 2 2 6" xfId="19205" xr:uid="{00000000-0005-0000-0000-0000EF8E0000}"/>
    <cellStyle name="Normal 6 7 2 2 6 2" xfId="19206" xr:uid="{00000000-0005-0000-0000-0000F08E0000}"/>
    <cellStyle name="Normal 6 7 2 2 6 2 2" xfId="19207" xr:uid="{00000000-0005-0000-0000-0000F18E0000}"/>
    <cellStyle name="Normal 6 7 2 2 6 2 2 2" xfId="42984" xr:uid="{00000000-0005-0000-0000-0000F28E0000}"/>
    <cellStyle name="Normal 6 7 2 2 6 2 3" xfId="32966" xr:uid="{00000000-0005-0000-0000-0000F38E0000}"/>
    <cellStyle name="Normal 6 7 2 2 6 3" xfId="19208" xr:uid="{00000000-0005-0000-0000-0000F48E0000}"/>
    <cellStyle name="Normal 6 7 2 2 6 3 2" xfId="19209" xr:uid="{00000000-0005-0000-0000-0000F58E0000}"/>
    <cellStyle name="Normal 6 7 2 2 6 3 2 2" xfId="42985" xr:uid="{00000000-0005-0000-0000-0000F68E0000}"/>
    <cellStyle name="Normal 6 7 2 2 6 3 3" xfId="32967" xr:uid="{00000000-0005-0000-0000-0000F78E0000}"/>
    <cellStyle name="Normal 6 7 2 2 6 4" xfId="19210" xr:uid="{00000000-0005-0000-0000-0000F88E0000}"/>
    <cellStyle name="Normal 6 7 2 2 6 4 2" xfId="36911" xr:uid="{00000000-0005-0000-0000-0000F98E0000}"/>
    <cellStyle name="Normal 6 7 2 2 6 5" xfId="26315" xr:uid="{00000000-0005-0000-0000-0000FA8E0000}"/>
    <cellStyle name="Normal 6 7 2 2 7" xfId="19211" xr:uid="{00000000-0005-0000-0000-0000FB8E0000}"/>
    <cellStyle name="Normal 6 7 2 2 7 2" xfId="19212" xr:uid="{00000000-0005-0000-0000-0000FC8E0000}"/>
    <cellStyle name="Normal 6 7 2 2 7 2 2" xfId="42986" xr:uid="{00000000-0005-0000-0000-0000FD8E0000}"/>
    <cellStyle name="Normal 6 7 2 2 7 3" xfId="32968" xr:uid="{00000000-0005-0000-0000-0000FE8E0000}"/>
    <cellStyle name="Normal 6 7 2 2 8" xfId="19213" xr:uid="{00000000-0005-0000-0000-0000FF8E0000}"/>
    <cellStyle name="Normal 6 7 2 2 8 2" xfId="19214" xr:uid="{00000000-0005-0000-0000-0000008F0000}"/>
    <cellStyle name="Normal 6 7 2 2 8 2 2" xfId="42987" xr:uid="{00000000-0005-0000-0000-0000018F0000}"/>
    <cellStyle name="Normal 6 7 2 2 8 3" xfId="32969" xr:uid="{00000000-0005-0000-0000-0000028F0000}"/>
    <cellStyle name="Normal 6 7 2 2 9" xfId="19215" xr:uid="{00000000-0005-0000-0000-0000038F0000}"/>
    <cellStyle name="Normal 6 7 2 2 9 2" xfId="36894" xr:uid="{00000000-0005-0000-0000-0000048F0000}"/>
    <cellStyle name="Normal 6 7 2 3" xfId="19216" xr:uid="{00000000-0005-0000-0000-0000058F0000}"/>
    <cellStyle name="Normal 6 7 2 3 2" xfId="19217" xr:uid="{00000000-0005-0000-0000-0000068F0000}"/>
    <cellStyle name="Normal 6 7 2 3 2 2" xfId="19218" xr:uid="{00000000-0005-0000-0000-0000078F0000}"/>
    <cellStyle name="Normal 6 7 2 3 2 2 2" xfId="19219" xr:uid="{00000000-0005-0000-0000-0000088F0000}"/>
    <cellStyle name="Normal 6 7 2 3 2 2 2 2" xfId="19220" xr:uid="{00000000-0005-0000-0000-0000098F0000}"/>
    <cellStyle name="Normal 6 7 2 3 2 2 2 2 2" xfId="42988" xr:uid="{00000000-0005-0000-0000-00000A8F0000}"/>
    <cellStyle name="Normal 6 7 2 3 2 2 2 3" xfId="32970" xr:uid="{00000000-0005-0000-0000-00000B8F0000}"/>
    <cellStyle name="Normal 6 7 2 3 2 2 3" xfId="19221" xr:uid="{00000000-0005-0000-0000-00000C8F0000}"/>
    <cellStyle name="Normal 6 7 2 3 2 2 3 2" xfId="19222" xr:uid="{00000000-0005-0000-0000-00000D8F0000}"/>
    <cellStyle name="Normal 6 7 2 3 2 2 3 2 2" xfId="42989" xr:uid="{00000000-0005-0000-0000-00000E8F0000}"/>
    <cellStyle name="Normal 6 7 2 3 2 2 3 3" xfId="32971" xr:uid="{00000000-0005-0000-0000-00000F8F0000}"/>
    <cellStyle name="Normal 6 7 2 3 2 2 4" xfId="19223" xr:uid="{00000000-0005-0000-0000-0000108F0000}"/>
    <cellStyle name="Normal 6 7 2 3 2 2 4 2" xfId="36914" xr:uid="{00000000-0005-0000-0000-0000118F0000}"/>
    <cellStyle name="Normal 6 7 2 3 2 2 5" xfId="26318" xr:uid="{00000000-0005-0000-0000-0000128F0000}"/>
    <cellStyle name="Normal 6 7 2 3 2 3" xfId="19224" xr:uid="{00000000-0005-0000-0000-0000138F0000}"/>
    <cellStyle name="Normal 6 7 2 3 2 3 2" xfId="19225" xr:uid="{00000000-0005-0000-0000-0000148F0000}"/>
    <cellStyle name="Normal 6 7 2 3 2 3 2 2" xfId="19226" xr:uid="{00000000-0005-0000-0000-0000158F0000}"/>
    <cellStyle name="Normal 6 7 2 3 2 3 2 2 2" xfId="42990" xr:uid="{00000000-0005-0000-0000-0000168F0000}"/>
    <cellStyle name="Normal 6 7 2 3 2 3 2 3" xfId="32972" xr:uid="{00000000-0005-0000-0000-0000178F0000}"/>
    <cellStyle name="Normal 6 7 2 3 2 3 3" xfId="19227" xr:uid="{00000000-0005-0000-0000-0000188F0000}"/>
    <cellStyle name="Normal 6 7 2 3 2 3 3 2" xfId="19228" xr:uid="{00000000-0005-0000-0000-0000198F0000}"/>
    <cellStyle name="Normal 6 7 2 3 2 3 3 2 2" xfId="42991" xr:uid="{00000000-0005-0000-0000-00001A8F0000}"/>
    <cellStyle name="Normal 6 7 2 3 2 3 3 3" xfId="32973" xr:uid="{00000000-0005-0000-0000-00001B8F0000}"/>
    <cellStyle name="Normal 6 7 2 3 2 3 4" xfId="19229" xr:uid="{00000000-0005-0000-0000-00001C8F0000}"/>
    <cellStyle name="Normal 6 7 2 3 2 3 4 2" xfId="36915" xr:uid="{00000000-0005-0000-0000-00001D8F0000}"/>
    <cellStyle name="Normal 6 7 2 3 2 3 5" xfId="26319" xr:uid="{00000000-0005-0000-0000-00001E8F0000}"/>
    <cellStyle name="Normal 6 7 2 3 2 4" xfId="19230" xr:uid="{00000000-0005-0000-0000-00001F8F0000}"/>
    <cellStyle name="Normal 6 7 2 3 2 4 2" xfId="19231" xr:uid="{00000000-0005-0000-0000-0000208F0000}"/>
    <cellStyle name="Normal 6 7 2 3 2 4 2 2" xfId="42992" xr:uid="{00000000-0005-0000-0000-0000218F0000}"/>
    <cellStyle name="Normal 6 7 2 3 2 4 3" xfId="32974" xr:uid="{00000000-0005-0000-0000-0000228F0000}"/>
    <cellStyle name="Normal 6 7 2 3 2 5" xfId="19232" xr:uid="{00000000-0005-0000-0000-0000238F0000}"/>
    <cellStyle name="Normal 6 7 2 3 2 5 2" xfId="19233" xr:uid="{00000000-0005-0000-0000-0000248F0000}"/>
    <cellStyle name="Normal 6 7 2 3 2 5 2 2" xfId="42993" xr:uid="{00000000-0005-0000-0000-0000258F0000}"/>
    <cellStyle name="Normal 6 7 2 3 2 5 3" xfId="32975" xr:uid="{00000000-0005-0000-0000-0000268F0000}"/>
    <cellStyle name="Normal 6 7 2 3 2 6" xfId="19234" xr:uid="{00000000-0005-0000-0000-0000278F0000}"/>
    <cellStyle name="Normal 6 7 2 3 2 6 2" xfId="36913" xr:uid="{00000000-0005-0000-0000-0000288F0000}"/>
    <cellStyle name="Normal 6 7 2 3 2 7" xfId="26317" xr:uid="{00000000-0005-0000-0000-0000298F0000}"/>
    <cellStyle name="Normal 6 7 2 3 3" xfId="19235" xr:uid="{00000000-0005-0000-0000-00002A8F0000}"/>
    <cellStyle name="Normal 6 7 2 3 3 2" xfId="19236" xr:uid="{00000000-0005-0000-0000-00002B8F0000}"/>
    <cellStyle name="Normal 6 7 2 3 3 2 2" xfId="19237" xr:uid="{00000000-0005-0000-0000-00002C8F0000}"/>
    <cellStyle name="Normal 6 7 2 3 3 2 2 2" xfId="42994" xr:uid="{00000000-0005-0000-0000-00002D8F0000}"/>
    <cellStyle name="Normal 6 7 2 3 3 2 3" xfId="32976" xr:uid="{00000000-0005-0000-0000-00002E8F0000}"/>
    <cellStyle name="Normal 6 7 2 3 3 3" xfId="19238" xr:uid="{00000000-0005-0000-0000-00002F8F0000}"/>
    <cellStyle name="Normal 6 7 2 3 3 3 2" xfId="19239" xr:uid="{00000000-0005-0000-0000-0000308F0000}"/>
    <cellStyle name="Normal 6 7 2 3 3 3 2 2" xfId="42995" xr:uid="{00000000-0005-0000-0000-0000318F0000}"/>
    <cellStyle name="Normal 6 7 2 3 3 3 3" xfId="32977" xr:uid="{00000000-0005-0000-0000-0000328F0000}"/>
    <cellStyle name="Normal 6 7 2 3 3 4" xfId="19240" xr:uid="{00000000-0005-0000-0000-0000338F0000}"/>
    <cellStyle name="Normal 6 7 2 3 3 4 2" xfId="36916" xr:uid="{00000000-0005-0000-0000-0000348F0000}"/>
    <cellStyle name="Normal 6 7 2 3 3 5" xfId="26320" xr:uid="{00000000-0005-0000-0000-0000358F0000}"/>
    <cellStyle name="Normal 6 7 2 3 4" xfId="19241" xr:uid="{00000000-0005-0000-0000-0000368F0000}"/>
    <cellStyle name="Normal 6 7 2 3 4 2" xfId="19242" xr:uid="{00000000-0005-0000-0000-0000378F0000}"/>
    <cellStyle name="Normal 6 7 2 3 4 2 2" xfId="19243" xr:uid="{00000000-0005-0000-0000-0000388F0000}"/>
    <cellStyle name="Normal 6 7 2 3 4 2 2 2" xfId="42996" xr:uid="{00000000-0005-0000-0000-0000398F0000}"/>
    <cellStyle name="Normal 6 7 2 3 4 2 3" xfId="32978" xr:uid="{00000000-0005-0000-0000-00003A8F0000}"/>
    <cellStyle name="Normal 6 7 2 3 4 3" xfId="19244" xr:uid="{00000000-0005-0000-0000-00003B8F0000}"/>
    <cellStyle name="Normal 6 7 2 3 4 3 2" xfId="19245" xr:uid="{00000000-0005-0000-0000-00003C8F0000}"/>
    <cellStyle name="Normal 6 7 2 3 4 3 2 2" xfId="42997" xr:uid="{00000000-0005-0000-0000-00003D8F0000}"/>
    <cellStyle name="Normal 6 7 2 3 4 3 3" xfId="32979" xr:uid="{00000000-0005-0000-0000-00003E8F0000}"/>
    <cellStyle name="Normal 6 7 2 3 4 4" xfId="19246" xr:uid="{00000000-0005-0000-0000-00003F8F0000}"/>
    <cellStyle name="Normal 6 7 2 3 4 4 2" xfId="36917" xr:uid="{00000000-0005-0000-0000-0000408F0000}"/>
    <cellStyle name="Normal 6 7 2 3 4 5" xfId="26321" xr:uid="{00000000-0005-0000-0000-0000418F0000}"/>
    <cellStyle name="Normal 6 7 2 3 5" xfId="19247" xr:uid="{00000000-0005-0000-0000-0000428F0000}"/>
    <cellStyle name="Normal 6 7 2 3 5 2" xfId="19248" xr:uid="{00000000-0005-0000-0000-0000438F0000}"/>
    <cellStyle name="Normal 6 7 2 3 5 2 2" xfId="42998" xr:uid="{00000000-0005-0000-0000-0000448F0000}"/>
    <cellStyle name="Normal 6 7 2 3 5 3" xfId="32980" xr:uid="{00000000-0005-0000-0000-0000458F0000}"/>
    <cellStyle name="Normal 6 7 2 3 6" xfId="19249" xr:uid="{00000000-0005-0000-0000-0000468F0000}"/>
    <cellStyle name="Normal 6 7 2 3 6 2" xfId="19250" xr:uid="{00000000-0005-0000-0000-0000478F0000}"/>
    <cellStyle name="Normal 6 7 2 3 6 2 2" xfId="42999" xr:uid="{00000000-0005-0000-0000-0000488F0000}"/>
    <cellStyle name="Normal 6 7 2 3 6 3" xfId="32981" xr:uid="{00000000-0005-0000-0000-0000498F0000}"/>
    <cellStyle name="Normal 6 7 2 3 7" xfId="19251" xr:uid="{00000000-0005-0000-0000-00004A8F0000}"/>
    <cellStyle name="Normal 6 7 2 3 7 2" xfId="36912" xr:uid="{00000000-0005-0000-0000-00004B8F0000}"/>
    <cellStyle name="Normal 6 7 2 3 8" xfId="26316" xr:uid="{00000000-0005-0000-0000-00004C8F0000}"/>
    <cellStyle name="Normal 6 7 2 4" xfId="19252" xr:uid="{00000000-0005-0000-0000-00004D8F0000}"/>
    <cellStyle name="Normal 6 7 2 4 2" xfId="19253" xr:uid="{00000000-0005-0000-0000-00004E8F0000}"/>
    <cellStyle name="Normal 6 7 2 4 2 2" xfId="19254" xr:uid="{00000000-0005-0000-0000-00004F8F0000}"/>
    <cellStyle name="Normal 6 7 2 4 2 2 2" xfId="19255" xr:uid="{00000000-0005-0000-0000-0000508F0000}"/>
    <cellStyle name="Normal 6 7 2 4 2 2 2 2" xfId="19256" xr:uid="{00000000-0005-0000-0000-0000518F0000}"/>
    <cellStyle name="Normal 6 7 2 4 2 2 2 2 2" xfId="43000" xr:uid="{00000000-0005-0000-0000-0000528F0000}"/>
    <cellStyle name="Normal 6 7 2 4 2 2 2 3" xfId="32982" xr:uid="{00000000-0005-0000-0000-0000538F0000}"/>
    <cellStyle name="Normal 6 7 2 4 2 2 3" xfId="19257" xr:uid="{00000000-0005-0000-0000-0000548F0000}"/>
    <cellStyle name="Normal 6 7 2 4 2 2 3 2" xfId="19258" xr:uid="{00000000-0005-0000-0000-0000558F0000}"/>
    <cellStyle name="Normal 6 7 2 4 2 2 3 2 2" xfId="43001" xr:uid="{00000000-0005-0000-0000-0000568F0000}"/>
    <cellStyle name="Normal 6 7 2 4 2 2 3 3" xfId="32983" xr:uid="{00000000-0005-0000-0000-0000578F0000}"/>
    <cellStyle name="Normal 6 7 2 4 2 2 4" xfId="19259" xr:uid="{00000000-0005-0000-0000-0000588F0000}"/>
    <cellStyle name="Normal 6 7 2 4 2 2 4 2" xfId="36920" xr:uid="{00000000-0005-0000-0000-0000598F0000}"/>
    <cellStyle name="Normal 6 7 2 4 2 2 5" xfId="26324" xr:uid="{00000000-0005-0000-0000-00005A8F0000}"/>
    <cellStyle name="Normal 6 7 2 4 2 3" xfId="19260" xr:uid="{00000000-0005-0000-0000-00005B8F0000}"/>
    <cellStyle name="Normal 6 7 2 4 2 3 2" xfId="19261" xr:uid="{00000000-0005-0000-0000-00005C8F0000}"/>
    <cellStyle name="Normal 6 7 2 4 2 3 2 2" xfId="19262" xr:uid="{00000000-0005-0000-0000-00005D8F0000}"/>
    <cellStyle name="Normal 6 7 2 4 2 3 2 2 2" xfId="43002" xr:uid="{00000000-0005-0000-0000-00005E8F0000}"/>
    <cellStyle name="Normal 6 7 2 4 2 3 2 3" xfId="32984" xr:uid="{00000000-0005-0000-0000-00005F8F0000}"/>
    <cellStyle name="Normal 6 7 2 4 2 3 3" xfId="19263" xr:uid="{00000000-0005-0000-0000-0000608F0000}"/>
    <cellStyle name="Normal 6 7 2 4 2 3 3 2" xfId="19264" xr:uid="{00000000-0005-0000-0000-0000618F0000}"/>
    <cellStyle name="Normal 6 7 2 4 2 3 3 2 2" xfId="43003" xr:uid="{00000000-0005-0000-0000-0000628F0000}"/>
    <cellStyle name="Normal 6 7 2 4 2 3 3 3" xfId="32985" xr:uid="{00000000-0005-0000-0000-0000638F0000}"/>
    <cellStyle name="Normal 6 7 2 4 2 3 4" xfId="19265" xr:uid="{00000000-0005-0000-0000-0000648F0000}"/>
    <cellStyle name="Normal 6 7 2 4 2 3 4 2" xfId="36921" xr:uid="{00000000-0005-0000-0000-0000658F0000}"/>
    <cellStyle name="Normal 6 7 2 4 2 3 5" xfId="26325" xr:uid="{00000000-0005-0000-0000-0000668F0000}"/>
    <cellStyle name="Normal 6 7 2 4 2 4" xfId="19266" xr:uid="{00000000-0005-0000-0000-0000678F0000}"/>
    <cellStyle name="Normal 6 7 2 4 2 4 2" xfId="19267" xr:uid="{00000000-0005-0000-0000-0000688F0000}"/>
    <cellStyle name="Normal 6 7 2 4 2 4 2 2" xfId="43004" xr:uid="{00000000-0005-0000-0000-0000698F0000}"/>
    <cellStyle name="Normal 6 7 2 4 2 4 3" xfId="32986" xr:uid="{00000000-0005-0000-0000-00006A8F0000}"/>
    <cellStyle name="Normal 6 7 2 4 2 5" xfId="19268" xr:uid="{00000000-0005-0000-0000-00006B8F0000}"/>
    <cellStyle name="Normal 6 7 2 4 2 5 2" xfId="19269" xr:uid="{00000000-0005-0000-0000-00006C8F0000}"/>
    <cellStyle name="Normal 6 7 2 4 2 5 2 2" xfId="43005" xr:uid="{00000000-0005-0000-0000-00006D8F0000}"/>
    <cellStyle name="Normal 6 7 2 4 2 5 3" xfId="32987" xr:uid="{00000000-0005-0000-0000-00006E8F0000}"/>
    <cellStyle name="Normal 6 7 2 4 2 6" xfId="19270" xr:uid="{00000000-0005-0000-0000-00006F8F0000}"/>
    <cellStyle name="Normal 6 7 2 4 2 6 2" xfId="36919" xr:uid="{00000000-0005-0000-0000-0000708F0000}"/>
    <cellStyle name="Normal 6 7 2 4 2 7" xfId="26323" xr:uid="{00000000-0005-0000-0000-0000718F0000}"/>
    <cellStyle name="Normal 6 7 2 4 3" xfId="19271" xr:uid="{00000000-0005-0000-0000-0000728F0000}"/>
    <cellStyle name="Normal 6 7 2 4 3 2" xfId="19272" xr:uid="{00000000-0005-0000-0000-0000738F0000}"/>
    <cellStyle name="Normal 6 7 2 4 3 2 2" xfId="19273" xr:uid="{00000000-0005-0000-0000-0000748F0000}"/>
    <cellStyle name="Normal 6 7 2 4 3 2 2 2" xfId="43006" xr:uid="{00000000-0005-0000-0000-0000758F0000}"/>
    <cellStyle name="Normal 6 7 2 4 3 2 3" xfId="32988" xr:uid="{00000000-0005-0000-0000-0000768F0000}"/>
    <cellStyle name="Normal 6 7 2 4 3 3" xfId="19274" xr:uid="{00000000-0005-0000-0000-0000778F0000}"/>
    <cellStyle name="Normal 6 7 2 4 3 3 2" xfId="19275" xr:uid="{00000000-0005-0000-0000-0000788F0000}"/>
    <cellStyle name="Normal 6 7 2 4 3 3 2 2" xfId="43007" xr:uid="{00000000-0005-0000-0000-0000798F0000}"/>
    <cellStyle name="Normal 6 7 2 4 3 3 3" xfId="32989" xr:uid="{00000000-0005-0000-0000-00007A8F0000}"/>
    <cellStyle name="Normal 6 7 2 4 3 4" xfId="19276" xr:uid="{00000000-0005-0000-0000-00007B8F0000}"/>
    <cellStyle name="Normal 6 7 2 4 3 4 2" xfId="36922" xr:uid="{00000000-0005-0000-0000-00007C8F0000}"/>
    <cellStyle name="Normal 6 7 2 4 3 5" xfId="26326" xr:uid="{00000000-0005-0000-0000-00007D8F0000}"/>
    <cellStyle name="Normal 6 7 2 4 4" xfId="19277" xr:uid="{00000000-0005-0000-0000-00007E8F0000}"/>
    <cellStyle name="Normal 6 7 2 4 4 2" xfId="19278" xr:uid="{00000000-0005-0000-0000-00007F8F0000}"/>
    <cellStyle name="Normal 6 7 2 4 4 2 2" xfId="19279" xr:uid="{00000000-0005-0000-0000-0000808F0000}"/>
    <cellStyle name="Normal 6 7 2 4 4 2 2 2" xfId="43008" xr:uid="{00000000-0005-0000-0000-0000818F0000}"/>
    <cellStyle name="Normal 6 7 2 4 4 2 3" xfId="32990" xr:uid="{00000000-0005-0000-0000-0000828F0000}"/>
    <cellStyle name="Normal 6 7 2 4 4 3" xfId="19280" xr:uid="{00000000-0005-0000-0000-0000838F0000}"/>
    <cellStyle name="Normal 6 7 2 4 4 3 2" xfId="19281" xr:uid="{00000000-0005-0000-0000-0000848F0000}"/>
    <cellStyle name="Normal 6 7 2 4 4 3 2 2" xfId="43009" xr:uid="{00000000-0005-0000-0000-0000858F0000}"/>
    <cellStyle name="Normal 6 7 2 4 4 3 3" xfId="32991" xr:uid="{00000000-0005-0000-0000-0000868F0000}"/>
    <cellStyle name="Normal 6 7 2 4 4 4" xfId="19282" xr:uid="{00000000-0005-0000-0000-0000878F0000}"/>
    <cellStyle name="Normal 6 7 2 4 4 4 2" xfId="36923" xr:uid="{00000000-0005-0000-0000-0000888F0000}"/>
    <cellStyle name="Normal 6 7 2 4 4 5" xfId="26327" xr:uid="{00000000-0005-0000-0000-0000898F0000}"/>
    <cellStyle name="Normal 6 7 2 4 5" xfId="19283" xr:uid="{00000000-0005-0000-0000-00008A8F0000}"/>
    <cellStyle name="Normal 6 7 2 4 5 2" xfId="19284" xr:uid="{00000000-0005-0000-0000-00008B8F0000}"/>
    <cellStyle name="Normal 6 7 2 4 5 2 2" xfId="43010" xr:uid="{00000000-0005-0000-0000-00008C8F0000}"/>
    <cellStyle name="Normal 6 7 2 4 5 3" xfId="32992" xr:uid="{00000000-0005-0000-0000-00008D8F0000}"/>
    <cellStyle name="Normal 6 7 2 4 6" xfId="19285" xr:uid="{00000000-0005-0000-0000-00008E8F0000}"/>
    <cellStyle name="Normal 6 7 2 4 6 2" xfId="19286" xr:uid="{00000000-0005-0000-0000-00008F8F0000}"/>
    <cellStyle name="Normal 6 7 2 4 6 2 2" xfId="43011" xr:uid="{00000000-0005-0000-0000-0000908F0000}"/>
    <cellStyle name="Normal 6 7 2 4 6 3" xfId="32993" xr:uid="{00000000-0005-0000-0000-0000918F0000}"/>
    <cellStyle name="Normal 6 7 2 4 7" xfId="19287" xr:uid="{00000000-0005-0000-0000-0000928F0000}"/>
    <cellStyle name="Normal 6 7 2 4 7 2" xfId="36918" xr:uid="{00000000-0005-0000-0000-0000938F0000}"/>
    <cellStyle name="Normal 6 7 2 4 8" xfId="26322" xr:uid="{00000000-0005-0000-0000-0000948F0000}"/>
    <cellStyle name="Normal 6 7 2 5" xfId="19288" xr:uid="{00000000-0005-0000-0000-0000958F0000}"/>
    <cellStyle name="Normal 6 7 2 5 2" xfId="19289" xr:uid="{00000000-0005-0000-0000-0000968F0000}"/>
    <cellStyle name="Normal 6 7 2 5 2 2" xfId="19290" xr:uid="{00000000-0005-0000-0000-0000978F0000}"/>
    <cellStyle name="Normal 6 7 2 5 2 2 2" xfId="19291" xr:uid="{00000000-0005-0000-0000-0000988F0000}"/>
    <cellStyle name="Normal 6 7 2 5 2 2 2 2" xfId="19292" xr:uid="{00000000-0005-0000-0000-0000998F0000}"/>
    <cellStyle name="Normal 6 7 2 5 2 2 2 2 2" xfId="43012" xr:uid="{00000000-0005-0000-0000-00009A8F0000}"/>
    <cellStyle name="Normal 6 7 2 5 2 2 2 3" xfId="32994" xr:uid="{00000000-0005-0000-0000-00009B8F0000}"/>
    <cellStyle name="Normal 6 7 2 5 2 2 3" xfId="19293" xr:uid="{00000000-0005-0000-0000-00009C8F0000}"/>
    <cellStyle name="Normal 6 7 2 5 2 2 3 2" xfId="19294" xr:uid="{00000000-0005-0000-0000-00009D8F0000}"/>
    <cellStyle name="Normal 6 7 2 5 2 2 3 2 2" xfId="43013" xr:uid="{00000000-0005-0000-0000-00009E8F0000}"/>
    <cellStyle name="Normal 6 7 2 5 2 2 3 3" xfId="32995" xr:uid="{00000000-0005-0000-0000-00009F8F0000}"/>
    <cellStyle name="Normal 6 7 2 5 2 2 4" xfId="19295" xr:uid="{00000000-0005-0000-0000-0000A08F0000}"/>
    <cellStyle name="Normal 6 7 2 5 2 2 4 2" xfId="36926" xr:uid="{00000000-0005-0000-0000-0000A18F0000}"/>
    <cellStyle name="Normal 6 7 2 5 2 2 5" xfId="26330" xr:uid="{00000000-0005-0000-0000-0000A28F0000}"/>
    <cellStyle name="Normal 6 7 2 5 2 3" xfId="19296" xr:uid="{00000000-0005-0000-0000-0000A38F0000}"/>
    <cellStyle name="Normal 6 7 2 5 2 3 2" xfId="19297" xr:uid="{00000000-0005-0000-0000-0000A48F0000}"/>
    <cellStyle name="Normal 6 7 2 5 2 3 2 2" xfId="19298" xr:uid="{00000000-0005-0000-0000-0000A58F0000}"/>
    <cellStyle name="Normal 6 7 2 5 2 3 2 2 2" xfId="43014" xr:uid="{00000000-0005-0000-0000-0000A68F0000}"/>
    <cellStyle name="Normal 6 7 2 5 2 3 2 3" xfId="32996" xr:uid="{00000000-0005-0000-0000-0000A78F0000}"/>
    <cellStyle name="Normal 6 7 2 5 2 3 3" xfId="19299" xr:uid="{00000000-0005-0000-0000-0000A88F0000}"/>
    <cellStyle name="Normal 6 7 2 5 2 3 3 2" xfId="19300" xr:uid="{00000000-0005-0000-0000-0000A98F0000}"/>
    <cellStyle name="Normal 6 7 2 5 2 3 3 2 2" xfId="43015" xr:uid="{00000000-0005-0000-0000-0000AA8F0000}"/>
    <cellStyle name="Normal 6 7 2 5 2 3 3 3" xfId="32997" xr:uid="{00000000-0005-0000-0000-0000AB8F0000}"/>
    <cellStyle name="Normal 6 7 2 5 2 3 4" xfId="19301" xr:uid="{00000000-0005-0000-0000-0000AC8F0000}"/>
    <cellStyle name="Normal 6 7 2 5 2 3 4 2" xfId="36927" xr:uid="{00000000-0005-0000-0000-0000AD8F0000}"/>
    <cellStyle name="Normal 6 7 2 5 2 3 5" xfId="26331" xr:uid="{00000000-0005-0000-0000-0000AE8F0000}"/>
    <cellStyle name="Normal 6 7 2 5 2 4" xfId="19302" xr:uid="{00000000-0005-0000-0000-0000AF8F0000}"/>
    <cellStyle name="Normal 6 7 2 5 2 4 2" xfId="19303" xr:uid="{00000000-0005-0000-0000-0000B08F0000}"/>
    <cellStyle name="Normal 6 7 2 5 2 4 2 2" xfId="43016" xr:uid="{00000000-0005-0000-0000-0000B18F0000}"/>
    <cellStyle name="Normal 6 7 2 5 2 4 3" xfId="32998" xr:uid="{00000000-0005-0000-0000-0000B28F0000}"/>
    <cellStyle name="Normal 6 7 2 5 2 5" xfId="19304" xr:uid="{00000000-0005-0000-0000-0000B38F0000}"/>
    <cellStyle name="Normal 6 7 2 5 2 5 2" xfId="19305" xr:uid="{00000000-0005-0000-0000-0000B48F0000}"/>
    <cellStyle name="Normal 6 7 2 5 2 5 2 2" xfId="43017" xr:uid="{00000000-0005-0000-0000-0000B58F0000}"/>
    <cellStyle name="Normal 6 7 2 5 2 5 3" xfId="32999" xr:uid="{00000000-0005-0000-0000-0000B68F0000}"/>
    <cellStyle name="Normal 6 7 2 5 2 6" xfId="19306" xr:uid="{00000000-0005-0000-0000-0000B78F0000}"/>
    <cellStyle name="Normal 6 7 2 5 2 6 2" xfId="36925" xr:uid="{00000000-0005-0000-0000-0000B88F0000}"/>
    <cellStyle name="Normal 6 7 2 5 2 7" xfId="26329" xr:uid="{00000000-0005-0000-0000-0000B98F0000}"/>
    <cellStyle name="Normal 6 7 2 5 3" xfId="19307" xr:uid="{00000000-0005-0000-0000-0000BA8F0000}"/>
    <cellStyle name="Normal 6 7 2 5 3 2" xfId="19308" xr:uid="{00000000-0005-0000-0000-0000BB8F0000}"/>
    <cellStyle name="Normal 6 7 2 5 3 2 2" xfId="19309" xr:uid="{00000000-0005-0000-0000-0000BC8F0000}"/>
    <cellStyle name="Normal 6 7 2 5 3 2 2 2" xfId="43018" xr:uid="{00000000-0005-0000-0000-0000BD8F0000}"/>
    <cellStyle name="Normal 6 7 2 5 3 2 3" xfId="33000" xr:uid="{00000000-0005-0000-0000-0000BE8F0000}"/>
    <cellStyle name="Normal 6 7 2 5 3 3" xfId="19310" xr:uid="{00000000-0005-0000-0000-0000BF8F0000}"/>
    <cellStyle name="Normal 6 7 2 5 3 3 2" xfId="19311" xr:uid="{00000000-0005-0000-0000-0000C08F0000}"/>
    <cellStyle name="Normal 6 7 2 5 3 3 2 2" xfId="43019" xr:uid="{00000000-0005-0000-0000-0000C18F0000}"/>
    <cellStyle name="Normal 6 7 2 5 3 3 3" xfId="33001" xr:uid="{00000000-0005-0000-0000-0000C28F0000}"/>
    <cellStyle name="Normal 6 7 2 5 3 4" xfId="19312" xr:uid="{00000000-0005-0000-0000-0000C38F0000}"/>
    <cellStyle name="Normal 6 7 2 5 3 4 2" xfId="36928" xr:uid="{00000000-0005-0000-0000-0000C48F0000}"/>
    <cellStyle name="Normal 6 7 2 5 3 5" xfId="26332" xr:uid="{00000000-0005-0000-0000-0000C58F0000}"/>
    <cellStyle name="Normal 6 7 2 5 4" xfId="19313" xr:uid="{00000000-0005-0000-0000-0000C68F0000}"/>
    <cellStyle name="Normal 6 7 2 5 4 2" xfId="19314" xr:uid="{00000000-0005-0000-0000-0000C78F0000}"/>
    <cellStyle name="Normal 6 7 2 5 4 2 2" xfId="19315" xr:uid="{00000000-0005-0000-0000-0000C88F0000}"/>
    <cellStyle name="Normal 6 7 2 5 4 2 2 2" xfId="43020" xr:uid="{00000000-0005-0000-0000-0000C98F0000}"/>
    <cellStyle name="Normal 6 7 2 5 4 2 3" xfId="33002" xr:uid="{00000000-0005-0000-0000-0000CA8F0000}"/>
    <cellStyle name="Normal 6 7 2 5 4 3" xfId="19316" xr:uid="{00000000-0005-0000-0000-0000CB8F0000}"/>
    <cellStyle name="Normal 6 7 2 5 4 3 2" xfId="19317" xr:uid="{00000000-0005-0000-0000-0000CC8F0000}"/>
    <cellStyle name="Normal 6 7 2 5 4 3 2 2" xfId="43021" xr:uid="{00000000-0005-0000-0000-0000CD8F0000}"/>
    <cellStyle name="Normal 6 7 2 5 4 3 3" xfId="33003" xr:uid="{00000000-0005-0000-0000-0000CE8F0000}"/>
    <cellStyle name="Normal 6 7 2 5 4 4" xfId="19318" xr:uid="{00000000-0005-0000-0000-0000CF8F0000}"/>
    <cellStyle name="Normal 6 7 2 5 4 4 2" xfId="36929" xr:uid="{00000000-0005-0000-0000-0000D08F0000}"/>
    <cellStyle name="Normal 6 7 2 5 4 5" xfId="26333" xr:uid="{00000000-0005-0000-0000-0000D18F0000}"/>
    <cellStyle name="Normal 6 7 2 5 5" xfId="19319" xr:uid="{00000000-0005-0000-0000-0000D28F0000}"/>
    <cellStyle name="Normal 6 7 2 5 5 2" xfId="19320" xr:uid="{00000000-0005-0000-0000-0000D38F0000}"/>
    <cellStyle name="Normal 6 7 2 5 5 2 2" xfId="43022" xr:uid="{00000000-0005-0000-0000-0000D48F0000}"/>
    <cellStyle name="Normal 6 7 2 5 5 3" xfId="33004" xr:uid="{00000000-0005-0000-0000-0000D58F0000}"/>
    <cellStyle name="Normal 6 7 2 5 6" xfId="19321" xr:uid="{00000000-0005-0000-0000-0000D68F0000}"/>
    <cellStyle name="Normal 6 7 2 5 6 2" xfId="19322" xr:uid="{00000000-0005-0000-0000-0000D78F0000}"/>
    <cellStyle name="Normal 6 7 2 5 6 2 2" xfId="43023" xr:uid="{00000000-0005-0000-0000-0000D88F0000}"/>
    <cellStyle name="Normal 6 7 2 5 6 3" xfId="33005" xr:uid="{00000000-0005-0000-0000-0000D98F0000}"/>
    <cellStyle name="Normal 6 7 2 5 7" xfId="19323" xr:uid="{00000000-0005-0000-0000-0000DA8F0000}"/>
    <cellStyle name="Normal 6 7 2 5 7 2" xfId="36924" xr:uid="{00000000-0005-0000-0000-0000DB8F0000}"/>
    <cellStyle name="Normal 6 7 2 5 8" xfId="26328" xr:uid="{00000000-0005-0000-0000-0000DC8F0000}"/>
    <cellStyle name="Normal 6 7 2 6" xfId="19324" xr:uid="{00000000-0005-0000-0000-0000DD8F0000}"/>
    <cellStyle name="Normal 6 7 2 6 2" xfId="19325" xr:uid="{00000000-0005-0000-0000-0000DE8F0000}"/>
    <cellStyle name="Normal 6 7 2 6 2 2" xfId="19326" xr:uid="{00000000-0005-0000-0000-0000DF8F0000}"/>
    <cellStyle name="Normal 6 7 2 6 2 2 2" xfId="19327" xr:uid="{00000000-0005-0000-0000-0000E08F0000}"/>
    <cellStyle name="Normal 6 7 2 6 2 2 2 2" xfId="43024" xr:uid="{00000000-0005-0000-0000-0000E18F0000}"/>
    <cellStyle name="Normal 6 7 2 6 2 2 3" xfId="33006" xr:uid="{00000000-0005-0000-0000-0000E28F0000}"/>
    <cellStyle name="Normal 6 7 2 6 2 3" xfId="19328" xr:uid="{00000000-0005-0000-0000-0000E38F0000}"/>
    <cellStyle name="Normal 6 7 2 6 2 3 2" xfId="19329" xr:uid="{00000000-0005-0000-0000-0000E48F0000}"/>
    <cellStyle name="Normal 6 7 2 6 2 3 2 2" xfId="43025" xr:uid="{00000000-0005-0000-0000-0000E58F0000}"/>
    <cellStyle name="Normal 6 7 2 6 2 3 3" xfId="33007" xr:uid="{00000000-0005-0000-0000-0000E68F0000}"/>
    <cellStyle name="Normal 6 7 2 6 2 4" xfId="19330" xr:uid="{00000000-0005-0000-0000-0000E78F0000}"/>
    <cellStyle name="Normal 6 7 2 6 2 4 2" xfId="36931" xr:uid="{00000000-0005-0000-0000-0000E88F0000}"/>
    <cellStyle name="Normal 6 7 2 6 2 5" xfId="26335" xr:uid="{00000000-0005-0000-0000-0000E98F0000}"/>
    <cellStyle name="Normal 6 7 2 6 3" xfId="19331" xr:uid="{00000000-0005-0000-0000-0000EA8F0000}"/>
    <cellStyle name="Normal 6 7 2 6 3 2" xfId="19332" xr:uid="{00000000-0005-0000-0000-0000EB8F0000}"/>
    <cellStyle name="Normal 6 7 2 6 3 2 2" xfId="19333" xr:uid="{00000000-0005-0000-0000-0000EC8F0000}"/>
    <cellStyle name="Normal 6 7 2 6 3 2 2 2" xfId="43026" xr:uid="{00000000-0005-0000-0000-0000ED8F0000}"/>
    <cellStyle name="Normal 6 7 2 6 3 2 3" xfId="33008" xr:uid="{00000000-0005-0000-0000-0000EE8F0000}"/>
    <cellStyle name="Normal 6 7 2 6 3 3" xfId="19334" xr:uid="{00000000-0005-0000-0000-0000EF8F0000}"/>
    <cellStyle name="Normal 6 7 2 6 3 3 2" xfId="19335" xr:uid="{00000000-0005-0000-0000-0000F08F0000}"/>
    <cellStyle name="Normal 6 7 2 6 3 3 2 2" xfId="43027" xr:uid="{00000000-0005-0000-0000-0000F18F0000}"/>
    <cellStyle name="Normal 6 7 2 6 3 3 3" xfId="33009" xr:uid="{00000000-0005-0000-0000-0000F28F0000}"/>
    <cellStyle name="Normal 6 7 2 6 3 4" xfId="19336" xr:uid="{00000000-0005-0000-0000-0000F38F0000}"/>
    <cellStyle name="Normal 6 7 2 6 3 4 2" xfId="36932" xr:uid="{00000000-0005-0000-0000-0000F48F0000}"/>
    <cellStyle name="Normal 6 7 2 6 3 5" xfId="26336" xr:uid="{00000000-0005-0000-0000-0000F58F0000}"/>
    <cellStyle name="Normal 6 7 2 6 4" xfId="19337" xr:uid="{00000000-0005-0000-0000-0000F68F0000}"/>
    <cellStyle name="Normal 6 7 2 6 4 2" xfId="19338" xr:uid="{00000000-0005-0000-0000-0000F78F0000}"/>
    <cellStyle name="Normal 6 7 2 6 4 2 2" xfId="43028" xr:uid="{00000000-0005-0000-0000-0000F88F0000}"/>
    <cellStyle name="Normal 6 7 2 6 4 3" xfId="33010" xr:uid="{00000000-0005-0000-0000-0000F98F0000}"/>
    <cellStyle name="Normal 6 7 2 6 5" xfId="19339" xr:uid="{00000000-0005-0000-0000-0000FA8F0000}"/>
    <cellStyle name="Normal 6 7 2 6 5 2" xfId="19340" xr:uid="{00000000-0005-0000-0000-0000FB8F0000}"/>
    <cellStyle name="Normal 6 7 2 6 5 2 2" xfId="43029" xr:uid="{00000000-0005-0000-0000-0000FC8F0000}"/>
    <cellStyle name="Normal 6 7 2 6 5 3" xfId="33011" xr:uid="{00000000-0005-0000-0000-0000FD8F0000}"/>
    <cellStyle name="Normal 6 7 2 6 6" xfId="19341" xr:uid="{00000000-0005-0000-0000-0000FE8F0000}"/>
    <cellStyle name="Normal 6 7 2 6 6 2" xfId="36930" xr:uid="{00000000-0005-0000-0000-0000FF8F0000}"/>
    <cellStyle name="Normal 6 7 2 6 7" xfId="26334" xr:uid="{00000000-0005-0000-0000-000000900000}"/>
    <cellStyle name="Normal 6 7 2 7" xfId="19342" xr:uid="{00000000-0005-0000-0000-000001900000}"/>
    <cellStyle name="Normal 6 7 2 7 2" xfId="19343" xr:uid="{00000000-0005-0000-0000-000002900000}"/>
    <cellStyle name="Normal 6 7 2 7 2 2" xfId="19344" xr:uid="{00000000-0005-0000-0000-000003900000}"/>
    <cellStyle name="Normal 6 7 2 7 2 2 2" xfId="43030" xr:uid="{00000000-0005-0000-0000-000004900000}"/>
    <cellStyle name="Normal 6 7 2 7 2 3" xfId="33012" xr:uid="{00000000-0005-0000-0000-000005900000}"/>
    <cellStyle name="Normal 6 7 2 7 3" xfId="19345" xr:uid="{00000000-0005-0000-0000-000006900000}"/>
    <cellStyle name="Normal 6 7 2 7 3 2" xfId="19346" xr:uid="{00000000-0005-0000-0000-000007900000}"/>
    <cellStyle name="Normal 6 7 2 7 3 2 2" xfId="43031" xr:uid="{00000000-0005-0000-0000-000008900000}"/>
    <cellStyle name="Normal 6 7 2 7 3 3" xfId="33013" xr:uid="{00000000-0005-0000-0000-000009900000}"/>
    <cellStyle name="Normal 6 7 2 7 4" xfId="19347" xr:uid="{00000000-0005-0000-0000-00000A900000}"/>
    <cellStyle name="Normal 6 7 2 7 4 2" xfId="36933" xr:uid="{00000000-0005-0000-0000-00000B900000}"/>
    <cellStyle name="Normal 6 7 2 7 5" xfId="26337" xr:uid="{00000000-0005-0000-0000-00000C900000}"/>
    <cellStyle name="Normal 6 7 2 8" xfId="19348" xr:uid="{00000000-0005-0000-0000-00000D900000}"/>
    <cellStyle name="Normal 6 7 2 8 2" xfId="19349" xr:uid="{00000000-0005-0000-0000-00000E900000}"/>
    <cellStyle name="Normal 6 7 2 8 2 2" xfId="19350" xr:uid="{00000000-0005-0000-0000-00000F900000}"/>
    <cellStyle name="Normal 6 7 2 8 2 2 2" xfId="43032" xr:uid="{00000000-0005-0000-0000-000010900000}"/>
    <cellStyle name="Normal 6 7 2 8 2 3" xfId="33014" xr:uid="{00000000-0005-0000-0000-000011900000}"/>
    <cellStyle name="Normal 6 7 2 8 3" xfId="19351" xr:uid="{00000000-0005-0000-0000-000012900000}"/>
    <cellStyle name="Normal 6 7 2 8 3 2" xfId="19352" xr:uid="{00000000-0005-0000-0000-000013900000}"/>
    <cellStyle name="Normal 6 7 2 8 3 2 2" xfId="43033" xr:uid="{00000000-0005-0000-0000-000014900000}"/>
    <cellStyle name="Normal 6 7 2 8 3 3" xfId="33015" xr:uid="{00000000-0005-0000-0000-000015900000}"/>
    <cellStyle name="Normal 6 7 2 8 4" xfId="19353" xr:uid="{00000000-0005-0000-0000-000016900000}"/>
    <cellStyle name="Normal 6 7 2 8 4 2" xfId="36934" xr:uid="{00000000-0005-0000-0000-000017900000}"/>
    <cellStyle name="Normal 6 7 2 8 5" xfId="26338" xr:uid="{00000000-0005-0000-0000-000018900000}"/>
    <cellStyle name="Normal 6 7 2 9" xfId="19354" xr:uid="{00000000-0005-0000-0000-000019900000}"/>
    <cellStyle name="Normal 6 7 2 9 2" xfId="19355" xr:uid="{00000000-0005-0000-0000-00001A900000}"/>
    <cellStyle name="Normal 6 7 2 9 2 2" xfId="43034" xr:uid="{00000000-0005-0000-0000-00001B900000}"/>
    <cellStyle name="Normal 6 7 2 9 3" xfId="33016" xr:uid="{00000000-0005-0000-0000-00001C900000}"/>
    <cellStyle name="Normal 6 7 3" xfId="19356" xr:uid="{00000000-0005-0000-0000-00001D900000}"/>
    <cellStyle name="Normal 6 7 3 10" xfId="26339" xr:uid="{00000000-0005-0000-0000-00001E900000}"/>
    <cellStyle name="Normal 6 7 3 2" xfId="19357" xr:uid="{00000000-0005-0000-0000-00001F900000}"/>
    <cellStyle name="Normal 6 7 3 2 2" xfId="19358" xr:uid="{00000000-0005-0000-0000-000020900000}"/>
    <cellStyle name="Normal 6 7 3 2 2 2" xfId="19359" xr:uid="{00000000-0005-0000-0000-000021900000}"/>
    <cellStyle name="Normal 6 7 3 2 2 2 2" xfId="19360" xr:uid="{00000000-0005-0000-0000-000022900000}"/>
    <cellStyle name="Normal 6 7 3 2 2 2 2 2" xfId="19361" xr:uid="{00000000-0005-0000-0000-000023900000}"/>
    <cellStyle name="Normal 6 7 3 2 2 2 2 2 2" xfId="43035" xr:uid="{00000000-0005-0000-0000-000024900000}"/>
    <cellStyle name="Normal 6 7 3 2 2 2 2 3" xfId="33017" xr:uid="{00000000-0005-0000-0000-000025900000}"/>
    <cellStyle name="Normal 6 7 3 2 2 2 3" xfId="19362" xr:uid="{00000000-0005-0000-0000-000026900000}"/>
    <cellStyle name="Normal 6 7 3 2 2 2 3 2" xfId="19363" xr:uid="{00000000-0005-0000-0000-000027900000}"/>
    <cellStyle name="Normal 6 7 3 2 2 2 3 2 2" xfId="43036" xr:uid="{00000000-0005-0000-0000-000028900000}"/>
    <cellStyle name="Normal 6 7 3 2 2 2 3 3" xfId="33018" xr:uid="{00000000-0005-0000-0000-000029900000}"/>
    <cellStyle name="Normal 6 7 3 2 2 2 4" xfId="19364" xr:uid="{00000000-0005-0000-0000-00002A900000}"/>
    <cellStyle name="Normal 6 7 3 2 2 2 4 2" xfId="36938" xr:uid="{00000000-0005-0000-0000-00002B900000}"/>
    <cellStyle name="Normal 6 7 3 2 2 2 5" xfId="26342" xr:uid="{00000000-0005-0000-0000-00002C900000}"/>
    <cellStyle name="Normal 6 7 3 2 2 3" xfId="19365" xr:uid="{00000000-0005-0000-0000-00002D900000}"/>
    <cellStyle name="Normal 6 7 3 2 2 3 2" xfId="19366" xr:uid="{00000000-0005-0000-0000-00002E900000}"/>
    <cellStyle name="Normal 6 7 3 2 2 3 2 2" xfId="19367" xr:uid="{00000000-0005-0000-0000-00002F900000}"/>
    <cellStyle name="Normal 6 7 3 2 2 3 2 2 2" xfId="43037" xr:uid="{00000000-0005-0000-0000-000030900000}"/>
    <cellStyle name="Normal 6 7 3 2 2 3 2 3" xfId="33019" xr:uid="{00000000-0005-0000-0000-000031900000}"/>
    <cellStyle name="Normal 6 7 3 2 2 3 3" xfId="19368" xr:uid="{00000000-0005-0000-0000-000032900000}"/>
    <cellStyle name="Normal 6 7 3 2 2 3 3 2" xfId="19369" xr:uid="{00000000-0005-0000-0000-000033900000}"/>
    <cellStyle name="Normal 6 7 3 2 2 3 3 2 2" xfId="43038" xr:uid="{00000000-0005-0000-0000-000034900000}"/>
    <cellStyle name="Normal 6 7 3 2 2 3 3 3" xfId="33020" xr:uid="{00000000-0005-0000-0000-000035900000}"/>
    <cellStyle name="Normal 6 7 3 2 2 3 4" xfId="19370" xr:uid="{00000000-0005-0000-0000-000036900000}"/>
    <cellStyle name="Normal 6 7 3 2 2 3 4 2" xfId="36939" xr:uid="{00000000-0005-0000-0000-000037900000}"/>
    <cellStyle name="Normal 6 7 3 2 2 3 5" xfId="26343" xr:uid="{00000000-0005-0000-0000-000038900000}"/>
    <cellStyle name="Normal 6 7 3 2 2 4" xfId="19371" xr:uid="{00000000-0005-0000-0000-000039900000}"/>
    <cellStyle name="Normal 6 7 3 2 2 4 2" xfId="19372" xr:uid="{00000000-0005-0000-0000-00003A900000}"/>
    <cellStyle name="Normal 6 7 3 2 2 4 2 2" xfId="43039" xr:uid="{00000000-0005-0000-0000-00003B900000}"/>
    <cellStyle name="Normal 6 7 3 2 2 4 3" xfId="33021" xr:uid="{00000000-0005-0000-0000-00003C900000}"/>
    <cellStyle name="Normal 6 7 3 2 2 5" xfId="19373" xr:uid="{00000000-0005-0000-0000-00003D900000}"/>
    <cellStyle name="Normal 6 7 3 2 2 5 2" xfId="19374" xr:uid="{00000000-0005-0000-0000-00003E900000}"/>
    <cellStyle name="Normal 6 7 3 2 2 5 2 2" xfId="43040" xr:uid="{00000000-0005-0000-0000-00003F900000}"/>
    <cellStyle name="Normal 6 7 3 2 2 5 3" xfId="33022" xr:uid="{00000000-0005-0000-0000-000040900000}"/>
    <cellStyle name="Normal 6 7 3 2 2 6" xfId="19375" xr:uid="{00000000-0005-0000-0000-000041900000}"/>
    <cellStyle name="Normal 6 7 3 2 2 6 2" xfId="36937" xr:uid="{00000000-0005-0000-0000-000042900000}"/>
    <cellStyle name="Normal 6 7 3 2 2 7" xfId="26341" xr:uid="{00000000-0005-0000-0000-000043900000}"/>
    <cellStyle name="Normal 6 7 3 2 3" xfId="19376" xr:uid="{00000000-0005-0000-0000-000044900000}"/>
    <cellStyle name="Normal 6 7 3 2 3 2" xfId="19377" xr:uid="{00000000-0005-0000-0000-000045900000}"/>
    <cellStyle name="Normal 6 7 3 2 3 2 2" xfId="19378" xr:uid="{00000000-0005-0000-0000-000046900000}"/>
    <cellStyle name="Normal 6 7 3 2 3 2 2 2" xfId="43041" xr:uid="{00000000-0005-0000-0000-000047900000}"/>
    <cellStyle name="Normal 6 7 3 2 3 2 3" xfId="33023" xr:uid="{00000000-0005-0000-0000-000048900000}"/>
    <cellStyle name="Normal 6 7 3 2 3 3" xfId="19379" xr:uid="{00000000-0005-0000-0000-000049900000}"/>
    <cellStyle name="Normal 6 7 3 2 3 3 2" xfId="19380" xr:uid="{00000000-0005-0000-0000-00004A900000}"/>
    <cellStyle name="Normal 6 7 3 2 3 3 2 2" xfId="43042" xr:uid="{00000000-0005-0000-0000-00004B900000}"/>
    <cellStyle name="Normal 6 7 3 2 3 3 3" xfId="33024" xr:uid="{00000000-0005-0000-0000-00004C900000}"/>
    <cellStyle name="Normal 6 7 3 2 3 4" xfId="19381" xr:uid="{00000000-0005-0000-0000-00004D900000}"/>
    <cellStyle name="Normal 6 7 3 2 3 4 2" xfId="36940" xr:uid="{00000000-0005-0000-0000-00004E900000}"/>
    <cellStyle name="Normal 6 7 3 2 3 5" xfId="26344" xr:uid="{00000000-0005-0000-0000-00004F900000}"/>
    <cellStyle name="Normal 6 7 3 2 4" xfId="19382" xr:uid="{00000000-0005-0000-0000-000050900000}"/>
    <cellStyle name="Normal 6 7 3 2 4 2" xfId="19383" xr:uid="{00000000-0005-0000-0000-000051900000}"/>
    <cellStyle name="Normal 6 7 3 2 4 2 2" xfId="19384" xr:uid="{00000000-0005-0000-0000-000052900000}"/>
    <cellStyle name="Normal 6 7 3 2 4 2 2 2" xfId="43043" xr:uid="{00000000-0005-0000-0000-000053900000}"/>
    <cellStyle name="Normal 6 7 3 2 4 2 3" xfId="33025" xr:uid="{00000000-0005-0000-0000-000054900000}"/>
    <cellStyle name="Normal 6 7 3 2 4 3" xfId="19385" xr:uid="{00000000-0005-0000-0000-000055900000}"/>
    <cellStyle name="Normal 6 7 3 2 4 3 2" xfId="19386" xr:uid="{00000000-0005-0000-0000-000056900000}"/>
    <cellStyle name="Normal 6 7 3 2 4 3 2 2" xfId="43044" xr:uid="{00000000-0005-0000-0000-000057900000}"/>
    <cellStyle name="Normal 6 7 3 2 4 3 3" xfId="33026" xr:uid="{00000000-0005-0000-0000-000058900000}"/>
    <cellStyle name="Normal 6 7 3 2 4 4" xfId="19387" xr:uid="{00000000-0005-0000-0000-000059900000}"/>
    <cellStyle name="Normal 6 7 3 2 4 4 2" xfId="36941" xr:uid="{00000000-0005-0000-0000-00005A900000}"/>
    <cellStyle name="Normal 6 7 3 2 4 5" xfId="26345" xr:uid="{00000000-0005-0000-0000-00005B900000}"/>
    <cellStyle name="Normal 6 7 3 2 5" xfId="19388" xr:uid="{00000000-0005-0000-0000-00005C900000}"/>
    <cellStyle name="Normal 6 7 3 2 5 2" xfId="19389" xr:uid="{00000000-0005-0000-0000-00005D900000}"/>
    <cellStyle name="Normal 6 7 3 2 5 2 2" xfId="43045" xr:uid="{00000000-0005-0000-0000-00005E900000}"/>
    <cellStyle name="Normal 6 7 3 2 5 3" xfId="33027" xr:uid="{00000000-0005-0000-0000-00005F900000}"/>
    <cellStyle name="Normal 6 7 3 2 6" xfId="19390" xr:uid="{00000000-0005-0000-0000-000060900000}"/>
    <cellStyle name="Normal 6 7 3 2 6 2" xfId="19391" xr:uid="{00000000-0005-0000-0000-000061900000}"/>
    <cellStyle name="Normal 6 7 3 2 6 2 2" xfId="43046" xr:uid="{00000000-0005-0000-0000-000062900000}"/>
    <cellStyle name="Normal 6 7 3 2 6 3" xfId="33028" xr:uid="{00000000-0005-0000-0000-000063900000}"/>
    <cellStyle name="Normal 6 7 3 2 7" xfId="19392" xr:uid="{00000000-0005-0000-0000-000064900000}"/>
    <cellStyle name="Normal 6 7 3 2 7 2" xfId="36936" xr:uid="{00000000-0005-0000-0000-000065900000}"/>
    <cellStyle name="Normal 6 7 3 2 8" xfId="26340" xr:uid="{00000000-0005-0000-0000-000066900000}"/>
    <cellStyle name="Normal 6 7 3 3" xfId="19393" xr:uid="{00000000-0005-0000-0000-000067900000}"/>
    <cellStyle name="Normal 6 7 3 3 2" xfId="19394" xr:uid="{00000000-0005-0000-0000-000068900000}"/>
    <cellStyle name="Normal 6 7 3 3 2 2" xfId="19395" xr:uid="{00000000-0005-0000-0000-000069900000}"/>
    <cellStyle name="Normal 6 7 3 3 2 2 2" xfId="19396" xr:uid="{00000000-0005-0000-0000-00006A900000}"/>
    <cellStyle name="Normal 6 7 3 3 2 2 2 2" xfId="19397" xr:uid="{00000000-0005-0000-0000-00006B900000}"/>
    <cellStyle name="Normal 6 7 3 3 2 2 2 2 2" xfId="43047" xr:uid="{00000000-0005-0000-0000-00006C900000}"/>
    <cellStyle name="Normal 6 7 3 3 2 2 2 3" xfId="33029" xr:uid="{00000000-0005-0000-0000-00006D900000}"/>
    <cellStyle name="Normal 6 7 3 3 2 2 3" xfId="19398" xr:uid="{00000000-0005-0000-0000-00006E900000}"/>
    <cellStyle name="Normal 6 7 3 3 2 2 3 2" xfId="19399" xr:uid="{00000000-0005-0000-0000-00006F900000}"/>
    <cellStyle name="Normal 6 7 3 3 2 2 3 2 2" xfId="43048" xr:uid="{00000000-0005-0000-0000-000070900000}"/>
    <cellStyle name="Normal 6 7 3 3 2 2 3 3" xfId="33030" xr:uid="{00000000-0005-0000-0000-000071900000}"/>
    <cellStyle name="Normal 6 7 3 3 2 2 4" xfId="19400" xr:uid="{00000000-0005-0000-0000-000072900000}"/>
    <cellStyle name="Normal 6 7 3 3 2 2 4 2" xfId="36944" xr:uid="{00000000-0005-0000-0000-000073900000}"/>
    <cellStyle name="Normal 6 7 3 3 2 2 5" xfId="26348" xr:uid="{00000000-0005-0000-0000-000074900000}"/>
    <cellStyle name="Normal 6 7 3 3 2 3" xfId="19401" xr:uid="{00000000-0005-0000-0000-000075900000}"/>
    <cellStyle name="Normal 6 7 3 3 2 3 2" xfId="19402" xr:uid="{00000000-0005-0000-0000-000076900000}"/>
    <cellStyle name="Normal 6 7 3 3 2 3 2 2" xfId="19403" xr:uid="{00000000-0005-0000-0000-000077900000}"/>
    <cellStyle name="Normal 6 7 3 3 2 3 2 2 2" xfId="43049" xr:uid="{00000000-0005-0000-0000-000078900000}"/>
    <cellStyle name="Normal 6 7 3 3 2 3 2 3" xfId="33031" xr:uid="{00000000-0005-0000-0000-000079900000}"/>
    <cellStyle name="Normal 6 7 3 3 2 3 3" xfId="19404" xr:uid="{00000000-0005-0000-0000-00007A900000}"/>
    <cellStyle name="Normal 6 7 3 3 2 3 3 2" xfId="19405" xr:uid="{00000000-0005-0000-0000-00007B900000}"/>
    <cellStyle name="Normal 6 7 3 3 2 3 3 2 2" xfId="43050" xr:uid="{00000000-0005-0000-0000-00007C900000}"/>
    <cellStyle name="Normal 6 7 3 3 2 3 3 3" xfId="33032" xr:uid="{00000000-0005-0000-0000-00007D900000}"/>
    <cellStyle name="Normal 6 7 3 3 2 3 4" xfId="19406" xr:uid="{00000000-0005-0000-0000-00007E900000}"/>
    <cellStyle name="Normal 6 7 3 3 2 3 4 2" xfId="36945" xr:uid="{00000000-0005-0000-0000-00007F900000}"/>
    <cellStyle name="Normal 6 7 3 3 2 3 5" xfId="26349" xr:uid="{00000000-0005-0000-0000-000080900000}"/>
    <cellStyle name="Normal 6 7 3 3 2 4" xfId="19407" xr:uid="{00000000-0005-0000-0000-000081900000}"/>
    <cellStyle name="Normal 6 7 3 3 2 4 2" xfId="19408" xr:uid="{00000000-0005-0000-0000-000082900000}"/>
    <cellStyle name="Normal 6 7 3 3 2 4 2 2" xfId="43051" xr:uid="{00000000-0005-0000-0000-000083900000}"/>
    <cellStyle name="Normal 6 7 3 3 2 4 3" xfId="33033" xr:uid="{00000000-0005-0000-0000-000084900000}"/>
    <cellStyle name="Normal 6 7 3 3 2 5" xfId="19409" xr:uid="{00000000-0005-0000-0000-000085900000}"/>
    <cellStyle name="Normal 6 7 3 3 2 5 2" xfId="19410" xr:uid="{00000000-0005-0000-0000-000086900000}"/>
    <cellStyle name="Normal 6 7 3 3 2 5 2 2" xfId="43052" xr:uid="{00000000-0005-0000-0000-000087900000}"/>
    <cellStyle name="Normal 6 7 3 3 2 5 3" xfId="33034" xr:uid="{00000000-0005-0000-0000-000088900000}"/>
    <cellStyle name="Normal 6 7 3 3 2 6" xfId="19411" xr:uid="{00000000-0005-0000-0000-000089900000}"/>
    <cellStyle name="Normal 6 7 3 3 2 6 2" xfId="36943" xr:uid="{00000000-0005-0000-0000-00008A900000}"/>
    <cellStyle name="Normal 6 7 3 3 2 7" xfId="26347" xr:uid="{00000000-0005-0000-0000-00008B900000}"/>
    <cellStyle name="Normal 6 7 3 3 3" xfId="19412" xr:uid="{00000000-0005-0000-0000-00008C900000}"/>
    <cellStyle name="Normal 6 7 3 3 3 2" xfId="19413" xr:uid="{00000000-0005-0000-0000-00008D900000}"/>
    <cellStyle name="Normal 6 7 3 3 3 2 2" xfId="19414" xr:uid="{00000000-0005-0000-0000-00008E900000}"/>
    <cellStyle name="Normal 6 7 3 3 3 2 2 2" xfId="43053" xr:uid="{00000000-0005-0000-0000-00008F900000}"/>
    <cellStyle name="Normal 6 7 3 3 3 2 3" xfId="33035" xr:uid="{00000000-0005-0000-0000-000090900000}"/>
    <cellStyle name="Normal 6 7 3 3 3 3" xfId="19415" xr:uid="{00000000-0005-0000-0000-000091900000}"/>
    <cellStyle name="Normal 6 7 3 3 3 3 2" xfId="19416" xr:uid="{00000000-0005-0000-0000-000092900000}"/>
    <cellStyle name="Normal 6 7 3 3 3 3 2 2" xfId="43054" xr:uid="{00000000-0005-0000-0000-000093900000}"/>
    <cellStyle name="Normal 6 7 3 3 3 3 3" xfId="33036" xr:uid="{00000000-0005-0000-0000-000094900000}"/>
    <cellStyle name="Normal 6 7 3 3 3 4" xfId="19417" xr:uid="{00000000-0005-0000-0000-000095900000}"/>
    <cellStyle name="Normal 6 7 3 3 3 4 2" xfId="36946" xr:uid="{00000000-0005-0000-0000-000096900000}"/>
    <cellStyle name="Normal 6 7 3 3 3 5" xfId="26350" xr:uid="{00000000-0005-0000-0000-000097900000}"/>
    <cellStyle name="Normal 6 7 3 3 4" xfId="19418" xr:uid="{00000000-0005-0000-0000-000098900000}"/>
    <cellStyle name="Normal 6 7 3 3 4 2" xfId="19419" xr:uid="{00000000-0005-0000-0000-000099900000}"/>
    <cellStyle name="Normal 6 7 3 3 4 2 2" xfId="19420" xr:uid="{00000000-0005-0000-0000-00009A900000}"/>
    <cellStyle name="Normal 6 7 3 3 4 2 2 2" xfId="43055" xr:uid="{00000000-0005-0000-0000-00009B900000}"/>
    <cellStyle name="Normal 6 7 3 3 4 2 3" xfId="33037" xr:uid="{00000000-0005-0000-0000-00009C900000}"/>
    <cellStyle name="Normal 6 7 3 3 4 3" xfId="19421" xr:uid="{00000000-0005-0000-0000-00009D900000}"/>
    <cellStyle name="Normal 6 7 3 3 4 3 2" xfId="19422" xr:uid="{00000000-0005-0000-0000-00009E900000}"/>
    <cellStyle name="Normal 6 7 3 3 4 3 2 2" xfId="43056" xr:uid="{00000000-0005-0000-0000-00009F900000}"/>
    <cellStyle name="Normal 6 7 3 3 4 3 3" xfId="33038" xr:uid="{00000000-0005-0000-0000-0000A0900000}"/>
    <cellStyle name="Normal 6 7 3 3 4 4" xfId="19423" xr:uid="{00000000-0005-0000-0000-0000A1900000}"/>
    <cellStyle name="Normal 6 7 3 3 4 4 2" xfId="36947" xr:uid="{00000000-0005-0000-0000-0000A2900000}"/>
    <cellStyle name="Normal 6 7 3 3 4 5" xfId="26351" xr:uid="{00000000-0005-0000-0000-0000A3900000}"/>
    <cellStyle name="Normal 6 7 3 3 5" xfId="19424" xr:uid="{00000000-0005-0000-0000-0000A4900000}"/>
    <cellStyle name="Normal 6 7 3 3 5 2" xfId="19425" xr:uid="{00000000-0005-0000-0000-0000A5900000}"/>
    <cellStyle name="Normal 6 7 3 3 5 2 2" xfId="43057" xr:uid="{00000000-0005-0000-0000-0000A6900000}"/>
    <cellStyle name="Normal 6 7 3 3 5 3" xfId="33039" xr:uid="{00000000-0005-0000-0000-0000A7900000}"/>
    <cellStyle name="Normal 6 7 3 3 6" xfId="19426" xr:uid="{00000000-0005-0000-0000-0000A8900000}"/>
    <cellStyle name="Normal 6 7 3 3 6 2" xfId="19427" xr:uid="{00000000-0005-0000-0000-0000A9900000}"/>
    <cellStyle name="Normal 6 7 3 3 6 2 2" xfId="43058" xr:uid="{00000000-0005-0000-0000-0000AA900000}"/>
    <cellStyle name="Normal 6 7 3 3 6 3" xfId="33040" xr:uid="{00000000-0005-0000-0000-0000AB900000}"/>
    <cellStyle name="Normal 6 7 3 3 7" xfId="19428" xr:uid="{00000000-0005-0000-0000-0000AC900000}"/>
    <cellStyle name="Normal 6 7 3 3 7 2" xfId="36942" xr:uid="{00000000-0005-0000-0000-0000AD900000}"/>
    <cellStyle name="Normal 6 7 3 3 8" xfId="26346" xr:uid="{00000000-0005-0000-0000-0000AE900000}"/>
    <cellStyle name="Normal 6 7 3 4" xfId="19429" xr:uid="{00000000-0005-0000-0000-0000AF900000}"/>
    <cellStyle name="Normal 6 7 3 4 2" xfId="19430" xr:uid="{00000000-0005-0000-0000-0000B0900000}"/>
    <cellStyle name="Normal 6 7 3 4 2 2" xfId="19431" xr:uid="{00000000-0005-0000-0000-0000B1900000}"/>
    <cellStyle name="Normal 6 7 3 4 2 2 2" xfId="19432" xr:uid="{00000000-0005-0000-0000-0000B2900000}"/>
    <cellStyle name="Normal 6 7 3 4 2 2 2 2" xfId="43059" xr:uid="{00000000-0005-0000-0000-0000B3900000}"/>
    <cellStyle name="Normal 6 7 3 4 2 2 3" xfId="33041" xr:uid="{00000000-0005-0000-0000-0000B4900000}"/>
    <cellStyle name="Normal 6 7 3 4 2 3" xfId="19433" xr:uid="{00000000-0005-0000-0000-0000B5900000}"/>
    <cellStyle name="Normal 6 7 3 4 2 3 2" xfId="19434" xr:uid="{00000000-0005-0000-0000-0000B6900000}"/>
    <cellStyle name="Normal 6 7 3 4 2 3 2 2" xfId="43060" xr:uid="{00000000-0005-0000-0000-0000B7900000}"/>
    <cellStyle name="Normal 6 7 3 4 2 3 3" xfId="33042" xr:uid="{00000000-0005-0000-0000-0000B8900000}"/>
    <cellStyle name="Normal 6 7 3 4 2 4" xfId="19435" xr:uid="{00000000-0005-0000-0000-0000B9900000}"/>
    <cellStyle name="Normal 6 7 3 4 2 4 2" xfId="36949" xr:uid="{00000000-0005-0000-0000-0000BA900000}"/>
    <cellStyle name="Normal 6 7 3 4 2 5" xfId="26353" xr:uid="{00000000-0005-0000-0000-0000BB900000}"/>
    <cellStyle name="Normal 6 7 3 4 3" xfId="19436" xr:uid="{00000000-0005-0000-0000-0000BC900000}"/>
    <cellStyle name="Normal 6 7 3 4 3 2" xfId="19437" xr:uid="{00000000-0005-0000-0000-0000BD900000}"/>
    <cellStyle name="Normal 6 7 3 4 3 2 2" xfId="19438" xr:uid="{00000000-0005-0000-0000-0000BE900000}"/>
    <cellStyle name="Normal 6 7 3 4 3 2 2 2" xfId="43061" xr:uid="{00000000-0005-0000-0000-0000BF900000}"/>
    <cellStyle name="Normal 6 7 3 4 3 2 3" xfId="33043" xr:uid="{00000000-0005-0000-0000-0000C0900000}"/>
    <cellStyle name="Normal 6 7 3 4 3 3" xfId="19439" xr:uid="{00000000-0005-0000-0000-0000C1900000}"/>
    <cellStyle name="Normal 6 7 3 4 3 3 2" xfId="19440" xr:uid="{00000000-0005-0000-0000-0000C2900000}"/>
    <cellStyle name="Normal 6 7 3 4 3 3 2 2" xfId="43062" xr:uid="{00000000-0005-0000-0000-0000C3900000}"/>
    <cellStyle name="Normal 6 7 3 4 3 3 3" xfId="33044" xr:uid="{00000000-0005-0000-0000-0000C4900000}"/>
    <cellStyle name="Normal 6 7 3 4 3 4" xfId="19441" xr:uid="{00000000-0005-0000-0000-0000C5900000}"/>
    <cellStyle name="Normal 6 7 3 4 3 4 2" xfId="36950" xr:uid="{00000000-0005-0000-0000-0000C6900000}"/>
    <cellStyle name="Normal 6 7 3 4 3 5" xfId="26354" xr:uid="{00000000-0005-0000-0000-0000C7900000}"/>
    <cellStyle name="Normal 6 7 3 4 4" xfId="19442" xr:uid="{00000000-0005-0000-0000-0000C8900000}"/>
    <cellStyle name="Normal 6 7 3 4 4 2" xfId="19443" xr:uid="{00000000-0005-0000-0000-0000C9900000}"/>
    <cellStyle name="Normal 6 7 3 4 4 2 2" xfId="43063" xr:uid="{00000000-0005-0000-0000-0000CA900000}"/>
    <cellStyle name="Normal 6 7 3 4 4 3" xfId="33045" xr:uid="{00000000-0005-0000-0000-0000CB900000}"/>
    <cellStyle name="Normal 6 7 3 4 5" xfId="19444" xr:uid="{00000000-0005-0000-0000-0000CC900000}"/>
    <cellStyle name="Normal 6 7 3 4 5 2" xfId="19445" xr:uid="{00000000-0005-0000-0000-0000CD900000}"/>
    <cellStyle name="Normal 6 7 3 4 5 2 2" xfId="43064" xr:uid="{00000000-0005-0000-0000-0000CE900000}"/>
    <cellStyle name="Normal 6 7 3 4 5 3" xfId="33046" xr:uid="{00000000-0005-0000-0000-0000CF900000}"/>
    <cellStyle name="Normal 6 7 3 4 6" xfId="19446" xr:uid="{00000000-0005-0000-0000-0000D0900000}"/>
    <cellStyle name="Normal 6 7 3 4 6 2" xfId="36948" xr:uid="{00000000-0005-0000-0000-0000D1900000}"/>
    <cellStyle name="Normal 6 7 3 4 7" xfId="26352" xr:uid="{00000000-0005-0000-0000-0000D2900000}"/>
    <cellStyle name="Normal 6 7 3 5" xfId="19447" xr:uid="{00000000-0005-0000-0000-0000D3900000}"/>
    <cellStyle name="Normal 6 7 3 5 2" xfId="19448" xr:uid="{00000000-0005-0000-0000-0000D4900000}"/>
    <cellStyle name="Normal 6 7 3 5 2 2" xfId="19449" xr:uid="{00000000-0005-0000-0000-0000D5900000}"/>
    <cellStyle name="Normal 6 7 3 5 2 2 2" xfId="43065" xr:uid="{00000000-0005-0000-0000-0000D6900000}"/>
    <cellStyle name="Normal 6 7 3 5 2 3" xfId="33047" xr:uid="{00000000-0005-0000-0000-0000D7900000}"/>
    <cellStyle name="Normal 6 7 3 5 3" xfId="19450" xr:uid="{00000000-0005-0000-0000-0000D8900000}"/>
    <cellStyle name="Normal 6 7 3 5 3 2" xfId="19451" xr:uid="{00000000-0005-0000-0000-0000D9900000}"/>
    <cellStyle name="Normal 6 7 3 5 3 2 2" xfId="43066" xr:uid="{00000000-0005-0000-0000-0000DA900000}"/>
    <cellStyle name="Normal 6 7 3 5 3 3" xfId="33048" xr:uid="{00000000-0005-0000-0000-0000DB900000}"/>
    <cellStyle name="Normal 6 7 3 5 4" xfId="19452" xr:uid="{00000000-0005-0000-0000-0000DC900000}"/>
    <cellStyle name="Normal 6 7 3 5 4 2" xfId="36951" xr:uid="{00000000-0005-0000-0000-0000DD900000}"/>
    <cellStyle name="Normal 6 7 3 5 5" xfId="26355" xr:uid="{00000000-0005-0000-0000-0000DE900000}"/>
    <cellStyle name="Normal 6 7 3 6" xfId="19453" xr:uid="{00000000-0005-0000-0000-0000DF900000}"/>
    <cellStyle name="Normal 6 7 3 6 2" xfId="19454" xr:uid="{00000000-0005-0000-0000-0000E0900000}"/>
    <cellStyle name="Normal 6 7 3 6 2 2" xfId="19455" xr:uid="{00000000-0005-0000-0000-0000E1900000}"/>
    <cellStyle name="Normal 6 7 3 6 2 2 2" xfId="43067" xr:uid="{00000000-0005-0000-0000-0000E2900000}"/>
    <cellStyle name="Normal 6 7 3 6 2 3" xfId="33049" xr:uid="{00000000-0005-0000-0000-0000E3900000}"/>
    <cellStyle name="Normal 6 7 3 6 3" xfId="19456" xr:uid="{00000000-0005-0000-0000-0000E4900000}"/>
    <cellStyle name="Normal 6 7 3 6 3 2" xfId="19457" xr:uid="{00000000-0005-0000-0000-0000E5900000}"/>
    <cellStyle name="Normal 6 7 3 6 3 2 2" xfId="43068" xr:uid="{00000000-0005-0000-0000-0000E6900000}"/>
    <cellStyle name="Normal 6 7 3 6 3 3" xfId="33050" xr:uid="{00000000-0005-0000-0000-0000E7900000}"/>
    <cellStyle name="Normal 6 7 3 6 4" xfId="19458" xr:uid="{00000000-0005-0000-0000-0000E8900000}"/>
    <cellStyle name="Normal 6 7 3 6 4 2" xfId="36952" xr:uid="{00000000-0005-0000-0000-0000E9900000}"/>
    <cellStyle name="Normal 6 7 3 6 5" xfId="26356" xr:uid="{00000000-0005-0000-0000-0000EA900000}"/>
    <cellStyle name="Normal 6 7 3 7" xfId="19459" xr:uid="{00000000-0005-0000-0000-0000EB900000}"/>
    <cellStyle name="Normal 6 7 3 7 2" xfId="19460" xr:uid="{00000000-0005-0000-0000-0000EC900000}"/>
    <cellStyle name="Normal 6 7 3 7 2 2" xfId="43069" xr:uid="{00000000-0005-0000-0000-0000ED900000}"/>
    <cellStyle name="Normal 6 7 3 7 3" xfId="33051" xr:uid="{00000000-0005-0000-0000-0000EE900000}"/>
    <cellStyle name="Normal 6 7 3 8" xfId="19461" xr:uid="{00000000-0005-0000-0000-0000EF900000}"/>
    <cellStyle name="Normal 6 7 3 8 2" xfId="19462" xr:uid="{00000000-0005-0000-0000-0000F0900000}"/>
    <cellStyle name="Normal 6 7 3 8 2 2" xfId="43070" xr:uid="{00000000-0005-0000-0000-0000F1900000}"/>
    <cellStyle name="Normal 6 7 3 8 3" xfId="33052" xr:uid="{00000000-0005-0000-0000-0000F2900000}"/>
    <cellStyle name="Normal 6 7 3 9" xfId="19463" xr:uid="{00000000-0005-0000-0000-0000F3900000}"/>
    <cellStyle name="Normal 6 7 3 9 2" xfId="36935" xr:uid="{00000000-0005-0000-0000-0000F4900000}"/>
    <cellStyle name="Normal 6 7 4" xfId="19464" xr:uid="{00000000-0005-0000-0000-0000F5900000}"/>
    <cellStyle name="Normal 6 7 4 2" xfId="19465" xr:uid="{00000000-0005-0000-0000-0000F6900000}"/>
    <cellStyle name="Normal 6 7 4 2 2" xfId="19466" xr:uid="{00000000-0005-0000-0000-0000F7900000}"/>
    <cellStyle name="Normal 6 7 4 2 2 2" xfId="19467" xr:uid="{00000000-0005-0000-0000-0000F8900000}"/>
    <cellStyle name="Normal 6 7 4 2 2 2 2" xfId="19468" xr:uid="{00000000-0005-0000-0000-0000F9900000}"/>
    <cellStyle name="Normal 6 7 4 2 2 2 2 2" xfId="43071" xr:uid="{00000000-0005-0000-0000-0000FA900000}"/>
    <cellStyle name="Normal 6 7 4 2 2 2 3" xfId="33053" xr:uid="{00000000-0005-0000-0000-0000FB900000}"/>
    <cellStyle name="Normal 6 7 4 2 2 3" xfId="19469" xr:uid="{00000000-0005-0000-0000-0000FC900000}"/>
    <cellStyle name="Normal 6 7 4 2 2 3 2" xfId="19470" xr:uid="{00000000-0005-0000-0000-0000FD900000}"/>
    <cellStyle name="Normal 6 7 4 2 2 3 2 2" xfId="43072" xr:uid="{00000000-0005-0000-0000-0000FE900000}"/>
    <cellStyle name="Normal 6 7 4 2 2 3 3" xfId="33054" xr:uid="{00000000-0005-0000-0000-0000FF900000}"/>
    <cellStyle name="Normal 6 7 4 2 2 4" xfId="19471" xr:uid="{00000000-0005-0000-0000-000000910000}"/>
    <cellStyle name="Normal 6 7 4 2 2 4 2" xfId="36955" xr:uid="{00000000-0005-0000-0000-000001910000}"/>
    <cellStyle name="Normal 6 7 4 2 2 5" xfId="26359" xr:uid="{00000000-0005-0000-0000-000002910000}"/>
    <cellStyle name="Normal 6 7 4 2 3" xfId="19472" xr:uid="{00000000-0005-0000-0000-000003910000}"/>
    <cellStyle name="Normal 6 7 4 2 3 2" xfId="19473" xr:uid="{00000000-0005-0000-0000-000004910000}"/>
    <cellStyle name="Normal 6 7 4 2 3 2 2" xfId="19474" xr:uid="{00000000-0005-0000-0000-000005910000}"/>
    <cellStyle name="Normal 6 7 4 2 3 2 2 2" xfId="43073" xr:uid="{00000000-0005-0000-0000-000006910000}"/>
    <cellStyle name="Normal 6 7 4 2 3 2 3" xfId="33055" xr:uid="{00000000-0005-0000-0000-000007910000}"/>
    <cellStyle name="Normal 6 7 4 2 3 3" xfId="19475" xr:uid="{00000000-0005-0000-0000-000008910000}"/>
    <cellStyle name="Normal 6 7 4 2 3 3 2" xfId="19476" xr:uid="{00000000-0005-0000-0000-000009910000}"/>
    <cellStyle name="Normal 6 7 4 2 3 3 2 2" xfId="43074" xr:uid="{00000000-0005-0000-0000-00000A910000}"/>
    <cellStyle name="Normal 6 7 4 2 3 3 3" xfId="33056" xr:uid="{00000000-0005-0000-0000-00000B910000}"/>
    <cellStyle name="Normal 6 7 4 2 3 4" xfId="19477" xr:uid="{00000000-0005-0000-0000-00000C910000}"/>
    <cellStyle name="Normal 6 7 4 2 3 4 2" xfId="36956" xr:uid="{00000000-0005-0000-0000-00000D910000}"/>
    <cellStyle name="Normal 6 7 4 2 3 5" xfId="26360" xr:uid="{00000000-0005-0000-0000-00000E910000}"/>
    <cellStyle name="Normal 6 7 4 2 4" xfId="19478" xr:uid="{00000000-0005-0000-0000-00000F910000}"/>
    <cellStyle name="Normal 6 7 4 2 4 2" xfId="19479" xr:uid="{00000000-0005-0000-0000-000010910000}"/>
    <cellStyle name="Normal 6 7 4 2 4 2 2" xfId="43075" xr:uid="{00000000-0005-0000-0000-000011910000}"/>
    <cellStyle name="Normal 6 7 4 2 4 3" xfId="33057" xr:uid="{00000000-0005-0000-0000-000012910000}"/>
    <cellStyle name="Normal 6 7 4 2 5" xfId="19480" xr:uid="{00000000-0005-0000-0000-000013910000}"/>
    <cellStyle name="Normal 6 7 4 2 5 2" xfId="19481" xr:uid="{00000000-0005-0000-0000-000014910000}"/>
    <cellStyle name="Normal 6 7 4 2 5 2 2" xfId="43076" xr:uid="{00000000-0005-0000-0000-000015910000}"/>
    <cellStyle name="Normal 6 7 4 2 5 3" xfId="33058" xr:uid="{00000000-0005-0000-0000-000016910000}"/>
    <cellStyle name="Normal 6 7 4 2 6" xfId="19482" xr:uid="{00000000-0005-0000-0000-000017910000}"/>
    <cellStyle name="Normal 6 7 4 2 6 2" xfId="36954" xr:uid="{00000000-0005-0000-0000-000018910000}"/>
    <cellStyle name="Normal 6 7 4 2 7" xfId="26358" xr:uid="{00000000-0005-0000-0000-000019910000}"/>
    <cellStyle name="Normal 6 7 4 3" xfId="19483" xr:uid="{00000000-0005-0000-0000-00001A910000}"/>
    <cellStyle name="Normal 6 7 4 3 2" xfId="19484" xr:uid="{00000000-0005-0000-0000-00001B910000}"/>
    <cellStyle name="Normal 6 7 4 3 2 2" xfId="19485" xr:uid="{00000000-0005-0000-0000-00001C910000}"/>
    <cellStyle name="Normal 6 7 4 3 2 2 2" xfId="43077" xr:uid="{00000000-0005-0000-0000-00001D910000}"/>
    <cellStyle name="Normal 6 7 4 3 2 3" xfId="33059" xr:uid="{00000000-0005-0000-0000-00001E910000}"/>
    <cellStyle name="Normal 6 7 4 3 3" xfId="19486" xr:uid="{00000000-0005-0000-0000-00001F910000}"/>
    <cellStyle name="Normal 6 7 4 3 3 2" xfId="19487" xr:uid="{00000000-0005-0000-0000-000020910000}"/>
    <cellStyle name="Normal 6 7 4 3 3 2 2" xfId="43078" xr:uid="{00000000-0005-0000-0000-000021910000}"/>
    <cellStyle name="Normal 6 7 4 3 3 3" xfId="33060" xr:uid="{00000000-0005-0000-0000-000022910000}"/>
    <cellStyle name="Normal 6 7 4 3 4" xfId="19488" xr:uid="{00000000-0005-0000-0000-000023910000}"/>
    <cellStyle name="Normal 6 7 4 3 4 2" xfId="36957" xr:uid="{00000000-0005-0000-0000-000024910000}"/>
    <cellStyle name="Normal 6 7 4 3 5" xfId="26361" xr:uid="{00000000-0005-0000-0000-000025910000}"/>
    <cellStyle name="Normal 6 7 4 4" xfId="19489" xr:uid="{00000000-0005-0000-0000-000026910000}"/>
    <cellStyle name="Normal 6 7 4 4 2" xfId="19490" xr:uid="{00000000-0005-0000-0000-000027910000}"/>
    <cellStyle name="Normal 6 7 4 4 2 2" xfId="19491" xr:uid="{00000000-0005-0000-0000-000028910000}"/>
    <cellStyle name="Normal 6 7 4 4 2 2 2" xfId="43079" xr:uid="{00000000-0005-0000-0000-000029910000}"/>
    <cellStyle name="Normal 6 7 4 4 2 3" xfId="33061" xr:uid="{00000000-0005-0000-0000-00002A910000}"/>
    <cellStyle name="Normal 6 7 4 4 3" xfId="19492" xr:uid="{00000000-0005-0000-0000-00002B910000}"/>
    <cellStyle name="Normal 6 7 4 4 3 2" xfId="19493" xr:uid="{00000000-0005-0000-0000-00002C910000}"/>
    <cellStyle name="Normal 6 7 4 4 3 2 2" xfId="43080" xr:uid="{00000000-0005-0000-0000-00002D910000}"/>
    <cellStyle name="Normal 6 7 4 4 3 3" xfId="33062" xr:uid="{00000000-0005-0000-0000-00002E910000}"/>
    <cellStyle name="Normal 6 7 4 4 4" xfId="19494" xr:uid="{00000000-0005-0000-0000-00002F910000}"/>
    <cellStyle name="Normal 6 7 4 4 4 2" xfId="36958" xr:uid="{00000000-0005-0000-0000-000030910000}"/>
    <cellStyle name="Normal 6 7 4 4 5" xfId="26362" xr:uid="{00000000-0005-0000-0000-000031910000}"/>
    <cellStyle name="Normal 6 7 4 5" xfId="19495" xr:uid="{00000000-0005-0000-0000-000032910000}"/>
    <cellStyle name="Normal 6 7 4 5 2" xfId="19496" xr:uid="{00000000-0005-0000-0000-000033910000}"/>
    <cellStyle name="Normal 6 7 4 5 2 2" xfId="43081" xr:uid="{00000000-0005-0000-0000-000034910000}"/>
    <cellStyle name="Normal 6 7 4 5 3" xfId="33063" xr:uid="{00000000-0005-0000-0000-000035910000}"/>
    <cellStyle name="Normal 6 7 4 6" xfId="19497" xr:uid="{00000000-0005-0000-0000-000036910000}"/>
    <cellStyle name="Normal 6 7 4 6 2" xfId="19498" xr:uid="{00000000-0005-0000-0000-000037910000}"/>
    <cellStyle name="Normal 6 7 4 6 2 2" xfId="43082" xr:uid="{00000000-0005-0000-0000-000038910000}"/>
    <cellStyle name="Normal 6 7 4 6 3" xfId="33064" xr:uid="{00000000-0005-0000-0000-000039910000}"/>
    <cellStyle name="Normal 6 7 4 7" xfId="19499" xr:uid="{00000000-0005-0000-0000-00003A910000}"/>
    <cellStyle name="Normal 6 7 4 7 2" xfId="36953" xr:uid="{00000000-0005-0000-0000-00003B910000}"/>
    <cellStyle name="Normal 6 7 4 8" xfId="26357" xr:uid="{00000000-0005-0000-0000-00003C910000}"/>
    <cellStyle name="Normal 6 7 5" xfId="19500" xr:uid="{00000000-0005-0000-0000-00003D910000}"/>
    <cellStyle name="Normal 6 7 5 2" xfId="19501" xr:uid="{00000000-0005-0000-0000-00003E910000}"/>
    <cellStyle name="Normal 6 7 5 2 2" xfId="19502" xr:uid="{00000000-0005-0000-0000-00003F910000}"/>
    <cellStyle name="Normal 6 7 5 2 2 2" xfId="19503" xr:uid="{00000000-0005-0000-0000-000040910000}"/>
    <cellStyle name="Normal 6 7 5 2 2 2 2" xfId="19504" xr:uid="{00000000-0005-0000-0000-000041910000}"/>
    <cellStyle name="Normal 6 7 5 2 2 2 2 2" xfId="43083" xr:uid="{00000000-0005-0000-0000-000042910000}"/>
    <cellStyle name="Normal 6 7 5 2 2 2 3" xfId="33065" xr:uid="{00000000-0005-0000-0000-000043910000}"/>
    <cellStyle name="Normal 6 7 5 2 2 3" xfId="19505" xr:uid="{00000000-0005-0000-0000-000044910000}"/>
    <cellStyle name="Normal 6 7 5 2 2 3 2" xfId="19506" xr:uid="{00000000-0005-0000-0000-000045910000}"/>
    <cellStyle name="Normal 6 7 5 2 2 3 2 2" xfId="43084" xr:uid="{00000000-0005-0000-0000-000046910000}"/>
    <cellStyle name="Normal 6 7 5 2 2 3 3" xfId="33066" xr:uid="{00000000-0005-0000-0000-000047910000}"/>
    <cellStyle name="Normal 6 7 5 2 2 4" xfId="19507" xr:uid="{00000000-0005-0000-0000-000048910000}"/>
    <cellStyle name="Normal 6 7 5 2 2 4 2" xfId="36961" xr:uid="{00000000-0005-0000-0000-000049910000}"/>
    <cellStyle name="Normal 6 7 5 2 2 5" xfId="26365" xr:uid="{00000000-0005-0000-0000-00004A910000}"/>
    <cellStyle name="Normal 6 7 5 2 3" xfId="19508" xr:uid="{00000000-0005-0000-0000-00004B910000}"/>
    <cellStyle name="Normal 6 7 5 2 3 2" xfId="19509" xr:uid="{00000000-0005-0000-0000-00004C910000}"/>
    <cellStyle name="Normal 6 7 5 2 3 2 2" xfId="19510" xr:uid="{00000000-0005-0000-0000-00004D910000}"/>
    <cellStyle name="Normal 6 7 5 2 3 2 2 2" xfId="43085" xr:uid="{00000000-0005-0000-0000-00004E910000}"/>
    <cellStyle name="Normal 6 7 5 2 3 2 3" xfId="33067" xr:uid="{00000000-0005-0000-0000-00004F910000}"/>
    <cellStyle name="Normal 6 7 5 2 3 3" xfId="19511" xr:uid="{00000000-0005-0000-0000-000050910000}"/>
    <cellStyle name="Normal 6 7 5 2 3 3 2" xfId="19512" xr:uid="{00000000-0005-0000-0000-000051910000}"/>
    <cellStyle name="Normal 6 7 5 2 3 3 2 2" xfId="43086" xr:uid="{00000000-0005-0000-0000-000052910000}"/>
    <cellStyle name="Normal 6 7 5 2 3 3 3" xfId="33068" xr:uid="{00000000-0005-0000-0000-000053910000}"/>
    <cellStyle name="Normal 6 7 5 2 3 4" xfId="19513" xr:uid="{00000000-0005-0000-0000-000054910000}"/>
    <cellStyle name="Normal 6 7 5 2 3 4 2" xfId="36962" xr:uid="{00000000-0005-0000-0000-000055910000}"/>
    <cellStyle name="Normal 6 7 5 2 3 5" xfId="26366" xr:uid="{00000000-0005-0000-0000-000056910000}"/>
    <cellStyle name="Normal 6 7 5 2 4" xfId="19514" xr:uid="{00000000-0005-0000-0000-000057910000}"/>
    <cellStyle name="Normal 6 7 5 2 4 2" xfId="19515" xr:uid="{00000000-0005-0000-0000-000058910000}"/>
    <cellStyle name="Normal 6 7 5 2 4 2 2" xfId="43087" xr:uid="{00000000-0005-0000-0000-000059910000}"/>
    <cellStyle name="Normal 6 7 5 2 4 3" xfId="33069" xr:uid="{00000000-0005-0000-0000-00005A910000}"/>
    <cellStyle name="Normal 6 7 5 2 5" xfId="19516" xr:uid="{00000000-0005-0000-0000-00005B910000}"/>
    <cellStyle name="Normal 6 7 5 2 5 2" xfId="19517" xr:uid="{00000000-0005-0000-0000-00005C910000}"/>
    <cellStyle name="Normal 6 7 5 2 5 2 2" xfId="43088" xr:uid="{00000000-0005-0000-0000-00005D910000}"/>
    <cellStyle name="Normal 6 7 5 2 5 3" xfId="33070" xr:uid="{00000000-0005-0000-0000-00005E910000}"/>
    <cellStyle name="Normal 6 7 5 2 6" xfId="19518" xr:uid="{00000000-0005-0000-0000-00005F910000}"/>
    <cellStyle name="Normal 6 7 5 2 6 2" xfId="36960" xr:uid="{00000000-0005-0000-0000-000060910000}"/>
    <cellStyle name="Normal 6 7 5 2 7" xfId="26364" xr:uid="{00000000-0005-0000-0000-000061910000}"/>
    <cellStyle name="Normal 6 7 5 3" xfId="19519" xr:uid="{00000000-0005-0000-0000-000062910000}"/>
    <cellStyle name="Normal 6 7 5 3 2" xfId="19520" xr:uid="{00000000-0005-0000-0000-000063910000}"/>
    <cellStyle name="Normal 6 7 5 3 2 2" xfId="19521" xr:uid="{00000000-0005-0000-0000-000064910000}"/>
    <cellStyle name="Normal 6 7 5 3 2 2 2" xfId="43089" xr:uid="{00000000-0005-0000-0000-000065910000}"/>
    <cellStyle name="Normal 6 7 5 3 2 3" xfId="33071" xr:uid="{00000000-0005-0000-0000-000066910000}"/>
    <cellStyle name="Normal 6 7 5 3 3" xfId="19522" xr:uid="{00000000-0005-0000-0000-000067910000}"/>
    <cellStyle name="Normal 6 7 5 3 3 2" xfId="19523" xr:uid="{00000000-0005-0000-0000-000068910000}"/>
    <cellStyle name="Normal 6 7 5 3 3 2 2" xfId="43090" xr:uid="{00000000-0005-0000-0000-000069910000}"/>
    <cellStyle name="Normal 6 7 5 3 3 3" xfId="33072" xr:uid="{00000000-0005-0000-0000-00006A910000}"/>
    <cellStyle name="Normal 6 7 5 3 4" xfId="19524" xr:uid="{00000000-0005-0000-0000-00006B910000}"/>
    <cellStyle name="Normal 6 7 5 3 4 2" xfId="36963" xr:uid="{00000000-0005-0000-0000-00006C910000}"/>
    <cellStyle name="Normal 6 7 5 3 5" xfId="26367" xr:uid="{00000000-0005-0000-0000-00006D910000}"/>
    <cellStyle name="Normal 6 7 5 4" xfId="19525" xr:uid="{00000000-0005-0000-0000-00006E910000}"/>
    <cellStyle name="Normal 6 7 5 4 2" xfId="19526" xr:uid="{00000000-0005-0000-0000-00006F910000}"/>
    <cellStyle name="Normal 6 7 5 4 2 2" xfId="19527" xr:uid="{00000000-0005-0000-0000-000070910000}"/>
    <cellStyle name="Normal 6 7 5 4 2 2 2" xfId="43091" xr:uid="{00000000-0005-0000-0000-000071910000}"/>
    <cellStyle name="Normal 6 7 5 4 2 3" xfId="33073" xr:uid="{00000000-0005-0000-0000-000072910000}"/>
    <cellStyle name="Normal 6 7 5 4 3" xfId="19528" xr:uid="{00000000-0005-0000-0000-000073910000}"/>
    <cellStyle name="Normal 6 7 5 4 3 2" xfId="19529" xr:uid="{00000000-0005-0000-0000-000074910000}"/>
    <cellStyle name="Normal 6 7 5 4 3 2 2" xfId="43092" xr:uid="{00000000-0005-0000-0000-000075910000}"/>
    <cellStyle name="Normal 6 7 5 4 3 3" xfId="33074" xr:uid="{00000000-0005-0000-0000-000076910000}"/>
    <cellStyle name="Normal 6 7 5 4 4" xfId="19530" xr:uid="{00000000-0005-0000-0000-000077910000}"/>
    <cellStyle name="Normal 6 7 5 4 4 2" xfId="36964" xr:uid="{00000000-0005-0000-0000-000078910000}"/>
    <cellStyle name="Normal 6 7 5 4 5" xfId="26368" xr:uid="{00000000-0005-0000-0000-000079910000}"/>
    <cellStyle name="Normal 6 7 5 5" xfId="19531" xr:uid="{00000000-0005-0000-0000-00007A910000}"/>
    <cellStyle name="Normal 6 7 5 5 2" xfId="19532" xr:uid="{00000000-0005-0000-0000-00007B910000}"/>
    <cellStyle name="Normal 6 7 5 5 2 2" xfId="43093" xr:uid="{00000000-0005-0000-0000-00007C910000}"/>
    <cellStyle name="Normal 6 7 5 5 3" xfId="33075" xr:uid="{00000000-0005-0000-0000-00007D910000}"/>
    <cellStyle name="Normal 6 7 5 6" xfId="19533" xr:uid="{00000000-0005-0000-0000-00007E910000}"/>
    <cellStyle name="Normal 6 7 5 6 2" xfId="19534" xr:uid="{00000000-0005-0000-0000-00007F910000}"/>
    <cellStyle name="Normal 6 7 5 6 2 2" xfId="43094" xr:uid="{00000000-0005-0000-0000-000080910000}"/>
    <cellStyle name="Normal 6 7 5 6 3" xfId="33076" xr:uid="{00000000-0005-0000-0000-000081910000}"/>
    <cellStyle name="Normal 6 7 5 7" xfId="19535" xr:uid="{00000000-0005-0000-0000-000082910000}"/>
    <cellStyle name="Normal 6 7 5 7 2" xfId="36959" xr:uid="{00000000-0005-0000-0000-000083910000}"/>
    <cellStyle name="Normal 6 7 5 8" xfId="26363" xr:uid="{00000000-0005-0000-0000-000084910000}"/>
    <cellStyle name="Normal 6 7 6" xfId="19536" xr:uid="{00000000-0005-0000-0000-000085910000}"/>
    <cellStyle name="Normal 6 7 6 2" xfId="19537" xr:uid="{00000000-0005-0000-0000-000086910000}"/>
    <cellStyle name="Normal 6 7 6 2 2" xfId="19538" xr:uid="{00000000-0005-0000-0000-000087910000}"/>
    <cellStyle name="Normal 6 7 6 2 2 2" xfId="19539" xr:uid="{00000000-0005-0000-0000-000088910000}"/>
    <cellStyle name="Normal 6 7 6 2 2 2 2" xfId="19540" xr:uid="{00000000-0005-0000-0000-000089910000}"/>
    <cellStyle name="Normal 6 7 6 2 2 2 2 2" xfId="43095" xr:uid="{00000000-0005-0000-0000-00008A910000}"/>
    <cellStyle name="Normal 6 7 6 2 2 2 3" xfId="33077" xr:uid="{00000000-0005-0000-0000-00008B910000}"/>
    <cellStyle name="Normal 6 7 6 2 2 3" xfId="19541" xr:uid="{00000000-0005-0000-0000-00008C910000}"/>
    <cellStyle name="Normal 6 7 6 2 2 3 2" xfId="19542" xr:uid="{00000000-0005-0000-0000-00008D910000}"/>
    <cellStyle name="Normal 6 7 6 2 2 3 2 2" xfId="43096" xr:uid="{00000000-0005-0000-0000-00008E910000}"/>
    <cellStyle name="Normal 6 7 6 2 2 3 3" xfId="33078" xr:uid="{00000000-0005-0000-0000-00008F910000}"/>
    <cellStyle name="Normal 6 7 6 2 2 4" xfId="19543" xr:uid="{00000000-0005-0000-0000-000090910000}"/>
    <cellStyle name="Normal 6 7 6 2 2 4 2" xfId="36967" xr:uid="{00000000-0005-0000-0000-000091910000}"/>
    <cellStyle name="Normal 6 7 6 2 2 5" xfId="26371" xr:uid="{00000000-0005-0000-0000-000092910000}"/>
    <cellStyle name="Normal 6 7 6 2 3" xfId="19544" xr:uid="{00000000-0005-0000-0000-000093910000}"/>
    <cellStyle name="Normal 6 7 6 2 3 2" xfId="19545" xr:uid="{00000000-0005-0000-0000-000094910000}"/>
    <cellStyle name="Normal 6 7 6 2 3 2 2" xfId="19546" xr:uid="{00000000-0005-0000-0000-000095910000}"/>
    <cellStyle name="Normal 6 7 6 2 3 2 2 2" xfId="43097" xr:uid="{00000000-0005-0000-0000-000096910000}"/>
    <cellStyle name="Normal 6 7 6 2 3 2 3" xfId="33079" xr:uid="{00000000-0005-0000-0000-000097910000}"/>
    <cellStyle name="Normal 6 7 6 2 3 3" xfId="19547" xr:uid="{00000000-0005-0000-0000-000098910000}"/>
    <cellStyle name="Normal 6 7 6 2 3 3 2" xfId="19548" xr:uid="{00000000-0005-0000-0000-000099910000}"/>
    <cellStyle name="Normal 6 7 6 2 3 3 2 2" xfId="43098" xr:uid="{00000000-0005-0000-0000-00009A910000}"/>
    <cellStyle name="Normal 6 7 6 2 3 3 3" xfId="33080" xr:uid="{00000000-0005-0000-0000-00009B910000}"/>
    <cellStyle name="Normal 6 7 6 2 3 4" xfId="19549" xr:uid="{00000000-0005-0000-0000-00009C910000}"/>
    <cellStyle name="Normal 6 7 6 2 3 4 2" xfId="36968" xr:uid="{00000000-0005-0000-0000-00009D910000}"/>
    <cellStyle name="Normal 6 7 6 2 3 5" xfId="26372" xr:uid="{00000000-0005-0000-0000-00009E910000}"/>
    <cellStyle name="Normal 6 7 6 2 4" xfId="19550" xr:uid="{00000000-0005-0000-0000-00009F910000}"/>
    <cellStyle name="Normal 6 7 6 2 4 2" xfId="19551" xr:uid="{00000000-0005-0000-0000-0000A0910000}"/>
    <cellStyle name="Normal 6 7 6 2 4 2 2" xfId="43099" xr:uid="{00000000-0005-0000-0000-0000A1910000}"/>
    <cellStyle name="Normal 6 7 6 2 4 3" xfId="33081" xr:uid="{00000000-0005-0000-0000-0000A2910000}"/>
    <cellStyle name="Normal 6 7 6 2 5" xfId="19552" xr:uid="{00000000-0005-0000-0000-0000A3910000}"/>
    <cellStyle name="Normal 6 7 6 2 5 2" xfId="19553" xr:uid="{00000000-0005-0000-0000-0000A4910000}"/>
    <cellStyle name="Normal 6 7 6 2 5 2 2" xfId="43100" xr:uid="{00000000-0005-0000-0000-0000A5910000}"/>
    <cellStyle name="Normal 6 7 6 2 5 3" xfId="33082" xr:uid="{00000000-0005-0000-0000-0000A6910000}"/>
    <cellStyle name="Normal 6 7 6 2 6" xfId="19554" xr:uid="{00000000-0005-0000-0000-0000A7910000}"/>
    <cellStyle name="Normal 6 7 6 2 6 2" xfId="36966" xr:uid="{00000000-0005-0000-0000-0000A8910000}"/>
    <cellStyle name="Normal 6 7 6 2 7" xfId="26370" xr:uid="{00000000-0005-0000-0000-0000A9910000}"/>
    <cellStyle name="Normal 6 7 6 3" xfId="19555" xr:uid="{00000000-0005-0000-0000-0000AA910000}"/>
    <cellStyle name="Normal 6 7 6 3 2" xfId="19556" xr:uid="{00000000-0005-0000-0000-0000AB910000}"/>
    <cellStyle name="Normal 6 7 6 3 2 2" xfId="19557" xr:uid="{00000000-0005-0000-0000-0000AC910000}"/>
    <cellStyle name="Normal 6 7 6 3 2 2 2" xfId="43101" xr:uid="{00000000-0005-0000-0000-0000AD910000}"/>
    <cellStyle name="Normal 6 7 6 3 2 3" xfId="33083" xr:uid="{00000000-0005-0000-0000-0000AE910000}"/>
    <cellStyle name="Normal 6 7 6 3 3" xfId="19558" xr:uid="{00000000-0005-0000-0000-0000AF910000}"/>
    <cellStyle name="Normal 6 7 6 3 3 2" xfId="19559" xr:uid="{00000000-0005-0000-0000-0000B0910000}"/>
    <cellStyle name="Normal 6 7 6 3 3 2 2" xfId="43102" xr:uid="{00000000-0005-0000-0000-0000B1910000}"/>
    <cellStyle name="Normal 6 7 6 3 3 3" xfId="33084" xr:uid="{00000000-0005-0000-0000-0000B2910000}"/>
    <cellStyle name="Normal 6 7 6 3 4" xfId="19560" xr:uid="{00000000-0005-0000-0000-0000B3910000}"/>
    <cellStyle name="Normal 6 7 6 3 4 2" xfId="36969" xr:uid="{00000000-0005-0000-0000-0000B4910000}"/>
    <cellStyle name="Normal 6 7 6 3 5" xfId="26373" xr:uid="{00000000-0005-0000-0000-0000B5910000}"/>
    <cellStyle name="Normal 6 7 6 4" xfId="19561" xr:uid="{00000000-0005-0000-0000-0000B6910000}"/>
    <cellStyle name="Normal 6 7 6 4 2" xfId="19562" xr:uid="{00000000-0005-0000-0000-0000B7910000}"/>
    <cellStyle name="Normal 6 7 6 4 2 2" xfId="19563" xr:uid="{00000000-0005-0000-0000-0000B8910000}"/>
    <cellStyle name="Normal 6 7 6 4 2 2 2" xfId="43103" xr:uid="{00000000-0005-0000-0000-0000B9910000}"/>
    <cellStyle name="Normal 6 7 6 4 2 3" xfId="33085" xr:uid="{00000000-0005-0000-0000-0000BA910000}"/>
    <cellStyle name="Normal 6 7 6 4 3" xfId="19564" xr:uid="{00000000-0005-0000-0000-0000BB910000}"/>
    <cellStyle name="Normal 6 7 6 4 3 2" xfId="19565" xr:uid="{00000000-0005-0000-0000-0000BC910000}"/>
    <cellStyle name="Normal 6 7 6 4 3 2 2" xfId="43104" xr:uid="{00000000-0005-0000-0000-0000BD910000}"/>
    <cellStyle name="Normal 6 7 6 4 3 3" xfId="33086" xr:uid="{00000000-0005-0000-0000-0000BE910000}"/>
    <cellStyle name="Normal 6 7 6 4 4" xfId="19566" xr:uid="{00000000-0005-0000-0000-0000BF910000}"/>
    <cellStyle name="Normal 6 7 6 4 4 2" xfId="36970" xr:uid="{00000000-0005-0000-0000-0000C0910000}"/>
    <cellStyle name="Normal 6 7 6 4 5" xfId="26374" xr:uid="{00000000-0005-0000-0000-0000C1910000}"/>
    <cellStyle name="Normal 6 7 6 5" xfId="19567" xr:uid="{00000000-0005-0000-0000-0000C2910000}"/>
    <cellStyle name="Normal 6 7 6 5 2" xfId="19568" xr:uid="{00000000-0005-0000-0000-0000C3910000}"/>
    <cellStyle name="Normal 6 7 6 5 2 2" xfId="43105" xr:uid="{00000000-0005-0000-0000-0000C4910000}"/>
    <cellStyle name="Normal 6 7 6 5 3" xfId="33087" xr:uid="{00000000-0005-0000-0000-0000C5910000}"/>
    <cellStyle name="Normal 6 7 6 6" xfId="19569" xr:uid="{00000000-0005-0000-0000-0000C6910000}"/>
    <cellStyle name="Normal 6 7 6 6 2" xfId="19570" xr:uid="{00000000-0005-0000-0000-0000C7910000}"/>
    <cellStyle name="Normal 6 7 6 6 2 2" xfId="43106" xr:uid="{00000000-0005-0000-0000-0000C8910000}"/>
    <cellStyle name="Normal 6 7 6 6 3" xfId="33088" xr:uid="{00000000-0005-0000-0000-0000C9910000}"/>
    <cellStyle name="Normal 6 7 6 7" xfId="19571" xr:uid="{00000000-0005-0000-0000-0000CA910000}"/>
    <cellStyle name="Normal 6 7 6 7 2" xfId="36965" xr:uid="{00000000-0005-0000-0000-0000CB910000}"/>
    <cellStyle name="Normal 6 7 6 8" xfId="26369" xr:uid="{00000000-0005-0000-0000-0000CC910000}"/>
    <cellStyle name="Normal 6 7 7" xfId="19572" xr:uid="{00000000-0005-0000-0000-0000CD910000}"/>
    <cellStyle name="Normal 6 7 7 2" xfId="19573" xr:uid="{00000000-0005-0000-0000-0000CE910000}"/>
    <cellStyle name="Normal 6 7 7 2 2" xfId="19574" xr:uid="{00000000-0005-0000-0000-0000CF910000}"/>
    <cellStyle name="Normal 6 7 7 2 2 2" xfId="19575" xr:uid="{00000000-0005-0000-0000-0000D0910000}"/>
    <cellStyle name="Normal 6 7 7 2 2 2 2" xfId="43107" xr:uid="{00000000-0005-0000-0000-0000D1910000}"/>
    <cellStyle name="Normal 6 7 7 2 2 3" xfId="33089" xr:uid="{00000000-0005-0000-0000-0000D2910000}"/>
    <cellStyle name="Normal 6 7 7 2 3" xfId="19576" xr:uid="{00000000-0005-0000-0000-0000D3910000}"/>
    <cellStyle name="Normal 6 7 7 2 3 2" xfId="19577" xr:uid="{00000000-0005-0000-0000-0000D4910000}"/>
    <cellStyle name="Normal 6 7 7 2 3 2 2" xfId="43108" xr:uid="{00000000-0005-0000-0000-0000D5910000}"/>
    <cellStyle name="Normal 6 7 7 2 3 3" xfId="33090" xr:uid="{00000000-0005-0000-0000-0000D6910000}"/>
    <cellStyle name="Normal 6 7 7 2 4" xfId="19578" xr:uid="{00000000-0005-0000-0000-0000D7910000}"/>
    <cellStyle name="Normal 6 7 7 2 4 2" xfId="36972" xr:uid="{00000000-0005-0000-0000-0000D8910000}"/>
    <cellStyle name="Normal 6 7 7 2 5" xfId="26376" xr:uid="{00000000-0005-0000-0000-0000D9910000}"/>
    <cellStyle name="Normal 6 7 7 3" xfId="19579" xr:uid="{00000000-0005-0000-0000-0000DA910000}"/>
    <cellStyle name="Normal 6 7 7 3 2" xfId="19580" xr:uid="{00000000-0005-0000-0000-0000DB910000}"/>
    <cellStyle name="Normal 6 7 7 3 2 2" xfId="19581" xr:uid="{00000000-0005-0000-0000-0000DC910000}"/>
    <cellStyle name="Normal 6 7 7 3 2 2 2" xfId="43109" xr:uid="{00000000-0005-0000-0000-0000DD910000}"/>
    <cellStyle name="Normal 6 7 7 3 2 3" xfId="33091" xr:uid="{00000000-0005-0000-0000-0000DE910000}"/>
    <cellStyle name="Normal 6 7 7 3 3" xfId="19582" xr:uid="{00000000-0005-0000-0000-0000DF910000}"/>
    <cellStyle name="Normal 6 7 7 3 3 2" xfId="19583" xr:uid="{00000000-0005-0000-0000-0000E0910000}"/>
    <cellStyle name="Normal 6 7 7 3 3 2 2" xfId="43110" xr:uid="{00000000-0005-0000-0000-0000E1910000}"/>
    <cellStyle name="Normal 6 7 7 3 3 3" xfId="33092" xr:uid="{00000000-0005-0000-0000-0000E2910000}"/>
    <cellStyle name="Normal 6 7 7 3 4" xfId="19584" xr:uid="{00000000-0005-0000-0000-0000E3910000}"/>
    <cellStyle name="Normal 6 7 7 3 4 2" xfId="36973" xr:uid="{00000000-0005-0000-0000-0000E4910000}"/>
    <cellStyle name="Normal 6 7 7 3 5" xfId="26377" xr:uid="{00000000-0005-0000-0000-0000E5910000}"/>
    <cellStyle name="Normal 6 7 7 4" xfId="19585" xr:uid="{00000000-0005-0000-0000-0000E6910000}"/>
    <cellStyle name="Normal 6 7 7 4 2" xfId="19586" xr:uid="{00000000-0005-0000-0000-0000E7910000}"/>
    <cellStyle name="Normal 6 7 7 4 2 2" xfId="43111" xr:uid="{00000000-0005-0000-0000-0000E8910000}"/>
    <cellStyle name="Normal 6 7 7 4 3" xfId="33093" xr:uid="{00000000-0005-0000-0000-0000E9910000}"/>
    <cellStyle name="Normal 6 7 7 5" xfId="19587" xr:uid="{00000000-0005-0000-0000-0000EA910000}"/>
    <cellStyle name="Normal 6 7 7 5 2" xfId="19588" xr:uid="{00000000-0005-0000-0000-0000EB910000}"/>
    <cellStyle name="Normal 6 7 7 5 2 2" xfId="43112" xr:uid="{00000000-0005-0000-0000-0000EC910000}"/>
    <cellStyle name="Normal 6 7 7 5 3" xfId="33094" xr:uid="{00000000-0005-0000-0000-0000ED910000}"/>
    <cellStyle name="Normal 6 7 7 6" xfId="19589" xr:uid="{00000000-0005-0000-0000-0000EE910000}"/>
    <cellStyle name="Normal 6 7 7 6 2" xfId="36971" xr:uid="{00000000-0005-0000-0000-0000EF910000}"/>
    <cellStyle name="Normal 6 7 7 7" xfId="26375" xr:uid="{00000000-0005-0000-0000-0000F0910000}"/>
    <cellStyle name="Normal 6 7 8" xfId="19590" xr:uid="{00000000-0005-0000-0000-0000F1910000}"/>
    <cellStyle name="Normal 6 7 8 2" xfId="19591" xr:uid="{00000000-0005-0000-0000-0000F2910000}"/>
    <cellStyle name="Normal 6 7 8 2 2" xfId="19592" xr:uid="{00000000-0005-0000-0000-0000F3910000}"/>
    <cellStyle name="Normal 6 7 8 2 2 2" xfId="43113" xr:uid="{00000000-0005-0000-0000-0000F4910000}"/>
    <cellStyle name="Normal 6 7 8 2 3" xfId="33095" xr:uid="{00000000-0005-0000-0000-0000F5910000}"/>
    <cellStyle name="Normal 6 7 8 3" xfId="19593" xr:uid="{00000000-0005-0000-0000-0000F6910000}"/>
    <cellStyle name="Normal 6 7 8 3 2" xfId="19594" xr:uid="{00000000-0005-0000-0000-0000F7910000}"/>
    <cellStyle name="Normal 6 7 8 3 2 2" xfId="43114" xr:uid="{00000000-0005-0000-0000-0000F8910000}"/>
    <cellStyle name="Normal 6 7 8 3 3" xfId="33096" xr:uid="{00000000-0005-0000-0000-0000F9910000}"/>
    <cellStyle name="Normal 6 7 8 4" xfId="19595" xr:uid="{00000000-0005-0000-0000-0000FA910000}"/>
    <cellStyle name="Normal 6 7 8 4 2" xfId="36974" xr:uid="{00000000-0005-0000-0000-0000FB910000}"/>
    <cellStyle name="Normal 6 7 8 5" xfId="26378" xr:uid="{00000000-0005-0000-0000-0000FC910000}"/>
    <cellStyle name="Normal 6 7 9" xfId="19596" xr:uid="{00000000-0005-0000-0000-0000FD910000}"/>
    <cellStyle name="Normal 6 7 9 2" xfId="19597" xr:uid="{00000000-0005-0000-0000-0000FE910000}"/>
    <cellStyle name="Normal 6 7 9 2 2" xfId="19598" xr:uid="{00000000-0005-0000-0000-0000FF910000}"/>
    <cellStyle name="Normal 6 7 9 2 2 2" xfId="43115" xr:uid="{00000000-0005-0000-0000-000000920000}"/>
    <cellStyle name="Normal 6 7 9 2 3" xfId="33097" xr:uid="{00000000-0005-0000-0000-000001920000}"/>
    <cellStyle name="Normal 6 7 9 3" xfId="19599" xr:uid="{00000000-0005-0000-0000-000002920000}"/>
    <cellStyle name="Normal 6 7 9 3 2" xfId="19600" xr:uid="{00000000-0005-0000-0000-000003920000}"/>
    <cellStyle name="Normal 6 7 9 3 2 2" xfId="43116" xr:uid="{00000000-0005-0000-0000-000004920000}"/>
    <cellStyle name="Normal 6 7 9 3 3" xfId="33098" xr:uid="{00000000-0005-0000-0000-000005920000}"/>
    <cellStyle name="Normal 6 7 9 4" xfId="19601" xr:uid="{00000000-0005-0000-0000-000006920000}"/>
    <cellStyle name="Normal 6 7 9 4 2" xfId="36975" xr:uid="{00000000-0005-0000-0000-000007920000}"/>
    <cellStyle name="Normal 6 7 9 5" xfId="26379" xr:uid="{00000000-0005-0000-0000-000008920000}"/>
    <cellStyle name="Normal 6 8" xfId="19602" xr:uid="{00000000-0005-0000-0000-000009920000}"/>
    <cellStyle name="Normal 6 8 10" xfId="19603" xr:uid="{00000000-0005-0000-0000-00000A920000}"/>
    <cellStyle name="Normal 6 8 10 2" xfId="19604" xr:uid="{00000000-0005-0000-0000-00000B920000}"/>
    <cellStyle name="Normal 6 8 10 2 2" xfId="43117" xr:uid="{00000000-0005-0000-0000-00000C920000}"/>
    <cellStyle name="Normal 6 8 10 3" xfId="33099" xr:uid="{00000000-0005-0000-0000-00000D920000}"/>
    <cellStyle name="Normal 6 8 11" xfId="19605" xr:uid="{00000000-0005-0000-0000-00000E920000}"/>
    <cellStyle name="Normal 6 8 11 2" xfId="19606" xr:uid="{00000000-0005-0000-0000-00000F920000}"/>
    <cellStyle name="Normal 6 8 11 2 2" xfId="43118" xr:uid="{00000000-0005-0000-0000-000010920000}"/>
    <cellStyle name="Normal 6 8 11 3" xfId="33100" xr:uid="{00000000-0005-0000-0000-000011920000}"/>
    <cellStyle name="Normal 6 8 12" xfId="19607" xr:uid="{00000000-0005-0000-0000-000012920000}"/>
    <cellStyle name="Normal 6 8 12 2" xfId="36976" xr:uid="{00000000-0005-0000-0000-000013920000}"/>
    <cellStyle name="Normal 6 8 13" xfId="26380" xr:uid="{00000000-0005-0000-0000-000014920000}"/>
    <cellStyle name="Normal 6 8 2" xfId="19608" xr:uid="{00000000-0005-0000-0000-000015920000}"/>
    <cellStyle name="Normal 6 8 2 10" xfId="19609" xr:uid="{00000000-0005-0000-0000-000016920000}"/>
    <cellStyle name="Normal 6 8 2 10 2" xfId="19610" xr:uid="{00000000-0005-0000-0000-000017920000}"/>
    <cellStyle name="Normal 6 8 2 10 2 2" xfId="43119" xr:uid="{00000000-0005-0000-0000-000018920000}"/>
    <cellStyle name="Normal 6 8 2 10 3" xfId="33101" xr:uid="{00000000-0005-0000-0000-000019920000}"/>
    <cellStyle name="Normal 6 8 2 11" xfId="19611" xr:uid="{00000000-0005-0000-0000-00001A920000}"/>
    <cellStyle name="Normal 6 8 2 11 2" xfId="36977" xr:uid="{00000000-0005-0000-0000-00001B920000}"/>
    <cellStyle name="Normal 6 8 2 12" xfId="26381" xr:uid="{00000000-0005-0000-0000-00001C920000}"/>
    <cellStyle name="Normal 6 8 2 2" xfId="19612" xr:uid="{00000000-0005-0000-0000-00001D920000}"/>
    <cellStyle name="Normal 6 8 2 2 10" xfId="26382" xr:uid="{00000000-0005-0000-0000-00001E920000}"/>
    <cellStyle name="Normal 6 8 2 2 2" xfId="19613" xr:uid="{00000000-0005-0000-0000-00001F920000}"/>
    <cellStyle name="Normal 6 8 2 2 2 2" xfId="19614" xr:uid="{00000000-0005-0000-0000-000020920000}"/>
    <cellStyle name="Normal 6 8 2 2 2 2 2" xfId="19615" xr:uid="{00000000-0005-0000-0000-000021920000}"/>
    <cellStyle name="Normal 6 8 2 2 2 2 2 2" xfId="19616" xr:uid="{00000000-0005-0000-0000-000022920000}"/>
    <cellStyle name="Normal 6 8 2 2 2 2 2 2 2" xfId="19617" xr:uid="{00000000-0005-0000-0000-000023920000}"/>
    <cellStyle name="Normal 6 8 2 2 2 2 2 2 2 2" xfId="43120" xr:uid="{00000000-0005-0000-0000-000024920000}"/>
    <cellStyle name="Normal 6 8 2 2 2 2 2 2 3" xfId="33102" xr:uid="{00000000-0005-0000-0000-000025920000}"/>
    <cellStyle name="Normal 6 8 2 2 2 2 2 3" xfId="19618" xr:uid="{00000000-0005-0000-0000-000026920000}"/>
    <cellStyle name="Normal 6 8 2 2 2 2 2 3 2" xfId="19619" xr:uid="{00000000-0005-0000-0000-000027920000}"/>
    <cellStyle name="Normal 6 8 2 2 2 2 2 3 2 2" xfId="43121" xr:uid="{00000000-0005-0000-0000-000028920000}"/>
    <cellStyle name="Normal 6 8 2 2 2 2 2 3 3" xfId="33103" xr:uid="{00000000-0005-0000-0000-000029920000}"/>
    <cellStyle name="Normal 6 8 2 2 2 2 2 4" xfId="19620" xr:uid="{00000000-0005-0000-0000-00002A920000}"/>
    <cellStyle name="Normal 6 8 2 2 2 2 2 4 2" xfId="36981" xr:uid="{00000000-0005-0000-0000-00002B920000}"/>
    <cellStyle name="Normal 6 8 2 2 2 2 2 5" xfId="26385" xr:uid="{00000000-0005-0000-0000-00002C920000}"/>
    <cellStyle name="Normal 6 8 2 2 2 2 3" xfId="19621" xr:uid="{00000000-0005-0000-0000-00002D920000}"/>
    <cellStyle name="Normal 6 8 2 2 2 2 3 2" xfId="19622" xr:uid="{00000000-0005-0000-0000-00002E920000}"/>
    <cellStyle name="Normal 6 8 2 2 2 2 3 2 2" xfId="19623" xr:uid="{00000000-0005-0000-0000-00002F920000}"/>
    <cellStyle name="Normal 6 8 2 2 2 2 3 2 2 2" xfId="43122" xr:uid="{00000000-0005-0000-0000-000030920000}"/>
    <cellStyle name="Normal 6 8 2 2 2 2 3 2 3" xfId="33104" xr:uid="{00000000-0005-0000-0000-000031920000}"/>
    <cellStyle name="Normal 6 8 2 2 2 2 3 3" xfId="19624" xr:uid="{00000000-0005-0000-0000-000032920000}"/>
    <cellStyle name="Normal 6 8 2 2 2 2 3 3 2" xfId="19625" xr:uid="{00000000-0005-0000-0000-000033920000}"/>
    <cellStyle name="Normal 6 8 2 2 2 2 3 3 2 2" xfId="43123" xr:uid="{00000000-0005-0000-0000-000034920000}"/>
    <cellStyle name="Normal 6 8 2 2 2 2 3 3 3" xfId="33105" xr:uid="{00000000-0005-0000-0000-000035920000}"/>
    <cellStyle name="Normal 6 8 2 2 2 2 3 4" xfId="19626" xr:uid="{00000000-0005-0000-0000-000036920000}"/>
    <cellStyle name="Normal 6 8 2 2 2 2 3 4 2" xfId="36982" xr:uid="{00000000-0005-0000-0000-000037920000}"/>
    <cellStyle name="Normal 6 8 2 2 2 2 3 5" xfId="26386" xr:uid="{00000000-0005-0000-0000-000038920000}"/>
    <cellStyle name="Normal 6 8 2 2 2 2 4" xfId="19627" xr:uid="{00000000-0005-0000-0000-000039920000}"/>
    <cellStyle name="Normal 6 8 2 2 2 2 4 2" xfId="19628" xr:uid="{00000000-0005-0000-0000-00003A920000}"/>
    <cellStyle name="Normal 6 8 2 2 2 2 4 2 2" xfId="43124" xr:uid="{00000000-0005-0000-0000-00003B920000}"/>
    <cellStyle name="Normal 6 8 2 2 2 2 4 3" xfId="33106" xr:uid="{00000000-0005-0000-0000-00003C920000}"/>
    <cellStyle name="Normal 6 8 2 2 2 2 5" xfId="19629" xr:uid="{00000000-0005-0000-0000-00003D920000}"/>
    <cellStyle name="Normal 6 8 2 2 2 2 5 2" xfId="19630" xr:uid="{00000000-0005-0000-0000-00003E920000}"/>
    <cellStyle name="Normal 6 8 2 2 2 2 5 2 2" xfId="43125" xr:uid="{00000000-0005-0000-0000-00003F920000}"/>
    <cellStyle name="Normal 6 8 2 2 2 2 5 3" xfId="33107" xr:uid="{00000000-0005-0000-0000-000040920000}"/>
    <cellStyle name="Normal 6 8 2 2 2 2 6" xfId="19631" xr:uid="{00000000-0005-0000-0000-000041920000}"/>
    <cellStyle name="Normal 6 8 2 2 2 2 6 2" xfId="36980" xr:uid="{00000000-0005-0000-0000-000042920000}"/>
    <cellStyle name="Normal 6 8 2 2 2 2 7" xfId="26384" xr:uid="{00000000-0005-0000-0000-000043920000}"/>
    <cellStyle name="Normal 6 8 2 2 2 3" xfId="19632" xr:uid="{00000000-0005-0000-0000-000044920000}"/>
    <cellStyle name="Normal 6 8 2 2 2 3 2" xfId="19633" xr:uid="{00000000-0005-0000-0000-000045920000}"/>
    <cellStyle name="Normal 6 8 2 2 2 3 2 2" xfId="19634" xr:uid="{00000000-0005-0000-0000-000046920000}"/>
    <cellStyle name="Normal 6 8 2 2 2 3 2 2 2" xfId="43126" xr:uid="{00000000-0005-0000-0000-000047920000}"/>
    <cellStyle name="Normal 6 8 2 2 2 3 2 3" xfId="33108" xr:uid="{00000000-0005-0000-0000-000048920000}"/>
    <cellStyle name="Normal 6 8 2 2 2 3 3" xfId="19635" xr:uid="{00000000-0005-0000-0000-000049920000}"/>
    <cellStyle name="Normal 6 8 2 2 2 3 3 2" xfId="19636" xr:uid="{00000000-0005-0000-0000-00004A920000}"/>
    <cellStyle name="Normal 6 8 2 2 2 3 3 2 2" xfId="43127" xr:uid="{00000000-0005-0000-0000-00004B920000}"/>
    <cellStyle name="Normal 6 8 2 2 2 3 3 3" xfId="33109" xr:uid="{00000000-0005-0000-0000-00004C920000}"/>
    <cellStyle name="Normal 6 8 2 2 2 3 4" xfId="19637" xr:uid="{00000000-0005-0000-0000-00004D920000}"/>
    <cellStyle name="Normal 6 8 2 2 2 3 4 2" xfId="36983" xr:uid="{00000000-0005-0000-0000-00004E920000}"/>
    <cellStyle name="Normal 6 8 2 2 2 3 5" xfId="26387" xr:uid="{00000000-0005-0000-0000-00004F920000}"/>
    <cellStyle name="Normal 6 8 2 2 2 4" xfId="19638" xr:uid="{00000000-0005-0000-0000-000050920000}"/>
    <cellStyle name="Normal 6 8 2 2 2 4 2" xfId="19639" xr:uid="{00000000-0005-0000-0000-000051920000}"/>
    <cellStyle name="Normal 6 8 2 2 2 4 2 2" xfId="19640" xr:uid="{00000000-0005-0000-0000-000052920000}"/>
    <cellStyle name="Normal 6 8 2 2 2 4 2 2 2" xfId="43128" xr:uid="{00000000-0005-0000-0000-000053920000}"/>
    <cellStyle name="Normal 6 8 2 2 2 4 2 3" xfId="33110" xr:uid="{00000000-0005-0000-0000-000054920000}"/>
    <cellStyle name="Normal 6 8 2 2 2 4 3" xfId="19641" xr:uid="{00000000-0005-0000-0000-000055920000}"/>
    <cellStyle name="Normal 6 8 2 2 2 4 3 2" xfId="19642" xr:uid="{00000000-0005-0000-0000-000056920000}"/>
    <cellStyle name="Normal 6 8 2 2 2 4 3 2 2" xfId="43129" xr:uid="{00000000-0005-0000-0000-000057920000}"/>
    <cellStyle name="Normal 6 8 2 2 2 4 3 3" xfId="33111" xr:uid="{00000000-0005-0000-0000-000058920000}"/>
    <cellStyle name="Normal 6 8 2 2 2 4 4" xfId="19643" xr:uid="{00000000-0005-0000-0000-000059920000}"/>
    <cellStyle name="Normal 6 8 2 2 2 4 4 2" xfId="36984" xr:uid="{00000000-0005-0000-0000-00005A920000}"/>
    <cellStyle name="Normal 6 8 2 2 2 4 5" xfId="26388" xr:uid="{00000000-0005-0000-0000-00005B920000}"/>
    <cellStyle name="Normal 6 8 2 2 2 5" xfId="19644" xr:uid="{00000000-0005-0000-0000-00005C920000}"/>
    <cellStyle name="Normal 6 8 2 2 2 5 2" xfId="19645" xr:uid="{00000000-0005-0000-0000-00005D920000}"/>
    <cellStyle name="Normal 6 8 2 2 2 5 2 2" xfId="43130" xr:uid="{00000000-0005-0000-0000-00005E920000}"/>
    <cellStyle name="Normal 6 8 2 2 2 5 3" xfId="33112" xr:uid="{00000000-0005-0000-0000-00005F920000}"/>
    <cellStyle name="Normal 6 8 2 2 2 6" xfId="19646" xr:uid="{00000000-0005-0000-0000-000060920000}"/>
    <cellStyle name="Normal 6 8 2 2 2 6 2" xfId="19647" xr:uid="{00000000-0005-0000-0000-000061920000}"/>
    <cellStyle name="Normal 6 8 2 2 2 6 2 2" xfId="43131" xr:uid="{00000000-0005-0000-0000-000062920000}"/>
    <cellStyle name="Normal 6 8 2 2 2 6 3" xfId="33113" xr:uid="{00000000-0005-0000-0000-000063920000}"/>
    <cellStyle name="Normal 6 8 2 2 2 7" xfId="19648" xr:uid="{00000000-0005-0000-0000-000064920000}"/>
    <cellStyle name="Normal 6 8 2 2 2 7 2" xfId="36979" xr:uid="{00000000-0005-0000-0000-000065920000}"/>
    <cellStyle name="Normal 6 8 2 2 2 8" xfId="26383" xr:uid="{00000000-0005-0000-0000-000066920000}"/>
    <cellStyle name="Normal 6 8 2 2 3" xfId="19649" xr:uid="{00000000-0005-0000-0000-000067920000}"/>
    <cellStyle name="Normal 6 8 2 2 3 2" xfId="19650" xr:uid="{00000000-0005-0000-0000-000068920000}"/>
    <cellStyle name="Normal 6 8 2 2 3 2 2" xfId="19651" xr:uid="{00000000-0005-0000-0000-000069920000}"/>
    <cellStyle name="Normal 6 8 2 2 3 2 2 2" xfId="19652" xr:uid="{00000000-0005-0000-0000-00006A920000}"/>
    <cellStyle name="Normal 6 8 2 2 3 2 2 2 2" xfId="19653" xr:uid="{00000000-0005-0000-0000-00006B920000}"/>
    <cellStyle name="Normal 6 8 2 2 3 2 2 2 2 2" xfId="43132" xr:uid="{00000000-0005-0000-0000-00006C920000}"/>
    <cellStyle name="Normal 6 8 2 2 3 2 2 2 3" xfId="33114" xr:uid="{00000000-0005-0000-0000-00006D920000}"/>
    <cellStyle name="Normal 6 8 2 2 3 2 2 3" xfId="19654" xr:uid="{00000000-0005-0000-0000-00006E920000}"/>
    <cellStyle name="Normal 6 8 2 2 3 2 2 3 2" xfId="19655" xr:uid="{00000000-0005-0000-0000-00006F920000}"/>
    <cellStyle name="Normal 6 8 2 2 3 2 2 3 2 2" xfId="43133" xr:uid="{00000000-0005-0000-0000-000070920000}"/>
    <cellStyle name="Normal 6 8 2 2 3 2 2 3 3" xfId="33115" xr:uid="{00000000-0005-0000-0000-000071920000}"/>
    <cellStyle name="Normal 6 8 2 2 3 2 2 4" xfId="19656" xr:uid="{00000000-0005-0000-0000-000072920000}"/>
    <cellStyle name="Normal 6 8 2 2 3 2 2 4 2" xfId="36987" xr:uid="{00000000-0005-0000-0000-000073920000}"/>
    <cellStyle name="Normal 6 8 2 2 3 2 2 5" xfId="26391" xr:uid="{00000000-0005-0000-0000-000074920000}"/>
    <cellStyle name="Normal 6 8 2 2 3 2 3" xfId="19657" xr:uid="{00000000-0005-0000-0000-000075920000}"/>
    <cellStyle name="Normal 6 8 2 2 3 2 3 2" xfId="19658" xr:uid="{00000000-0005-0000-0000-000076920000}"/>
    <cellStyle name="Normal 6 8 2 2 3 2 3 2 2" xfId="19659" xr:uid="{00000000-0005-0000-0000-000077920000}"/>
    <cellStyle name="Normal 6 8 2 2 3 2 3 2 2 2" xfId="43134" xr:uid="{00000000-0005-0000-0000-000078920000}"/>
    <cellStyle name="Normal 6 8 2 2 3 2 3 2 3" xfId="33116" xr:uid="{00000000-0005-0000-0000-000079920000}"/>
    <cellStyle name="Normal 6 8 2 2 3 2 3 3" xfId="19660" xr:uid="{00000000-0005-0000-0000-00007A920000}"/>
    <cellStyle name="Normal 6 8 2 2 3 2 3 3 2" xfId="19661" xr:uid="{00000000-0005-0000-0000-00007B920000}"/>
    <cellStyle name="Normal 6 8 2 2 3 2 3 3 2 2" xfId="43135" xr:uid="{00000000-0005-0000-0000-00007C920000}"/>
    <cellStyle name="Normal 6 8 2 2 3 2 3 3 3" xfId="33117" xr:uid="{00000000-0005-0000-0000-00007D920000}"/>
    <cellStyle name="Normal 6 8 2 2 3 2 3 4" xfId="19662" xr:uid="{00000000-0005-0000-0000-00007E920000}"/>
    <cellStyle name="Normal 6 8 2 2 3 2 3 4 2" xfId="36988" xr:uid="{00000000-0005-0000-0000-00007F920000}"/>
    <cellStyle name="Normal 6 8 2 2 3 2 3 5" xfId="26392" xr:uid="{00000000-0005-0000-0000-000080920000}"/>
    <cellStyle name="Normal 6 8 2 2 3 2 4" xfId="19663" xr:uid="{00000000-0005-0000-0000-000081920000}"/>
    <cellStyle name="Normal 6 8 2 2 3 2 4 2" xfId="19664" xr:uid="{00000000-0005-0000-0000-000082920000}"/>
    <cellStyle name="Normal 6 8 2 2 3 2 4 2 2" xfId="43136" xr:uid="{00000000-0005-0000-0000-000083920000}"/>
    <cellStyle name="Normal 6 8 2 2 3 2 4 3" xfId="33118" xr:uid="{00000000-0005-0000-0000-000084920000}"/>
    <cellStyle name="Normal 6 8 2 2 3 2 5" xfId="19665" xr:uid="{00000000-0005-0000-0000-000085920000}"/>
    <cellStyle name="Normal 6 8 2 2 3 2 5 2" xfId="19666" xr:uid="{00000000-0005-0000-0000-000086920000}"/>
    <cellStyle name="Normal 6 8 2 2 3 2 5 2 2" xfId="43137" xr:uid="{00000000-0005-0000-0000-000087920000}"/>
    <cellStyle name="Normal 6 8 2 2 3 2 5 3" xfId="33119" xr:uid="{00000000-0005-0000-0000-000088920000}"/>
    <cellStyle name="Normal 6 8 2 2 3 2 6" xfId="19667" xr:uid="{00000000-0005-0000-0000-000089920000}"/>
    <cellStyle name="Normal 6 8 2 2 3 2 6 2" xfId="36986" xr:uid="{00000000-0005-0000-0000-00008A920000}"/>
    <cellStyle name="Normal 6 8 2 2 3 2 7" xfId="26390" xr:uid="{00000000-0005-0000-0000-00008B920000}"/>
    <cellStyle name="Normal 6 8 2 2 3 3" xfId="19668" xr:uid="{00000000-0005-0000-0000-00008C920000}"/>
    <cellStyle name="Normal 6 8 2 2 3 3 2" xfId="19669" xr:uid="{00000000-0005-0000-0000-00008D920000}"/>
    <cellStyle name="Normal 6 8 2 2 3 3 2 2" xfId="19670" xr:uid="{00000000-0005-0000-0000-00008E920000}"/>
    <cellStyle name="Normal 6 8 2 2 3 3 2 2 2" xfId="43138" xr:uid="{00000000-0005-0000-0000-00008F920000}"/>
    <cellStyle name="Normal 6 8 2 2 3 3 2 3" xfId="33120" xr:uid="{00000000-0005-0000-0000-000090920000}"/>
    <cellStyle name="Normal 6 8 2 2 3 3 3" xfId="19671" xr:uid="{00000000-0005-0000-0000-000091920000}"/>
    <cellStyle name="Normal 6 8 2 2 3 3 3 2" xfId="19672" xr:uid="{00000000-0005-0000-0000-000092920000}"/>
    <cellStyle name="Normal 6 8 2 2 3 3 3 2 2" xfId="43139" xr:uid="{00000000-0005-0000-0000-000093920000}"/>
    <cellStyle name="Normal 6 8 2 2 3 3 3 3" xfId="33121" xr:uid="{00000000-0005-0000-0000-000094920000}"/>
    <cellStyle name="Normal 6 8 2 2 3 3 4" xfId="19673" xr:uid="{00000000-0005-0000-0000-000095920000}"/>
    <cellStyle name="Normal 6 8 2 2 3 3 4 2" xfId="36989" xr:uid="{00000000-0005-0000-0000-000096920000}"/>
    <cellStyle name="Normal 6 8 2 2 3 3 5" xfId="26393" xr:uid="{00000000-0005-0000-0000-000097920000}"/>
    <cellStyle name="Normal 6 8 2 2 3 4" xfId="19674" xr:uid="{00000000-0005-0000-0000-000098920000}"/>
    <cellStyle name="Normal 6 8 2 2 3 4 2" xfId="19675" xr:uid="{00000000-0005-0000-0000-000099920000}"/>
    <cellStyle name="Normal 6 8 2 2 3 4 2 2" xfId="19676" xr:uid="{00000000-0005-0000-0000-00009A920000}"/>
    <cellStyle name="Normal 6 8 2 2 3 4 2 2 2" xfId="43140" xr:uid="{00000000-0005-0000-0000-00009B920000}"/>
    <cellStyle name="Normal 6 8 2 2 3 4 2 3" xfId="33122" xr:uid="{00000000-0005-0000-0000-00009C920000}"/>
    <cellStyle name="Normal 6 8 2 2 3 4 3" xfId="19677" xr:uid="{00000000-0005-0000-0000-00009D920000}"/>
    <cellStyle name="Normal 6 8 2 2 3 4 3 2" xfId="19678" xr:uid="{00000000-0005-0000-0000-00009E920000}"/>
    <cellStyle name="Normal 6 8 2 2 3 4 3 2 2" xfId="43141" xr:uid="{00000000-0005-0000-0000-00009F920000}"/>
    <cellStyle name="Normal 6 8 2 2 3 4 3 3" xfId="33123" xr:uid="{00000000-0005-0000-0000-0000A0920000}"/>
    <cellStyle name="Normal 6 8 2 2 3 4 4" xfId="19679" xr:uid="{00000000-0005-0000-0000-0000A1920000}"/>
    <cellStyle name="Normal 6 8 2 2 3 4 4 2" xfId="36990" xr:uid="{00000000-0005-0000-0000-0000A2920000}"/>
    <cellStyle name="Normal 6 8 2 2 3 4 5" xfId="26394" xr:uid="{00000000-0005-0000-0000-0000A3920000}"/>
    <cellStyle name="Normal 6 8 2 2 3 5" xfId="19680" xr:uid="{00000000-0005-0000-0000-0000A4920000}"/>
    <cellStyle name="Normal 6 8 2 2 3 5 2" xfId="19681" xr:uid="{00000000-0005-0000-0000-0000A5920000}"/>
    <cellStyle name="Normal 6 8 2 2 3 5 2 2" xfId="43142" xr:uid="{00000000-0005-0000-0000-0000A6920000}"/>
    <cellStyle name="Normal 6 8 2 2 3 5 3" xfId="33124" xr:uid="{00000000-0005-0000-0000-0000A7920000}"/>
    <cellStyle name="Normal 6 8 2 2 3 6" xfId="19682" xr:uid="{00000000-0005-0000-0000-0000A8920000}"/>
    <cellStyle name="Normal 6 8 2 2 3 6 2" xfId="19683" xr:uid="{00000000-0005-0000-0000-0000A9920000}"/>
    <cellStyle name="Normal 6 8 2 2 3 6 2 2" xfId="43143" xr:uid="{00000000-0005-0000-0000-0000AA920000}"/>
    <cellStyle name="Normal 6 8 2 2 3 6 3" xfId="33125" xr:uid="{00000000-0005-0000-0000-0000AB920000}"/>
    <cellStyle name="Normal 6 8 2 2 3 7" xfId="19684" xr:uid="{00000000-0005-0000-0000-0000AC920000}"/>
    <cellStyle name="Normal 6 8 2 2 3 7 2" xfId="36985" xr:uid="{00000000-0005-0000-0000-0000AD920000}"/>
    <cellStyle name="Normal 6 8 2 2 3 8" xfId="26389" xr:uid="{00000000-0005-0000-0000-0000AE920000}"/>
    <cellStyle name="Normal 6 8 2 2 4" xfId="19685" xr:uid="{00000000-0005-0000-0000-0000AF920000}"/>
    <cellStyle name="Normal 6 8 2 2 4 2" xfId="19686" xr:uid="{00000000-0005-0000-0000-0000B0920000}"/>
    <cellStyle name="Normal 6 8 2 2 4 2 2" xfId="19687" xr:uid="{00000000-0005-0000-0000-0000B1920000}"/>
    <cellStyle name="Normal 6 8 2 2 4 2 2 2" xfId="19688" xr:uid="{00000000-0005-0000-0000-0000B2920000}"/>
    <cellStyle name="Normal 6 8 2 2 4 2 2 2 2" xfId="43144" xr:uid="{00000000-0005-0000-0000-0000B3920000}"/>
    <cellStyle name="Normal 6 8 2 2 4 2 2 3" xfId="33126" xr:uid="{00000000-0005-0000-0000-0000B4920000}"/>
    <cellStyle name="Normal 6 8 2 2 4 2 3" xfId="19689" xr:uid="{00000000-0005-0000-0000-0000B5920000}"/>
    <cellStyle name="Normal 6 8 2 2 4 2 3 2" xfId="19690" xr:uid="{00000000-0005-0000-0000-0000B6920000}"/>
    <cellStyle name="Normal 6 8 2 2 4 2 3 2 2" xfId="43145" xr:uid="{00000000-0005-0000-0000-0000B7920000}"/>
    <cellStyle name="Normal 6 8 2 2 4 2 3 3" xfId="33127" xr:uid="{00000000-0005-0000-0000-0000B8920000}"/>
    <cellStyle name="Normal 6 8 2 2 4 2 4" xfId="19691" xr:uid="{00000000-0005-0000-0000-0000B9920000}"/>
    <cellStyle name="Normal 6 8 2 2 4 2 4 2" xfId="36992" xr:uid="{00000000-0005-0000-0000-0000BA920000}"/>
    <cellStyle name="Normal 6 8 2 2 4 2 5" xfId="26396" xr:uid="{00000000-0005-0000-0000-0000BB920000}"/>
    <cellStyle name="Normal 6 8 2 2 4 3" xfId="19692" xr:uid="{00000000-0005-0000-0000-0000BC920000}"/>
    <cellStyle name="Normal 6 8 2 2 4 3 2" xfId="19693" xr:uid="{00000000-0005-0000-0000-0000BD920000}"/>
    <cellStyle name="Normal 6 8 2 2 4 3 2 2" xfId="19694" xr:uid="{00000000-0005-0000-0000-0000BE920000}"/>
    <cellStyle name="Normal 6 8 2 2 4 3 2 2 2" xfId="43146" xr:uid="{00000000-0005-0000-0000-0000BF920000}"/>
    <cellStyle name="Normal 6 8 2 2 4 3 2 3" xfId="33128" xr:uid="{00000000-0005-0000-0000-0000C0920000}"/>
    <cellStyle name="Normal 6 8 2 2 4 3 3" xfId="19695" xr:uid="{00000000-0005-0000-0000-0000C1920000}"/>
    <cellStyle name="Normal 6 8 2 2 4 3 3 2" xfId="19696" xr:uid="{00000000-0005-0000-0000-0000C2920000}"/>
    <cellStyle name="Normal 6 8 2 2 4 3 3 2 2" xfId="43147" xr:uid="{00000000-0005-0000-0000-0000C3920000}"/>
    <cellStyle name="Normal 6 8 2 2 4 3 3 3" xfId="33129" xr:uid="{00000000-0005-0000-0000-0000C4920000}"/>
    <cellStyle name="Normal 6 8 2 2 4 3 4" xfId="19697" xr:uid="{00000000-0005-0000-0000-0000C5920000}"/>
    <cellStyle name="Normal 6 8 2 2 4 3 4 2" xfId="36993" xr:uid="{00000000-0005-0000-0000-0000C6920000}"/>
    <cellStyle name="Normal 6 8 2 2 4 3 5" xfId="26397" xr:uid="{00000000-0005-0000-0000-0000C7920000}"/>
    <cellStyle name="Normal 6 8 2 2 4 4" xfId="19698" xr:uid="{00000000-0005-0000-0000-0000C8920000}"/>
    <cellStyle name="Normal 6 8 2 2 4 4 2" xfId="19699" xr:uid="{00000000-0005-0000-0000-0000C9920000}"/>
    <cellStyle name="Normal 6 8 2 2 4 4 2 2" xfId="43148" xr:uid="{00000000-0005-0000-0000-0000CA920000}"/>
    <cellStyle name="Normal 6 8 2 2 4 4 3" xfId="33130" xr:uid="{00000000-0005-0000-0000-0000CB920000}"/>
    <cellStyle name="Normal 6 8 2 2 4 5" xfId="19700" xr:uid="{00000000-0005-0000-0000-0000CC920000}"/>
    <cellStyle name="Normal 6 8 2 2 4 5 2" xfId="19701" xr:uid="{00000000-0005-0000-0000-0000CD920000}"/>
    <cellStyle name="Normal 6 8 2 2 4 5 2 2" xfId="43149" xr:uid="{00000000-0005-0000-0000-0000CE920000}"/>
    <cellStyle name="Normal 6 8 2 2 4 5 3" xfId="33131" xr:uid="{00000000-0005-0000-0000-0000CF920000}"/>
    <cellStyle name="Normal 6 8 2 2 4 6" xfId="19702" xr:uid="{00000000-0005-0000-0000-0000D0920000}"/>
    <cellStyle name="Normal 6 8 2 2 4 6 2" xfId="36991" xr:uid="{00000000-0005-0000-0000-0000D1920000}"/>
    <cellStyle name="Normal 6 8 2 2 4 7" xfId="26395" xr:uid="{00000000-0005-0000-0000-0000D2920000}"/>
    <cellStyle name="Normal 6 8 2 2 5" xfId="19703" xr:uid="{00000000-0005-0000-0000-0000D3920000}"/>
    <cellStyle name="Normal 6 8 2 2 5 2" xfId="19704" xr:uid="{00000000-0005-0000-0000-0000D4920000}"/>
    <cellStyle name="Normal 6 8 2 2 5 2 2" xfId="19705" xr:uid="{00000000-0005-0000-0000-0000D5920000}"/>
    <cellStyle name="Normal 6 8 2 2 5 2 2 2" xfId="43150" xr:uid="{00000000-0005-0000-0000-0000D6920000}"/>
    <cellStyle name="Normal 6 8 2 2 5 2 3" xfId="33132" xr:uid="{00000000-0005-0000-0000-0000D7920000}"/>
    <cellStyle name="Normal 6 8 2 2 5 3" xfId="19706" xr:uid="{00000000-0005-0000-0000-0000D8920000}"/>
    <cellStyle name="Normal 6 8 2 2 5 3 2" xfId="19707" xr:uid="{00000000-0005-0000-0000-0000D9920000}"/>
    <cellStyle name="Normal 6 8 2 2 5 3 2 2" xfId="43151" xr:uid="{00000000-0005-0000-0000-0000DA920000}"/>
    <cellStyle name="Normal 6 8 2 2 5 3 3" xfId="33133" xr:uid="{00000000-0005-0000-0000-0000DB920000}"/>
    <cellStyle name="Normal 6 8 2 2 5 4" xfId="19708" xr:uid="{00000000-0005-0000-0000-0000DC920000}"/>
    <cellStyle name="Normal 6 8 2 2 5 4 2" xfId="36994" xr:uid="{00000000-0005-0000-0000-0000DD920000}"/>
    <cellStyle name="Normal 6 8 2 2 5 5" xfId="26398" xr:uid="{00000000-0005-0000-0000-0000DE920000}"/>
    <cellStyle name="Normal 6 8 2 2 6" xfId="19709" xr:uid="{00000000-0005-0000-0000-0000DF920000}"/>
    <cellStyle name="Normal 6 8 2 2 6 2" xfId="19710" xr:uid="{00000000-0005-0000-0000-0000E0920000}"/>
    <cellStyle name="Normal 6 8 2 2 6 2 2" xfId="19711" xr:uid="{00000000-0005-0000-0000-0000E1920000}"/>
    <cellStyle name="Normal 6 8 2 2 6 2 2 2" xfId="43152" xr:uid="{00000000-0005-0000-0000-0000E2920000}"/>
    <cellStyle name="Normal 6 8 2 2 6 2 3" xfId="33134" xr:uid="{00000000-0005-0000-0000-0000E3920000}"/>
    <cellStyle name="Normal 6 8 2 2 6 3" xfId="19712" xr:uid="{00000000-0005-0000-0000-0000E4920000}"/>
    <cellStyle name="Normal 6 8 2 2 6 3 2" xfId="19713" xr:uid="{00000000-0005-0000-0000-0000E5920000}"/>
    <cellStyle name="Normal 6 8 2 2 6 3 2 2" xfId="43153" xr:uid="{00000000-0005-0000-0000-0000E6920000}"/>
    <cellStyle name="Normal 6 8 2 2 6 3 3" xfId="33135" xr:uid="{00000000-0005-0000-0000-0000E7920000}"/>
    <cellStyle name="Normal 6 8 2 2 6 4" xfId="19714" xr:uid="{00000000-0005-0000-0000-0000E8920000}"/>
    <cellStyle name="Normal 6 8 2 2 6 4 2" xfId="36995" xr:uid="{00000000-0005-0000-0000-0000E9920000}"/>
    <cellStyle name="Normal 6 8 2 2 6 5" xfId="26399" xr:uid="{00000000-0005-0000-0000-0000EA920000}"/>
    <cellStyle name="Normal 6 8 2 2 7" xfId="19715" xr:uid="{00000000-0005-0000-0000-0000EB920000}"/>
    <cellStyle name="Normal 6 8 2 2 7 2" xfId="19716" xr:uid="{00000000-0005-0000-0000-0000EC920000}"/>
    <cellStyle name="Normal 6 8 2 2 7 2 2" xfId="43154" xr:uid="{00000000-0005-0000-0000-0000ED920000}"/>
    <cellStyle name="Normal 6 8 2 2 7 3" xfId="33136" xr:uid="{00000000-0005-0000-0000-0000EE920000}"/>
    <cellStyle name="Normal 6 8 2 2 8" xfId="19717" xr:uid="{00000000-0005-0000-0000-0000EF920000}"/>
    <cellStyle name="Normal 6 8 2 2 8 2" xfId="19718" xr:uid="{00000000-0005-0000-0000-0000F0920000}"/>
    <cellStyle name="Normal 6 8 2 2 8 2 2" xfId="43155" xr:uid="{00000000-0005-0000-0000-0000F1920000}"/>
    <cellStyle name="Normal 6 8 2 2 8 3" xfId="33137" xr:uid="{00000000-0005-0000-0000-0000F2920000}"/>
    <cellStyle name="Normal 6 8 2 2 9" xfId="19719" xr:uid="{00000000-0005-0000-0000-0000F3920000}"/>
    <cellStyle name="Normal 6 8 2 2 9 2" xfId="36978" xr:uid="{00000000-0005-0000-0000-0000F4920000}"/>
    <cellStyle name="Normal 6 8 2 3" xfId="19720" xr:uid="{00000000-0005-0000-0000-0000F5920000}"/>
    <cellStyle name="Normal 6 8 2 3 2" xfId="19721" xr:uid="{00000000-0005-0000-0000-0000F6920000}"/>
    <cellStyle name="Normal 6 8 2 3 2 2" xfId="19722" xr:uid="{00000000-0005-0000-0000-0000F7920000}"/>
    <cellStyle name="Normal 6 8 2 3 2 2 2" xfId="19723" xr:uid="{00000000-0005-0000-0000-0000F8920000}"/>
    <cellStyle name="Normal 6 8 2 3 2 2 2 2" xfId="19724" xr:uid="{00000000-0005-0000-0000-0000F9920000}"/>
    <cellStyle name="Normal 6 8 2 3 2 2 2 2 2" xfId="43156" xr:uid="{00000000-0005-0000-0000-0000FA920000}"/>
    <cellStyle name="Normal 6 8 2 3 2 2 2 3" xfId="33138" xr:uid="{00000000-0005-0000-0000-0000FB920000}"/>
    <cellStyle name="Normal 6 8 2 3 2 2 3" xfId="19725" xr:uid="{00000000-0005-0000-0000-0000FC920000}"/>
    <cellStyle name="Normal 6 8 2 3 2 2 3 2" xfId="19726" xr:uid="{00000000-0005-0000-0000-0000FD920000}"/>
    <cellStyle name="Normal 6 8 2 3 2 2 3 2 2" xfId="43157" xr:uid="{00000000-0005-0000-0000-0000FE920000}"/>
    <cellStyle name="Normal 6 8 2 3 2 2 3 3" xfId="33139" xr:uid="{00000000-0005-0000-0000-0000FF920000}"/>
    <cellStyle name="Normal 6 8 2 3 2 2 4" xfId="19727" xr:uid="{00000000-0005-0000-0000-000000930000}"/>
    <cellStyle name="Normal 6 8 2 3 2 2 4 2" xfId="36998" xr:uid="{00000000-0005-0000-0000-000001930000}"/>
    <cellStyle name="Normal 6 8 2 3 2 2 5" xfId="26402" xr:uid="{00000000-0005-0000-0000-000002930000}"/>
    <cellStyle name="Normal 6 8 2 3 2 3" xfId="19728" xr:uid="{00000000-0005-0000-0000-000003930000}"/>
    <cellStyle name="Normal 6 8 2 3 2 3 2" xfId="19729" xr:uid="{00000000-0005-0000-0000-000004930000}"/>
    <cellStyle name="Normal 6 8 2 3 2 3 2 2" xfId="19730" xr:uid="{00000000-0005-0000-0000-000005930000}"/>
    <cellStyle name="Normal 6 8 2 3 2 3 2 2 2" xfId="43158" xr:uid="{00000000-0005-0000-0000-000006930000}"/>
    <cellStyle name="Normal 6 8 2 3 2 3 2 3" xfId="33140" xr:uid="{00000000-0005-0000-0000-000007930000}"/>
    <cellStyle name="Normal 6 8 2 3 2 3 3" xfId="19731" xr:uid="{00000000-0005-0000-0000-000008930000}"/>
    <cellStyle name="Normal 6 8 2 3 2 3 3 2" xfId="19732" xr:uid="{00000000-0005-0000-0000-000009930000}"/>
    <cellStyle name="Normal 6 8 2 3 2 3 3 2 2" xfId="43159" xr:uid="{00000000-0005-0000-0000-00000A930000}"/>
    <cellStyle name="Normal 6 8 2 3 2 3 3 3" xfId="33141" xr:uid="{00000000-0005-0000-0000-00000B930000}"/>
    <cellStyle name="Normal 6 8 2 3 2 3 4" xfId="19733" xr:uid="{00000000-0005-0000-0000-00000C930000}"/>
    <cellStyle name="Normal 6 8 2 3 2 3 4 2" xfId="36999" xr:uid="{00000000-0005-0000-0000-00000D930000}"/>
    <cellStyle name="Normal 6 8 2 3 2 3 5" xfId="26403" xr:uid="{00000000-0005-0000-0000-00000E930000}"/>
    <cellStyle name="Normal 6 8 2 3 2 4" xfId="19734" xr:uid="{00000000-0005-0000-0000-00000F930000}"/>
    <cellStyle name="Normal 6 8 2 3 2 4 2" xfId="19735" xr:uid="{00000000-0005-0000-0000-000010930000}"/>
    <cellStyle name="Normal 6 8 2 3 2 4 2 2" xfId="43160" xr:uid="{00000000-0005-0000-0000-000011930000}"/>
    <cellStyle name="Normal 6 8 2 3 2 4 3" xfId="33142" xr:uid="{00000000-0005-0000-0000-000012930000}"/>
    <cellStyle name="Normal 6 8 2 3 2 5" xfId="19736" xr:uid="{00000000-0005-0000-0000-000013930000}"/>
    <cellStyle name="Normal 6 8 2 3 2 5 2" xfId="19737" xr:uid="{00000000-0005-0000-0000-000014930000}"/>
    <cellStyle name="Normal 6 8 2 3 2 5 2 2" xfId="43161" xr:uid="{00000000-0005-0000-0000-000015930000}"/>
    <cellStyle name="Normal 6 8 2 3 2 5 3" xfId="33143" xr:uid="{00000000-0005-0000-0000-000016930000}"/>
    <cellStyle name="Normal 6 8 2 3 2 6" xfId="19738" xr:uid="{00000000-0005-0000-0000-000017930000}"/>
    <cellStyle name="Normal 6 8 2 3 2 6 2" xfId="36997" xr:uid="{00000000-0005-0000-0000-000018930000}"/>
    <cellStyle name="Normal 6 8 2 3 2 7" xfId="26401" xr:uid="{00000000-0005-0000-0000-000019930000}"/>
    <cellStyle name="Normal 6 8 2 3 3" xfId="19739" xr:uid="{00000000-0005-0000-0000-00001A930000}"/>
    <cellStyle name="Normal 6 8 2 3 3 2" xfId="19740" xr:uid="{00000000-0005-0000-0000-00001B930000}"/>
    <cellStyle name="Normal 6 8 2 3 3 2 2" xfId="19741" xr:uid="{00000000-0005-0000-0000-00001C930000}"/>
    <cellStyle name="Normal 6 8 2 3 3 2 2 2" xfId="43162" xr:uid="{00000000-0005-0000-0000-00001D930000}"/>
    <cellStyle name="Normal 6 8 2 3 3 2 3" xfId="33144" xr:uid="{00000000-0005-0000-0000-00001E930000}"/>
    <cellStyle name="Normal 6 8 2 3 3 3" xfId="19742" xr:uid="{00000000-0005-0000-0000-00001F930000}"/>
    <cellStyle name="Normal 6 8 2 3 3 3 2" xfId="19743" xr:uid="{00000000-0005-0000-0000-000020930000}"/>
    <cellStyle name="Normal 6 8 2 3 3 3 2 2" xfId="43163" xr:uid="{00000000-0005-0000-0000-000021930000}"/>
    <cellStyle name="Normal 6 8 2 3 3 3 3" xfId="33145" xr:uid="{00000000-0005-0000-0000-000022930000}"/>
    <cellStyle name="Normal 6 8 2 3 3 4" xfId="19744" xr:uid="{00000000-0005-0000-0000-000023930000}"/>
    <cellStyle name="Normal 6 8 2 3 3 4 2" xfId="37000" xr:uid="{00000000-0005-0000-0000-000024930000}"/>
    <cellStyle name="Normal 6 8 2 3 3 5" xfId="26404" xr:uid="{00000000-0005-0000-0000-000025930000}"/>
    <cellStyle name="Normal 6 8 2 3 4" xfId="19745" xr:uid="{00000000-0005-0000-0000-000026930000}"/>
    <cellStyle name="Normal 6 8 2 3 4 2" xfId="19746" xr:uid="{00000000-0005-0000-0000-000027930000}"/>
    <cellStyle name="Normal 6 8 2 3 4 2 2" xfId="19747" xr:uid="{00000000-0005-0000-0000-000028930000}"/>
    <cellStyle name="Normal 6 8 2 3 4 2 2 2" xfId="43164" xr:uid="{00000000-0005-0000-0000-000029930000}"/>
    <cellStyle name="Normal 6 8 2 3 4 2 3" xfId="33146" xr:uid="{00000000-0005-0000-0000-00002A930000}"/>
    <cellStyle name="Normal 6 8 2 3 4 3" xfId="19748" xr:uid="{00000000-0005-0000-0000-00002B930000}"/>
    <cellStyle name="Normal 6 8 2 3 4 3 2" xfId="19749" xr:uid="{00000000-0005-0000-0000-00002C930000}"/>
    <cellStyle name="Normal 6 8 2 3 4 3 2 2" xfId="43165" xr:uid="{00000000-0005-0000-0000-00002D930000}"/>
    <cellStyle name="Normal 6 8 2 3 4 3 3" xfId="33147" xr:uid="{00000000-0005-0000-0000-00002E930000}"/>
    <cellStyle name="Normal 6 8 2 3 4 4" xfId="19750" xr:uid="{00000000-0005-0000-0000-00002F930000}"/>
    <cellStyle name="Normal 6 8 2 3 4 4 2" xfId="37001" xr:uid="{00000000-0005-0000-0000-000030930000}"/>
    <cellStyle name="Normal 6 8 2 3 4 5" xfId="26405" xr:uid="{00000000-0005-0000-0000-000031930000}"/>
    <cellStyle name="Normal 6 8 2 3 5" xfId="19751" xr:uid="{00000000-0005-0000-0000-000032930000}"/>
    <cellStyle name="Normal 6 8 2 3 5 2" xfId="19752" xr:uid="{00000000-0005-0000-0000-000033930000}"/>
    <cellStyle name="Normal 6 8 2 3 5 2 2" xfId="43166" xr:uid="{00000000-0005-0000-0000-000034930000}"/>
    <cellStyle name="Normal 6 8 2 3 5 3" xfId="33148" xr:uid="{00000000-0005-0000-0000-000035930000}"/>
    <cellStyle name="Normal 6 8 2 3 6" xfId="19753" xr:uid="{00000000-0005-0000-0000-000036930000}"/>
    <cellStyle name="Normal 6 8 2 3 6 2" xfId="19754" xr:uid="{00000000-0005-0000-0000-000037930000}"/>
    <cellStyle name="Normal 6 8 2 3 6 2 2" xfId="43167" xr:uid="{00000000-0005-0000-0000-000038930000}"/>
    <cellStyle name="Normal 6 8 2 3 6 3" xfId="33149" xr:uid="{00000000-0005-0000-0000-000039930000}"/>
    <cellStyle name="Normal 6 8 2 3 7" xfId="19755" xr:uid="{00000000-0005-0000-0000-00003A930000}"/>
    <cellStyle name="Normal 6 8 2 3 7 2" xfId="36996" xr:uid="{00000000-0005-0000-0000-00003B930000}"/>
    <cellStyle name="Normal 6 8 2 3 8" xfId="26400" xr:uid="{00000000-0005-0000-0000-00003C930000}"/>
    <cellStyle name="Normal 6 8 2 4" xfId="19756" xr:uid="{00000000-0005-0000-0000-00003D930000}"/>
    <cellStyle name="Normal 6 8 2 4 2" xfId="19757" xr:uid="{00000000-0005-0000-0000-00003E930000}"/>
    <cellStyle name="Normal 6 8 2 4 2 2" xfId="19758" xr:uid="{00000000-0005-0000-0000-00003F930000}"/>
    <cellStyle name="Normal 6 8 2 4 2 2 2" xfId="19759" xr:uid="{00000000-0005-0000-0000-000040930000}"/>
    <cellStyle name="Normal 6 8 2 4 2 2 2 2" xfId="19760" xr:uid="{00000000-0005-0000-0000-000041930000}"/>
    <cellStyle name="Normal 6 8 2 4 2 2 2 2 2" xfId="43168" xr:uid="{00000000-0005-0000-0000-000042930000}"/>
    <cellStyle name="Normal 6 8 2 4 2 2 2 3" xfId="33150" xr:uid="{00000000-0005-0000-0000-000043930000}"/>
    <cellStyle name="Normal 6 8 2 4 2 2 3" xfId="19761" xr:uid="{00000000-0005-0000-0000-000044930000}"/>
    <cellStyle name="Normal 6 8 2 4 2 2 3 2" xfId="19762" xr:uid="{00000000-0005-0000-0000-000045930000}"/>
    <cellStyle name="Normal 6 8 2 4 2 2 3 2 2" xfId="43169" xr:uid="{00000000-0005-0000-0000-000046930000}"/>
    <cellStyle name="Normal 6 8 2 4 2 2 3 3" xfId="33151" xr:uid="{00000000-0005-0000-0000-000047930000}"/>
    <cellStyle name="Normal 6 8 2 4 2 2 4" xfId="19763" xr:uid="{00000000-0005-0000-0000-000048930000}"/>
    <cellStyle name="Normal 6 8 2 4 2 2 4 2" xfId="37004" xr:uid="{00000000-0005-0000-0000-000049930000}"/>
    <cellStyle name="Normal 6 8 2 4 2 2 5" xfId="26408" xr:uid="{00000000-0005-0000-0000-00004A930000}"/>
    <cellStyle name="Normal 6 8 2 4 2 3" xfId="19764" xr:uid="{00000000-0005-0000-0000-00004B930000}"/>
    <cellStyle name="Normal 6 8 2 4 2 3 2" xfId="19765" xr:uid="{00000000-0005-0000-0000-00004C930000}"/>
    <cellStyle name="Normal 6 8 2 4 2 3 2 2" xfId="19766" xr:uid="{00000000-0005-0000-0000-00004D930000}"/>
    <cellStyle name="Normal 6 8 2 4 2 3 2 2 2" xfId="43170" xr:uid="{00000000-0005-0000-0000-00004E930000}"/>
    <cellStyle name="Normal 6 8 2 4 2 3 2 3" xfId="33152" xr:uid="{00000000-0005-0000-0000-00004F930000}"/>
    <cellStyle name="Normal 6 8 2 4 2 3 3" xfId="19767" xr:uid="{00000000-0005-0000-0000-000050930000}"/>
    <cellStyle name="Normal 6 8 2 4 2 3 3 2" xfId="19768" xr:uid="{00000000-0005-0000-0000-000051930000}"/>
    <cellStyle name="Normal 6 8 2 4 2 3 3 2 2" xfId="43171" xr:uid="{00000000-0005-0000-0000-000052930000}"/>
    <cellStyle name="Normal 6 8 2 4 2 3 3 3" xfId="33153" xr:uid="{00000000-0005-0000-0000-000053930000}"/>
    <cellStyle name="Normal 6 8 2 4 2 3 4" xfId="19769" xr:uid="{00000000-0005-0000-0000-000054930000}"/>
    <cellStyle name="Normal 6 8 2 4 2 3 4 2" xfId="37005" xr:uid="{00000000-0005-0000-0000-000055930000}"/>
    <cellStyle name="Normal 6 8 2 4 2 3 5" xfId="26409" xr:uid="{00000000-0005-0000-0000-000056930000}"/>
    <cellStyle name="Normal 6 8 2 4 2 4" xfId="19770" xr:uid="{00000000-0005-0000-0000-000057930000}"/>
    <cellStyle name="Normal 6 8 2 4 2 4 2" xfId="19771" xr:uid="{00000000-0005-0000-0000-000058930000}"/>
    <cellStyle name="Normal 6 8 2 4 2 4 2 2" xfId="43172" xr:uid="{00000000-0005-0000-0000-000059930000}"/>
    <cellStyle name="Normal 6 8 2 4 2 4 3" xfId="33154" xr:uid="{00000000-0005-0000-0000-00005A930000}"/>
    <cellStyle name="Normal 6 8 2 4 2 5" xfId="19772" xr:uid="{00000000-0005-0000-0000-00005B930000}"/>
    <cellStyle name="Normal 6 8 2 4 2 5 2" xfId="19773" xr:uid="{00000000-0005-0000-0000-00005C930000}"/>
    <cellStyle name="Normal 6 8 2 4 2 5 2 2" xfId="43173" xr:uid="{00000000-0005-0000-0000-00005D930000}"/>
    <cellStyle name="Normal 6 8 2 4 2 5 3" xfId="33155" xr:uid="{00000000-0005-0000-0000-00005E930000}"/>
    <cellStyle name="Normal 6 8 2 4 2 6" xfId="19774" xr:uid="{00000000-0005-0000-0000-00005F930000}"/>
    <cellStyle name="Normal 6 8 2 4 2 6 2" xfId="37003" xr:uid="{00000000-0005-0000-0000-000060930000}"/>
    <cellStyle name="Normal 6 8 2 4 2 7" xfId="26407" xr:uid="{00000000-0005-0000-0000-000061930000}"/>
    <cellStyle name="Normal 6 8 2 4 3" xfId="19775" xr:uid="{00000000-0005-0000-0000-000062930000}"/>
    <cellStyle name="Normal 6 8 2 4 3 2" xfId="19776" xr:uid="{00000000-0005-0000-0000-000063930000}"/>
    <cellStyle name="Normal 6 8 2 4 3 2 2" xfId="19777" xr:uid="{00000000-0005-0000-0000-000064930000}"/>
    <cellStyle name="Normal 6 8 2 4 3 2 2 2" xfId="43174" xr:uid="{00000000-0005-0000-0000-000065930000}"/>
    <cellStyle name="Normal 6 8 2 4 3 2 3" xfId="33156" xr:uid="{00000000-0005-0000-0000-000066930000}"/>
    <cellStyle name="Normal 6 8 2 4 3 3" xfId="19778" xr:uid="{00000000-0005-0000-0000-000067930000}"/>
    <cellStyle name="Normal 6 8 2 4 3 3 2" xfId="19779" xr:uid="{00000000-0005-0000-0000-000068930000}"/>
    <cellStyle name="Normal 6 8 2 4 3 3 2 2" xfId="43175" xr:uid="{00000000-0005-0000-0000-000069930000}"/>
    <cellStyle name="Normal 6 8 2 4 3 3 3" xfId="33157" xr:uid="{00000000-0005-0000-0000-00006A930000}"/>
    <cellStyle name="Normal 6 8 2 4 3 4" xfId="19780" xr:uid="{00000000-0005-0000-0000-00006B930000}"/>
    <cellStyle name="Normal 6 8 2 4 3 4 2" xfId="37006" xr:uid="{00000000-0005-0000-0000-00006C930000}"/>
    <cellStyle name="Normal 6 8 2 4 3 5" xfId="26410" xr:uid="{00000000-0005-0000-0000-00006D930000}"/>
    <cellStyle name="Normal 6 8 2 4 4" xfId="19781" xr:uid="{00000000-0005-0000-0000-00006E930000}"/>
    <cellStyle name="Normal 6 8 2 4 4 2" xfId="19782" xr:uid="{00000000-0005-0000-0000-00006F930000}"/>
    <cellStyle name="Normal 6 8 2 4 4 2 2" xfId="19783" xr:uid="{00000000-0005-0000-0000-000070930000}"/>
    <cellStyle name="Normal 6 8 2 4 4 2 2 2" xfId="43176" xr:uid="{00000000-0005-0000-0000-000071930000}"/>
    <cellStyle name="Normal 6 8 2 4 4 2 3" xfId="33158" xr:uid="{00000000-0005-0000-0000-000072930000}"/>
    <cellStyle name="Normal 6 8 2 4 4 3" xfId="19784" xr:uid="{00000000-0005-0000-0000-000073930000}"/>
    <cellStyle name="Normal 6 8 2 4 4 3 2" xfId="19785" xr:uid="{00000000-0005-0000-0000-000074930000}"/>
    <cellStyle name="Normal 6 8 2 4 4 3 2 2" xfId="43177" xr:uid="{00000000-0005-0000-0000-000075930000}"/>
    <cellStyle name="Normal 6 8 2 4 4 3 3" xfId="33159" xr:uid="{00000000-0005-0000-0000-000076930000}"/>
    <cellStyle name="Normal 6 8 2 4 4 4" xfId="19786" xr:uid="{00000000-0005-0000-0000-000077930000}"/>
    <cellStyle name="Normal 6 8 2 4 4 4 2" xfId="37007" xr:uid="{00000000-0005-0000-0000-000078930000}"/>
    <cellStyle name="Normal 6 8 2 4 4 5" xfId="26411" xr:uid="{00000000-0005-0000-0000-000079930000}"/>
    <cellStyle name="Normal 6 8 2 4 5" xfId="19787" xr:uid="{00000000-0005-0000-0000-00007A930000}"/>
    <cellStyle name="Normal 6 8 2 4 5 2" xfId="19788" xr:uid="{00000000-0005-0000-0000-00007B930000}"/>
    <cellStyle name="Normal 6 8 2 4 5 2 2" xfId="43178" xr:uid="{00000000-0005-0000-0000-00007C930000}"/>
    <cellStyle name="Normal 6 8 2 4 5 3" xfId="33160" xr:uid="{00000000-0005-0000-0000-00007D930000}"/>
    <cellStyle name="Normal 6 8 2 4 6" xfId="19789" xr:uid="{00000000-0005-0000-0000-00007E930000}"/>
    <cellStyle name="Normal 6 8 2 4 6 2" xfId="19790" xr:uid="{00000000-0005-0000-0000-00007F930000}"/>
    <cellStyle name="Normal 6 8 2 4 6 2 2" xfId="43179" xr:uid="{00000000-0005-0000-0000-000080930000}"/>
    <cellStyle name="Normal 6 8 2 4 6 3" xfId="33161" xr:uid="{00000000-0005-0000-0000-000081930000}"/>
    <cellStyle name="Normal 6 8 2 4 7" xfId="19791" xr:uid="{00000000-0005-0000-0000-000082930000}"/>
    <cellStyle name="Normal 6 8 2 4 7 2" xfId="37002" xr:uid="{00000000-0005-0000-0000-000083930000}"/>
    <cellStyle name="Normal 6 8 2 4 8" xfId="26406" xr:uid="{00000000-0005-0000-0000-000084930000}"/>
    <cellStyle name="Normal 6 8 2 5" xfId="19792" xr:uid="{00000000-0005-0000-0000-000085930000}"/>
    <cellStyle name="Normal 6 8 2 5 2" xfId="19793" xr:uid="{00000000-0005-0000-0000-000086930000}"/>
    <cellStyle name="Normal 6 8 2 5 2 2" xfId="19794" xr:uid="{00000000-0005-0000-0000-000087930000}"/>
    <cellStyle name="Normal 6 8 2 5 2 2 2" xfId="19795" xr:uid="{00000000-0005-0000-0000-000088930000}"/>
    <cellStyle name="Normal 6 8 2 5 2 2 2 2" xfId="19796" xr:uid="{00000000-0005-0000-0000-000089930000}"/>
    <cellStyle name="Normal 6 8 2 5 2 2 2 2 2" xfId="43180" xr:uid="{00000000-0005-0000-0000-00008A930000}"/>
    <cellStyle name="Normal 6 8 2 5 2 2 2 3" xfId="33162" xr:uid="{00000000-0005-0000-0000-00008B930000}"/>
    <cellStyle name="Normal 6 8 2 5 2 2 3" xfId="19797" xr:uid="{00000000-0005-0000-0000-00008C930000}"/>
    <cellStyle name="Normal 6 8 2 5 2 2 3 2" xfId="19798" xr:uid="{00000000-0005-0000-0000-00008D930000}"/>
    <cellStyle name="Normal 6 8 2 5 2 2 3 2 2" xfId="43181" xr:uid="{00000000-0005-0000-0000-00008E930000}"/>
    <cellStyle name="Normal 6 8 2 5 2 2 3 3" xfId="33163" xr:uid="{00000000-0005-0000-0000-00008F930000}"/>
    <cellStyle name="Normal 6 8 2 5 2 2 4" xfId="19799" xr:uid="{00000000-0005-0000-0000-000090930000}"/>
    <cellStyle name="Normal 6 8 2 5 2 2 4 2" xfId="37010" xr:uid="{00000000-0005-0000-0000-000091930000}"/>
    <cellStyle name="Normal 6 8 2 5 2 2 5" xfId="26414" xr:uid="{00000000-0005-0000-0000-000092930000}"/>
    <cellStyle name="Normal 6 8 2 5 2 3" xfId="19800" xr:uid="{00000000-0005-0000-0000-000093930000}"/>
    <cellStyle name="Normal 6 8 2 5 2 3 2" xfId="19801" xr:uid="{00000000-0005-0000-0000-000094930000}"/>
    <cellStyle name="Normal 6 8 2 5 2 3 2 2" xfId="19802" xr:uid="{00000000-0005-0000-0000-000095930000}"/>
    <cellStyle name="Normal 6 8 2 5 2 3 2 2 2" xfId="43182" xr:uid="{00000000-0005-0000-0000-000096930000}"/>
    <cellStyle name="Normal 6 8 2 5 2 3 2 3" xfId="33164" xr:uid="{00000000-0005-0000-0000-000097930000}"/>
    <cellStyle name="Normal 6 8 2 5 2 3 3" xfId="19803" xr:uid="{00000000-0005-0000-0000-000098930000}"/>
    <cellStyle name="Normal 6 8 2 5 2 3 3 2" xfId="19804" xr:uid="{00000000-0005-0000-0000-000099930000}"/>
    <cellStyle name="Normal 6 8 2 5 2 3 3 2 2" xfId="43183" xr:uid="{00000000-0005-0000-0000-00009A930000}"/>
    <cellStyle name="Normal 6 8 2 5 2 3 3 3" xfId="33165" xr:uid="{00000000-0005-0000-0000-00009B930000}"/>
    <cellStyle name="Normal 6 8 2 5 2 3 4" xfId="19805" xr:uid="{00000000-0005-0000-0000-00009C930000}"/>
    <cellStyle name="Normal 6 8 2 5 2 3 4 2" xfId="37011" xr:uid="{00000000-0005-0000-0000-00009D930000}"/>
    <cellStyle name="Normal 6 8 2 5 2 3 5" xfId="26415" xr:uid="{00000000-0005-0000-0000-00009E930000}"/>
    <cellStyle name="Normal 6 8 2 5 2 4" xfId="19806" xr:uid="{00000000-0005-0000-0000-00009F930000}"/>
    <cellStyle name="Normal 6 8 2 5 2 4 2" xfId="19807" xr:uid="{00000000-0005-0000-0000-0000A0930000}"/>
    <cellStyle name="Normal 6 8 2 5 2 4 2 2" xfId="43184" xr:uid="{00000000-0005-0000-0000-0000A1930000}"/>
    <cellStyle name="Normal 6 8 2 5 2 4 3" xfId="33166" xr:uid="{00000000-0005-0000-0000-0000A2930000}"/>
    <cellStyle name="Normal 6 8 2 5 2 5" xfId="19808" xr:uid="{00000000-0005-0000-0000-0000A3930000}"/>
    <cellStyle name="Normal 6 8 2 5 2 5 2" xfId="19809" xr:uid="{00000000-0005-0000-0000-0000A4930000}"/>
    <cellStyle name="Normal 6 8 2 5 2 5 2 2" xfId="43185" xr:uid="{00000000-0005-0000-0000-0000A5930000}"/>
    <cellStyle name="Normal 6 8 2 5 2 5 3" xfId="33167" xr:uid="{00000000-0005-0000-0000-0000A6930000}"/>
    <cellStyle name="Normal 6 8 2 5 2 6" xfId="19810" xr:uid="{00000000-0005-0000-0000-0000A7930000}"/>
    <cellStyle name="Normal 6 8 2 5 2 6 2" xfId="37009" xr:uid="{00000000-0005-0000-0000-0000A8930000}"/>
    <cellStyle name="Normal 6 8 2 5 2 7" xfId="26413" xr:uid="{00000000-0005-0000-0000-0000A9930000}"/>
    <cellStyle name="Normal 6 8 2 5 3" xfId="19811" xr:uid="{00000000-0005-0000-0000-0000AA930000}"/>
    <cellStyle name="Normal 6 8 2 5 3 2" xfId="19812" xr:uid="{00000000-0005-0000-0000-0000AB930000}"/>
    <cellStyle name="Normal 6 8 2 5 3 2 2" xfId="19813" xr:uid="{00000000-0005-0000-0000-0000AC930000}"/>
    <cellStyle name="Normal 6 8 2 5 3 2 2 2" xfId="43186" xr:uid="{00000000-0005-0000-0000-0000AD930000}"/>
    <cellStyle name="Normal 6 8 2 5 3 2 3" xfId="33168" xr:uid="{00000000-0005-0000-0000-0000AE930000}"/>
    <cellStyle name="Normal 6 8 2 5 3 3" xfId="19814" xr:uid="{00000000-0005-0000-0000-0000AF930000}"/>
    <cellStyle name="Normal 6 8 2 5 3 3 2" xfId="19815" xr:uid="{00000000-0005-0000-0000-0000B0930000}"/>
    <cellStyle name="Normal 6 8 2 5 3 3 2 2" xfId="43187" xr:uid="{00000000-0005-0000-0000-0000B1930000}"/>
    <cellStyle name="Normal 6 8 2 5 3 3 3" xfId="33169" xr:uid="{00000000-0005-0000-0000-0000B2930000}"/>
    <cellStyle name="Normal 6 8 2 5 3 4" xfId="19816" xr:uid="{00000000-0005-0000-0000-0000B3930000}"/>
    <cellStyle name="Normal 6 8 2 5 3 4 2" xfId="37012" xr:uid="{00000000-0005-0000-0000-0000B4930000}"/>
    <cellStyle name="Normal 6 8 2 5 3 5" xfId="26416" xr:uid="{00000000-0005-0000-0000-0000B5930000}"/>
    <cellStyle name="Normal 6 8 2 5 4" xfId="19817" xr:uid="{00000000-0005-0000-0000-0000B6930000}"/>
    <cellStyle name="Normal 6 8 2 5 4 2" xfId="19818" xr:uid="{00000000-0005-0000-0000-0000B7930000}"/>
    <cellStyle name="Normal 6 8 2 5 4 2 2" xfId="19819" xr:uid="{00000000-0005-0000-0000-0000B8930000}"/>
    <cellStyle name="Normal 6 8 2 5 4 2 2 2" xfId="43188" xr:uid="{00000000-0005-0000-0000-0000B9930000}"/>
    <cellStyle name="Normal 6 8 2 5 4 2 3" xfId="33170" xr:uid="{00000000-0005-0000-0000-0000BA930000}"/>
    <cellStyle name="Normal 6 8 2 5 4 3" xfId="19820" xr:uid="{00000000-0005-0000-0000-0000BB930000}"/>
    <cellStyle name="Normal 6 8 2 5 4 3 2" xfId="19821" xr:uid="{00000000-0005-0000-0000-0000BC930000}"/>
    <cellStyle name="Normal 6 8 2 5 4 3 2 2" xfId="43189" xr:uid="{00000000-0005-0000-0000-0000BD930000}"/>
    <cellStyle name="Normal 6 8 2 5 4 3 3" xfId="33171" xr:uid="{00000000-0005-0000-0000-0000BE930000}"/>
    <cellStyle name="Normal 6 8 2 5 4 4" xfId="19822" xr:uid="{00000000-0005-0000-0000-0000BF930000}"/>
    <cellStyle name="Normal 6 8 2 5 4 4 2" xfId="37013" xr:uid="{00000000-0005-0000-0000-0000C0930000}"/>
    <cellStyle name="Normal 6 8 2 5 4 5" xfId="26417" xr:uid="{00000000-0005-0000-0000-0000C1930000}"/>
    <cellStyle name="Normal 6 8 2 5 5" xfId="19823" xr:uid="{00000000-0005-0000-0000-0000C2930000}"/>
    <cellStyle name="Normal 6 8 2 5 5 2" xfId="19824" xr:uid="{00000000-0005-0000-0000-0000C3930000}"/>
    <cellStyle name="Normal 6 8 2 5 5 2 2" xfId="43190" xr:uid="{00000000-0005-0000-0000-0000C4930000}"/>
    <cellStyle name="Normal 6 8 2 5 5 3" xfId="33172" xr:uid="{00000000-0005-0000-0000-0000C5930000}"/>
    <cellStyle name="Normal 6 8 2 5 6" xfId="19825" xr:uid="{00000000-0005-0000-0000-0000C6930000}"/>
    <cellStyle name="Normal 6 8 2 5 6 2" xfId="19826" xr:uid="{00000000-0005-0000-0000-0000C7930000}"/>
    <cellStyle name="Normal 6 8 2 5 6 2 2" xfId="43191" xr:uid="{00000000-0005-0000-0000-0000C8930000}"/>
    <cellStyle name="Normal 6 8 2 5 6 3" xfId="33173" xr:uid="{00000000-0005-0000-0000-0000C9930000}"/>
    <cellStyle name="Normal 6 8 2 5 7" xfId="19827" xr:uid="{00000000-0005-0000-0000-0000CA930000}"/>
    <cellStyle name="Normal 6 8 2 5 7 2" xfId="37008" xr:uid="{00000000-0005-0000-0000-0000CB930000}"/>
    <cellStyle name="Normal 6 8 2 5 8" xfId="26412" xr:uid="{00000000-0005-0000-0000-0000CC930000}"/>
    <cellStyle name="Normal 6 8 2 6" xfId="19828" xr:uid="{00000000-0005-0000-0000-0000CD930000}"/>
    <cellStyle name="Normal 6 8 2 6 2" xfId="19829" xr:uid="{00000000-0005-0000-0000-0000CE930000}"/>
    <cellStyle name="Normal 6 8 2 6 2 2" xfId="19830" xr:uid="{00000000-0005-0000-0000-0000CF930000}"/>
    <cellStyle name="Normal 6 8 2 6 2 2 2" xfId="19831" xr:uid="{00000000-0005-0000-0000-0000D0930000}"/>
    <cellStyle name="Normal 6 8 2 6 2 2 2 2" xfId="43192" xr:uid="{00000000-0005-0000-0000-0000D1930000}"/>
    <cellStyle name="Normal 6 8 2 6 2 2 3" xfId="33174" xr:uid="{00000000-0005-0000-0000-0000D2930000}"/>
    <cellStyle name="Normal 6 8 2 6 2 3" xfId="19832" xr:uid="{00000000-0005-0000-0000-0000D3930000}"/>
    <cellStyle name="Normal 6 8 2 6 2 3 2" xfId="19833" xr:uid="{00000000-0005-0000-0000-0000D4930000}"/>
    <cellStyle name="Normal 6 8 2 6 2 3 2 2" xfId="43193" xr:uid="{00000000-0005-0000-0000-0000D5930000}"/>
    <cellStyle name="Normal 6 8 2 6 2 3 3" xfId="33175" xr:uid="{00000000-0005-0000-0000-0000D6930000}"/>
    <cellStyle name="Normal 6 8 2 6 2 4" xfId="19834" xr:uid="{00000000-0005-0000-0000-0000D7930000}"/>
    <cellStyle name="Normal 6 8 2 6 2 4 2" xfId="37015" xr:uid="{00000000-0005-0000-0000-0000D8930000}"/>
    <cellStyle name="Normal 6 8 2 6 2 5" xfId="26419" xr:uid="{00000000-0005-0000-0000-0000D9930000}"/>
    <cellStyle name="Normal 6 8 2 6 3" xfId="19835" xr:uid="{00000000-0005-0000-0000-0000DA930000}"/>
    <cellStyle name="Normal 6 8 2 6 3 2" xfId="19836" xr:uid="{00000000-0005-0000-0000-0000DB930000}"/>
    <cellStyle name="Normal 6 8 2 6 3 2 2" xfId="19837" xr:uid="{00000000-0005-0000-0000-0000DC930000}"/>
    <cellStyle name="Normal 6 8 2 6 3 2 2 2" xfId="43194" xr:uid="{00000000-0005-0000-0000-0000DD930000}"/>
    <cellStyle name="Normal 6 8 2 6 3 2 3" xfId="33176" xr:uid="{00000000-0005-0000-0000-0000DE930000}"/>
    <cellStyle name="Normal 6 8 2 6 3 3" xfId="19838" xr:uid="{00000000-0005-0000-0000-0000DF930000}"/>
    <cellStyle name="Normal 6 8 2 6 3 3 2" xfId="19839" xr:uid="{00000000-0005-0000-0000-0000E0930000}"/>
    <cellStyle name="Normal 6 8 2 6 3 3 2 2" xfId="43195" xr:uid="{00000000-0005-0000-0000-0000E1930000}"/>
    <cellStyle name="Normal 6 8 2 6 3 3 3" xfId="33177" xr:uid="{00000000-0005-0000-0000-0000E2930000}"/>
    <cellStyle name="Normal 6 8 2 6 3 4" xfId="19840" xr:uid="{00000000-0005-0000-0000-0000E3930000}"/>
    <cellStyle name="Normal 6 8 2 6 3 4 2" xfId="37016" xr:uid="{00000000-0005-0000-0000-0000E4930000}"/>
    <cellStyle name="Normal 6 8 2 6 3 5" xfId="26420" xr:uid="{00000000-0005-0000-0000-0000E5930000}"/>
    <cellStyle name="Normal 6 8 2 6 4" xfId="19841" xr:uid="{00000000-0005-0000-0000-0000E6930000}"/>
    <cellStyle name="Normal 6 8 2 6 4 2" xfId="19842" xr:uid="{00000000-0005-0000-0000-0000E7930000}"/>
    <cellStyle name="Normal 6 8 2 6 4 2 2" xfId="43196" xr:uid="{00000000-0005-0000-0000-0000E8930000}"/>
    <cellStyle name="Normal 6 8 2 6 4 3" xfId="33178" xr:uid="{00000000-0005-0000-0000-0000E9930000}"/>
    <cellStyle name="Normal 6 8 2 6 5" xfId="19843" xr:uid="{00000000-0005-0000-0000-0000EA930000}"/>
    <cellStyle name="Normal 6 8 2 6 5 2" xfId="19844" xr:uid="{00000000-0005-0000-0000-0000EB930000}"/>
    <cellStyle name="Normal 6 8 2 6 5 2 2" xfId="43197" xr:uid="{00000000-0005-0000-0000-0000EC930000}"/>
    <cellStyle name="Normal 6 8 2 6 5 3" xfId="33179" xr:uid="{00000000-0005-0000-0000-0000ED930000}"/>
    <cellStyle name="Normal 6 8 2 6 6" xfId="19845" xr:uid="{00000000-0005-0000-0000-0000EE930000}"/>
    <cellStyle name="Normal 6 8 2 6 6 2" xfId="37014" xr:uid="{00000000-0005-0000-0000-0000EF930000}"/>
    <cellStyle name="Normal 6 8 2 6 7" xfId="26418" xr:uid="{00000000-0005-0000-0000-0000F0930000}"/>
    <cellStyle name="Normal 6 8 2 7" xfId="19846" xr:uid="{00000000-0005-0000-0000-0000F1930000}"/>
    <cellStyle name="Normal 6 8 2 7 2" xfId="19847" xr:uid="{00000000-0005-0000-0000-0000F2930000}"/>
    <cellStyle name="Normal 6 8 2 7 2 2" xfId="19848" xr:uid="{00000000-0005-0000-0000-0000F3930000}"/>
    <cellStyle name="Normal 6 8 2 7 2 2 2" xfId="43198" xr:uid="{00000000-0005-0000-0000-0000F4930000}"/>
    <cellStyle name="Normal 6 8 2 7 2 3" xfId="33180" xr:uid="{00000000-0005-0000-0000-0000F5930000}"/>
    <cellStyle name="Normal 6 8 2 7 3" xfId="19849" xr:uid="{00000000-0005-0000-0000-0000F6930000}"/>
    <cellStyle name="Normal 6 8 2 7 3 2" xfId="19850" xr:uid="{00000000-0005-0000-0000-0000F7930000}"/>
    <cellStyle name="Normal 6 8 2 7 3 2 2" xfId="43199" xr:uid="{00000000-0005-0000-0000-0000F8930000}"/>
    <cellStyle name="Normal 6 8 2 7 3 3" xfId="33181" xr:uid="{00000000-0005-0000-0000-0000F9930000}"/>
    <cellStyle name="Normal 6 8 2 7 4" xfId="19851" xr:uid="{00000000-0005-0000-0000-0000FA930000}"/>
    <cellStyle name="Normal 6 8 2 7 4 2" xfId="37017" xr:uid="{00000000-0005-0000-0000-0000FB930000}"/>
    <cellStyle name="Normal 6 8 2 7 5" xfId="26421" xr:uid="{00000000-0005-0000-0000-0000FC930000}"/>
    <cellStyle name="Normal 6 8 2 8" xfId="19852" xr:uid="{00000000-0005-0000-0000-0000FD930000}"/>
    <cellStyle name="Normal 6 8 2 8 2" xfId="19853" xr:uid="{00000000-0005-0000-0000-0000FE930000}"/>
    <cellStyle name="Normal 6 8 2 8 2 2" xfId="19854" xr:uid="{00000000-0005-0000-0000-0000FF930000}"/>
    <cellStyle name="Normal 6 8 2 8 2 2 2" xfId="43200" xr:uid="{00000000-0005-0000-0000-000000940000}"/>
    <cellStyle name="Normal 6 8 2 8 2 3" xfId="33182" xr:uid="{00000000-0005-0000-0000-000001940000}"/>
    <cellStyle name="Normal 6 8 2 8 3" xfId="19855" xr:uid="{00000000-0005-0000-0000-000002940000}"/>
    <cellStyle name="Normal 6 8 2 8 3 2" xfId="19856" xr:uid="{00000000-0005-0000-0000-000003940000}"/>
    <cellStyle name="Normal 6 8 2 8 3 2 2" xfId="43201" xr:uid="{00000000-0005-0000-0000-000004940000}"/>
    <cellStyle name="Normal 6 8 2 8 3 3" xfId="33183" xr:uid="{00000000-0005-0000-0000-000005940000}"/>
    <cellStyle name="Normal 6 8 2 8 4" xfId="19857" xr:uid="{00000000-0005-0000-0000-000006940000}"/>
    <cellStyle name="Normal 6 8 2 8 4 2" xfId="37018" xr:uid="{00000000-0005-0000-0000-000007940000}"/>
    <cellStyle name="Normal 6 8 2 8 5" xfId="26422" xr:uid="{00000000-0005-0000-0000-000008940000}"/>
    <cellStyle name="Normal 6 8 2 9" xfId="19858" xr:uid="{00000000-0005-0000-0000-000009940000}"/>
    <cellStyle name="Normal 6 8 2 9 2" xfId="19859" xr:uid="{00000000-0005-0000-0000-00000A940000}"/>
    <cellStyle name="Normal 6 8 2 9 2 2" xfId="43202" xr:uid="{00000000-0005-0000-0000-00000B940000}"/>
    <cellStyle name="Normal 6 8 2 9 3" xfId="33184" xr:uid="{00000000-0005-0000-0000-00000C940000}"/>
    <cellStyle name="Normal 6 8 3" xfId="19860" xr:uid="{00000000-0005-0000-0000-00000D940000}"/>
    <cellStyle name="Normal 6 8 3 10" xfId="26423" xr:uid="{00000000-0005-0000-0000-00000E940000}"/>
    <cellStyle name="Normal 6 8 3 2" xfId="19861" xr:uid="{00000000-0005-0000-0000-00000F940000}"/>
    <cellStyle name="Normal 6 8 3 2 2" xfId="19862" xr:uid="{00000000-0005-0000-0000-000010940000}"/>
    <cellStyle name="Normal 6 8 3 2 2 2" xfId="19863" xr:uid="{00000000-0005-0000-0000-000011940000}"/>
    <cellStyle name="Normal 6 8 3 2 2 2 2" xfId="19864" xr:uid="{00000000-0005-0000-0000-000012940000}"/>
    <cellStyle name="Normal 6 8 3 2 2 2 2 2" xfId="19865" xr:uid="{00000000-0005-0000-0000-000013940000}"/>
    <cellStyle name="Normal 6 8 3 2 2 2 2 2 2" xfId="43203" xr:uid="{00000000-0005-0000-0000-000014940000}"/>
    <cellStyle name="Normal 6 8 3 2 2 2 2 3" xfId="33185" xr:uid="{00000000-0005-0000-0000-000015940000}"/>
    <cellStyle name="Normal 6 8 3 2 2 2 3" xfId="19866" xr:uid="{00000000-0005-0000-0000-000016940000}"/>
    <cellStyle name="Normal 6 8 3 2 2 2 3 2" xfId="19867" xr:uid="{00000000-0005-0000-0000-000017940000}"/>
    <cellStyle name="Normal 6 8 3 2 2 2 3 2 2" xfId="43204" xr:uid="{00000000-0005-0000-0000-000018940000}"/>
    <cellStyle name="Normal 6 8 3 2 2 2 3 3" xfId="33186" xr:uid="{00000000-0005-0000-0000-000019940000}"/>
    <cellStyle name="Normal 6 8 3 2 2 2 4" xfId="19868" xr:uid="{00000000-0005-0000-0000-00001A940000}"/>
    <cellStyle name="Normal 6 8 3 2 2 2 4 2" xfId="37022" xr:uid="{00000000-0005-0000-0000-00001B940000}"/>
    <cellStyle name="Normal 6 8 3 2 2 2 5" xfId="26426" xr:uid="{00000000-0005-0000-0000-00001C940000}"/>
    <cellStyle name="Normal 6 8 3 2 2 3" xfId="19869" xr:uid="{00000000-0005-0000-0000-00001D940000}"/>
    <cellStyle name="Normal 6 8 3 2 2 3 2" xfId="19870" xr:uid="{00000000-0005-0000-0000-00001E940000}"/>
    <cellStyle name="Normal 6 8 3 2 2 3 2 2" xfId="19871" xr:uid="{00000000-0005-0000-0000-00001F940000}"/>
    <cellStyle name="Normal 6 8 3 2 2 3 2 2 2" xfId="43205" xr:uid="{00000000-0005-0000-0000-000020940000}"/>
    <cellStyle name="Normal 6 8 3 2 2 3 2 3" xfId="33187" xr:uid="{00000000-0005-0000-0000-000021940000}"/>
    <cellStyle name="Normal 6 8 3 2 2 3 3" xfId="19872" xr:uid="{00000000-0005-0000-0000-000022940000}"/>
    <cellStyle name="Normal 6 8 3 2 2 3 3 2" xfId="19873" xr:uid="{00000000-0005-0000-0000-000023940000}"/>
    <cellStyle name="Normal 6 8 3 2 2 3 3 2 2" xfId="43206" xr:uid="{00000000-0005-0000-0000-000024940000}"/>
    <cellStyle name="Normal 6 8 3 2 2 3 3 3" xfId="33188" xr:uid="{00000000-0005-0000-0000-000025940000}"/>
    <cellStyle name="Normal 6 8 3 2 2 3 4" xfId="19874" xr:uid="{00000000-0005-0000-0000-000026940000}"/>
    <cellStyle name="Normal 6 8 3 2 2 3 4 2" xfId="37023" xr:uid="{00000000-0005-0000-0000-000027940000}"/>
    <cellStyle name="Normal 6 8 3 2 2 3 5" xfId="26427" xr:uid="{00000000-0005-0000-0000-000028940000}"/>
    <cellStyle name="Normal 6 8 3 2 2 4" xfId="19875" xr:uid="{00000000-0005-0000-0000-000029940000}"/>
    <cellStyle name="Normal 6 8 3 2 2 4 2" xfId="19876" xr:uid="{00000000-0005-0000-0000-00002A940000}"/>
    <cellStyle name="Normal 6 8 3 2 2 4 2 2" xfId="43207" xr:uid="{00000000-0005-0000-0000-00002B940000}"/>
    <cellStyle name="Normal 6 8 3 2 2 4 3" xfId="33189" xr:uid="{00000000-0005-0000-0000-00002C940000}"/>
    <cellStyle name="Normal 6 8 3 2 2 5" xfId="19877" xr:uid="{00000000-0005-0000-0000-00002D940000}"/>
    <cellStyle name="Normal 6 8 3 2 2 5 2" xfId="19878" xr:uid="{00000000-0005-0000-0000-00002E940000}"/>
    <cellStyle name="Normal 6 8 3 2 2 5 2 2" xfId="43208" xr:uid="{00000000-0005-0000-0000-00002F940000}"/>
    <cellStyle name="Normal 6 8 3 2 2 5 3" xfId="33190" xr:uid="{00000000-0005-0000-0000-000030940000}"/>
    <cellStyle name="Normal 6 8 3 2 2 6" xfId="19879" xr:uid="{00000000-0005-0000-0000-000031940000}"/>
    <cellStyle name="Normal 6 8 3 2 2 6 2" xfId="37021" xr:uid="{00000000-0005-0000-0000-000032940000}"/>
    <cellStyle name="Normal 6 8 3 2 2 7" xfId="26425" xr:uid="{00000000-0005-0000-0000-000033940000}"/>
    <cellStyle name="Normal 6 8 3 2 3" xfId="19880" xr:uid="{00000000-0005-0000-0000-000034940000}"/>
    <cellStyle name="Normal 6 8 3 2 3 2" xfId="19881" xr:uid="{00000000-0005-0000-0000-000035940000}"/>
    <cellStyle name="Normal 6 8 3 2 3 2 2" xfId="19882" xr:uid="{00000000-0005-0000-0000-000036940000}"/>
    <cellStyle name="Normal 6 8 3 2 3 2 2 2" xfId="43209" xr:uid="{00000000-0005-0000-0000-000037940000}"/>
    <cellStyle name="Normal 6 8 3 2 3 2 3" xfId="33191" xr:uid="{00000000-0005-0000-0000-000038940000}"/>
    <cellStyle name="Normal 6 8 3 2 3 3" xfId="19883" xr:uid="{00000000-0005-0000-0000-000039940000}"/>
    <cellStyle name="Normal 6 8 3 2 3 3 2" xfId="19884" xr:uid="{00000000-0005-0000-0000-00003A940000}"/>
    <cellStyle name="Normal 6 8 3 2 3 3 2 2" xfId="43210" xr:uid="{00000000-0005-0000-0000-00003B940000}"/>
    <cellStyle name="Normal 6 8 3 2 3 3 3" xfId="33192" xr:uid="{00000000-0005-0000-0000-00003C940000}"/>
    <cellStyle name="Normal 6 8 3 2 3 4" xfId="19885" xr:uid="{00000000-0005-0000-0000-00003D940000}"/>
    <cellStyle name="Normal 6 8 3 2 3 4 2" xfId="37024" xr:uid="{00000000-0005-0000-0000-00003E940000}"/>
    <cellStyle name="Normal 6 8 3 2 3 5" xfId="26428" xr:uid="{00000000-0005-0000-0000-00003F940000}"/>
    <cellStyle name="Normal 6 8 3 2 4" xfId="19886" xr:uid="{00000000-0005-0000-0000-000040940000}"/>
    <cellStyle name="Normal 6 8 3 2 4 2" xfId="19887" xr:uid="{00000000-0005-0000-0000-000041940000}"/>
    <cellStyle name="Normal 6 8 3 2 4 2 2" xfId="19888" xr:uid="{00000000-0005-0000-0000-000042940000}"/>
    <cellStyle name="Normal 6 8 3 2 4 2 2 2" xfId="43211" xr:uid="{00000000-0005-0000-0000-000043940000}"/>
    <cellStyle name="Normal 6 8 3 2 4 2 3" xfId="33193" xr:uid="{00000000-0005-0000-0000-000044940000}"/>
    <cellStyle name="Normal 6 8 3 2 4 3" xfId="19889" xr:uid="{00000000-0005-0000-0000-000045940000}"/>
    <cellStyle name="Normal 6 8 3 2 4 3 2" xfId="19890" xr:uid="{00000000-0005-0000-0000-000046940000}"/>
    <cellStyle name="Normal 6 8 3 2 4 3 2 2" xfId="43212" xr:uid="{00000000-0005-0000-0000-000047940000}"/>
    <cellStyle name="Normal 6 8 3 2 4 3 3" xfId="33194" xr:uid="{00000000-0005-0000-0000-000048940000}"/>
    <cellStyle name="Normal 6 8 3 2 4 4" xfId="19891" xr:uid="{00000000-0005-0000-0000-000049940000}"/>
    <cellStyle name="Normal 6 8 3 2 4 4 2" xfId="37025" xr:uid="{00000000-0005-0000-0000-00004A940000}"/>
    <cellStyle name="Normal 6 8 3 2 4 5" xfId="26429" xr:uid="{00000000-0005-0000-0000-00004B940000}"/>
    <cellStyle name="Normal 6 8 3 2 5" xfId="19892" xr:uid="{00000000-0005-0000-0000-00004C940000}"/>
    <cellStyle name="Normal 6 8 3 2 5 2" xfId="19893" xr:uid="{00000000-0005-0000-0000-00004D940000}"/>
    <cellStyle name="Normal 6 8 3 2 5 2 2" xfId="43213" xr:uid="{00000000-0005-0000-0000-00004E940000}"/>
    <cellStyle name="Normal 6 8 3 2 5 3" xfId="33195" xr:uid="{00000000-0005-0000-0000-00004F940000}"/>
    <cellStyle name="Normal 6 8 3 2 6" xfId="19894" xr:uid="{00000000-0005-0000-0000-000050940000}"/>
    <cellStyle name="Normal 6 8 3 2 6 2" xfId="19895" xr:uid="{00000000-0005-0000-0000-000051940000}"/>
    <cellStyle name="Normal 6 8 3 2 6 2 2" xfId="43214" xr:uid="{00000000-0005-0000-0000-000052940000}"/>
    <cellStyle name="Normal 6 8 3 2 6 3" xfId="33196" xr:uid="{00000000-0005-0000-0000-000053940000}"/>
    <cellStyle name="Normal 6 8 3 2 7" xfId="19896" xr:uid="{00000000-0005-0000-0000-000054940000}"/>
    <cellStyle name="Normal 6 8 3 2 7 2" xfId="37020" xr:uid="{00000000-0005-0000-0000-000055940000}"/>
    <cellStyle name="Normal 6 8 3 2 8" xfId="26424" xr:uid="{00000000-0005-0000-0000-000056940000}"/>
    <cellStyle name="Normal 6 8 3 3" xfId="19897" xr:uid="{00000000-0005-0000-0000-000057940000}"/>
    <cellStyle name="Normal 6 8 3 3 2" xfId="19898" xr:uid="{00000000-0005-0000-0000-000058940000}"/>
    <cellStyle name="Normal 6 8 3 3 2 2" xfId="19899" xr:uid="{00000000-0005-0000-0000-000059940000}"/>
    <cellStyle name="Normal 6 8 3 3 2 2 2" xfId="19900" xr:uid="{00000000-0005-0000-0000-00005A940000}"/>
    <cellStyle name="Normal 6 8 3 3 2 2 2 2" xfId="19901" xr:uid="{00000000-0005-0000-0000-00005B940000}"/>
    <cellStyle name="Normal 6 8 3 3 2 2 2 2 2" xfId="43215" xr:uid="{00000000-0005-0000-0000-00005C940000}"/>
    <cellStyle name="Normal 6 8 3 3 2 2 2 3" xfId="33197" xr:uid="{00000000-0005-0000-0000-00005D940000}"/>
    <cellStyle name="Normal 6 8 3 3 2 2 3" xfId="19902" xr:uid="{00000000-0005-0000-0000-00005E940000}"/>
    <cellStyle name="Normal 6 8 3 3 2 2 3 2" xfId="19903" xr:uid="{00000000-0005-0000-0000-00005F940000}"/>
    <cellStyle name="Normal 6 8 3 3 2 2 3 2 2" xfId="43216" xr:uid="{00000000-0005-0000-0000-000060940000}"/>
    <cellStyle name="Normal 6 8 3 3 2 2 3 3" xfId="33198" xr:uid="{00000000-0005-0000-0000-000061940000}"/>
    <cellStyle name="Normal 6 8 3 3 2 2 4" xfId="19904" xr:uid="{00000000-0005-0000-0000-000062940000}"/>
    <cellStyle name="Normal 6 8 3 3 2 2 4 2" xfId="37028" xr:uid="{00000000-0005-0000-0000-000063940000}"/>
    <cellStyle name="Normal 6 8 3 3 2 2 5" xfId="26432" xr:uid="{00000000-0005-0000-0000-000064940000}"/>
    <cellStyle name="Normal 6 8 3 3 2 3" xfId="19905" xr:uid="{00000000-0005-0000-0000-000065940000}"/>
    <cellStyle name="Normal 6 8 3 3 2 3 2" xfId="19906" xr:uid="{00000000-0005-0000-0000-000066940000}"/>
    <cellStyle name="Normal 6 8 3 3 2 3 2 2" xfId="19907" xr:uid="{00000000-0005-0000-0000-000067940000}"/>
    <cellStyle name="Normal 6 8 3 3 2 3 2 2 2" xfId="43217" xr:uid="{00000000-0005-0000-0000-000068940000}"/>
    <cellStyle name="Normal 6 8 3 3 2 3 2 3" xfId="33199" xr:uid="{00000000-0005-0000-0000-000069940000}"/>
    <cellStyle name="Normal 6 8 3 3 2 3 3" xfId="19908" xr:uid="{00000000-0005-0000-0000-00006A940000}"/>
    <cellStyle name="Normal 6 8 3 3 2 3 3 2" xfId="19909" xr:uid="{00000000-0005-0000-0000-00006B940000}"/>
    <cellStyle name="Normal 6 8 3 3 2 3 3 2 2" xfId="43218" xr:uid="{00000000-0005-0000-0000-00006C940000}"/>
    <cellStyle name="Normal 6 8 3 3 2 3 3 3" xfId="33200" xr:uid="{00000000-0005-0000-0000-00006D940000}"/>
    <cellStyle name="Normal 6 8 3 3 2 3 4" xfId="19910" xr:uid="{00000000-0005-0000-0000-00006E940000}"/>
    <cellStyle name="Normal 6 8 3 3 2 3 4 2" xfId="37029" xr:uid="{00000000-0005-0000-0000-00006F940000}"/>
    <cellStyle name="Normal 6 8 3 3 2 3 5" xfId="26433" xr:uid="{00000000-0005-0000-0000-000070940000}"/>
    <cellStyle name="Normal 6 8 3 3 2 4" xfId="19911" xr:uid="{00000000-0005-0000-0000-000071940000}"/>
    <cellStyle name="Normal 6 8 3 3 2 4 2" xfId="19912" xr:uid="{00000000-0005-0000-0000-000072940000}"/>
    <cellStyle name="Normal 6 8 3 3 2 4 2 2" xfId="43219" xr:uid="{00000000-0005-0000-0000-000073940000}"/>
    <cellStyle name="Normal 6 8 3 3 2 4 3" xfId="33201" xr:uid="{00000000-0005-0000-0000-000074940000}"/>
    <cellStyle name="Normal 6 8 3 3 2 5" xfId="19913" xr:uid="{00000000-0005-0000-0000-000075940000}"/>
    <cellStyle name="Normal 6 8 3 3 2 5 2" xfId="19914" xr:uid="{00000000-0005-0000-0000-000076940000}"/>
    <cellStyle name="Normal 6 8 3 3 2 5 2 2" xfId="43220" xr:uid="{00000000-0005-0000-0000-000077940000}"/>
    <cellStyle name="Normal 6 8 3 3 2 5 3" xfId="33202" xr:uid="{00000000-0005-0000-0000-000078940000}"/>
    <cellStyle name="Normal 6 8 3 3 2 6" xfId="19915" xr:uid="{00000000-0005-0000-0000-000079940000}"/>
    <cellStyle name="Normal 6 8 3 3 2 6 2" xfId="37027" xr:uid="{00000000-0005-0000-0000-00007A940000}"/>
    <cellStyle name="Normal 6 8 3 3 2 7" xfId="26431" xr:uid="{00000000-0005-0000-0000-00007B940000}"/>
    <cellStyle name="Normal 6 8 3 3 3" xfId="19916" xr:uid="{00000000-0005-0000-0000-00007C940000}"/>
    <cellStyle name="Normal 6 8 3 3 3 2" xfId="19917" xr:uid="{00000000-0005-0000-0000-00007D940000}"/>
    <cellStyle name="Normal 6 8 3 3 3 2 2" xfId="19918" xr:uid="{00000000-0005-0000-0000-00007E940000}"/>
    <cellStyle name="Normal 6 8 3 3 3 2 2 2" xfId="43221" xr:uid="{00000000-0005-0000-0000-00007F940000}"/>
    <cellStyle name="Normal 6 8 3 3 3 2 3" xfId="33203" xr:uid="{00000000-0005-0000-0000-000080940000}"/>
    <cellStyle name="Normal 6 8 3 3 3 3" xfId="19919" xr:uid="{00000000-0005-0000-0000-000081940000}"/>
    <cellStyle name="Normal 6 8 3 3 3 3 2" xfId="19920" xr:uid="{00000000-0005-0000-0000-000082940000}"/>
    <cellStyle name="Normal 6 8 3 3 3 3 2 2" xfId="43222" xr:uid="{00000000-0005-0000-0000-000083940000}"/>
    <cellStyle name="Normal 6 8 3 3 3 3 3" xfId="33204" xr:uid="{00000000-0005-0000-0000-000084940000}"/>
    <cellStyle name="Normal 6 8 3 3 3 4" xfId="19921" xr:uid="{00000000-0005-0000-0000-000085940000}"/>
    <cellStyle name="Normal 6 8 3 3 3 4 2" xfId="37030" xr:uid="{00000000-0005-0000-0000-000086940000}"/>
    <cellStyle name="Normal 6 8 3 3 3 5" xfId="26434" xr:uid="{00000000-0005-0000-0000-000087940000}"/>
    <cellStyle name="Normal 6 8 3 3 4" xfId="19922" xr:uid="{00000000-0005-0000-0000-000088940000}"/>
    <cellStyle name="Normal 6 8 3 3 4 2" xfId="19923" xr:uid="{00000000-0005-0000-0000-000089940000}"/>
    <cellStyle name="Normal 6 8 3 3 4 2 2" xfId="19924" xr:uid="{00000000-0005-0000-0000-00008A940000}"/>
    <cellStyle name="Normal 6 8 3 3 4 2 2 2" xfId="43223" xr:uid="{00000000-0005-0000-0000-00008B940000}"/>
    <cellStyle name="Normal 6 8 3 3 4 2 3" xfId="33205" xr:uid="{00000000-0005-0000-0000-00008C940000}"/>
    <cellStyle name="Normal 6 8 3 3 4 3" xfId="19925" xr:uid="{00000000-0005-0000-0000-00008D940000}"/>
    <cellStyle name="Normal 6 8 3 3 4 3 2" xfId="19926" xr:uid="{00000000-0005-0000-0000-00008E940000}"/>
    <cellStyle name="Normal 6 8 3 3 4 3 2 2" xfId="43224" xr:uid="{00000000-0005-0000-0000-00008F940000}"/>
    <cellStyle name="Normal 6 8 3 3 4 3 3" xfId="33206" xr:uid="{00000000-0005-0000-0000-000090940000}"/>
    <cellStyle name="Normal 6 8 3 3 4 4" xfId="19927" xr:uid="{00000000-0005-0000-0000-000091940000}"/>
    <cellStyle name="Normal 6 8 3 3 4 4 2" xfId="37031" xr:uid="{00000000-0005-0000-0000-000092940000}"/>
    <cellStyle name="Normal 6 8 3 3 4 5" xfId="26435" xr:uid="{00000000-0005-0000-0000-000093940000}"/>
    <cellStyle name="Normal 6 8 3 3 5" xfId="19928" xr:uid="{00000000-0005-0000-0000-000094940000}"/>
    <cellStyle name="Normal 6 8 3 3 5 2" xfId="19929" xr:uid="{00000000-0005-0000-0000-000095940000}"/>
    <cellStyle name="Normal 6 8 3 3 5 2 2" xfId="43225" xr:uid="{00000000-0005-0000-0000-000096940000}"/>
    <cellStyle name="Normal 6 8 3 3 5 3" xfId="33207" xr:uid="{00000000-0005-0000-0000-000097940000}"/>
    <cellStyle name="Normal 6 8 3 3 6" xfId="19930" xr:uid="{00000000-0005-0000-0000-000098940000}"/>
    <cellStyle name="Normal 6 8 3 3 6 2" xfId="19931" xr:uid="{00000000-0005-0000-0000-000099940000}"/>
    <cellStyle name="Normal 6 8 3 3 6 2 2" xfId="43226" xr:uid="{00000000-0005-0000-0000-00009A940000}"/>
    <cellStyle name="Normal 6 8 3 3 6 3" xfId="33208" xr:uid="{00000000-0005-0000-0000-00009B940000}"/>
    <cellStyle name="Normal 6 8 3 3 7" xfId="19932" xr:uid="{00000000-0005-0000-0000-00009C940000}"/>
    <cellStyle name="Normal 6 8 3 3 7 2" xfId="37026" xr:uid="{00000000-0005-0000-0000-00009D940000}"/>
    <cellStyle name="Normal 6 8 3 3 8" xfId="26430" xr:uid="{00000000-0005-0000-0000-00009E940000}"/>
    <cellStyle name="Normal 6 8 3 4" xfId="19933" xr:uid="{00000000-0005-0000-0000-00009F940000}"/>
    <cellStyle name="Normal 6 8 3 4 2" xfId="19934" xr:uid="{00000000-0005-0000-0000-0000A0940000}"/>
    <cellStyle name="Normal 6 8 3 4 2 2" xfId="19935" xr:uid="{00000000-0005-0000-0000-0000A1940000}"/>
    <cellStyle name="Normal 6 8 3 4 2 2 2" xfId="19936" xr:uid="{00000000-0005-0000-0000-0000A2940000}"/>
    <cellStyle name="Normal 6 8 3 4 2 2 2 2" xfId="43227" xr:uid="{00000000-0005-0000-0000-0000A3940000}"/>
    <cellStyle name="Normal 6 8 3 4 2 2 3" xfId="33209" xr:uid="{00000000-0005-0000-0000-0000A4940000}"/>
    <cellStyle name="Normal 6 8 3 4 2 3" xfId="19937" xr:uid="{00000000-0005-0000-0000-0000A5940000}"/>
    <cellStyle name="Normal 6 8 3 4 2 3 2" xfId="19938" xr:uid="{00000000-0005-0000-0000-0000A6940000}"/>
    <cellStyle name="Normal 6 8 3 4 2 3 2 2" xfId="43228" xr:uid="{00000000-0005-0000-0000-0000A7940000}"/>
    <cellStyle name="Normal 6 8 3 4 2 3 3" xfId="33210" xr:uid="{00000000-0005-0000-0000-0000A8940000}"/>
    <cellStyle name="Normal 6 8 3 4 2 4" xfId="19939" xr:uid="{00000000-0005-0000-0000-0000A9940000}"/>
    <cellStyle name="Normal 6 8 3 4 2 4 2" xfId="37033" xr:uid="{00000000-0005-0000-0000-0000AA940000}"/>
    <cellStyle name="Normal 6 8 3 4 2 5" xfId="26437" xr:uid="{00000000-0005-0000-0000-0000AB940000}"/>
    <cellStyle name="Normal 6 8 3 4 3" xfId="19940" xr:uid="{00000000-0005-0000-0000-0000AC940000}"/>
    <cellStyle name="Normal 6 8 3 4 3 2" xfId="19941" xr:uid="{00000000-0005-0000-0000-0000AD940000}"/>
    <cellStyle name="Normal 6 8 3 4 3 2 2" xfId="19942" xr:uid="{00000000-0005-0000-0000-0000AE940000}"/>
    <cellStyle name="Normal 6 8 3 4 3 2 2 2" xfId="43229" xr:uid="{00000000-0005-0000-0000-0000AF940000}"/>
    <cellStyle name="Normal 6 8 3 4 3 2 3" xfId="33211" xr:uid="{00000000-0005-0000-0000-0000B0940000}"/>
    <cellStyle name="Normal 6 8 3 4 3 3" xfId="19943" xr:uid="{00000000-0005-0000-0000-0000B1940000}"/>
    <cellStyle name="Normal 6 8 3 4 3 3 2" xfId="19944" xr:uid="{00000000-0005-0000-0000-0000B2940000}"/>
    <cellStyle name="Normal 6 8 3 4 3 3 2 2" xfId="43230" xr:uid="{00000000-0005-0000-0000-0000B3940000}"/>
    <cellStyle name="Normal 6 8 3 4 3 3 3" xfId="33212" xr:uid="{00000000-0005-0000-0000-0000B4940000}"/>
    <cellStyle name="Normal 6 8 3 4 3 4" xfId="19945" xr:uid="{00000000-0005-0000-0000-0000B5940000}"/>
    <cellStyle name="Normal 6 8 3 4 3 4 2" xfId="37034" xr:uid="{00000000-0005-0000-0000-0000B6940000}"/>
    <cellStyle name="Normal 6 8 3 4 3 5" xfId="26438" xr:uid="{00000000-0005-0000-0000-0000B7940000}"/>
    <cellStyle name="Normal 6 8 3 4 4" xfId="19946" xr:uid="{00000000-0005-0000-0000-0000B8940000}"/>
    <cellStyle name="Normal 6 8 3 4 4 2" xfId="19947" xr:uid="{00000000-0005-0000-0000-0000B9940000}"/>
    <cellStyle name="Normal 6 8 3 4 4 2 2" xfId="43231" xr:uid="{00000000-0005-0000-0000-0000BA940000}"/>
    <cellStyle name="Normal 6 8 3 4 4 3" xfId="33213" xr:uid="{00000000-0005-0000-0000-0000BB940000}"/>
    <cellStyle name="Normal 6 8 3 4 5" xfId="19948" xr:uid="{00000000-0005-0000-0000-0000BC940000}"/>
    <cellStyle name="Normal 6 8 3 4 5 2" xfId="19949" xr:uid="{00000000-0005-0000-0000-0000BD940000}"/>
    <cellStyle name="Normal 6 8 3 4 5 2 2" xfId="43232" xr:uid="{00000000-0005-0000-0000-0000BE940000}"/>
    <cellStyle name="Normal 6 8 3 4 5 3" xfId="33214" xr:uid="{00000000-0005-0000-0000-0000BF940000}"/>
    <cellStyle name="Normal 6 8 3 4 6" xfId="19950" xr:uid="{00000000-0005-0000-0000-0000C0940000}"/>
    <cellStyle name="Normal 6 8 3 4 6 2" xfId="37032" xr:uid="{00000000-0005-0000-0000-0000C1940000}"/>
    <cellStyle name="Normal 6 8 3 4 7" xfId="26436" xr:uid="{00000000-0005-0000-0000-0000C2940000}"/>
    <cellStyle name="Normal 6 8 3 5" xfId="19951" xr:uid="{00000000-0005-0000-0000-0000C3940000}"/>
    <cellStyle name="Normal 6 8 3 5 2" xfId="19952" xr:uid="{00000000-0005-0000-0000-0000C4940000}"/>
    <cellStyle name="Normal 6 8 3 5 2 2" xfId="19953" xr:uid="{00000000-0005-0000-0000-0000C5940000}"/>
    <cellStyle name="Normal 6 8 3 5 2 2 2" xfId="43233" xr:uid="{00000000-0005-0000-0000-0000C6940000}"/>
    <cellStyle name="Normal 6 8 3 5 2 3" xfId="33215" xr:uid="{00000000-0005-0000-0000-0000C7940000}"/>
    <cellStyle name="Normal 6 8 3 5 3" xfId="19954" xr:uid="{00000000-0005-0000-0000-0000C8940000}"/>
    <cellStyle name="Normal 6 8 3 5 3 2" xfId="19955" xr:uid="{00000000-0005-0000-0000-0000C9940000}"/>
    <cellStyle name="Normal 6 8 3 5 3 2 2" xfId="43234" xr:uid="{00000000-0005-0000-0000-0000CA940000}"/>
    <cellStyle name="Normal 6 8 3 5 3 3" xfId="33216" xr:uid="{00000000-0005-0000-0000-0000CB940000}"/>
    <cellStyle name="Normal 6 8 3 5 4" xfId="19956" xr:uid="{00000000-0005-0000-0000-0000CC940000}"/>
    <cellStyle name="Normal 6 8 3 5 4 2" xfId="37035" xr:uid="{00000000-0005-0000-0000-0000CD940000}"/>
    <cellStyle name="Normal 6 8 3 5 5" xfId="26439" xr:uid="{00000000-0005-0000-0000-0000CE940000}"/>
    <cellStyle name="Normal 6 8 3 6" xfId="19957" xr:uid="{00000000-0005-0000-0000-0000CF940000}"/>
    <cellStyle name="Normal 6 8 3 6 2" xfId="19958" xr:uid="{00000000-0005-0000-0000-0000D0940000}"/>
    <cellStyle name="Normal 6 8 3 6 2 2" xfId="19959" xr:uid="{00000000-0005-0000-0000-0000D1940000}"/>
    <cellStyle name="Normal 6 8 3 6 2 2 2" xfId="43235" xr:uid="{00000000-0005-0000-0000-0000D2940000}"/>
    <cellStyle name="Normal 6 8 3 6 2 3" xfId="33217" xr:uid="{00000000-0005-0000-0000-0000D3940000}"/>
    <cellStyle name="Normal 6 8 3 6 3" xfId="19960" xr:uid="{00000000-0005-0000-0000-0000D4940000}"/>
    <cellStyle name="Normal 6 8 3 6 3 2" xfId="19961" xr:uid="{00000000-0005-0000-0000-0000D5940000}"/>
    <cellStyle name="Normal 6 8 3 6 3 2 2" xfId="43236" xr:uid="{00000000-0005-0000-0000-0000D6940000}"/>
    <cellStyle name="Normal 6 8 3 6 3 3" xfId="33218" xr:uid="{00000000-0005-0000-0000-0000D7940000}"/>
    <cellStyle name="Normal 6 8 3 6 4" xfId="19962" xr:uid="{00000000-0005-0000-0000-0000D8940000}"/>
    <cellStyle name="Normal 6 8 3 6 4 2" xfId="37036" xr:uid="{00000000-0005-0000-0000-0000D9940000}"/>
    <cellStyle name="Normal 6 8 3 6 5" xfId="26440" xr:uid="{00000000-0005-0000-0000-0000DA940000}"/>
    <cellStyle name="Normal 6 8 3 7" xfId="19963" xr:uid="{00000000-0005-0000-0000-0000DB940000}"/>
    <cellStyle name="Normal 6 8 3 7 2" xfId="19964" xr:uid="{00000000-0005-0000-0000-0000DC940000}"/>
    <cellStyle name="Normal 6 8 3 7 2 2" xfId="43237" xr:uid="{00000000-0005-0000-0000-0000DD940000}"/>
    <cellStyle name="Normal 6 8 3 7 3" xfId="33219" xr:uid="{00000000-0005-0000-0000-0000DE940000}"/>
    <cellStyle name="Normal 6 8 3 8" xfId="19965" xr:uid="{00000000-0005-0000-0000-0000DF940000}"/>
    <cellStyle name="Normal 6 8 3 8 2" xfId="19966" xr:uid="{00000000-0005-0000-0000-0000E0940000}"/>
    <cellStyle name="Normal 6 8 3 8 2 2" xfId="43238" xr:uid="{00000000-0005-0000-0000-0000E1940000}"/>
    <cellStyle name="Normal 6 8 3 8 3" xfId="33220" xr:uid="{00000000-0005-0000-0000-0000E2940000}"/>
    <cellStyle name="Normal 6 8 3 9" xfId="19967" xr:uid="{00000000-0005-0000-0000-0000E3940000}"/>
    <cellStyle name="Normal 6 8 3 9 2" xfId="37019" xr:uid="{00000000-0005-0000-0000-0000E4940000}"/>
    <cellStyle name="Normal 6 8 4" xfId="19968" xr:uid="{00000000-0005-0000-0000-0000E5940000}"/>
    <cellStyle name="Normal 6 8 4 2" xfId="19969" xr:uid="{00000000-0005-0000-0000-0000E6940000}"/>
    <cellStyle name="Normal 6 8 4 2 2" xfId="19970" xr:uid="{00000000-0005-0000-0000-0000E7940000}"/>
    <cellStyle name="Normal 6 8 4 2 2 2" xfId="19971" xr:uid="{00000000-0005-0000-0000-0000E8940000}"/>
    <cellStyle name="Normal 6 8 4 2 2 2 2" xfId="19972" xr:uid="{00000000-0005-0000-0000-0000E9940000}"/>
    <cellStyle name="Normal 6 8 4 2 2 2 2 2" xfId="43239" xr:uid="{00000000-0005-0000-0000-0000EA940000}"/>
    <cellStyle name="Normal 6 8 4 2 2 2 3" xfId="33221" xr:uid="{00000000-0005-0000-0000-0000EB940000}"/>
    <cellStyle name="Normal 6 8 4 2 2 3" xfId="19973" xr:uid="{00000000-0005-0000-0000-0000EC940000}"/>
    <cellStyle name="Normal 6 8 4 2 2 3 2" xfId="19974" xr:uid="{00000000-0005-0000-0000-0000ED940000}"/>
    <cellStyle name="Normal 6 8 4 2 2 3 2 2" xfId="43240" xr:uid="{00000000-0005-0000-0000-0000EE940000}"/>
    <cellStyle name="Normal 6 8 4 2 2 3 3" xfId="33222" xr:uid="{00000000-0005-0000-0000-0000EF940000}"/>
    <cellStyle name="Normal 6 8 4 2 2 4" xfId="19975" xr:uid="{00000000-0005-0000-0000-0000F0940000}"/>
    <cellStyle name="Normal 6 8 4 2 2 4 2" xfId="37039" xr:uid="{00000000-0005-0000-0000-0000F1940000}"/>
    <cellStyle name="Normal 6 8 4 2 2 5" xfId="26443" xr:uid="{00000000-0005-0000-0000-0000F2940000}"/>
    <cellStyle name="Normal 6 8 4 2 3" xfId="19976" xr:uid="{00000000-0005-0000-0000-0000F3940000}"/>
    <cellStyle name="Normal 6 8 4 2 3 2" xfId="19977" xr:uid="{00000000-0005-0000-0000-0000F4940000}"/>
    <cellStyle name="Normal 6 8 4 2 3 2 2" xfId="19978" xr:uid="{00000000-0005-0000-0000-0000F5940000}"/>
    <cellStyle name="Normal 6 8 4 2 3 2 2 2" xfId="43241" xr:uid="{00000000-0005-0000-0000-0000F6940000}"/>
    <cellStyle name="Normal 6 8 4 2 3 2 3" xfId="33223" xr:uid="{00000000-0005-0000-0000-0000F7940000}"/>
    <cellStyle name="Normal 6 8 4 2 3 3" xfId="19979" xr:uid="{00000000-0005-0000-0000-0000F8940000}"/>
    <cellStyle name="Normal 6 8 4 2 3 3 2" xfId="19980" xr:uid="{00000000-0005-0000-0000-0000F9940000}"/>
    <cellStyle name="Normal 6 8 4 2 3 3 2 2" xfId="43242" xr:uid="{00000000-0005-0000-0000-0000FA940000}"/>
    <cellStyle name="Normal 6 8 4 2 3 3 3" xfId="33224" xr:uid="{00000000-0005-0000-0000-0000FB940000}"/>
    <cellStyle name="Normal 6 8 4 2 3 4" xfId="19981" xr:uid="{00000000-0005-0000-0000-0000FC940000}"/>
    <cellStyle name="Normal 6 8 4 2 3 4 2" xfId="37040" xr:uid="{00000000-0005-0000-0000-0000FD940000}"/>
    <cellStyle name="Normal 6 8 4 2 3 5" xfId="26444" xr:uid="{00000000-0005-0000-0000-0000FE940000}"/>
    <cellStyle name="Normal 6 8 4 2 4" xfId="19982" xr:uid="{00000000-0005-0000-0000-0000FF940000}"/>
    <cellStyle name="Normal 6 8 4 2 4 2" xfId="19983" xr:uid="{00000000-0005-0000-0000-000000950000}"/>
    <cellStyle name="Normal 6 8 4 2 4 2 2" xfId="43243" xr:uid="{00000000-0005-0000-0000-000001950000}"/>
    <cellStyle name="Normal 6 8 4 2 4 3" xfId="33225" xr:uid="{00000000-0005-0000-0000-000002950000}"/>
    <cellStyle name="Normal 6 8 4 2 5" xfId="19984" xr:uid="{00000000-0005-0000-0000-000003950000}"/>
    <cellStyle name="Normal 6 8 4 2 5 2" xfId="19985" xr:uid="{00000000-0005-0000-0000-000004950000}"/>
    <cellStyle name="Normal 6 8 4 2 5 2 2" xfId="43244" xr:uid="{00000000-0005-0000-0000-000005950000}"/>
    <cellStyle name="Normal 6 8 4 2 5 3" xfId="33226" xr:uid="{00000000-0005-0000-0000-000006950000}"/>
    <cellStyle name="Normal 6 8 4 2 6" xfId="19986" xr:uid="{00000000-0005-0000-0000-000007950000}"/>
    <cellStyle name="Normal 6 8 4 2 6 2" xfId="37038" xr:uid="{00000000-0005-0000-0000-000008950000}"/>
    <cellStyle name="Normal 6 8 4 2 7" xfId="26442" xr:uid="{00000000-0005-0000-0000-000009950000}"/>
    <cellStyle name="Normal 6 8 4 3" xfId="19987" xr:uid="{00000000-0005-0000-0000-00000A950000}"/>
    <cellStyle name="Normal 6 8 4 3 2" xfId="19988" xr:uid="{00000000-0005-0000-0000-00000B950000}"/>
    <cellStyle name="Normal 6 8 4 3 2 2" xfId="19989" xr:uid="{00000000-0005-0000-0000-00000C950000}"/>
    <cellStyle name="Normal 6 8 4 3 2 2 2" xfId="43245" xr:uid="{00000000-0005-0000-0000-00000D950000}"/>
    <cellStyle name="Normal 6 8 4 3 2 3" xfId="33227" xr:uid="{00000000-0005-0000-0000-00000E950000}"/>
    <cellStyle name="Normal 6 8 4 3 3" xfId="19990" xr:uid="{00000000-0005-0000-0000-00000F950000}"/>
    <cellStyle name="Normal 6 8 4 3 3 2" xfId="19991" xr:uid="{00000000-0005-0000-0000-000010950000}"/>
    <cellStyle name="Normal 6 8 4 3 3 2 2" xfId="43246" xr:uid="{00000000-0005-0000-0000-000011950000}"/>
    <cellStyle name="Normal 6 8 4 3 3 3" xfId="33228" xr:uid="{00000000-0005-0000-0000-000012950000}"/>
    <cellStyle name="Normal 6 8 4 3 4" xfId="19992" xr:uid="{00000000-0005-0000-0000-000013950000}"/>
    <cellStyle name="Normal 6 8 4 3 4 2" xfId="37041" xr:uid="{00000000-0005-0000-0000-000014950000}"/>
    <cellStyle name="Normal 6 8 4 3 5" xfId="26445" xr:uid="{00000000-0005-0000-0000-000015950000}"/>
    <cellStyle name="Normal 6 8 4 4" xfId="19993" xr:uid="{00000000-0005-0000-0000-000016950000}"/>
    <cellStyle name="Normal 6 8 4 4 2" xfId="19994" xr:uid="{00000000-0005-0000-0000-000017950000}"/>
    <cellStyle name="Normal 6 8 4 4 2 2" xfId="19995" xr:uid="{00000000-0005-0000-0000-000018950000}"/>
    <cellStyle name="Normal 6 8 4 4 2 2 2" xfId="43247" xr:uid="{00000000-0005-0000-0000-000019950000}"/>
    <cellStyle name="Normal 6 8 4 4 2 3" xfId="33229" xr:uid="{00000000-0005-0000-0000-00001A950000}"/>
    <cellStyle name="Normal 6 8 4 4 3" xfId="19996" xr:uid="{00000000-0005-0000-0000-00001B950000}"/>
    <cellStyle name="Normal 6 8 4 4 3 2" xfId="19997" xr:uid="{00000000-0005-0000-0000-00001C950000}"/>
    <cellStyle name="Normal 6 8 4 4 3 2 2" xfId="43248" xr:uid="{00000000-0005-0000-0000-00001D950000}"/>
    <cellStyle name="Normal 6 8 4 4 3 3" xfId="33230" xr:uid="{00000000-0005-0000-0000-00001E950000}"/>
    <cellStyle name="Normal 6 8 4 4 4" xfId="19998" xr:uid="{00000000-0005-0000-0000-00001F950000}"/>
    <cellStyle name="Normal 6 8 4 4 4 2" xfId="37042" xr:uid="{00000000-0005-0000-0000-000020950000}"/>
    <cellStyle name="Normal 6 8 4 4 5" xfId="26446" xr:uid="{00000000-0005-0000-0000-000021950000}"/>
    <cellStyle name="Normal 6 8 4 5" xfId="19999" xr:uid="{00000000-0005-0000-0000-000022950000}"/>
    <cellStyle name="Normal 6 8 4 5 2" xfId="20000" xr:uid="{00000000-0005-0000-0000-000023950000}"/>
    <cellStyle name="Normal 6 8 4 5 2 2" xfId="43249" xr:uid="{00000000-0005-0000-0000-000024950000}"/>
    <cellStyle name="Normal 6 8 4 5 3" xfId="33231" xr:uid="{00000000-0005-0000-0000-000025950000}"/>
    <cellStyle name="Normal 6 8 4 6" xfId="20001" xr:uid="{00000000-0005-0000-0000-000026950000}"/>
    <cellStyle name="Normal 6 8 4 6 2" xfId="20002" xr:uid="{00000000-0005-0000-0000-000027950000}"/>
    <cellStyle name="Normal 6 8 4 6 2 2" xfId="43250" xr:uid="{00000000-0005-0000-0000-000028950000}"/>
    <cellStyle name="Normal 6 8 4 6 3" xfId="33232" xr:uid="{00000000-0005-0000-0000-000029950000}"/>
    <cellStyle name="Normal 6 8 4 7" xfId="20003" xr:uid="{00000000-0005-0000-0000-00002A950000}"/>
    <cellStyle name="Normal 6 8 4 7 2" xfId="37037" xr:uid="{00000000-0005-0000-0000-00002B950000}"/>
    <cellStyle name="Normal 6 8 4 8" xfId="26441" xr:uid="{00000000-0005-0000-0000-00002C950000}"/>
    <cellStyle name="Normal 6 8 5" xfId="20004" xr:uid="{00000000-0005-0000-0000-00002D950000}"/>
    <cellStyle name="Normal 6 8 5 2" xfId="20005" xr:uid="{00000000-0005-0000-0000-00002E950000}"/>
    <cellStyle name="Normal 6 8 5 2 2" xfId="20006" xr:uid="{00000000-0005-0000-0000-00002F950000}"/>
    <cellStyle name="Normal 6 8 5 2 2 2" xfId="20007" xr:uid="{00000000-0005-0000-0000-000030950000}"/>
    <cellStyle name="Normal 6 8 5 2 2 2 2" xfId="20008" xr:uid="{00000000-0005-0000-0000-000031950000}"/>
    <cellStyle name="Normal 6 8 5 2 2 2 2 2" xfId="43251" xr:uid="{00000000-0005-0000-0000-000032950000}"/>
    <cellStyle name="Normal 6 8 5 2 2 2 3" xfId="33233" xr:uid="{00000000-0005-0000-0000-000033950000}"/>
    <cellStyle name="Normal 6 8 5 2 2 3" xfId="20009" xr:uid="{00000000-0005-0000-0000-000034950000}"/>
    <cellStyle name="Normal 6 8 5 2 2 3 2" xfId="20010" xr:uid="{00000000-0005-0000-0000-000035950000}"/>
    <cellStyle name="Normal 6 8 5 2 2 3 2 2" xfId="43252" xr:uid="{00000000-0005-0000-0000-000036950000}"/>
    <cellStyle name="Normal 6 8 5 2 2 3 3" xfId="33234" xr:uid="{00000000-0005-0000-0000-000037950000}"/>
    <cellStyle name="Normal 6 8 5 2 2 4" xfId="20011" xr:uid="{00000000-0005-0000-0000-000038950000}"/>
    <cellStyle name="Normal 6 8 5 2 2 4 2" xfId="37045" xr:uid="{00000000-0005-0000-0000-000039950000}"/>
    <cellStyle name="Normal 6 8 5 2 2 5" xfId="26449" xr:uid="{00000000-0005-0000-0000-00003A950000}"/>
    <cellStyle name="Normal 6 8 5 2 3" xfId="20012" xr:uid="{00000000-0005-0000-0000-00003B950000}"/>
    <cellStyle name="Normal 6 8 5 2 3 2" xfId="20013" xr:uid="{00000000-0005-0000-0000-00003C950000}"/>
    <cellStyle name="Normal 6 8 5 2 3 2 2" xfId="20014" xr:uid="{00000000-0005-0000-0000-00003D950000}"/>
    <cellStyle name="Normal 6 8 5 2 3 2 2 2" xfId="43253" xr:uid="{00000000-0005-0000-0000-00003E950000}"/>
    <cellStyle name="Normal 6 8 5 2 3 2 3" xfId="33235" xr:uid="{00000000-0005-0000-0000-00003F950000}"/>
    <cellStyle name="Normal 6 8 5 2 3 3" xfId="20015" xr:uid="{00000000-0005-0000-0000-000040950000}"/>
    <cellStyle name="Normal 6 8 5 2 3 3 2" xfId="20016" xr:uid="{00000000-0005-0000-0000-000041950000}"/>
    <cellStyle name="Normal 6 8 5 2 3 3 2 2" xfId="43254" xr:uid="{00000000-0005-0000-0000-000042950000}"/>
    <cellStyle name="Normal 6 8 5 2 3 3 3" xfId="33236" xr:uid="{00000000-0005-0000-0000-000043950000}"/>
    <cellStyle name="Normal 6 8 5 2 3 4" xfId="20017" xr:uid="{00000000-0005-0000-0000-000044950000}"/>
    <cellStyle name="Normal 6 8 5 2 3 4 2" xfId="37046" xr:uid="{00000000-0005-0000-0000-000045950000}"/>
    <cellStyle name="Normal 6 8 5 2 3 5" xfId="26450" xr:uid="{00000000-0005-0000-0000-000046950000}"/>
    <cellStyle name="Normal 6 8 5 2 4" xfId="20018" xr:uid="{00000000-0005-0000-0000-000047950000}"/>
    <cellStyle name="Normal 6 8 5 2 4 2" xfId="20019" xr:uid="{00000000-0005-0000-0000-000048950000}"/>
    <cellStyle name="Normal 6 8 5 2 4 2 2" xfId="43255" xr:uid="{00000000-0005-0000-0000-000049950000}"/>
    <cellStyle name="Normal 6 8 5 2 4 3" xfId="33237" xr:uid="{00000000-0005-0000-0000-00004A950000}"/>
    <cellStyle name="Normal 6 8 5 2 5" xfId="20020" xr:uid="{00000000-0005-0000-0000-00004B950000}"/>
    <cellStyle name="Normal 6 8 5 2 5 2" xfId="20021" xr:uid="{00000000-0005-0000-0000-00004C950000}"/>
    <cellStyle name="Normal 6 8 5 2 5 2 2" xfId="43256" xr:uid="{00000000-0005-0000-0000-00004D950000}"/>
    <cellStyle name="Normal 6 8 5 2 5 3" xfId="33238" xr:uid="{00000000-0005-0000-0000-00004E950000}"/>
    <cellStyle name="Normal 6 8 5 2 6" xfId="20022" xr:uid="{00000000-0005-0000-0000-00004F950000}"/>
    <cellStyle name="Normal 6 8 5 2 6 2" xfId="37044" xr:uid="{00000000-0005-0000-0000-000050950000}"/>
    <cellStyle name="Normal 6 8 5 2 7" xfId="26448" xr:uid="{00000000-0005-0000-0000-000051950000}"/>
    <cellStyle name="Normal 6 8 5 3" xfId="20023" xr:uid="{00000000-0005-0000-0000-000052950000}"/>
    <cellStyle name="Normal 6 8 5 3 2" xfId="20024" xr:uid="{00000000-0005-0000-0000-000053950000}"/>
    <cellStyle name="Normal 6 8 5 3 2 2" xfId="20025" xr:uid="{00000000-0005-0000-0000-000054950000}"/>
    <cellStyle name="Normal 6 8 5 3 2 2 2" xfId="43257" xr:uid="{00000000-0005-0000-0000-000055950000}"/>
    <cellStyle name="Normal 6 8 5 3 2 3" xfId="33239" xr:uid="{00000000-0005-0000-0000-000056950000}"/>
    <cellStyle name="Normal 6 8 5 3 3" xfId="20026" xr:uid="{00000000-0005-0000-0000-000057950000}"/>
    <cellStyle name="Normal 6 8 5 3 3 2" xfId="20027" xr:uid="{00000000-0005-0000-0000-000058950000}"/>
    <cellStyle name="Normal 6 8 5 3 3 2 2" xfId="43258" xr:uid="{00000000-0005-0000-0000-000059950000}"/>
    <cellStyle name="Normal 6 8 5 3 3 3" xfId="33240" xr:uid="{00000000-0005-0000-0000-00005A950000}"/>
    <cellStyle name="Normal 6 8 5 3 4" xfId="20028" xr:uid="{00000000-0005-0000-0000-00005B950000}"/>
    <cellStyle name="Normal 6 8 5 3 4 2" xfId="37047" xr:uid="{00000000-0005-0000-0000-00005C950000}"/>
    <cellStyle name="Normal 6 8 5 3 5" xfId="26451" xr:uid="{00000000-0005-0000-0000-00005D950000}"/>
    <cellStyle name="Normal 6 8 5 4" xfId="20029" xr:uid="{00000000-0005-0000-0000-00005E950000}"/>
    <cellStyle name="Normal 6 8 5 4 2" xfId="20030" xr:uid="{00000000-0005-0000-0000-00005F950000}"/>
    <cellStyle name="Normal 6 8 5 4 2 2" xfId="20031" xr:uid="{00000000-0005-0000-0000-000060950000}"/>
    <cellStyle name="Normal 6 8 5 4 2 2 2" xfId="43259" xr:uid="{00000000-0005-0000-0000-000061950000}"/>
    <cellStyle name="Normal 6 8 5 4 2 3" xfId="33241" xr:uid="{00000000-0005-0000-0000-000062950000}"/>
    <cellStyle name="Normal 6 8 5 4 3" xfId="20032" xr:uid="{00000000-0005-0000-0000-000063950000}"/>
    <cellStyle name="Normal 6 8 5 4 3 2" xfId="20033" xr:uid="{00000000-0005-0000-0000-000064950000}"/>
    <cellStyle name="Normal 6 8 5 4 3 2 2" xfId="43260" xr:uid="{00000000-0005-0000-0000-000065950000}"/>
    <cellStyle name="Normal 6 8 5 4 3 3" xfId="33242" xr:uid="{00000000-0005-0000-0000-000066950000}"/>
    <cellStyle name="Normal 6 8 5 4 4" xfId="20034" xr:uid="{00000000-0005-0000-0000-000067950000}"/>
    <cellStyle name="Normal 6 8 5 4 4 2" xfId="37048" xr:uid="{00000000-0005-0000-0000-000068950000}"/>
    <cellStyle name="Normal 6 8 5 4 5" xfId="26452" xr:uid="{00000000-0005-0000-0000-000069950000}"/>
    <cellStyle name="Normal 6 8 5 5" xfId="20035" xr:uid="{00000000-0005-0000-0000-00006A950000}"/>
    <cellStyle name="Normal 6 8 5 5 2" xfId="20036" xr:uid="{00000000-0005-0000-0000-00006B950000}"/>
    <cellStyle name="Normal 6 8 5 5 2 2" xfId="43261" xr:uid="{00000000-0005-0000-0000-00006C950000}"/>
    <cellStyle name="Normal 6 8 5 5 3" xfId="33243" xr:uid="{00000000-0005-0000-0000-00006D950000}"/>
    <cellStyle name="Normal 6 8 5 6" xfId="20037" xr:uid="{00000000-0005-0000-0000-00006E950000}"/>
    <cellStyle name="Normal 6 8 5 6 2" xfId="20038" xr:uid="{00000000-0005-0000-0000-00006F950000}"/>
    <cellStyle name="Normal 6 8 5 6 2 2" xfId="43262" xr:uid="{00000000-0005-0000-0000-000070950000}"/>
    <cellStyle name="Normal 6 8 5 6 3" xfId="33244" xr:uid="{00000000-0005-0000-0000-000071950000}"/>
    <cellStyle name="Normal 6 8 5 7" xfId="20039" xr:uid="{00000000-0005-0000-0000-000072950000}"/>
    <cellStyle name="Normal 6 8 5 7 2" xfId="37043" xr:uid="{00000000-0005-0000-0000-000073950000}"/>
    <cellStyle name="Normal 6 8 5 8" xfId="26447" xr:uid="{00000000-0005-0000-0000-000074950000}"/>
    <cellStyle name="Normal 6 8 6" xfId="20040" xr:uid="{00000000-0005-0000-0000-000075950000}"/>
    <cellStyle name="Normal 6 8 6 2" xfId="20041" xr:uid="{00000000-0005-0000-0000-000076950000}"/>
    <cellStyle name="Normal 6 8 6 2 2" xfId="20042" xr:uid="{00000000-0005-0000-0000-000077950000}"/>
    <cellStyle name="Normal 6 8 6 2 2 2" xfId="20043" xr:uid="{00000000-0005-0000-0000-000078950000}"/>
    <cellStyle name="Normal 6 8 6 2 2 2 2" xfId="20044" xr:uid="{00000000-0005-0000-0000-000079950000}"/>
    <cellStyle name="Normal 6 8 6 2 2 2 2 2" xfId="43263" xr:uid="{00000000-0005-0000-0000-00007A950000}"/>
    <cellStyle name="Normal 6 8 6 2 2 2 3" xfId="33245" xr:uid="{00000000-0005-0000-0000-00007B950000}"/>
    <cellStyle name="Normal 6 8 6 2 2 3" xfId="20045" xr:uid="{00000000-0005-0000-0000-00007C950000}"/>
    <cellStyle name="Normal 6 8 6 2 2 3 2" xfId="20046" xr:uid="{00000000-0005-0000-0000-00007D950000}"/>
    <cellStyle name="Normal 6 8 6 2 2 3 2 2" xfId="43264" xr:uid="{00000000-0005-0000-0000-00007E950000}"/>
    <cellStyle name="Normal 6 8 6 2 2 3 3" xfId="33246" xr:uid="{00000000-0005-0000-0000-00007F950000}"/>
    <cellStyle name="Normal 6 8 6 2 2 4" xfId="20047" xr:uid="{00000000-0005-0000-0000-000080950000}"/>
    <cellStyle name="Normal 6 8 6 2 2 4 2" xfId="37051" xr:uid="{00000000-0005-0000-0000-000081950000}"/>
    <cellStyle name="Normal 6 8 6 2 2 5" xfId="26455" xr:uid="{00000000-0005-0000-0000-000082950000}"/>
    <cellStyle name="Normal 6 8 6 2 3" xfId="20048" xr:uid="{00000000-0005-0000-0000-000083950000}"/>
    <cellStyle name="Normal 6 8 6 2 3 2" xfId="20049" xr:uid="{00000000-0005-0000-0000-000084950000}"/>
    <cellStyle name="Normal 6 8 6 2 3 2 2" xfId="20050" xr:uid="{00000000-0005-0000-0000-000085950000}"/>
    <cellStyle name="Normal 6 8 6 2 3 2 2 2" xfId="43265" xr:uid="{00000000-0005-0000-0000-000086950000}"/>
    <cellStyle name="Normal 6 8 6 2 3 2 3" xfId="33247" xr:uid="{00000000-0005-0000-0000-000087950000}"/>
    <cellStyle name="Normal 6 8 6 2 3 3" xfId="20051" xr:uid="{00000000-0005-0000-0000-000088950000}"/>
    <cellStyle name="Normal 6 8 6 2 3 3 2" xfId="20052" xr:uid="{00000000-0005-0000-0000-000089950000}"/>
    <cellStyle name="Normal 6 8 6 2 3 3 2 2" xfId="43266" xr:uid="{00000000-0005-0000-0000-00008A950000}"/>
    <cellStyle name="Normal 6 8 6 2 3 3 3" xfId="33248" xr:uid="{00000000-0005-0000-0000-00008B950000}"/>
    <cellStyle name="Normal 6 8 6 2 3 4" xfId="20053" xr:uid="{00000000-0005-0000-0000-00008C950000}"/>
    <cellStyle name="Normal 6 8 6 2 3 4 2" xfId="37052" xr:uid="{00000000-0005-0000-0000-00008D950000}"/>
    <cellStyle name="Normal 6 8 6 2 3 5" xfId="26456" xr:uid="{00000000-0005-0000-0000-00008E950000}"/>
    <cellStyle name="Normal 6 8 6 2 4" xfId="20054" xr:uid="{00000000-0005-0000-0000-00008F950000}"/>
    <cellStyle name="Normal 6 8 6 2 4 2" xfId="20055" xr:uid="{00000000-0005-0000-0000-000090950000}"/>
    <cellStyle name="Normal 6 8 6 2 4 2 2" xfId="43267" xr:uid="{00000000-0005-0000-0000-000091950000}"/>
    <cellStyle name="Normal 6 8 6 2 4 3" xfId="33249" xr:uid="{00000000-0005-0000-0000-000092950000}"/>
    <cellStyle name="Normal 6 8 6 2 5" xfId="20056" xr:uid="{00000000-0005-0000-0000-000093950000}"/>
    <cellStyle name="Normal 6 8 6 2 5 2" xfId="20057" xr:uid="{00000000-0005-0000-0000-000094950000}"/>
    <cellStyle name="Normal 6 8 6 2 5 2 2" xfId="43268" xr:uid="{00000000-0005-0000-0000-000095950000}"/>
    <cellStyle name="Normal 6 8 6 2 5 3" xfId="33250" xr:uid="{00000000-0005-0000-0000-000096950000}"/>
    <cellStyle name="Normal 6 8 6 2 6" xfId="20058" xr:uid="{00000000-0005-0000-0000-000097950000}"/>
    <cellStyle name="Normal 6 8 6 2 6 2" xfId="37050" xr:uid="{00000000-0005-0000-0000-000098950000}"/>
    <cellStyle name="Normal 6 8 6 2 7" xfId="26454" xr:uid="{00000000-0005-0000-0000-000099950000}"/>
    <cellStyle name="Normal 6 8 6 3" xfId="20059" xr:uid="{00000000-0005-0000-0000-00009A950000}"/>
    <cellStyle name="Normal 6 8 6 3 2" xfId="20060" xr:uid="{00000000-0005-0000-0000-00009B950000}"/>
    <cellStyle name="Normal 6 8 6 3 2 2" xfId="20061" xr:uid="{00000000-0005-0000-0000-00009C950000}"/>
    <cellStyle name="Normal 6 8 6 3 2 2 2" xfId="43269" xr:uid="{00000000-0005-0000-0000-00009D950000}"/>
    <cellStyle name="Normal 6 8 6 3 2 3" xfId="33251" xr:uid="{00000000-0005-0000-0000-00009E950000}"/>
    <cellStyle name="Normal 6 8 6 3 3" xfId="20062" xr:uid="{00000000-0005-0000-0000-00009F950000}"/>
    <cellStyle name="Normal 6 8 6 3 3 2" xfId="20063" xr:uid="{00000000-0005-0000-0000-0000A0950000}"/>
    <cellStyle name="Normal 6 8 6 3 3 2 2" xfId="43270" xr:uid="{00000000-0005-0000-0000-0000A1950000}"/>
    <cellStyle name="Normal 6 8 6 3 3 3" xfId="33252" xr:uid="{00000000-0005-0000-0000-0000A2950000}"/>
    <cellStyle name="Normal 6 8 6 3 4" xfId="20064" xr:uid="{00000000-0005-0000-0000-0000A3950000}"/>
    <cellStyle name="Normal 6 8 6 3 4 2" xfId="37053" xr:uid="{00000000-0005-0000-0000-0000A4950000}"/>
    <cellStyle name="Normal 6 8 6 3 5" xfId="26457" xr:uid="{00000000-0005-0000-0000-0000A5950000}"/>
    <cellStyle name="Normal 6 8 6 4" xfId="20065" xr:uid="{00000000-0005-0000-0000-0000A6950000}"/>
    <cellStyle name="Normal 6 8 6 4 2" xfId="20066" xr:uid="{00000000-0005-0000-0000-0000A7950000}"/>
    <cellStyle name="Normal 6 8 6 4 2 2" xfId="20067" xr:uid="{00000000-0005-0000-0000-0000A8950000}"/>
    <cellStyle name="Normal 6 8 6 4 2 2 2" xfId="43271" xr:uid="{00000000-0005-0000-0000-0000A9950000}"/>
    <cellStyle name="Normal 6 8 6 4 2 3" xfId="33253" xr:uid="{00000000-0005-0000-0000-0000AA950000}"/>
    <cellStyle name="Normal 6 8 6 4 3" xfId="20068" xr:uid="{00000000-0005-0000-0000-0000AB950000}"/>
    <cellStyle name="Normal 6 8 6 4 3 2" xfId="20069" xr:uid="{00000000-0005-0000-0000-0000AC950000}"/>
    <cellStyle name="Normal 6 8 6 4 3 2 2" xfId="43272" xr:uid="{00000000-0005-0000-0000-0000AD950000}"/>
    <cellStyle name="Normal 6 8 6 4 3 3" xfId="33254" xr:uid="{00000000-0005-0000-0000-0000AE950000}"/>
    <cellStyle name="Normal 6 8 6 4 4" xfId="20070" xr:uid="{00000000-0005-0000-0000-0000AF950000}"/>
    <cellStyle name="Normal 6 8 6 4 4 2" xfId="37054" xr:uid="{00000000-0005-0000-0000-0000B0950000}"/>
    <cellStyle name="Normal 6 8 6 4 5" xfId="26458" xr:uid="{00000000-0005-0000-0000-0000B1950000}"/>
    <cellStyle name="Normal 6 8 6 5" xfId="20071" xr:uid="{00000000-0005-0000-0000-0000B2950000}"/>
    <cellStyle name="Normal 6 8 6 5 2" xfId="20072" xr:uid="{00000000-0005-0000-0000-0000B3950000}"/>
    <cellStyle name="Normal 6 8 6 5 2 2" xfId="43273" xr:uid="{00000000-0005-0000-0000-0000B4950000}"/>
    <cellStyle name="Normal 6 8 6 5 3" xfId="33255" xr:uid="{00000000-0005-0000-0000-0000B5950000}"/>
    <cellStyle name="Normal 6 8 6 6" xfId="20073" xr:uid="{00000000-0005-0000-0000-0000B6950000}"/>
    <cellStyle name="Normal 6 8 6 6 2" xfId="20074" xr:uid="{00000000-0005-0000-0000-0000B7950000}"/>
    <cellStyle name="Normal 6 8 6 6 2 2" xfId="43274" xr:uid="{00000000-0005-0000-0000-0000B8950000}"/>
    <cellStyle name="Normal 6 8 6 6 3" xfId="33256" xr:uid="{00000000-0005-0000-0000-0000B9950000}"/>
    <cellStyle name="Normal 6 8 6 7" xfId="20075" xr:uid="{00000000-0005-0000-0000-0000BA950000}"/>
    <cellStyle name="Normal 6 8 6 7 2" xfId="37049" xr:uid="{00000000-0005-0000-0000-0000BB950000}"/>
    <cellStyle name="Normal 6 8 6 8" xfId="26453" xr:uid="{00000000-0005-0000-0000-0000BC950000}"/>
    <cellStyle name="Normal 6 8 7" xfId="20076" xr:uid="{00000000-0005-0000-0000-0000BD950000}"/>
    <cellStyle name="Normal 6 8 7 2" xfId="20077" xr:uid="{00000000-0005-0000-0000-0000BE950000}"/>
    <cellStyle name="Normal 6 8 7 2 2" xfId="20078" xr:uid="{00000000-0005-0000-0000-0000BF950000}"/>
    <cellStyle name="Normal 6 8 7 2 2 2" xfId="20079" xr:uid="{00000000-0005-0000-0000-0000C0950000}"/>
    <cellStyle name="Normal 6 8 7 2 2 2 2" xfId="43275" xr:uid="{00000000-0005-0000-0000-0000C1950000}"/>
    <cellStyle name="Normal 6 8 7 2 2 3" xfId="33257" xr:uid="{00000000-0005-0000-0000-0000C2950000}"/>
    <cellStyle name="Normal 6 8 7 2 3" xfId="20080" xr:uid="{00000000-0005-0000-0000-0000C3950000}"/>
    <cellStyle name="Normal 6 8 7 2 3 2" xfId="20081" xr:uid="{00000000-0005-0000-0000-0000C4950000}"/>
    <cellStyle name="Normal 6 8 7 2 3 2 2" xfId="43276" xr:uid="{00000000-0005-0000-0000-0000C5950000}"/>
    <cellStyle name="Normal 6 8 7 2 3 3" xfId="33258" xr:uid="{00000000-0005-0000-0000-0000C6950000}"/>
    <cellStyle name="Normal 6 8 7 2 4" xfId="20082" xr:uid="{00000000-0005-0000-0000-0000C7950000}"/>
    <cellStyle name="Normal 6 8 7 2 4 2" xfId="37056" xr:uid="{00000000-0005-0000-0000-0000C8950000}"/>
    <cellStyle name="Normal 6 8 7 2 5" xfId="26460" xr:uid="{00000000-0005-0000-0000-0000C9950000}"/>
    <cellStyle name="Normal 6 8 7 3" xfId="20083" xr:uid="{00000000-0005-0000-0000-0000CA950000}"/>
    <cellStyle name="Normal 6 8 7 3 2" xfId="20084" xr:uid="{00000000-0005-0000-0000-0000CB950000}"/>
    <cellStyle name="Normal 6 8 7 3 2 2" xfId="20085" xr:uid="{00000000-0005-0000-0000-0000CC950000}"/>
    <cellStyle name="Normal 6 8 7 3 2 2 2" xfId="43277" xr:uid="{00000000-0005-0000-0000-0000CD950000}"/>
    <cellStyle name="Normal 6 8 7 3 2 3" xfId="33259" xr:uid="{00000000-0005-0000-0000-0000CE950000}"/>
    <cellStyle name="Normal 6 8 7 3 3" xfId="20086" xr:uid="{00000000-0005-0000-0000-0000CF950000}"/>
    <cellStyle name="Normal 6 8 7 3 3 2" xfId="20087" xr:uid="{00000000-0005-0000-0000-0000D0950000}"/>
    <cellStyle name="Normal 6 8 7 3 3 2 2" xfId="43278" xr:uid="{00000000-0005-0000-0000-0000D1950000}"/>
    <cellStyle name="Normal 6 8 7 3 3 3" xfId="33260" xr:uid="{00000000-0005-0000-0000-0000D2950000}"/>
    <cellStyle name="Normal 6 8 7 3 4" xfId="20088" xr:uid="{00000000-0005-0000-0000-0000D3950000}"/>
    <cellStyle name="Normal 6 8 7 3 4 2" xfId="37057" xr:uid="{00000000-0005-0000-0000-0000D4950000}"/>
    <cellStyle name="Normal 6 8 7 3 5" xfId="26461" xr:uid="{00000000-0005-0000-0000-0000D5950000}"/>
    <cellStyle name="Normal 6 8 7 4" xfId="20089" xr:uid="{00000000-0005-0000-0000-0000D6950000}"/>
    <cellStyle name="Normal 6 8 7 4 2" xfId="20090" xr:uid="{00000000-0005-0000-0000-0000D7950000}"/>
    <cellStyle name="Normal 6 8 7 4 2 2" xfId="43279" xr:uid="{00000000-0005-0000-0000-0000D8950000}"/>
    <cellStyle name="Normal 6 8 7 4 3" xfId="33261" xr:uid="{00000000-0005-0000-0000-0000D9950000}"/>
    <cellStyle name="Normal 6 8 7 5" xfId="20091" xr:uid="{00000000-0005-0000-0000-0000DA950000}"/>
    <cellStyle name="Normal 6 8 7 5 2" xfId="20092" xr:uid="{00000000-0005-0000-0000-0000DB950000}"/>
    <cellStyle name="Normal 6 8 7 5 2 2" xfId="43280" xr:uid="{00000000-0005-0000-0000-0000DC950000}"/>
    <cellStyle name="Normal 6 8 7 5 3" xfId="33262" xr:uid="{00000000-0005-0000-0000-0000DD950000}"/>
    <cellStyle name="Normal 6 8 7 6" xfId="20093" xr:uid="{00000000-0005-0000-0000-0000DE950000}"/>
    <cellStyle name="Normal 6 8 7 6 2" xfId="37055" xr:uid="{00000000-0005-0000-0000-0000DF950000}"/>
    <cellStyle name="Normal 6 8 7 7" xfId="26459" xr:uid="{00000000-0005-0000-0000-0000E0950000}"/>
    <cellStyle name="Normal 6 8 8" xfId="20094" xr:uid="{00000000-0005-0000-0000-0000E1950000}"/>
    <cellStyle name="Normal 6 8 8 2" xfId="20095" xr:uid="{00000000-0005-0000-0000-0000E2950000}"/>
    <cellStyle name="Normal 6 8 8 2 2" xfId="20096" xr:uid="{00000000-0005-0000-0000-0000E3950000}"/>
    <cellStyle name="Normal 6 8 8 2 2 2" xfId="43281" xr:uid="{00000000-0005-0000-0000-0000E4950000}"/>
    <cellStyle name="Normal 6 8 8 2 3" xfId="33263" xr:uid="{00000000-0005-0000-0000-0000E5950000}"/>
    <cellStyle name="Normal 6 8 8 3" xfId="20097" xr:uid="{00000000-0005-0000-0000-0000E6950000}"/>
    <cellStyle name="Normal 6 8 8 3 2" xfId="20098" xr:uid="{00000000-0005-0000-0000-0000E7950000}"/>
    <cellStyle name="Normal 6 8 8 3 2 2" xfId="43282" xr:uid="{00000000-0005-0000-0000-0000E8950000}"/>
    <cellStyle name="Normal 6 8 8 3 3" xfId="33264" xr:uid="{00000000-0005-0000-0000-0000E9950000}"/>
    <cellStyle name="Normal 6 8 8 4" xfId="20099" xr:uid="{00000000-0005-0000-0000-0000EA950000}"/>
    <cellStyle name="Normal 6 8 8 4 2" xfId="37058" xr:uid="{00000000-0005-0000-0000-0000EB950000}"/>
    <cellStyle name="Normal 6 8 8 5" xfId="26462" xr:uid="{00000000-0005-0000-0000-0000EC950000}"/>
    <cellStyle name="Normal 6 8 9" xfId="20100" xr:uid="{00000000-0005-0000-0000-0000ED950000}"/>
    <cellStyle name="Normal 6 8 9 2" xfId="20101" xr:uid="{00000000-0005-0000-0000-0000EE950000}"/>
    <cellStyle name="Normal 6 8 9 2 2" xfId="20102" xr:uid="{00000000-0005-0000-0000-0000EF950000}"/>
    <cellStyle name="Normal 6 8 9 2 2 2" xfId="43283" xr:uid="{00000000-0005-0000-0000-0000F0950000}"/>
    <cellStyle name="Normal 6 8 9 2 3" xfId="33265" xr:uid="{00000000-0005-0000-0000-0000F1950000}"/>
    <cellStyle name="Normal 6 8 9 3" xfId="20103" xr:uid="{00000000-0005-0000-0000-0000F2950000}"/>
    <cellStyle name="Normal 6 8 9 3 2" xfId="20104" xr:uid="{00000000-0005-0000-0000-0000F3950000}"/>
    <cellStyle name="Normal 6 8 9 3 2 2" xfId="43284" xr:uid="{00000000-0005-0000-0000-0000F4950000}"/>
    <cellStyle name="Normal 6 8 9 3 3" xfId="33266" xr:uid="{00000000-0005-0000-0000-0000F5950000}"/>
    <cellStyle name="Normal 6 8 9 4" xfId="20105" xr:uid="{00000000-0005-0000-0000-0000F6950000}"/>
    <cellStyle name="Normal 6 8 9 4 2" xfId="37059" xr:uid="{00000000-0005-0000-0000-0000F7950000}"/>
    <cellStyle name="Normal 6 8 9 5" xfId="26463" xr:uid="{00000000-0005-0000-0000-0000F8950000}"/>
    <cellStyle name="Normal 6 9" xfId="20106" xr:uid="{00000000-0005-0000-0000-0000F9950000}"/>
    <cellStyle name="Normal 6 9 10" xfId="20107" xr:uid="{00000000-0005-0000-0000-0000FA950000}"/>
    <cellStyle name="Normal 6 9 10 2" xfId="20108" xr:uid="{00000000-0005-0000-0000-0000FB950000}"/>
    <cellStyle name="Normal 6 9 10 2 2" xfId="43285" xr:uid="{00000000-0005-0000-0000-0000FC950000}"/>
    <cellStyle name="Normal 6 9 10 3" xfId="33267" xr:uid="{00000000-0005-0000-0000-0000FD950000}"/>
    <cellStyle name="Normal 6 9 11" xfId="20109" xr:uid="{00000000-0005-0000-0000-0000FE950000}"/>
    <cellStyle name="Normal 6 9 11 2" xfId="37060" xr:uid="{00000000-0005-0000-0000-0000FF950000}"/>
    <cellStyle name="Normal 6 9 12" xfId="26464" xr:uid="{00000000-0005-0000-0000-000000960000}"/>
    <cellStyle name="Normal 6 9 2" xfId="20110" xr:uid="{00000000-0005-0000-0000-000001960000}"/>
    <cellStyle name="Normal 6 9 2 10" xfId="26465" xr:uid="{00000000-0005-0000-0000-000002960000}"/>
    <cellStyle name="Normal 6 9 2 2" xfId="20111" xr:uid="{00000000-0005-0000-0000-000003960000}"/>
    <cellStyle name="Normal 6 9 2 2 2" xfId="20112" xr:uid="{00000000-0005-0000-0000-000004960000}"/>
    <cellStyle name="Normal 6 9 2 2 2 2" xfId="20113" xr:uid="{00000000-0005-0000-0000-000005960000}"/>
    <cellStyle name="Normal 6 9 2 2 2 2 2" xfId="20114" xr:uid="{00000000-0005-0000-0000-000006960000}"/>
    <cellStyle name="Normal 6 9 2 2 2 2 2 2" xfId="20115" xr:uid="{00000000-0005-0000-0000-000007960000}"/>
    <cellStyle name="Normal 6 9 2 2 2 2 2 2 2" xfId="43286" xr:uid="{00000000-0005-0000-0000-000008960000}"/>
    <cellStyle name="Normal 6 9 2 2 2 2 2 3" xfId="33268" xr:uid="{00000000-0005-0000-0000-000009960000}"/>
    <cellStyle name="Normal 6 9 2 2 2 2 3" xfId="20116" xr:uid="{00000000-0005-0000-0000-00000A960000}"/>
    <cellStyle name="Normal 6 9 2 2 2 2 3 2" xfId="20117" xr:uid="{00000000-0005-0000-0000-00000B960000}"/>
    <cellStyle name="Normal 6 9 2 2 2 2 3 2 2" xfId="43287" xr:uid="{00000000-0005-0000-0000-00000C960000}"/>
    <cellStyle name="Normal 6 9 2 2 2 2 3 3" xfId="33269" xr:uid="{00000000-0005-0000-0000-00000D960000}"/>
    <cellStyle name="Normal 6 9 2 2 2 2 4" xfId="20118" xr:uid="{00000000-0005-0000-0000-00000E960000}"/>
    <cellStyle name="Normal 6 9 2 2 2 2 4 2" xfId="37064" xr:uid="{00000000-0005-0000-0000-00000F960000}"/>
    <cellStyle name="Normal 6 9 2 2 2 2 5" xfId="26468" xr:uid="{00000000-0005-0000-0000-000010960000}"/>
    <cellStyle name="Normal 6 9 2 2 2 3" xfId="20119" xr:uid="{00000000-0005-0000-0000-000011960000}"/>
    <cellStyle name="Normal 6 9 2 2 2 3 2" xfId="20120" xr:uid="{00000000-0005-0000-0000-000012960000}"/>
    <cellStyle name="Normal 6 9 2 2 2 3 2 2" xfId="20121" xr:uid="{00000000-0005-0000-0000-000013960000}"/>
    <cellStyle name="Normal 6 9 2 2 2 3 2 2 2" xfId="43288" xr:uid="{00000000-0005-0000-0000-000014960000}"/>
    <cellStyle name="Normal 6 9 2 2 2 3 2 3" xfId="33270" xr:uid="{00000000-0005-0000-0000-000015960000}"/>
    <cellStyle name="Normal 6 9 2 2 2 3 3" xfId="20122" xr:uid="{00000000-0005-0000-0000-000016960000}"/>
    <cellStyle name="Normal 6 9 2 2 2 3 3 2" xfId="20123" xr:uid="{00000000-0005-0000-0000-000017960000}"/>
    <cellStyle name="Normal 6 9 2 2 2 3 3 2 2" xfId="43289" xr:uid="{00000000-0005-0000-0000-000018960000}"/>
    <cellStyle name="Normal 6 9 2 2 2 3 3 3" xfId="33271" xr:uid="{00000000-0005-0000-0000-000019960000}"/>
    <cellStyle name="Normal 6 9 2 2 2 3 4" xfId="20124" xr:uid="{00000000-0005-0000-0000-00001A960000}"/>
    <cellStyle name="Normal 6 9 2 2 2 3 4 2" xfId="37065" xr:uid="{00000000-0005-0000-0000-00001B960000}"/>
    <cellStyle name="Normal 6 9 2 2 2 3 5" xfId="26469" xr:uid="{00000000-0005-0000-0000-00001C960000}"/>
    <cellStyle name="Normal 6 9 2 2 2 4" xfId="20125" xr:uid="{00000000-0005-0000-0000-00001D960000}"/>
    <cellStyle name="Normal 6 9 2 2 2 4 2" xfId="20126" xr:uid="{00000000-0005-0000-0000-00001E960000}"/>
    <cellStyle name="Normal 6 9 2 2 2 4 2 2" xfId="43290" xr:uid="{00000000-0005-0000-0000-00001F960000}"/>
    <cellStyle name="Normal 6 9 2 2 2 4 3" xfId="33272" xr:uid="{00000000-0005-0000-0000-000020960000}"/>
    <cellStyle name="Normal 6 9 2 2 2 5" xfId="20127" xr:uid="{00000000-0005-0000-0000-000021960000}"/>
    <cellStyle name="Normal 6 9 2 2 2 5 2" xfId="20128" xr:uid="{00000000-0005-0000-0000-000022960000}"/>
    <cellStyle name="Normal 6 9 2 2 2 5 2 2" xfId="43291" xr:uid="{00000000-0005-0000-0000-000023960000}"/>
    <cellStyle name="Normal 6 9 2 2 2 5 3" xfId="33273" xr:uid="{00000000-0005-0000-0000-000024960000}"/>
    <cellStyle name="Normal 6 9 2 2 2 6" xfId="20129" xr:uid="{00000000-0005-0000-0000-000025960000}"/>
    <cellStyle name="Normal 6 9 2 2 2 6 2" xfId="37063" xr:uid="{00000000-0005-0000-0000-000026960000}"/>
    <cellStyle name="Normal 6 9 2 2 2 7" xfId="26467" xr:uid="{00000000-0005-0000-0000-000027960000}"/>
    <cellStyle name="Normal 6 9 2 2 3" xfId="20130" xr:uid="{00000000-0005-0000-0000-000028960000}"/>
    <cellStyle name="Normal 6 9 2 2 3 2" xfId="20131" xr:uid="{00000000-0005-0000-0000-000029960000}"/>
    <cellStyle name="Normal 6 9 2 2 3 2 2" xfId="20132" xr:uid="{00000000-0005-0000-0000-00002A960000}"/>
    <cellStyle name="Normal 6 9 2 2 3 2 2 2" xfId="43292" xr:uid="{00000000-0005-0000-0000-00002B960000}"/>
    <cellStyle name="Normal 6 9 2 2 3 2 3" xfId="33274" xr:uid="{00000000-0005-0000-0000-00002C960000}"/>
    <cellStyle name="Normal 6 9 2 2 3 3" xfId="20133" xr:uid="{00000000-0005-0000-0000-00002D960000}"/>
    <cellStyle name="Normal 6 9 2 2 3 3 2" xfId="20134" xr:uid="{00000000-0005-0000-0000-00002E960000}"/>
    <cellStyle name="Normal 6 9 2 2 3 3 2 2" xfId="43293" xr:uid="{00000000-0005-0000-0000-00002F960000}"/>
    <cellStyle name="Normal 6 9 2 2 3 3 3" xfId="33275" xr:uid="{00000000-0005-0000-0000-000030960000}"/>
    <cellStyle name="Normal 6 9 2 2 3 4" xfId="20135" xr:uid="{00000000-0005-0000-0000-000031960000}"/>
    <cellStyle name="Normal 6 9 2 2 3 4 2" xfId="37066" xr:uid="{00000000-0005-0000-0000-000032960000}"/>
    <cellStyle name="Normal 6 9 2 2 3 5" xfId="26470" xr:uid="{00000000-0005-0000-0000-000033960000}"/>
    <cellStyle name="Normal 6 9 2 2 4" xfId="20136" xr:uid="{00000000-0005-0000-0000-000034960000}"/>
    <cellStyle name="Normal 6 9 2 2 4 2" xfId="20137" xr:uid="{00000000-0005-0000-0000-000035960000}"/>
    <cellStyle name="Normal 6 9 2 2 4 2 2" xfId="20138" xr:uid="{00000000-0005-0000-0000-000036960000}"/>
    <cellStyle name="Normal 6 9 2 2 4 2 2 2" xfId="43294" xr:uid="{00000000-0005-0000-0000-000037960000}"/>
    <cellStyle name="Normal 6 9 2 2 4 2 3" xfId="33276" xr:uid="{00000000-0005-0000-0000-000038960000}"/>
    <cellStyle name="Normal 6 9 2 2 4 3" xfId="20139" xr:uid="{00000000-0005-0000-0000-000039960000}"/>
    <cellStyle name="Normal 6 9 2 2 4 3 2" xfId="20140" xr:uid="{00000000-0005-0000-0000-00003A960000}"/>
    <cellStyle name="Normal 6 9 2 2 4 3 2 2" xfId="43295" xr:uid="{00000000-0005-0000-0000-00003B960000}"/>
    <cellStyle name="Normal 6 9 2 2 4 3 3" xfId="33277" xr:uid="{00000000-0005-0000-0000-00003C960000}"/>
    <cellStyle name="Normal 6 9 2 2 4 4" xfId="20141" xr:uid="{00000000-0005-0000-0000-00003D960000}"/>
    <cellStyle name="Normal 6 9 2 2 4 4 2" xfId="37067" xr:uid="{00000000-0005-0000-0000-00003E960000}"/>
    <cellStyle name="Normal 6 9 2 2 4 5" xfId="26471" xr:uid="{00000000-0005-0000-0000-00003F960000}"/>
    <cellStyle name="Normal 6 9 2 2 5" xfId="20142" xr:uid="{00000000-0005-0000-0000-000040960000}"/>
    <cellStyle name="Normal 6 9 2 2 5 2" xfId="20143" xr:uid="{00000000-0005-0000-0000-000041960000}"/>
    <cellStyle name="Normal 6 9 2 2 5 2 2" xfId="43296" xr:uid="{00000000-0005-0000-0000-000042960000}"/>
    <cellStyle name="Normal 6 9 2 2 5 3" xfId="33278" xr:uid="{00000000-0005-0000-0000-000043960000}"/>
    <cellStyle name="Normal 6 9 2 2 6" xfId="20144" xr:uid="{00000000-0005-0000-0000-000044960000}"/>
    <cellStyle name="Normal 6 9 2 2 6 2" xfId="20145" xr:uid="{00000000-0005-0000-0000-000045960000}"/>
    <cellStyle name="Normal 6 9 2 2 6 2 2" xfId="43297" xr:uid="{00000000-0005-0000-0000-000046960000}"/>
    <cellStyle name="Normal 6 9 2 2 6 3" xfId="33279" xr:uid="{00000000-0005-0000-0000-000047960000}"/>
    <cellStyle name="Normal 6 9 2 2 7" xfId="20146" xr:uid="{00000000-0005-0000-0000-000048960000}"/>
    <cellStyle name="Normal 6 9 2 2 7 2" xfId="37062" xr:uid="{00000000-0005-0000-0000-000049960000}"/>
    <cellStyle name="Normal 6 9 2 2 8" xfId="26466" xr:uid="{00000000-0005-0000-0000-00004A960000}"/>
    <cellStyle name="Normal 6 9 2 3" xfId="20147" xr:uid="{00000000-0005-0000-0000-00004B960000}"/>
    <cellStyle name="Normal 6 9 2 3 2" xfId="20148" xr:uid="{00000000-0005-0000-0000-00004C960000}"/>
    <cellStyle name="Normal 6 9 2 3 2 2" xfId="20149" xr:uid="{00000000-0005-0000-0000-00004D960000}"/>
    <cellStyle name="Normal 6 9 2 3 2 2 2" xfId="20150" xr:uid="{00000000-0005-0000-0000-00004E960000}"/>
    <cellStyle name="Normal 6 9 2 3 2 2 2 2" xfId="20151" xr:uid="{00000000-0005-0000-0000-00004F960000}"/>
    <cellStyle name="Normal 6 9 2 3 2 2 2 2 2" xfId="43298" xr:uid="{00000000-0005-0000-0000-000050960000}"/>
    <cellStyle name="Normal 6 9 2 3 2 2 2 3" xfId="33280" xr:uid="{00000000-0005-0000-0000-000051960000}"/>
    <cellStyle name="Normal 6 9 2 3 2 2 3" xfId="20152" xr:uid="{00000000-0005-0000-0000-000052960000}"/>
    <cellStyle name="Normal 6 9 2 3 2 2 3 2" xfId="20153" xr:uid="{00000000-0005-0000-0000-000053960000}"/>
    <cellStyle name="Normal 6 9 2 3 2 2 3 2 2" xfId="43299" xr:uid="{00000000-0005-0000-0000-000054960000}"/>
    <cellStyle name="Normal 6 9 2 3 2 2 3 3" xfId="33281" xr:uid="{00000000-0005-0000-0000-000055960000}"/>
    <cellStyle name="Normal 6 9 2 3 2 2 4" xfId="20154" xr:uid="{00000000-0005-0000-0000-000056960000}"/>
    <cellStyle name="Normal 6 9 2 3 2 2 4 2" xfId="37070" xr:uid="{00000000-0005-0000-0000-000057960000}"/>
    <cellStyle name="Normal 6 9 2 3 2 2 5" xfId="26474" xr:uid="{00000000-0005-0000-0000-000058960000}"/>
    <cellStyle name="Normal 6 9 2 3 2 3" xfId="20155" xr:uid="{00000000-0005-0000-0000-000059960000}"/>
    <cellStyle name="Normal 6 9 2 3 2 3 2" xfId="20156" xr:uid="{00000000-0005-0000-0000-00005A960000}"/>
    <cellStyle name="Normal 6 9 2 3 2 3 2 2" xfId="20157" xr:uid="{00000000-0005-0000-0000-00005B960000}"/>
    <cellStyle name="Normal 6 9 2 3 2 3 2 2 2" xfId="43300" xr:uid="{00000000-0005-0000-0000-00005C960000}"/>
    <cellStyle name="Normal 6 9 2 3 2 3 2 3" xfId="33282" xr:uid="{00000000-0005-0000-0000-00005D960000}"/>
    <cellStyle name="Normal 6 9 2 3 2 3 3" xfId="20158" xr:uid="{00000000-0005-0000-0000-00005E960000}"/>
    <cellStyle name="Normal 6 9 2 3 2 3 3 2" xfId="20159" xr:uid="{00000000-0005-0000-0000-00005F960000}"/>
    <cellStyle name="Normal 6 9 2 3 2 3 3 2 2" xfId="43301" xr:uid="{00000000-0005-0000-0000-000060960000}"/>
    <cellStyle name="Normal 6 9 2 3 2 3 3 3" xfId="33283" xr:uid="{00000000-0005-0000-0000-000061960000}"/>
    <cellStyle name="Normal 6 9 2 3 2 3 4" xfId="20160" xr:uid="{00000000-0005-0000-0000-000062960000}"/>
    <cellStyle name="Normal 6 9 2 3 2 3 4 2" xfId="37071" xr:uid="{00000000-0005-0000-0000-000063960000}"/>
    <cellStyle name="Normal 6 9 2 3 2 3 5" xfId="26475" xr:uid="{00000000-0005-0000-0000-000064960000}"/>
    <cellStyle name="Normal 6 9 2 3 2 4" xfId="20161" xr:uid="{00000000-0005-0000-0000-000065960000}"/>
    <cellStyle name="Normal 6 9 2 3 2 4 2" xfId="20162" xr:uid="{00000000-0005-0000-0000-000066960000}"/>
    <cellStyle name="Normal 6 9 2 3 2 4 2 2" xfId="43302" xr:uid="{00000000-0005-0000-0000-000067960000}"/>
    <cellStyle name="Normal 6 9 2 3 2 4 3" xfId="33284" xr:uid="{00000000-0005-0000-0000-000068960000}"/>
    <cellStyle name="Normal 6 9 2 3 2 5" xfId="20163" xr:uid="{00000000-0005-0000-0000-000069960000}"/>
    <cellStyle name="Normal 6 9 2 3 2 5 2" xfId="20164" xr:uid="{00000000-0005-0000-0000-00006A960000}"/>
    <cellStyle name="Normal 6 9 2 3 2 5 2 2" xfId="43303" xr:uid="{00000000-0005-0000-0000-00006B960000}"/>
    <cellStyle name="Normal 6 9 2 3 2 5 3" xfId="33285" xr:uid="{00000000-0005-0000-0000-00006C960000}"/>
    <cellStyle name="Normal 6 9 2 3 2 6" xfId="20165" xr:uid="{00000000-0005-0000-0000-00006D960000}"/>
    <cellStyle name="Normal 6 9 2 3 2 6 2" xfId="37069" xr:uid="{00000000-0005-0000-0000-00006E960000}"/>
    <cellStyle name="Normal 6 9 2 3 2 7" xfId="26473" xr:uid="{00000000-0005-0000-0000-00006F960000}"/>
    <cellStyle name="Normal 6 9 2 3 3" xfId="20166" xr:uid="{00000000-0005-0000-0000-000070960000}"/>
    <cellStyle name="Normal 6 9 2 3 3 2" xfId="20167" xr:uid="{00000000-0005-0000-0000-000071960000}"/>
    <cellStyle name="Normal 6 9 2 3 3 2 2" xfId="20168" xr:uid="{00000000-0005-0000-0000-000072960000}"/>
    <cellStyle name="Normal 6 9 2 3 3 2 2 2" xfId="43304" xr:uid="{00000000-0005-0000-0000-000073960000}"/>
    <cellStyle name="Normal 6 9 2 3 3 2 3" xfId="33286" xr:uid="{00000000-0005-0000-0000-000074960000}"/>
    <cellStyle name="Normal 6 9 2 3 3 3" xfId="20169" xr:uid="{00000000-0005-0000-0000-000075960000}"/>
    <cellStyle name="Normal 6 9 2 3 3 3 2" xfId="20170" xr:uid="{00000000-0005-0000-0000-000076960000}"/>
    <cellStyle name="Normal 6 9 2 3 3 3 2 2" xfId="43305" xr:uid="{00000000-0005-0000-0000-000077960000}"/>
    <cellStyle name="Normal 6 9 2 3 3 3 3" xfId="33287" xr:uid="{00000000-0005-0000-0000-000078960000}"/>
    <cellStyle name="Normal 6 9 2 3 3 4" xfId="20171" xr:uid="{00000000-0005-0000-0000-000079960000}"/>
    <cellStyle name="Normal 6 9 2 3 3 4 2" xfId="37072" xr:uid="{00000000-0005-0000-0000-00007A960000}"/>
    <cellStyle name="Normal 6 9 2 3 3 5" xfId="26476" xr:uid="{00000000-0005-0000-0000-00007B960000}"/>
    <cellStyle name="Normal 6 9 2 3 4" xfId="20172" xr:uid="{00000000-0005-0000-0000-00007C960000}"/>
    <cellStyle name="Normal 6 9 2 3 4 2" xfId="20173" xr:uid="{00000000-0005-0000-0000-00007D960000}"/>
    <cellStyle name="Normal 6 9 2 3 4 2 2" xfId="20174" xr:uid="{00000000-0005-0000-0000-00007E960000}"/>
    <cellStyle name="Normal 6 9 2 3 4 2 2 2" xfId="43306" xr:uid="{00000000-0005-0000-0000-00007F960000}"/>
    <cellStyle name="Normal 6 9 2 3 4 2 3" xfId="33288" xr:uid="{00000000-0005-0000-0000-000080960000}"/>
    <cellStyle name="Normal 6 9 2 3 4 3" xfId="20175" xr:uid="{00000000-0005-0000-0000-000081960000}"/>
    <cellStyle name="Normal 6 9 2 3 4 3 2" xfId="20176" xr:uid="{00000000-0005-0000-0000-000082960000}"/>
    <cellStyle name="Normal 6 9 2 3 4 3 2 2" xfId="43307" xr:uid="{00000000-0005-0000-0000-000083960000}"/>
    <cellStyle name="Normal 6 9 2 3 4 3 3" xfId="33289" xr:uid="{00000000-0005-0000-0000-000084960000}"/>
    <cellStyle name="Normal 6 9 2 3 4 4" xfId="20177" xr:uid="{00000000-0005-0000-0000-000085960000}"/>
    <cellStyle name="Normal 6 9 2 3 4 4 2" xfId="37073" xr:uid="{00000000-0005-0000-0000-000086960000}"/>
    <cellStyle name="Normal 6 9 2 3 4 5" xfId="26477" xr:uid="{00000000-0005-0000-0000-000087960000}"/>
    <cellStyle name="Normal 6 9 2 3 5" xfId="20178" xr:uid="{00000000-0005-0000-0000-000088960000}"/>
    <cellStyle name="Normal 6 9 2 3 5 2" xfId="20179" xr:uid="{00000000-0005-0000-0000-000089960000}"/>
    <cellStyle name="Normal 6 9 2 3 5 2 2" xfId="43308" xr:uid="{00000000-0005-0000-0000-00008A960000}"/>
    <cellStyle name="Normal 6 9 2 3 5 3" xfId="33290" xr:uid="{00000000-0005-0000-0000-00008B960000}"/>
    <cellStyle name="Normal 6 9 2 3 6" xfId="20180" xr:uid="{00000000-0005-0000-0000-00008C960000}"/>
    <cellStyle name="Normal 6 9 2 3 6 2" xfId="20181" xr:uid="{00000000-0005-0000-0000-00008D960000}"/>
    <cellStyle name="Normal 6 9 2 3 6 2 2" xfId="43309" xr:uid="{00000000-0005-0000-0000-00008E960000}"/>
    <cellStyle name="Normal 6 9 2 3 6 3" xfId="33291" xr:uid="{00000000-0005-0000-0000-00008F960000}"/>
    <cellStyle name="Normal 6 9 2 3 7" xfId="20182" xr:uid="{00000000-0005-0000-0000-000090960000}"/>
    <cellStyle name="Normal 6 9 2 3 7 2" xfId="37068" xr:uid="{00000000-0005-0000-0000-000091960000}"/>
    <cellStyle name="Normal 6 9 2 3 8" xfId="26472" xr:uid="{00000000-0005-0000-0000-000092960000}"/>
    <cellStyle name="Normal 6 9 2 4" xfId="20183" xr:uid="{00000000-0005-0000-0000-000093960000}"/>
    <cellStyle name="Normal 6 9 2 4 2" xfId="20184" xr:uid="{00000000-0005-0000-0000-000094960000}"/>
    <cellStyle name="Normal 6 9 2 4 2 2" xfId="20185" xr:uid="{00000000-0005-0000-0000-000095960000}"/>
    <cellStyle name="Normal 6 9 2 4 2 2 2" xfId="20186" xr:uid="{00000000-0005-0000-0000-000096960000}"/>
    <cellStyle name="Normal 6 9 2 4 2 2 2 2" xfId="43310" xr:uid="{00000000-0005-0000-0000-000097960000}"/>
    <cellStyle name="Normal 6 9 2 4 2 2 3" xfId="33292" xr:uid="{00000000-0005-0000-0000-000098960000}"/>
    <cellStyle name="Normal 6 9 2 4 2 3" xfId="20187" xr:uid="{00000000-0005-0000-0000-000099960000}"/>
    <cellStyle name="Normal 6 9 2 4 2 3 2" xfId="20188" xr:uid="{00000000-0005-0000-0000-00009A960000}"/>
    <cellStyle name="Normal 6 9 2 4 2 3 2 2" xfId="43311" xr:uid="{00000000-0005-0000-0000-00009B960000}"/>
    <cellStyle name="Normal 6 9 2 4 2 3 3" xfId="33293" xr:uid="{00000000-0005-0000-0000-00009C960000}"/>
    <cellStyle name="Normal 6 9 2 4 2 4" xfId="20189" xr:uid="{00000000-0005-0000-0000-00009D960000}"/>
    <cellStyle name="Normal 6 9 2 4 2 4 2" xfId="37075" xr:uid="{00000000-0005-0000-0000-00009E960000}"/>
    <cellStyle name="Normal 6 9 2 4 2 5" xfId="26479" xr:uid="{00000000-0005-0000-0000-00009F960000}"/>
    <cellStyle name="Normal 6 9 2 4 3" xfId="20190" xr:uid="{00000000-0005-0000-0000-0000A0960000}"/>
    <cellStyle name="Normal 6 9 2 4 3 2" xfId="20191" xr:uid="{00000000-0005-0000-0000-0000A1960000}"/>
    <cellStyle name="Normal 6 9 2 4 3 2 2" xfId="20192" xr:uid="{00000000-0005-0000-0000-0000A2960000}"/>
    <cellStyle name="Normal 6 9 2 4 3 2 2 2" xfId="43312" xr:uid="{00000000-0005-0000-0000-0000A3960000}"/>
    <cellStyle name="Normal 6 9 2 4 3 2 3" xfId="33294" xr:uid="{00000000-0005-0000-0000-0000A4960000}"/>
    <cellStyle name="Normal 6 9 2 4 3 3" xfId="20193" xr:uid="{00000000-0005-0000-0000-0000A5960000}"/>
    <cellStyle name="Normal 6 9 2 4 3 3 2" xfId="20194" xr:uid="{00000000-0005-0000-0000-0000A6960000}"/>
    <cellStyle name="Normal 6 9 2 4 3 3 2 2" xfId="43313" xr:uid="{00000000-0005-0000-0000-0000A7960000}"/>
    <cellStyle name="Normal 6 9 2 4 3 3 3" xfId="33295" xr:uid="{00000000-0005-0000-0000-0000A8960000}"/>
    <cellStyle name="Normal 6 9 2 4 3 4" xfId="20195" xr:uid="{00000000-0005-0000-0000-0000A9960000}"/>
    <cellStyle name="Normal 6 9 2 4 3 4 2" xfId="37076" xr:uid="{00000000-0005-0000-0000-0000AA960000}"/>
    <cellStyle name="Normal 6 9 2 4 3 5" xfId="26480" xr:uid="{00000000-0005-0000-0000-0000AB960000}"/>
    <cellStyle name="Normal 6 9 2 4 4" xfId="20196" xr:uid="{00000000-0005-0000-0000-0000AC960000}"/>
    <cellStyle name="Normal 6 9 2 4 4 2" xfId="20197" xr:uid="{00000000-0005-0000-0000-0000AD960000}"/>
    <cellStyle name="Normal 6 9 2 4 4 2 2" xfId="43314" xr:uid="{00000000-0005-0000-0000-0000AE960000}"/>
    <cellStyle name="Normal 6 9 2 4 4 3" xfId="33296" xr:uid="{00000000-0005-0000-0000-0000AF960000}"/>
    <cellStyle name="Normal 6 9 2 4 5" xfId="20198" xr:uid="{00000000-0005-0000-0000-0000B0960000}"/>
    <cellStyle name="Normal 6 9 2 4 5 2" xfId="20199" xr:uid="{00000000-0005-0000-0000-0000B1960000}"/>
    <cellStyle name="Normal 6 9 2 4 5 2 2" xfId="43315" xr:uid="{00000000-0005-0000-0000-0000B2960000}"/>
    <cellStyle name="Normal 6 9 2 4 5 3" xfId="33297" xr:uid="{00000000-0005-0000-0000-0000B3960000}"/>
    <cellStyle name="Normal 6 9 2 4 6" xfId="20200" xr:uid="{00000000-0005-0000-0000-0000B4960000}"/>
    <cellStyle name="Normal 6 9 2 4 6 2" xfId="37074" xr:uid="{00000000-0005-0000-0000-0000B5960000}"/>
    <cellStyle name="Normal 6 9 2 4 7" xfId="26478" xr:uid="{00000000-0005-0000-0000-0000B6960000}"/>
    <cellStyle name="Normal 6 9 2 5" xfId="20201" xr:uid="{00000000-0005-0000-0000-0000B7960000}"/>
    <cellStyle name="Normal 6 9 2 5 2" xfId="20202" xr:uid="{00000000-0005-0000-0000-0000B8960000}"/>
    <cellStyle name="Normal 6 9 2 5 2 2" xfId="20203" xr:uid="{00000000-0005-0000-0000-0000B9960000}"/>
    <cellStyle name="Normal 6 9 2 5 2 2 2" xfId="43316" xr:uid="{00000000-0005-0000-0000-0000BA960000}"/>
    <cellStyle name="Normal 6 9 2 5 2 3" xfId="33298" xr:uid="{00000000-0005-0000-0000-0000BB960000}"/>
    <cellStyle name="Normal 6 9 2 5 3" xfId="20204" xr:uid="{00000000-0005-0000-0000-0000BC960000}"/>
    <cellStyle name="Normal 6 9 2 5 3 2" xfId="20205" xr:uid="{00000000-0005-0000-0000-0000BD960000}"/>
    <cellStyle name="Normal 6 9 2 5 3 2 2" xfId="43317" xr:uid="{00000000-0005-0000-0000-0000BE960000}"/>
    <cellStyle name="Normal 6 9 2 5 3 3" xfId="33299" xr:uid="{00000000-0005-0000-0000-0000BF960000}"/>
    <cellStyle name="Normal 6 9 2 5 4" xfId="20206" xr:uid="{00000000-0005-0000-0000-0000C0960000}"/>
    <cellStyle name="Normal 6 9 2 5 4 2" xfId="37077" xr:uid="{00000000-0005-0000-0000-0000C1960000}"/>
    <cellStyle name="Normal 6 9 2 5 5" xfId="26481" xr:uid="{00000000-0005-0000-0000-0000C2960000}"/>
    <cellStyle name="Normal 6 9 2 6" xfId="20207" xr:uid="{00000000-0005-0000-0000-0000C3960000}"/>
    <cellStyle name="Normal 6 9 2 6 2" xfId="20208" xr:uid="{00000000-0005-0000-0000-0000C4960000}"/>
    <cellStyle name="Normal 6 9 2 6 2 2" xfId="20209" xr:uid="{00000000-0005-0000-0000-0000C5960000}"/>
    <cellStyle name="Normal 6 9 2 6 2 2 2" xfId="43318" xr:uid="{00000000-0005-0000-0000-0000C6960000}"/>
    <cellStyle name="Normal 6 9 2 6 2 3" xfId="33300" xr:uid="{00000000-0005-0000-0000-0000C7960000}"/>
    <cellStyle name="Normal 6 9 2 6 3" xfId="20210" xr:uid="{00000000-0005-0000-0000-0000C8960000}"/>
    <cellStyle name="Normal 6 9 2 6 3 2" xfId="20211" xr:uid="{00000000-0005-0000-0000-0000C9960000}"/>
    <cellStyle name="Normal 6 9 2 6 3 2 2" xfId="43319" xr:uid="{00000000-0005-0000-0000-0000CA960000}"/>
    <cellStyle name="Normal 6 9 2 6 3 3" xfId="33301" xr:uid="{00000000-0005-0000-0000-0000CB960000}"/>
    <cellStyle name="Normal 6 9 2 6 4" xfId="20212" xr:uid="{00000000-0005-0000-0000-0000CC960000}"/>
    <cellStyle name="Normal 6 9 2 6 4 2" xfId="37078" xr:uid="{00000000-0005-0000-0000-0000CD960000}"/>
    <cellStyle name="Normal 6 9 2 6 5" xfId="26482" xr:uid="{00000000-0005-0000-0000-0000CE960000}"/>
    <cellStyle name="Normal 6 9 2 7" xfId="20213" xr:uid="{00000000-0005-0000-0000-0000CF960000}"/>
    <cellStyle name="Normal 6 9 2 7 2" xfId="20214" xr:uid="{00000000-0005-0000-0000-0000D0960000}"/>
    <cellStyle name="Normal 6 9 2 7 2 2" xfId="43320" xr:uid="{00000000-0005-0000-0000-0000D1960000}"/>
    <cellStyle name="Normal 6 9 2 7 3" xfId="33302" xr:uid="{00000000-0005-0000-0000-0000D2960000}"/>
    <cellStyle name="Normal 6 9 2 8" xfId="20215" xr:uid="{00000000-0005-0000-0000-0000D3960000}"/>
    <cellStyle name="Normal 6 9 2 8 2" xfId="20216" xr:uid="{00000000-0005-0000-0000-0000D4960000}"/>
    <cellStyle name="Normal 6 9 2 8 2 2" xfId="43321" xr:uid="{00000000-0005-0000-0000-0000D5960000}"/>
    <cellStyle name="Normal 6 9 2 8 3" xfId="33303" xr:uid="{00000000-0005-0000-0000-0000D6960000}"/>
    <cellStyle name="Normal 6 9 2 9" xfId="20217" xr:uid="{00000000-0005-0000-0000-0000D7960000}"/>
    <cellStyle name="Normal 6 9 2 9 2" xfId="37061" xr:uid="{00000000-0005-0000-0000-0000D8960000}"/>
    <cellStyle name="Normal 6 9 3" xfId="20218" xr:uid="{00000000-0005-0000-0000-0000D9960000}"/>
    <cellStyle name="Normal 6 9 3 2" xfId="20219" xr:uid="{00000000-0005-0000-0000-0000DA960000}"/>
    <cellStyle name="Normal 6 9 3 2 2" xfId="20220" xr:uid="{00000000-0005-0000-0000-0000DB960000}"/>
    <cellStyle name="Normal 6 9 3 2 2 2" xfId="20221" xr:uid="{00000000-0005-0000-0000-0000DC960000}"/>
    <cellStyle name="Normal 6 9 3 2 2 2 2" xfId="20222" xr:uid="{00000000-0005-0000-0000-0000DD960000}"/>
    <cellStyle name="Normal 6 9 3 2 2 2 2 2" xfId="43322" xr:uid="{00000000-0005-0000-0000-0000DE960000}"/>
    <cellStyle name="Normal 6 9 3 2 2 2 3" xfId="33304" xr:uid="{00000000-0005-0000-0000-0000DF960000}"/>
    <cellStyle name="Normal 6 9 3 2 2 3" xfId="20223" xr:uid="{00000000-0005-0000-0000-0000E0960000}"/>
    <cellStyle name="Normal 6 9 3 2 2 3 2" xfId="20224" xr:uid="{00000000-0005-0000-0000-0000E1960000}"/>
    <cellStyle name="Normal 6 9 3 2 2 3 2 2" xfId="43323" xr:uid="{00000000-0005-0000-0000-0000E2960000}"/>
    <cellStyle name="Normal 6 9 3 2 2 3 3" xfId="33305" xr:uid="{00000000-0005-0000-0000-0000E3960000}"/>
    <cellStyle name="Normal 6 9 3 2 2 4" xfId="20225" xr:uid="{00000000-0005-0000-0000-0000E4960000}"/>
    <cellStyle name="Normal 6 9 3 2 2 4 2" xfId="37081" xr:uid="{00000000-0005-0000-0000-0000E5960000}"/>
    <cellStyle name="Normal 6 9 3 2 2 5" xfId="26485" xr:uid="{00000000-0005-0000-0000-0000E6960000}"/>
    <cellStyle name="Normal 6 9 3 2 3" xfId="20226" xr:uid="{00000000-0005-0000-0000-0000E7960000}"/>
    <cellStyle name="Normal 6 9 3 2 3 2" xfId="20227" xr:uid="{00000000-0005-0000-0000-0000E8960000}"/>
    <cellStyle name="Normal 6 9 3 2 3 2 2" xfId="20228" xr:uid="{00000000-0005-0000-0000-0000E9960000}"/>
    <cellStyle name="Normal 6 9 3 2 3 2 2 2" xfId="43324" xr:uid="{00000000-0005-0000-0000-0000EA960000}"/>
    <cellStyle name="Normal 6 9 3 2 3 2 3" xfId="33306" xr:uid="{00000000-0005-0000-0000-0000EB960000}"/>
    <cellStyle name="Normal 6 9 3 2 3 3" xfId="20229" xr:uid="{00000000-0005-0000-0000-0000EC960000}"/>
    <cellStyle name="Normal 6 9 3 2 3 3 2" xfId="20230" xr:uid="{00000000-0005-0000-0000-0000ED960000}"/>
    <cellStyle name="Normal 6 9 3 2 3 3 2 2" xfId="43325" xr:uid="{00000000-0005-0000-0000-0000EE960000}"/>
    <cellStyle name="Normal 6 9 3 2 3 3 3" xfId="33307" xr:uid="{00000000-0005-0000-0000-0000EF960000}"/>
    <cellStyle name="Normal 6 9 3 2 3 4" xfId="20231" xr:uid="{00000000-0005-0000-0000-0000F0960000}"/>
    <cellStyle name="Normal 6 9 3 2 3 4 2" xfId="37082" xr:uid="{00000000-0005-0000-0000-0000F1960000}"/>
    <cellStyle name="Normal 6 9 3 2 3 5" xfId="26486" xr:uid="{00000000-0005-0000-0000-0000F2960000}"/>
    <cellStyle name="Normal 6 9 3 2 4" xfId="20232" xr:uid="{00000000-0005-0000-0000-0000F3960000}"/>
    <cellStyle name="Normal 6 9 3 2 4 2" xfId="20233" xr:uid="{00000000-0005-0000-0000-0000F4960000}"/>
    <cellStyle name="Normal 6 9 3 2 4 2 2" xfId="43326" xr:uid="{00000000-0005-0000-0000-0000F5960000}"/>
    <cellStyle name="Normal 6 9 3 2 4 3" xfId="33308" xr:uid="{00000000-0005-0000-0000-0000F6960000}"/>
    <cellStyle name="Normal 6 9 3 2 5" xfId="20234" xr:uid="{00000000-0005-0000-0000-0000F7960000}"/>
    <cellStyle name="Normal 6 9 3 2 5 2" xfId="20235" xr:uid="{00000000-0005-0000-0000-0000F8960000}"/>
    <cellStyle name="Normal 6 9 3 2 5 2 2" xfId="43327" xr:uid="{00000000-0005-0000-0000-0000F9960000}"/>
    <cellStyle name="Normal 6 9 3 2 5 3" xfId="33309" xr:uid="{00000000-0005-0000-0000-0000FA960000}"/>
    <cellStyle name="Normal 6 9 3 2 6" xfId="20236" xr:uid="{00000000-0005-0000-0000-0000FB960000}"/>
    <cellStyle name="Normal 6 9 3 2 6 2" xfId="37080" xr:uid="{00000000-0005-0000-0000-0000FC960000}"/>
    <cellStyle name="Normal 6 9 3 2 7" xfId="26484" xr:uid="{00000000-0005-0000-0000-0000FD960000}"/>
    <cellStyle name="Normal 6 9 3 3" xfId="20237" xr:uid="{00000000-0005-0000-0000-0000FE960000}"/>
    <cellStyle name="Normal 6 9 3 3 2" xfId="20238" xr:uid="{00000000-0005-0000-0000-0000FF960000}"/>
    <cellStyle name="Normal 6 9 3 3 2 2" xfId="20239" xr:uid="{00000000-0005-0000-0000-000000970000}"/>
    <cellStyle name="Normal 6 9 3 3 2 2 2" xfId="43328" xr:uid="{00000000-0005-0000-0000-000001970000}"/>
    <cellStyle name="Normal 6 9 3 3 2 3" xfId="33310" xr:uid="{00000000-0005-0000-0000-000002970000}"/>
    <cellStyle name="Normal 6 9 3 3 3" xfId="20240" xr:uid="{00000000-0005-0000-0000-000003970000}"/>
    <cellStyle name="Normal 6 9 3 3 3 2" xfId="20241" xr:uid="{00000000-0005-0000-0000-000004970000}"/>
    <cellStyle name="Normal 6 9 3 3 3 2 2" xfId="43329" xr:uid="{00000000-0005-0000-0000-000005970000}"/>
    <cellStyle name="Normal 6 9 3 3 3 3" xfId="33311" xr:uid="{00000000-0005-0000-0000-000006970000}"/>
    <cellStyle name="Normal 6 9 3 3 4" xfId="20242" xr:uid="{00000000-0005-0000-0000-000007970000}"/>
    <cellStyle name="Normal 6 9 3 3 4 2" xfId="37083" xr:uid="{00000000-0005-0000-0000-000008970000}"/>
    <cellStyle name="Normal 6 9 3 3 5" xfId="26487" xr:uid="{00000000-0005-0000-0000-000009970000}"/>
    <cellStyle name="Normal 6 9 3 4" xfId="20243" xr:uid="{00000000-0005-0000-0000-00000A970000}"/>
    <cellStyle name="Normal 6 9 3 4 2" xfId="20244" xr:uid="{00000000-0005-0000-0000-00000B970000}"/>
    <cellStyle name="Normal 6 9 3 4 2 2" xfId="20245" xr:uid="{00000000-0005-0000-0000-00000C970000}"/>
    <cellStyle name="Normal 6 9 3 4 2 2 2" xfId="43330" xr:uid="{00000000-0005-0000-0000-00000D970000}"/>
    <cellStyle name="Normal 6 9 3 4 2 3" xfId="33312" xr:uid="{00000000-0005-0000-0000-00000E970000}"/>
    <cellStyle name="Normal 6 9 3 4 3" xfId="20246" xr:uid="{00000000-0005-0000-0000-00000F970000}"/>
    <cellStyle name="Normal 6 9 3 4 3 2" xfId="20247" xr:uid="{00000000-0005-0000-0000-000010970000}"/>
    <cellStyle name="Normal 6 9 3 4 3 2 2" xfId="43331" xr:uid="{00000000-0005-0000-0000-000011970000}"/>
    <cellStyle name="Normal 6 9 3 4 3 3" xfId="33313" xr:uid="{00000000-0005-0000-0000-000012970000}"/>
    <cellStyle name="Normal 6 9 3 4 4" xfId="20248" xr:uid="{00000000-0005-0000-0000-000013970000}"/>
    <cellStyle name="Normal 6 9 3 4 4 2" xfId="37084" xr:uid="{00000000-0005-0000-0000-000014970000}"/>
    <cellStyle name="Normal 6 9 3 4 5" xfId="26488" xr:uid="{00000000-0005-0000-0000-000015970000}"/>
    <cellStyle name="Normal 6 9 3 5" xfId="20249" xr:uid="{00000000-0005-0000-0000-000016970000}"/>
    <cellStyle name="Normal 6 9 3 5 2" xfId="20250" xr:uid="{00000000-0005-0000-0000-000017970000}"/>
    <cellStyle name="Normal 6 9 3 5 2 2" xfId="43332" xr:uid="{00000000-0005-0000-0000-000018970000}"/>
    <cellStyle name="Normal 6 9 3 5 3" xfId="33314" xr:uid="{00000000-0005-0000-0000-000019970000}"/>
    <cellStyle name="Normal 6 9 3 6" xfId="20251" xr:uid="{00000000-0005-0000-0000-00001A970000}"/>
    <cellStyle name="Normal 6 9 3 6 2" xfId="20252" xr:uid="{00000000-0005-0000-0000-00001B970000}"/>
    <cellStyle name="Normal 6 9 3 6 2 2" xfId="43333" xr:uid="{00000000-0005-0000-0000-00001C970000}"/>
    <cellStyle name="Normal 6 9 3 6 3" xfId="33315" xr:uid="{00000000-0005-0000-0000-00001D970000}"/>
    <cellStyle name="Normal 6 9 3 7" xfId="20253" xr:uid="{00000000-0005-0000-0000-00001E970000}"/>
    <cellStyle name="Normal 6 9 3 7 2" xfId="37079" xr:uid="{00000000-0005-0000-0000-00001F970000}"/>
    <cellStyle name="Normal 6 9 3 8" xfId="26483" xr:uid="{00000000-0005-0000-0000-000020970000}"/>
    <cellStyle name="Normal 6 9 4" xfId="20254" xr:uid="{00000000-0005-0000-0000-000021970000}"/>
    <cellStyle name="Normal 6 9 4 2" xfId="20255" xr:uid="{00000000-0005-0000-0000-000022970000}"/>
    <cellStyle name="Normal 6 9 4 2 2" xfId="20256" xr:uid="{00000000-0005-0000-0000-000023970000}"/>
    <cellStyle name="Normal 6 9 4 2 2 2" xfId="20257" xr:uid="{00000000-0005-0000-0000-000024970000}"/>
    <cellStyle name="Normal 6 9 4 2 2 2 2" xfId="20258" xr:uid="{00000000-0005-0000-0000-000025970000}"/>
    <cellStyle name="Normal 6 9 4 2 2 2 2 2" xfId="43334" xr:uid="{00000000-0005-0000-0000-000026970000}"/>
    <cellStyle name="Normal 6 9 4 2 2 2 3" xfId="33316" xr:uid="{00000000-0005-0000-0000-000027970000}"/>
    <cellStyle name="Normal 6 9 4 2 2 3" xfId="20259" xr:uid="{00000000-0005-0000-0000-000028970000}"/>
    <cellStyle name="Normal 6 9 4 2 2 3 2" xfId="20260" xr:uid="{00000000-0005-0000-0000-000029970000}"/>
    <cellStyle name="Normal 6 9 4 2 2 3 2 2" xfId="43335" xr:uid="{00000000-0005-0000-0000-00002A970000}"/>
    <cellStyle name="Normal 6 9 4 2 2 3 3" xfId="33317" xr:uid="{00000000-0005-0000-0000-00002B970000}"/>
    <cellStyle name="Normal 6 9 4 2 2 4" xfId="20261" xr:uid="{00000000-0005-0000-0000-00002C970000}"/>
    <cellStyle name="Normal 6 9 4 2 2 4 2" xfId="37087" xr:uid="{00000000-0005-0000-0000-00002D970000}"/>
    <cellStyle name="Normal 6 9 4 2 2 5" xfId="26491" xr:uid="{00000000-0005-0000-0000-00002E970000}"/>
    <cellStyle name="Normal 6 9 4 2 3" xfId="20262" xr:uid="{00000000-0005-0000-0000-00002F970000}"/>
    <cellStyle name="Normal 6 9 4 2 3 2" xfId="20263" xr:uid="{00000000-0005-0000-0000-000030970000}"/>
    <cellStyle name="Normal 6 9 4 2 3 2 2" xfId="20264" xr:uid="{00000000-0005-0000-0000-000031970000}"/>
    <cellStyle name="Normal 6 9 4 2 3 2 2 2" xfId="43336" xr:uid="{00000000-0005-0000-0000-000032970000}"/>
    <cellStyle name="Normal 6 9 4 2 3 2 3" xfId="33318" xr:uid="{00000000-0005-0000-0000-000033970000}"/>
    <cellStyle name="Normal 6 9 4 2 3 3" xfId="20265" xr:uid="{00000000-0005-0000-0000-000034970000}"/>
    <cellStyle name="Normal 6 9 4 2 3 3 2" xfId="20266" xr:uid="{00000000-0005-0000-0000-000035970000}"/>
    <cellStyle name="Normal 6 9 4 2 3 3 2 2" xfId="43337" xr:uid="{00000000-0005-0000-0000-000036970000}"/>
    <cellStyle name="Normal 6 9 4 2 3 3 3" xfId="33319" xr:uid="{00000000-0005-0000-0000-000037970000}"/>
    <cellStyle name="Normal 6 9 4 2 3 4" xfId="20267" xr:uid="{00000000-0005-0000-0000-000038970000}"/>
    <cellStyle name="Normal 6 9 4 2 3 4 2" xfId="37088" xr:uid="{00000000-0005-0000-0000-000039970000}"/>
    <cellStyle name="Normal 6 9 4 2 3 5" xfId="26492" xr:uid="{00000000-0005-0000-0000-00003A970000}"/>
    <cellStyle name="Normal 6 9 4 2 4" xfId="20268" xr:uid="{00000000-0005-0000-0000-00003B970000}"/>
    <cellStyle name="Normal 6 9 4 2 4 2" xfId="20269" xr:uid="{00000000-0005-0000-0000-00003C970000}"/>
    <cellStyle name="Normal 6 9 4 2 4 2 2" xfId="43338" xr:uid="{00000000-0005-0000-0000-00003D970000}"/>
    <cellStyle name="Normal 6 9 4 2 4 3" xfId="33320" xr:uid="{00000000-0005-0000-0000-00003E970000}"/>
    <cellStyle name="Normal 6 9 4 2 5" xfId="20270" xr:uid="{00000000-0005-0000-0000-00003F970000}"/>
    <cellStyle name="Normal 6 9 4 2 5 2" xfId="20271" xr:uid="{00000000-0005-0000-0000-000040970000}"/>
    <cellStyle name="Normal 6 9 4 2 5 2 2" xfId="43339" xr:uid="{00000000-0005-0000-0000-000041970000}"/>
    <cellStyle name="Normal 6 9 4 2 5 3" xfId="33321" xr:uid="{00000000-0005-0000-0000-000042970000}"/>
    <cellStyle name="Normal 6 9 4 2 6" xfId="20272" xr:uid="{00000000-0005-0000-0000-000043970000}"/>
    <cellStyle name="Normal 6 9 4 2 6 2" xfId="37086" xr:uid="{00000000-0005-0000-0000-000044970000}"/>
    <cellStyle name="Normal 6 9 4 2 7" xfId="26490" xr:uid="{00000000-0005-0000-0000-000045970000}"/>
    <cellStyle name="Normal 6 9 4 3" xfId="20273" xr:uid="{00000000-0005-0000-0000-000046970000}"/>
    <cellStyle name="Normal 6 9 4 3 2" xfId="20274" xr:uid="{00000000-0005-0000-0000-000047970000}"/>
    <cellStyle name="Normal 6 9 4 3 2 2" xfId="20275" xr:uid="{00000000-0005-0000-0000-000048970000}"/>
    <cellStyle name="Normal 6 9 4 3 2 2 2" xfId="43340" xr:uid="{00000000-0005-0000-0000-000049970000}"/>
    <cellStyle name="Normal 6 9 4 3 2 3" xfId="33322" xr:uid="{00000000-0005-0000-0000-00004A970000}"/>
    <cellStyle name="Normal 6 9 4 3 3" xfId="20276" xr:uid="{00000000-0005-0000-0000-00004B970000}"/>
    <cellStyle name="Normal 6 9 4 3 3 2" xfId="20277" xr:uid="{00000000-0005-0000-0000-00004C970000}"/>
    <cellStyle name="Normal 6 9 4 3 3 2 2" xfId="43341" xr:uid="{00000000-0005-0000-0000-00004D970000}"/>
    <cellStyle name="Normal 6 9 4 3 3 3" xfId="33323" xr:uid="{00000000-0005-0000-0000-00004E970000}"/>
    <cellStyle name="Normal 6 9 4 3 4" xfId="20278" xr:uid="{00000000-0005-0000-0000-00004F970000}"/>
    <cellStyle name="Normal 6 9 4 3 4 2" xfId="37089" xr:uid="{00000000-0005-0000-0000-000050970000}"/>
    <cellStyle name="Normal 6 9 4 3 5" xfId="26493" xr:uid="{00000000-0005-0000-0000-000051970000}"/>
    <cellStyle name="Normal 6 9 4 4" xfId="20279" xr:uid="{00000000-0005-0000-0000-000052970000}"/>
    <cellStyle name="Normal 6 9 4 4 2" xfId="20280" xr:uid="{00000000-0005-0000-0000-000053970000}"/>
    <cellStyle name="Normal 6 9 4 4 2 2" xfId="20281" xr:uid="{00000000-0005-0000-0000-000054970000}"/>
    <cellStyle name="Normal 6 9 4 4 2 2 2" xfId="43342" xr:uid="{00000000-0005-0000-0000-000055970000}"/>
    <cellStyle name="Normal 6 9 4 4 2 3" xfId="33324" xr:uid="{00000000-0005-0000-0000-000056970000}"/>
    <cellStyle name="Normal 6 9 4 4 3" xfId="20282" xr:uid="{00000000-0005-0000-0000-000057970000}"/>
    <cellStyle name="Normal 6 9 4 4 3 2" xfId="20283" xr:uid="{00000000-0005-0000-0000-000058970000}"/>
    <cellStyle name="Normal 6 9 4 4 3 2 2" xfId="43343" xr:uid="{00000000-0005-0000-0000-000059970000}"/>
    <cellStyle name="Normal 6 9 4 4 3 3" xfId="33325" xr:uid="{00000000-0005-0000-0000-00005A970000}"/>
    <cellStyle name="Normal 6 9 4 4 4" xfId="20284" xr:uid="{00000000-0005-0000-0000-00005B970000}"/>
    <cellStyle name="Normal 6 9 4 4 4 2" xfId="37090" xr:uid="{00000000-0005-0000-0000-00005C970000}"/>
    <cellStyle name="Normal 6 9 4 4 5" xfId="26494" xr:uid="{00000000-0005-0000-0000-00005D970000}"/>
    <cellStyle name="Normal 6 9 4 5" xfId="20285" xr:uid="{00000000-0005-0000-0000-00005E970000}"/>
    <cellStyle name="Normal 6 9 4 5 2" xfId="20286" xr:uid="{00000000-0005-0000-0000-00005F970000}"/>
    <cellStyle name="Normal 6 9 4 5 2 2" xfId="43344" xr:uid="{00000000-0005-0000-0000-000060970000}"/>
    <cellStyle name="Normal 6 9 4 5 3" xfId="33326" xr:uid="{00000000-0005-0000-0000-000061970000}"/>
    <cellStyle name="Normal 6 9 4 6" xfId="20287" xr:uid="{00000000-0005-0000-0000-000062970000}"/>
    <cellStyle name="Normal 6 9 4 6 2" xfId="20288" xr:uid="{00000000-0005-0000-0000-000063970000}"/>
    <cellStyle name="Normal 6 9 4 6 2 2" xfId="43345" xr:uid="{00000000-0005-0000-0000-000064970000}"/>
    <cellStyle name="Normal 6 9 4 6 3" xfId="33327" xr:uid="{00000000-0005-0000-0000-000065970000}"/>
    <cellStyle name="Normal 6 9 4 7" xfId="20289" xr:uid="{00000000-0005-0000-0000-000066970000}"/>
    <cellStyle name="Normal 6 9 4 7 2" xfId="37085" xr:uid="{00000000-0005-0000-0000-000067970000}"/>
    <cellStyle name="Normal 6 9 4 8" xfId="26489" xr:uid="{00000000-0005-0000-0000-000068970000}"/>
    <cellStyle name="Normal 6 9 5" xfId="20290" xr:uid="{00000000-0005-0000-0000-000069970000}"/>
    <cellStyle name="Normal 6 9 5 2" xfId="20291" xr:uid="{00000000-0005-0000-0000-00006A970000}"/>
    <cellStyle name="Normal 6 9 5 2 2" xfId="20292" xr:uid="{00000000-0005-0000-0000-00006B970000}"/>
    <cellStyle name="Normal 6 9 5 2 2 2" xfId="20293" xr:uid="{00000000-0005-0000-0000-00006C970000}"/>
    <cellStyle name="Normal 6 9 5 2 2 2 2" xfId="20294" xr:uid="{00000000-0005-0000-0000-00006D970000}"/>
    <cellStyle name="Normal 6 9 5 2 2 2 2 2" xfId="43346" xr:uid="{00000000-0005-0000-0000-00006E970000}"/>
    <cellStyle name="Normal 6 9 5 2 2 2 3" xfId="33328" xr:uid="{00000000-0005-0000-0000-00006F970000}"/>
    <cellStyle name="Normal 6 9 5 2 2 3" xfId="20295" xr:uid="{00000000-0005-0000-0000-000070970000}"/>
    <cellStyle name="Normal 6 9 5 2 2 3 2" xfId="20296" xr:uid="{00000000-0005-0000-0000-000071970000}"/>
    <cellStyle name="Normal 6 9 5 2 2 3 2 2" xfId="43347" xr:uid="{00000000-0005-0000-0000-000072970000}"/>
    <cellStyle name="Normal 6 9 5 2 2 3 3" xfId="33329" xr:uid="{00000000-0005-0000-0000-000073970000}"/>
    <cellStyle name="Normal 6 9 5 2 2 4" xfId="20297" xr:uid="{00000000-0005-0000-0000-000074970000}"/>
    <cellStyle name="Normal 6 9 5 2 2 4 2" xfId="37093" xr:uid="{00000000-0005-0000-0000-000075970000}"/>
    <cellStyle name="Normal 6 9 5 2 2 5" xfId="26497" xr:uid="{00000000-0005-0000-0000-000076970000}"/>
    <cellStyle name="Normal 6 9 5 2 3" xfId="20298" xr:uid="{00000000-0005-0000-0000-000077970000}"/>
    <cellStyle name="Normal 6 9 5 2 3 2" xfId="20299" xr:uid="{00000000-0005-0000-0000-000078970000}"/>
    <cellStyle name="Normal 6 9 5 2 3 2 2" xfId="20300" xr:uid="{00000000-0005-0000-0000-000079970000}"/>
    <cellStyle name="Normal 6 9 5 2 3 2 2 2" xfId="43348" xr:uid="{00000000-0005-0000-0000-00007A970000}"/>
    <cellStyle name="Normal 6 9 5 2 3 2 3" xfId="33330" xr:uid="{00000000-0005-0000-0000-00007B970000}"/>
    <cellStyle name="Normal 6 9 5 2 3 3" xfId="20301" xr:uid="{00000000-0005-0000-0000-00007C970000}"/>
    <cellStyle name="Normal 6 9 5 2 3 3 2" xfId="20302" xr:uid="{00000000-0005-0000-0000-00007D970000}"/>
    <cellStyle name="Normal 6 9 5 2 3 3 2 2" xfId="43349" xr:uid="{00000000-0005-0000-0000-00007E970000}"/>
    <cellStyle name="Normal 6 9 5 2 3 3 3" xfId="33331" xr:uid="{00000000-0005-0000-0000-00007F970000}"/>
    <cellStyle name="Normal 6 9 5 2 3 4" xfId="20303" xr:uid="{00000000-0005-0000-0000-000080970000}"/>
    <cellStyle name="Normal 6 9 5 2 3 4 2" xfId="37094" xr:uid="{00000000-0005-0000-0000-000081970000}"/>
    <cellStyle name="Normal 6 9 5 2 3 5" xfId="26498" xr:uid="{00000000-0005-0000-0000-000082970000}"/>
    <cellStyle name="Normal 6 9 5 2 4" xfId="20304" xr:uid="{00000000-0005-0000-0000-000083970000}"/>
    <cellStyle name="Normal 6 9 5 2 4 2" xfId="20305" xr:uid="{00000000-0005-0000-0000-000084970000}"/>
    <cellStyle name="Normal 6 9 5 2 4 2 2" xfId="43350" xr:uid="{00000000-0005-0000-0000-000085970000}"/>
    <cellStyle name="Normal 6 9 5 2 4 3" xfId="33332" xr:uid="{00000000-0005-0000-0000-000086970000}"/>
    <cellStyle name="Normal 6 9 5 2 5" xfId="20306" xr:uid="{00000000-0005-0000-0000-000087970000}"/>
    <cellStyle name="Normal 6 9 5 2 5 2" xfId="20307" xr:uid="{00000000-0005-0000-0000-000088970000}"/>
    <cellStyle name="Normal 6 9 5 2 5 2 2" xfId="43351" xr:uid="{00000000-0005-0000-0000-000089970000}"/>
    <cellStyle name="Normal 6 9 5 2 5 3" xfId="33333" xr:uid="{00000000-0005-0000-0000-00008A970000}"/>
    <cellStyle name="Normal 6 9 5 2 6" xfId="20308" xr:uid="{00000000-0005-0000-0000-00008B970000}"/>
    <cellStyle name="Normal 6 9 5 2 6 2" xfId="37092" xr:uid="{00000000-0005-0000-0000-00008C970000}"/>
    <cellStyle name="Normal 6 9 5 2 7" xfId="26496" xr:uid="{00000000-0005-0000-0000-00008D970000}"/>
    <cellStyle name="Normal 6 9 5 3" xfId="20309" xr:uid="{00000000-0005-0000-0000-00008E970000}"/>
    <cellStyle name="Normal 6 9 5 3 2" xfId="20310" xr:uid="{00000000-0005-0000-0000-00008F970000}"/>
    <cellStyle name="Normal 6 9 5 3 2 2" xfId="20311" xr:uid="{00000000-0005-0000-0000-000090970000}"/>
    <cellStyle name="Normal 6 9 5 3 2 2 2" xfId="43352" xr:uid="{00000000-0005-0000-0000-000091970000}"/>
    <cellStyle name="Normal 6 9 5 3 2 3" xfId="33334" xr:uid="{00000000-0005-0000-0000-000092970000}"/>
    <cellStyle name="Normal 6 9 5 3 3" xfId="20312" xr:uid="{00000000-0005-0000-0000-000093970000}"/>
    <cellStyle name="Normal 6 9 5 3 3 2" xfId="20313" xr:uid="{00000000-0005-0000-0000-000094970000}"/>
    <cellStyle name="Normal 6 9 5 3 3 2 2" xfId="43353" xr:uid="{00000000-0005-0000-0000-000095970000}"/>
    <cellStyle name="Normal 6 9 5 3 3 3" xfId="33335" xr:uid="{00000000-0005-0000-0000-000096970000}"/>
    <cellStyle name="Normal 6 9 5 3 4" xfId="20314" xr:uid="{00000000-0005-0000-0000-000097970000}"/>
    <cellStyle name="Normal 6 9 5 3 4 2" xfId="37095" xr:uid="{00000000-0005-0000-0000-000098970000}"/>
    <cellStyle name="Normal 6 9 5 3 5" xfId="26499" xr:uid="{00000000-0005-0000-0000-000099970000}"/>
    <cellStyle name="Normal 6 9 5 4" xfId="20315" xr:uid="{00000000-0005-0000-0000-00009A970000}"/>
    <cellStyle name="Normal 6 9 5 4 2" xfId="20316" xr:uid="{00000000-0005-0000-0000-00009B970000}"/>
    <cellStyle name="Normal 6 9 5 4 2 2" xfId="20317" xr:uid="{00000000-0005-0000-0000-00009C970000}"/>
    <cellStyle name="Normal 6 9 5 4 2 2 2" xfId="43354" xr:uid="{00000000-0005-0000-0000-00009D970000}"/>
    <cellStyle name="Normal 6 9 5 4 2 3" xfId="33336" xr:uid="{00000000-0005-0000-0000-00009E970000}"/>
    <cellStyle name="Normal 6 9 5 4 3" xfId="20318" xr:uid="{00000000-0005-0000-0000-00009F970000}"/>
    <cellStyle name="Normal 6 9 5 4 3 2" xfId="20319" xr:uid="{00000000-0005-0000-0000-0000A0970000}"/>
    <cellStyle name="Normal 6 9 5 4 3 2 2" xfId="43355" xr:uid="{00000000-0005-0000-0000-0000A1970000}"/>
    <cellStyle name="Normal 6 9 5 4 3 3" xfId="33337" xr:uid="{00000000-0005-0000-0000-0000A2970000}"/>
    <cellStyle name="Normal 6 9 5 4 4" xfId="20320" xr:uid="{00000000-0005-0000-0000-0000A3970000}"/>
    <cellStyle name="Normal 6 9 5 4 4 2" xfId="37096" xr:uid="{00000000-0005-0000-0000-0000A4970000}"/>
    <cellStyle name="Normal 6 9 5 4 5" xfId="26500" xr:uid="{00000000-0005-0000-0000-0000A5970000}"/>
    <cellStyle name="Normal 6 9 5 5" xfId="20321" xr:uid="{00000000-0005-0000-0000-0000A6970000}"/>
    <cellStyle name="Normal 6 9 5 5 2" xfId="20322" xr:uid="{00000000-0005-0000-0000-0000A7970000}"/>
    <cellStyle name="Normal 6 9 5 5 2 2" xfId="43356" xr:uid="{00000000-0005-0000-0000-0000A8970000}"/>
    <cellStyle name="Normal 6 9 5 5 3" xfId="33338" xr:uid="{00000000-0005-0000-0000-0000A9970000}"/>
    <cellStyle name="Normal 6 9 5 6" xfId="20323" xr:uid="{00000000-0005-0000-0000-0000AA970000}"/>
    <cellStyle name="Normal 6 9 5 6 2" xfId="20324" xr:uid="{00000000-0005-0000-0000-0000AB970000}"/>
    <cellStyle name="Normal 6 9 5 6 2 2" xfId="43357" xr:uid="{00000000-0005-0000-0000-0000AC970000}"/>
    <cellStyle name="Normal 6 9 5 6 3" xfId="33339" xr:uid="{00000000-0005-0000-0000-0000AD970000}"/>
    <cellStyle name="Normal 6 9 5 7" xfId="20325" xr:uid="{00000000-0005-0000-0000-0000AE970000}"/>
    <cellStyle name="Normal 6 9 5 7 2" xfId="37091" xr:uid="{00000000-0005-0000-0000-0000AF970000}"/>
    <cellStyle name="Normal 6 9 5 8" xfId="26495" xr:uid="{00000000-0005-0000-0000-0000B0970000}"/>
    <cellStyle name="Normal 6 9 6" xfId="20326" xr:uid="{00000000-0005-0000-0000-0000B1970000}"/>
    <cellStyle name="Normal 6 9 6 2" xfId="20327" xr:uid="{00000000-0005-0000-0000-0000B2970000}"/>
    <cellStyle name="Normal 6 9 6 2 2" xfId="20328" xr:uid="{00000000-0005-0000-0000-0000B3970000}"/>
    <cellStyle name="Normal 6 9 6 2 2 2" xfId="20329" xr:uid="{00000000-0005-0000-0000-0000B4970000}"/>
    <cellStyle name="Normal 6 9 6 2 2 2 2" xfId="43358" xr:uid="{00000000-0005-0000-0000-0000B5970000}"/>
    <cellStyle name="Normal 6 9 6 2 2 3" xfId="33340" xr:uid="{00000000-0005-0000-0000-0000B6970000}"/>
    <cellStyle name="Normal 6 9 6 2 3" xfId="20330" xr:uid="{00000000-0005-0000-0000-0000B7970000}"/>
    <cellStyle name="Normal 6 9 6 2 3 2" xfId="20331" xr:uid="{00000000-0005-0000-0000-0000B8970000}"/>
    <cellStyle name="Normal 6 9 6 2 3 2 2" xfId="43359" xr:uid="{00000000-0005-0000-0000-0000B9970000}"/>
    <cellStyle name="Normal 6 9 6 2 3 3" xfId="33341" xr:uid="{00000000-0005-0000-0000-0000BA970000}"/>
    <cellStyle name="Normal 6 9 6 2 4" xfId="20332" xr:uid="{00000000-0005-0000-0000-0000BB970000}"/>
    <cellStyle name="Normal 6 9 6 2 4 2" xfId="37098" xr:uid="{00000000-0005-0000-0000-0000BC970000}"/>
    <cellStyle name="Normal 6 9 6 2 5" xfId="26502" xr:uid="{00000000-0005-0000-0000-0000BD970000}"/>
    <cellStyle name="Normal 6 9 6 3" xfId="20333" xr:uid="{00000000-0005-0000-0000-0000BE970000}"/>
    <cellStyle name="Normal 6 9 6 3 2" xfId="20334" xr:uid="{00000000-0005-0000-0000-0000BF970000}"/>
    <cellStyle name="Normal 6 9 6 3 2 2" xfId="20335" xr:uid="{00000000-0005-0000-0000-0000C0970000}"/>
    <cellStyle name="Normal 6 9 6 3 2 2 2" xfId="43360" xr:uid="{00000000-0005-0000-0000-0000C1970000}"/>
    <cellStyle name="Normal 6 9 6 3 2 3" xfId="33342" xr:uid="{00000000-0005-0000-0000-0000C2970000}"/>
    <cellStyle name="Normal 6 9 6 3 3" xfId="20336" xr:uid="{00000000-0005-0000-0000-0000C3970000}"/>
    <cellStyle name="Normal 6 9 6 3 3 2" xfId="20337" xr:uid="{00000000-0005-0000-0000-0000C4970000}"/>
    <cellStyle name="Normal 6 9 6 3 3 2 2" xfId="43361" xr:uid="{00000000-0005-0000-0000-0000C5970000}"/>
    <cellStyle name="Normal 6 9 6 3 3 3" xfId="33343" xr:uid="{00000000-0005-0000-0000-0000C6970000}"/>
    <cellStyle name="Normal 6 9 6 3 4" xfId="20338" xr:uid="{00000000-0005-0000-0000-0000C7970000}"/>
    <cellStyle name="Normal 6 9 6 3 4 2" xfId="37099" xr:uid="{00000000-0005-0000-0000-0000C8970000}"/>
    <cellStyle name="Normal 6 9 6 3 5" xfId="26503" xr:uid="{00000000-0005-0000-0000-0000C9970000}"/>
    <cellStyle name="Normal 6 9 6 4" xfId="20339" xr:uid="{00000000-0005-0000-0000-0000CA970000}"/>
    <cellStyle name="Normal 6 9 6 4 2" xfId="20340" xr:uid="{00000000-0005-0000-0000-0000CB970000}"/>
    <cellStyle name="Normal 6 9 6 4 2 2" xfId="43362" xr:uid="{00000000-0005-0000-0000-0000CC970000}"/>
    <cellStyle name="Normal 6 9 6 4 3" xfId="33344" xr:uid="{00000000-0005-0000-0000-0000CD970000}"/>
    <cellStyle name="Normal 6 9 6 5" xfId="20341" xr:uid="{00000000-0005-0000-0000-0000CE970000}"/>
    <cellStyle name="Normal 6 9 6 5 2" xfId="20342" xr:uid="{00000000-0005-0000-0000-0000CF970000}"/>
    <cellStyle name="Normal 6 9 6 5 2 2" xfId="43363" xr:uid="{00000000-0005-0000-0000-0000D0970000}"/>
    <cellStyle name="Normal 6 9 6 5 3" xfId="33345" xr:uid="{00000000-0005-0000-0000-0000D1970000}"/>
    <cellStyle name="Normal 6 9 6 6" xfId="20343" xr:uid="{00000000-0005-0000-0000-0000D2970000}"/>
    <cellStyle name="Normal 6 9 6 6 2" xfId="37097" xr:uid="{00000000-0005-0000-0000-0000D3970000}"/>
    <cellStyle name="Normal 6 9 6 7" xfId="26501" xr:uid="{00000000-0005-0000-0000-0000D4970000}"/>
    <cellStyle name="Normal 6 9 7" xfId="20344" xr:uid="{00000000-0005-0000-0000-0000D5970000}"/>
    <cellStyle name="Normal 6 9 7 2" xfId="20345" xr:uid="{00000000-0005-0000-0000-0000D6970000}"/>
    <cellStyle name="Normal 6 9 7 2 2" xfId="20346" xr:uid="{00000000-0005-0000-0000-0000D7970000}"/>
    <cellStyle name="Normal 6 9 7 2 2 2" xfId="43364" xr:uid="{00000000-0005-0000-0000-0000D8970000}"/>
    <cellStyle name="Normal 6 9 7 2 3" xfId="33346" xr:uid="{00000000-0005-0000-0000-0000D9970000}"/>
    <cellStyle name="Normal 6 9 7 3" xfId="20347" xr:uid="{00000000-0005-0000-0000-0000DA970000}"/>
    <cellStyle name="Normal 6 9 7 3 2" xfId="20348" xr:uid="{00000000-0005-0000-0000-0000DB970000}"/>
    <cellStyle name="Normal 6 9 7 3 2 2" xfId="43365" xr:uid="{00000000-0005-0000-0000-0000DC970000}"/>
    <cellStyle name="Normal 6 9 7 3 3" xfId="33347" xr:uid="{00000000-0005-0000-0000-0000DD970000}"/>
    <cellStyle name="Normal 6 9 7 4" xfId="20349" xr:uid="{00000000-0005-0000-0000-0000DE970000}"/>
    <cellStyle name="Normal 6 9 7 4 2" xfId="37100" xr:uid="{00000000-0005-0000-0000-0000DF970000}"/>
    <cellStyle name="Normal 6 9 7 5" xfId="26504" xr:uid="{00000000-0005-0000-0000-0000E0970000}"/>
    <cellStyle name="Normal 6 9 8" xfId="20350" xr:uid="{00000000-0005-0000-0000-0000E1970000}"/>
    <cellStyle name="Normal 6 9 8 2" xfId="20351" xr:uid="{00000000-0005-0000-0000-0000E2970000}"/>
    <cellStyle name="Normal 6 9 8 2 2" xfId="20352" xr:uid="{00000000-0005-0000-0000-0000E3970000}"/>
    <cellStyle name="Normal 6 9 8 2 2 2" xfId="43366" xr:uid="{00000000-0005-0000-0000-0000E4970000}"/>
    <cellStyle name="Normal 6 9 8 2 3" xfId="33348" xr:uid="{00000000-0005-0000-0000-0000E5970000}"/>
    <cellStyle name="Normal 6 9 8 3" xfId="20353" xr:uid="{00000000-0005-0000-0000-0000E6970000}"/>
    <cellStyle name="Normal 6 9 8 3 2" xfId="20354" xr:uid="{00000000-0005-0000-0000-0000E7970000}"/>
    <cellStyle name="Normal 6 9 8 3 2 2" xfId="43367" xr:uid="{00000000-0005-0000-0000-0000E8970000}"/>
    <cellStyle name="Normal 6 9 8 3 3" xfId="33349" xr:uid="{00000000-0005-0000-0000-0000E9970000}"/>
    <cellStyle name="Normal 6 9 8 4" xfId="20355" xr:uid="{00000000-0005-0000-0000-0000EA970000}"/>
    <cellStyle name="Normal 6 9 8 4 2" xfId="37101" xr:uid="{00000000-0005-0000-0000-0000EB970000}"/>
    <cellStyle name="Normal 6 9 8 5" xfId="26505" xr:uid="{00000000-0005-0000-0000-0000EC970000}"/>
    <cellStyle name="Normal 6 9 9" xfId="20356" xr:uid="{00000000-0005-0000-0000-0000ED970000}"/>
    <cellStyle name="Normal 6 9 9 2" xfId="20357" xr:uid="{00000000-0005-0000-0000-0000EE970000}"/>
    <cellStyle name="Normal 6 9 9 2 2" xfId="43368" xr:uid="{00000000-0005-0000-0000-0000EF970000}"/>
    <cellStyle name="Normal 6 9 9 3" xfId="33350" xr:uid="{00000000-0005-0000-0000-0000F0970000}"/>
    <cellStyle name="Normal 60" xfId="20358" xr:uid="{00000000-0005-0000-0000-0000F1970000}"/>
    <cellStyle name="Normal 60 2" xfId="23338" xr:uid="{00000000-0005-0000-0000-0000F2970000}"/>
    <cellStyle name="Normal 61" xfId="20359" xr:uid="{00000000-0005-0000-0000-0000F3970000}"/>
    <cellStyle name="Normal 61 2" xfId="23339" xr:uid="{00000000-0005-0000-0000-0000F4970000}"/>
    <cellStyle name="Normal 62" xfId="20360" xr:uid="{00000000-0005-0000-0000-0000F5970000}"/>
    <cellStyle name="Normal 62 2" xfId="23340" xr:uid="{00000000-0005-0000-0000-0000F6970000}"/>
    <cellStyle name="Normal 63" xfId="20361" xr:uid="{00000000-0005-0000-0000-0000F7970000}"/>
    <cellStyle name="Normal 63 2" xfId="23341" xr:uid="{00000000-0005-0000-0000-0000F8970000}"/>
    <cellStyle name="Normal 64" xfId="20362" xr:uid="{00000000-0005-0000-0000-0000F9970000}"/>
    <cellStyle name="Normal 64 2" xfId="23342" xr:uid="{00000000-0005-0000-0000-0000FA970000}"/>
    <cellStyle name="Normal 65" xfId="20363" xr:uid="{00000000-0005-0000-0000-0000FB970000}"/>
    <cellStyle name="Normal 65 2" xfId="20364" xr:uid="{00000000-0005-0000-0000-0000FC970000}"/>
    <cellStyle name="Normal 65 2 2" xfId="33958" xr:uid="{00000000-0005-0000-0000-0000FD970000}"/>
    <cellStyle name="Normal 65 3" xfId="23287" xr:uid="{00000000-0005-0000-0000-0000FE970000}"/>
    <cellStyle name="Normal 66" xfId="20365" xr:uid="{00000000-0005-0000-0000-0000FF970000}"/>
    <cellStyle name="Normal 66 2" xfId="20366" xr:uid="{00000000-0005-0000-0000-000000980000}"/>
    <cellStyle name="Normal 66 2 2" xfId="34007" xr:uid="{00000000-0005-0000-0000-000001980000}"/>
    <cellStyle name="Normal 66 3" xfId="23358" xr:uid="{00000000-0005-0000-0000-000002980000}"/>
    <cellStyle name="Normal 67" xfId="20367" xr:uid="{00000000-0005-0000-0000-000003980000}"/>
    <cellStyle name="Normal 67 2" xfId="23343" xr:uid="{00000000-0005-0000-0000-000004980000}"/>
    <cellStyle name="Normal 68" xfId="20368" xr:uid="{00000000-0005-0000-0000-000005980000}"/>
    <cellStyle name="Normal 68 2" xfId="20369" xr:uid="{00000000-0005-0000-0000-000006980000}"/>
    <cellStyle name="Normal 68 2 2" xfId="34008" xr:uid="{00000000-0005-0000-0000-000007980000}"/>
    <cellStyle name="Normal 68 3" xfId="23379" xr:uid="{00000000-0005-0000-0000-000008980000}"/>
    <cellStyle name="Normal 69" xfId="20370" xr:uid="{00000000-0005-0000-0000-000009980000}"/>
    <cellStyle name="Normal 69 2" xfId="20371" xr:uid="{00000000-0005-0000-0000-00000A980000}"/>
    <cellStyle name="Normal 69 2 2" xfId="34009" xr:uid="{00000000-0005-0000-0000-00000B980000}"/>
    <cellStyle name="Normal 69 3" xfId="23380" xr:uid="{00000000-0005-0000-0000-00000C980000}"/>
    <cellStyle name="Normal 7" xfId="20372" xr:uid="{00000000-0005-0000-0000-00000D980000}"/>
    <cellStyle name="Normal 7 10" xfId="20373" xr:uid="{00000000-0005-0000-0000-00000E980000}"/>
    <cellStyle name="Normal 7 10 2" xfId="20374" xr:uid="{00000000-0005-0000-0000-00000F980000}"/>
    <cellStyle name="Normal 7 10 2 2" xfId="26508" xr:uid="{00000000-0005-0000-0000-000010980000}"/>
    <cellStyle name="Normal 7 10 3" xfId="26507" xr:uid="{00000000-0005-0000-0000-000011980000}"/>
    <cellStyle name="Normal 7 11" xfId="20375" xr:uid="{00000000-0005-0000-0000-000012980000}"/>
    <cellStyle name="Normal 7 11 2" xfId="20376" xr:uid="{00000000-0005-0000-0000-000013980000}"/>
    <cellStyle name="Normal 7 11 2 2" xfId="20377" xr:uid="{00000000-0005-0000-0000-000014980000}"/>
    <cellStyle name="Normal 7 11 2 2 2" xfId="20378" xr:uid="{00000000-0005-0000-0000-000015980000}"/>
    <cellStyle name="Normal 7 11 2 2 2 2" xfId="43369" xr:uid="{00000000-0005-0000-0000-000016980000}"/>
    <cellStyle name="Normal 7 11 2 2 3" xfId="33351" xr:uid="{00000000-0005-0000-0000-000017980000}"/>
    <cellStyle name="Normal 7 11 2 3" xfId="20379" xr:uid="{00000000-0005-0000-0000-000018980000}"/>
    <cellStyle name="Normal 7 11 2 3 2" xfId="20380" xr:uid="{00000000-0005-0000-0000-000019980000}"/>
    <cellStyle name="Normal 7 11 2 3 2 2" xfId="43370" xr:uid="{00000000-0005-0000-0000-00001A980000}"/>
    <cellStyle name="Normal 7 11 2 3 3" xfId="33352" xr:uid="{00000000-0005-0000-0000-00001B980000}"/>
    <cellStyle name="Normal 7 11 2 4" xfId="20381" xr:uid="{00000000-0005-0000-0000-00001C980000}"/>
    <cellStyle name="Normal 7 11 2 4 2" xfId="37104" xr:uid="{00000000-0005-0000-0000-00001D980000}"/>
    <cellStyle name="Normal 7 11 2 5" xfId="26510" xr:uid="{00000000-0005-0000-0000-00001E980000}"/>
    <cellStyle name="Normal 7 11 3" xfId="20382" xr:uid="{00000000-0005-0000-0000-00001F980000}"/>
    <cellStyle name="Normal 7 11 3 2" xfId="20383" xr:uid="{00000000-0005-0000-0000-000020980000}"/>
    <cellStyle name="Normal 7 11 3 2 2" xfId="43371" xr:uid="{00000000-0005-0000-0000-000021980000}"/>
    <cellStyle name="Normal 7 11 3 3" xfId="33353" xr:uid="{00000000-0005-0000-0000-000022980000}"/>
    <cellStyle name="Normal 7 11 4" xfId="20384" xr:uid="{00000000-0005-0000-0000-000023980000}"/>
    <cellStyle name="Normal 7 11 4 2" xfId="20385" xr:uid="{00000000-0005-0000-0000-000024980000}"/>
    <cellStyle name="Normal 7 11 4 2 2" xfId="43372" xr:uid="{00000000-0005-0000-0000-000025980000}"/>
    <cellStyle name="Normal 7 11 4 3" xfId="33354" xr:uid="{00000000-0005-0000-0000-000026980000}"/>
    <cellStyle name="Normal 7 11 5" xfId="20386" xr:uid="{00000000-0005-0000-0000-000027980000}"/>
    <cellStyle name="Normal 7 11 5 2" xfId="37103" xr:uid="{00000000-0005-0000-0000-000028980000}"/>
    <cellStyle name="Normal 7 11 6" xfId="26509" xr:uid="{00000000-0005-0000-0000-000029980000}"/>
    <cellStyle name="Normal 7 12" xfId="20387" xr:uid="{00000000-0005-0000-0000-00002A980000}"/>
    <cellStyle name="Normal 7 12 2" xfId="20388" xr:uid="{00000000-0005-0000-0000-00002B980000}"/>
    <cellStyle name="Normal 7 12 2 2" xfId="37102" xr:uid="{00000000-0005-0000-0000-00002C980000}"/>
    <cellStyle name="Normal 7 12 3" xfId="26506" xr:uid="{00000000-0005-0000-0000-00002D980000}"/>
    <cellStyle name="Normal 7 13" xfId="20389" xr:uid="{00000000-0005-0000-0000-00002E980000}"/>
    <cellStyle name="Normal 7 13 2" xfId="20390" xr:uid="{00000000-0005-0000-0000-00002F980000}"/>
    <cellStyle name="Normal 7 13 2 2" xfId="43373" xr:uid="{00000000-0005-0000-0000-000030980000}"/>
    <cellStyle name="Normal 7 13 3" xfId="33355" xr:uid="{00000000-0005-0000-0000-000031980000}"/>
    <cellStyle name="Normal 7 14" xfId="20391" xr:uid="{00000000-0005-0000-0000-000032980000}"/>
    <cellStyle name="Normal 7 14 2" xfId="20392" xr:uid="{00000000-0005-0000-0000-000033980000}"/>
    <cellStyle name="Normal 7 14 2 2" xfId="43374" xr:uid="{00000000-0005-0000-0000-000034980000}"/>
    <cellStyle name="Normal 7 14 3" xfId="33356" xr:uid="{00000000-0005-0000-0000-000035980000}"/>
    <cellStyle name="Normal 7 15" xfId="20393" xr:uid="{00000000-0005-0000-0000-000036980000}"/>
    <cellStyle name="Normal 7 15 2" xfId="20394" xr:uid="{00000000-0005-0000-0000-000037980000}"/>
    <cellStyle name="Normal 7 15 2 2" xfId="43809" xr:uid="{00000000-0005-0000-0000-000038980000}"/>
    <cellStyle name="Normal 7 15 3" xfId="33793" xr:uid="{00000000-0005-0000-0000-000039980000}"/>
    <cellStyle name="Normal 7 16" xfId="20395" xr:uid="{00000000-0005-0000-0000-00003A980000}"/>
    <cellStyle name="Normal 7 16 2" xfId="43901" xr:uid="{00000000-0005-0000-0000-00003B980000}"/>
    <cellStyle name="Normal 7 17" xfId="20396" xr:uid="{00000000-0005-0000-0000-00003C980000}"/>
    <cellStyle name="Normal 7 18" xfId="23144" xr:uid="{00000000-0005-0000-0000-00003D980000}"/>
    <cellStyle name="Normal 7 19" xfId="23269" xr:uid="{00000000-0005-0000-0000-00003E980000}"/>
    <cellStyle name="Normal 7 2" xfId="20397" xr:uid="{00000000-0005-0000-0000-00003F980000}"/>
    <cellStyle name="Normal 7 2 10" xfId="20398" xr:uid="{00000000-0005-0000-0000-000040980000}"/>
    <cellStyle name="Normal 7 2 10 2" xfId="20399" xr:uid="{00000000-0005-0000-0000-000041980000}"/>
    <cellStyle name="Normal 7 2 10 2 2" xfId="37105" xr:uid="{00000000-0005-0000-0000-000042980000}"/>
    <cellStyle name="Normal 7 2 10 3" xfId="26511" xr:uid="{00000000-0005-0000-0000-000043980000}"/>
    <cellStyle name="Normal 7 2 11" xfId="20400" xr:uid="{00000000-0005-0000-0000-000044980000}"/>
    <cellStyle name="Normal 7 2 11 2" xfId="20401" xr:uid="{00000000-0005-0000-0000-000045980000}"/>
    <cellStyle name="Normal 7 2 11 2 2" xfId="43375" xr:uid="{00000000-0005-0000-0000-000046980000}"/>
    <cellStyle name="Normal 7 2 11 3" xfId="33357" xr:uid="{00000000-0005-0000-0000-000047980000}"/>
    <cellStyle name="Normal 7 2 12" xfId="20402" xr:uid="{00000000-0005-0000-0000-000048980000}"/>
    <cellStyle name="Normal 7 2 12 2" xfId="20403" xr:uid="{00000000-0005-0000-0000-000049980000}"/>
    <cellStyle name="Normal 7 2 12 2 2" xfId="43376" xr:uid="{00000000-0005-0000-0000-00004A980000}"/>
    <cellStyle name="Normal 7 2 12 3" xfId="33358" xr:uid="{00000000-0005-0000-0000-00004B980000}"/>
    <cellStyle name="Normal 7 2 13" xfId="20404" xr:uid="{00000000-0005-0000-0000-00004C980000}"/>
    <cellStyle name="Normal 7 2 13 2" xfId="20405" xr:uid="{00000000-0005-0000-0000-00004D980000}"/>
    <cellStyle name="Normal 7 2 13 2 2" xfId="43821" xr:uid="{00000000-0005-0000-0000-00004E980000}"/>
    <cellStyle name="Normal 7 2 13 3" xfId="33805" xr:uid="{00000000-0005-0000-0000-00004F980000}"/>
    <cellStyle name="Normal 7 2 14" xfId="20406" xr:uid="{00000000-0005-0000-0000-000050980000}"/>
    <cellStyle name="Normal 7 2 14 2" xfId="33892" xr:uid="{00000000-0005-0000-0000-000051980000}"/>
    <cellStyle name="Normal 7 2 15" xfId="23270" xr:uid="{00000000-0005-0000-0000-000052980000}"/>
    <cellStyle name="Normal 7 2 2" xfId="20407" xr:uid="{00000000-0005-0000-0000-000053980000}"/>
    <cellStyle name="Normal 7 2 2 10" xfId="20408" xr:uid="{00000000-0005-0000-0000-000054980000}"/>
    <cellStyle name="Normal 7 2 2 10 2" xfId="20409" xr:uid="{00000000-0005-0000-0000-000055980000}"/>
    <cellStyle name="Normal 7 2 2 10 2 2" xfId="43377" xr:uid="{00000000-0005-0000-0000-000056980000}"/>
    <cellStyle name="Normal 7 2 2 10 3" xfId="33359" xr:uid="{00000000-0005-0000-0000-000057980000}"/>
    <cellStyle name="Normal 7 2 2 11" xfId="20410" xr:uid="{00000000-0005-0000-0000-000058980000}"/>
    <cellStyle name="Normal 7 2 2 11 2" xfId="20411" xr:uid="{00000000-0005-0000-0000-000059980000}"/>
    <cellStyle name="Normal 7 2 2 11 2 2" xfId="43378" xr:uid="{00000000-0005-0000-0000-00005A980000}"/>
    <cellStyle name="Normal 7 2 2 11 3" xfId="33360" xr:uid="{00000000-0005-0000-0000-00005B980000}"/>
    <cellStyle name="Normal 7 2 2 2" xfId="20412" xr:uid="{00000000-0005-0000-0000-00005C980000}"/>
    <cellStyle name="Normal 7 2 2 2 10" xfId="26513" xr:uid="{00000000-0005-0000-0000-00005D980000}"/>
    <cellStyle name="Normal 7 2 2 2 2" xfId="20413" xr:uid="{00000000-0005-0000-0000-00005E980000}"/>
    <cellStyle name="Normal 7 2 2 2 2 2" xfId="20414" xr:uid="{00000000-0005-0000-0000-00005F980000}"/>
    <cellStyle name="Normal 7 2 2 2 2 2 2" xfId="20415" xr:uid="{00000000-0005-0000-0000-000060980000}"/>
    <cellStyle name="Normal 7 2 2 2 2 2 2 2" xfId="20416" xr:uid="{00000000-0005-0000-0000-000061980000}"/>
    <cellStyle name="Normal 7 2 2 2 2 2 2 2 2" xfId="20417" xr:uid="{00000000-0005-0000-0000-000062980000}"/>
    <cellStyle name="Normal 7 2 2 2 2 2 2 2 2 2" xfId="43379" xr:uid="{00000000-0005-0000-0000-000063980000}"/>
    <cellStyle name="Normal 7 2 2 2 2 2 2 2 3" xfId="33361" xr:uid="{00000000-0005-0000-0000-000064980000}"/>
    <cellStyle name="Normal 7 2 2 2 2 2 2 3" xfId="20418" xr:uid="{00000000-0005-0000-0000-000065980000}"/>
    <cellStyle name="Normal 7 2 2 2 2 2 2 3 2" xfId="20419" xr:uid="{00000000-0005-0000-0000-000066980000}"/>
    <cellStyle name="Normal 7 2 2 2 2 2 2 3 2 2" xfId="43380" xr:uid="{00000000-0005-0000-0000-000067980000}"/>
    <cellStyle name="Normal 7 2 2 2 2 2 2 3 3" xfId="33362" xr:uid="{00000000-0005-0000-0000-000068980000}"/>
    <cellStyle name="Normal 7 2 2 2 2 2 2 4" xfId="20420" xr:uid="{00000000-0005-0000-0000-000069980000}"/>
    <cellStyle name="Normal 7 2 2 2 2 2 2 4 2" xfId="37110" xr:uid="{00000000-0005-0000-0000-00006A980000}"/>
    <cellStyle name="Normal 7 2 2 2 2 2 2 5" xfId="26516" xr:uid="{00000000-0005-0000-0000-00006B980000}"/>
    <cellStyle name="Normal 7 2 2 2 2 2 3" xfId="20421" xr:uid="{00000000-0005-0000-0000-00006C980000}"/>
    <cellStyle name="Normal 7 2 2 2 2 2 3 2" xfId="20422" xr:uid="{00000000-0005-0000-0000-00006D980000}"/>
    <cellStyle name="Normal 7 2 2 2 2 2 3 2 2" xfId="20423" xr:uid="{00000000-0005-0000-0000-00006E980000}"/>
    <cellStyle name="Normal 7 2 2 2 2 2 3 2 2 2" xfId="43381" xr:uid="{00000000-0005-0000-0000-00006F980000}"/>
    <cellStyle name="Normal 7 2 2 2 2 2 3 2 3" xfId="33363" xr:uid="{00000000-0005-0000-0000-000070980000}"/>
    <cellStyle name="Normal 7 2 2 2 2 2 3 3" xfId="20424" xr:uid="{00000000-0005-0000-0000-000071980000}"/>
    <cellStyle name="Normal 7 2 2 2 2 2 3 3 2" xfId="20425" xr:uid="{00000000-0005-0000-0000-000072980000}"/>
    <cellStyle name="Normal 7 2 2 2 2 2 3 3 2 2" xfId="43382" xr:uid="{00000000-0005-0000-0000-000073980000}"/>
    <cellStyle name="Normal 7 2 2 2 2 2 3 3 3" xfId="33364" xr:uid="{00000000-0005-0000-0000-000074980000}"/>
    <cellStyle name="Normal 7 2 2 2 2 2 3 4" xfId="20426" xr:uid="{00000000-0005-0000-0000-000075980000}"/>
    <cellStyle name="Normal 7 2 2 2 2 2 3 4 2" xfId="37111" xr:uid="{00000000-0005-0000-0000-000076980000}"/>
    <cellStyle name="Normal 7 2 2 2 2 2 3 5" xfId="26517" xr:uid="{00000000-0005-0000-0000-000077980000}"/>
    <cellStyle name="Normal 7 2 2 2 2 2 4" xfId="20427" xr:uid="{00000000-0005-0000-0000-000078980000}"/>
    <cellStyle name="Normal 7 2 2 2 2 2 4 2" xfId="20428" xr:uid="{00000000-0005-0000-0000-000079980000}"/>
    <cellStyle name="Normal 7 2 2 2 2 2 4 2 2" xfId="43383" xr:uid="{00000000-0005-0000-0000-00007A980000}"/>
    <cellStyle name="Normal 7 2 2 2 2 2 4 3" xfId="33365" xr:uid="{00000000-0005-0000-0000-00007B980000}"/>
    <cellStyle name="Normal 7 2 2 2 2 2 5" xfId="20429" xr:uid="{00000000-0005-0000-0000-00007C980000}"/>
    <cellStyle name="Normal 7 2 2 2 2 2 5 2" xfId="20430" xr:uid="{00000000-0005-0000-0000-00007D980000}"/>
    <cellStyle name="Normal 7 2 2 2 2 2 5 2 2" xfId="43384" xr:uid="{00000000-0005-0000-0000-00007E980000}"/>
    <cellStyle name="Normal 7 2 2 2 2 2 5 3" xfId="33366" xr:uid="{00000000-0005-0000-0000-00007F980000}"/>
    <cellStyle name="Normal 7 2 2 2 2 2 6" xfId="20431" xr:uid="{00000000-0005-0000-0000-000080980000}"/>
    <cellStyle name="Normal 7 2 2 2 2 2 6 2" xfId="37109" xr:uid="{00000000-0005-0000-0000-000081980000}"/>
    <cellStyle name="Normal 7 2 2 2 2 2 7" xfId="26515" xr:uid="{00000000-0005-0000-0000-000082980000}"/>
    <cellStyle name="Normal 7 2 2 2 2 3" xfId="20432" xr:uid="{00000000-0005-0000-0000-000083980000}"/>
    <cellStyle name="Normal 7 2 2 2 2 3 2" xfId="20433" xr:uid="{00000000-0005-0000-0000-000084980000}"/>
    <cellStyle name="Normal 7 2 2 2 2 3 2 2" xfId="20434" xr:uid="{00000000-0005-0000-0000-000085980000}"/>
    <cellStyle name="Normal 7 2 2 2 2 3 2 2 2" xfId="43385" xr:uid="{00000000-0005-0000-0000-000086980000}"/>
    <cellStyle name="Normal 7 2 2 2 2 3 2 3" xfId="33367" xr:uid="{00000000-0005-0000-0000-000087980000}"/>
    <cellStyle name="Normal 7 2 2 2 2 3 3" xfId="20435" xr:uid="{00000000-0005-0000-0000-000088980000}"/>
    <cellStyle name="Normal 7 2 2 2 2 3 3 2" xfId="20436" xr:uid="{00000000-0005-0000-0000-000089980000}"/>
    <cellStyle name="Normal 7 2 2 2 2 3 3 2 2" xfId="43386" xr:uid="{00000000-0005-0000-0000-00008A980000}"/>
    <cellStyle name="Normal 7 2 2 2 2 3 3 3" xfId="33368" xr:uid="{00000000-0005-0000-0000-00008B980000}"/>
    <cellStyle name="Normal 7 2 2 2 2 3 4" xfId="20437" xr:uid="{00000000-0005-0000-0000-00008C980000}"/>
    <cellStyle name="Normal 7 2 2 2 2 3 4 2" xfId="37112" xr:uid="{00000000-0005-0000-0000-00008D980000}"/>
    <cellStyle name="Normal 7 2 2 2 2 3 5" xfId="26518" xr:uid="{00000000-0005-0000-0000-00008E980000}"/>
    <cellStyle name="Normal 7 2 2 2 2 4" xfId="20438" xr:uid="{00000000-0005-0000-0000-00008F980000}"/>
    <cellStyle name="Normal 7 2 2 2 2 4 2" xfId="20439" xr:uid="{00000000-0005-0000-0000-000090980000}"/>
    <cellStyle name="Normal 7 2 2 2 2 4 2 2" xfId="20440" xr:uid="{00000000-0005-0000-0000-000091980000}"/>
    <cellStyle name="Normal 7 2 2 2 2 4 2 2 2" xfId="43387" xr:uid="{00000000-0005-0000-0000-000092980000}"/>
    <cellStyle name="Normal 7 2 2 2 2 4 2 3" xfId="33369" xr:uid="{00000000-0005-0000-0000-000093980000}"/>
    <cellStyle name="Normal 7 2 2 2 2 4 3" xfId="20441" xr:uid="{00000000-0005-0000-0000-000094980000}"/>
    <cellStyle name="Normal 7 2 2 2 2 4 3 2" xfId="20442" xr:uid="{00000000-0005-0000-0000-000095980000}"/>
    <cellStyle name="Normal 7 2 2 2 2 4 3 2 2" xfId="43388" xr:uid="{00000000-0005-0000-0000-000096980000}"/>
    <cellStyle name="Normal 7 2 2 2 2 4 3 3" xfId="33370" xr:uid="{00000000-0005-0000-0000-000097980000}"/>
    <cellStyle name="Normal 7 2 2 2 2 4 4" xfId="20443" xr:uid="{00000000-0005-0000-0000-000098980000}"/>
    <cellStyle name="Normal 7 2 2 2 2 4 4 2" xfId="37113" xr:uid="{00000000-0005-0000-0000-000099980000}"/>
    <cellStyle name="Normal 7 2 2 2 2 4 5" xfId="26519" xr:uid="{00000000-0005-0000-0000-00009A980000}"/>
    <cellStyle name="Normal 7 2 2 2 2 5" xfId="20444" xr:uid="{00000000-0005-0000-0000-00009B980000}"/>
    <cellStyle name="Normal 7 2 2 2 2 5 2" xfId="20445" xr:uid="{00000000-0005-0000-0000-00009C980000}"/>
    <cellStyle name="Normal 7 2 2 2 2 5 2 2" xfId="43389" xr:uid="{00000000-0005-0000-0000-00009D980000}"/>
    <cellStyle name="Normal 7 2 2 2 2 5 3" xfId="33371" xr:uid="{00000000-0005-0000-0000-00009E980000}"/>
    <cellStyle name="Normal 7 2 2 2 2 6" xfId="20446" xr:uid="{00000000-0005-0000-0000-00009F980000}"/>
    <cellStyle name="Normal 7 2 2 2 2 6 2" xfId="20447" xr:uid="{00000000-0005-0000-0000-0000A0980000}"/>
    <cellStyle name="Normal 7 2 2 2 2 6 2 2" xfId="43390" xr:uid="{00000000-0005-0000-0000-0000A1980000}"/>
    <cellStyle name="Normal 7 2 2 2 2 6 3" xfId="33372" xr:uid="{00000000-0005-0000-0000-0000A2980000}"/>
    <cellStyle name="Normal 7 2 2 2 2 7" xfId="20448" xr:uid="{00000000-0005-0000-0000-0000A3980000}"/>
    <cellStyle name="Normal 7 2 2 2 2 7 2" xfId="37108" xr:uid="{00000000-0005-0000-0000-0000A4980000}"/>
    <cellStyle name="Normal 7 2 2 2 2 8" xfId="26514" xr:uid="{00000000-0005-0000-0000-0000A5980000}"/>
    <cellStyle name="Normal 7 2 2 2 3" xfId="20449" xr:uid="{00000000-0005-0000-0000-0000A6980000}"/>
    <cellStyle name="Normal 7 2 2 2 3 2" xfId="20450" xr:uid="{00000000-0005-0000-0000-0000A7980000}"/>
    <cellStyle name="Normal 7 2 2 2 3 2 2" xfId="20451" xr:uid="{00000000-0005-0000-0000-0000A8980000}"/>
    <cellStyle name="Normal 7 2 2 2 3 2 2 2" xfId="20452" xr:uid="{00000000-0005-0000-0000-0000A9980000}"/>
    <cellStyle name="Normal 7 2 2 2 3 2 2 2 2" xfId="20453" xr:uid="{00000000-0005-0000-0000-0000AA980000}"/>
    <cellStyle name="Normal 7 2 2 2 3 2 2 2 2 2" xfId="43391" xr:uid="{00000000-0005-0000-0000-0000AB980000}"/>
    <cellStyle name="Normal 7 2 2 2 3 2 2 2 3" xfId="33373" xr:uid="{00000000-0005-0000-0000-0000AC980000}"/>
    <cellStyle name="Normal 7 2 2 2 3 2 2 3" xfId="20454" xr:uid="{00000000-0005-0000-0000-0000AD980000}"/>
    <cellStyle name="Normal 7 2 2 2 3 2 2 3 2" xfId="20455" xr:uid="{00000000-0005-0000-0000-0000AE980000}"/>
    <cellStyle name="Normal 7 2 2 2 3 2 2 3 2 2" xfId="43392" xr:uid="{00000000-0005-0000-0000-0000AF980000}"/>
    <cellStyle name="Normal 7 2 2 2 3 2 2 3 3" xfId="33374" xr:uid="{00000000-0005-0000-0000-0000B0980000}"/>
    <cellStyle name="Normal 7 2 2 2 3 2 2 4" xfId="20456" xr:uid="{00000000-0005-0000-0000-0000B1980000}"/>
    <cellStyle name="Normal 7 2 2 2 3 2 2 4 2" xfId="37116" xr:uid="{00000000-0005-0000-0000-0000B2980000}"/>
    <cellStyle name="Normal 7 2 2 2 3 2 2 5" xfId="26522" xr:uid="{00000000-0005-0000-0000-0000B3980000}"/>
    <cellStyle name="Normal 7 2 2 2 3 2 3" xfId="20457" xr:uid="{00000000-0005-0000-0000-0000B4980000}"/>
    <cellStyle name="Normal 7 2 2 2 3 2 3 2" xfId="20458" xr:uid="{00000000-0005-0000-0000-0000B5980000}"/>
    <cellStyle name="Normal 7 2 2 2 3 2 3 2 2" xfId="20459" xr:uid="{00000000-0005-0000-0000-0000B6980000}"/>
    <cellStyle name="Normal 7 2 2 2 3 2 3 2 2 2" xfId="43393" xr:uid="{00000000-0005-0000-0000-0000B7980000}"/>
    <cellStyle name="Normal 7 2 2 2 3 2 3 2 3" xfId="33375" xr:uid="{00000000-0005-0000-0000-0000B8980000}"/>
    <cellStyle name="Normal 7 2 2 2 3 2 3 3" xfId="20460" xr:uid="{00000000-0005-0000-0000-0000B9980000}"/>
    <cellStyle name="Normal 7 2 2 2 3 2 3 3 2" xfId="20461" xr:uid="{00000000-0005-0000-0000-0000BA980000}"/>
    <cellStyle name="Normal 7 2 2 2 3 2 3 3 2 2" xfId="43394" xr:uid="{00000000-0005-0000-0000-0000BB980000}"/>
    <cellStyle name="Normal 7 2 2 2 3 2 3 3 3" xfId="33376" xr:uid="{00000000-0005-0000-0000-0000BC980000}"/>
    <cellStyle name="Normal 7 2 2 2 3 2 3 4" xfId="20462" xr:uid="{00000000-0005-0000-0000-0000BD980000}"/>
    <cellStyle name="Normal 7 2 2 2 3 2 3 4 2" xfId="37117" xr:uid="{00000000-0005-0000-0000-0000BE980000}"/>
    <cellStyle name="Normal 7 2 2 2 3 2 3 5" xfId="26523" xr:uid="{00000000-0005-0000-0000-0000BF980000}"/>
    <cellStyle name="Normal 7 2 2 2 3 2 4" xfId="20463" xr:uid="{00000000-0005-0000-0000-0000C0980000}"/>
    <cellStyle name="Normal 7 2 2 2 3 2 4 2" xfId="20464" xr:uid="{00000000-0005-0000-0000-0000C1980000}"/>
    <cellStyle name="Normal 7 2 2 2 3 2 4 2 2" xfId="43395" xr:uid="{00000000-0005-0000-0000-0000C2980000}"/>
    <cellStyle name="Normal 7 2 2 2 3 2 4 3" xfId="33377" xr:uid="{00000000-0005-0000-0000-0000C3980000}"/>
    <cellStyle name="Normal 7 2 2 2 3 2 5" xfId="20465" xr:uid="{00000000-0005-0000-0000-0000C4980000}"/>
    <cellStyle name="Normal 7 2 2 2 3 2 5 2" xfId="20466" xr:uid="{00000000-0005-0000-0000-0000C5980000}"/>
    <cellStyle name="Normal 7 2 2 2 3 2 5 2 2" xfId="43396" xr:uid="{00000000-0005-0000-0000-0000C6980000}"/>
    <cellStyle name="Normal 7 2 2 2 3 2 5 3" xfId="33378" xr:uid="{00000000-0005-0000-0000-0000C7980000}"/>
    <cellStyle name="Normal 7 2 2 2 3 2 6" xfId="20467" xr:uid="{00000000-0005-0000-0000-0000C8980000}"/>
    <cellStyle name="Normal 7 2 2 2 3 2 6 2" xfId="37115" xr:uid="{00000000-0005-0000-0000-0000C9980000}"/>
    <cellStyle name="Normal 7 2 2 2 3 2 7" xfId="26521" xr:uid="{00000000-0005-0000-0000-0000CA980000}"/>
    <cellStyle name="Normal 7 2 2 2 3 3" xfId="20468" xr:uid="{00000000-0005-0000-0000-0000CB980000}"/>
    <cellStyle name="Normal 7 2 2 2 3 3 2" xfId="20469" xr:uid="{00000000-0005-0000-0000-0000CC980000}"/>
    <cellStyle name="Normal 7 2 2 2 3 3 2 2" xfId="20470" xr:uid="{00000000-0005-0000-0000-0000CD980000}"/>
    <cellStyle name="Normal 7 2 2 2 3 3 2 2 2" xfId="43397" xr:uid="{00000000-0005-0000-0000-0000CE980000}"/>
    <cellStyle name="Normal 7 2 2 2 3 3 2 3" xfId="33379" xr:uid="{00000000-0005-0000-0000-0000CF980000}"/>
    <cellStyle name="Normal 7 2 2 2 3 3 3" xfId="20471" xr:uid="{00000000-0005-0000-0000-0000D0980000}"/>
    <cellStyle name="Normal 7 2 2 2 3 3 3 2" xfId="20472" xr:uid="{00000000-0005-0000-0000-0000D1980000}"/>
    <cellStyle name="Normal 7 2 2 2 3 3 3 2 2" xfId="43398" xr:uid="{00000000-0005-0000-0000-0000D2980000}"/>
    <cellStyle name="Normal 7 2 2 2 3 3 3 3" xfId="33380" xr:uid="{00000000-0005-0000-0000-0000D3980000}"/>
    <cellStyle name="Normal 7 2 2 2 3 3 4" xfId="20473" xr:uid="{00000000-0005-0000-0000-0000D4980000}"/>
    <cellStyle name="Normal 7 2 2 2 3 3 4 2" xfId="37118" xr:uid="{00000000-0005-0000-0000-0000D5980000}"/>
    <cellStyle name="Normal 7 2 2 2 3 3 5" xfId="26524" xr:uid="{00000000-0005-0000-0000-0000D6980000}"/>
    <cellStyle name="Normal 7 2 2 2 3 4" xfId="20474" xr:uid="{00000000-0005-0000-0000-0000D7980000}"/>
    <cellStyle name="Normal 7 2 2 2 3 4 2" xfId="20475" xr:uid="{00000000-0005-0000-0000-0000D8980000}"/>
    <cellStyle name="Normal 7 2 2 2 3 4 2 2" xfId="20476" xr:uid="{00000000-0005-0000-0000-0000D9980000}"/>
    <cellStyle name="Normal 7 2 2 2 3 4 2 2 2" xfId="43399" xr:uid="{00000000-0005-0000-0000-0000DA980000}"/>
    <cellStyle name="Normal 7 2 2 2 3 4 2 3" xfId="33381" xr:uid="{00000000-0005-0000-0000-0000DB980000}"/>
    <cellStyle name="Normal 7 2 2 2 3 4 3" xfId="20477" xr:uid="{00000000-0005-0000-0000-0000DC980000}"/>
    <cellStyle name="Normal 7 2 2 2 3 4 3 2" xfId="20478" xr:uid="{00000000-0005-0000-0000-0000DD980000}"/>
    <cellStyle name="Normal 7 2 2 2 3 4 3 2 2" xfId="43400" xr:uid="{00000000-0005-0000-0000-0000DE980000}"/>
    <cellStyle name="Normal 7 2 2 2 3 4 3 3" xfId="33382" xr:uid="{00000000-0005-0000-0000-0000DF980000}"/>
    <cellStyle name="Normal 7 2 2 2 3 4 4" xfId="20479" xr:uid="{00000000-0005-0000-0000-0000E0980000}"/>
    <cellStyle name="Normal 7 2 2 2 3 4 4 2" xfId="37119" xr:uid="{00000000-0005-0000-0000-0000E1980000}"/>
    <cellStyle name="Normal 7 2 2 2 3 4 5" xfId="26525" xr:uid="{00000000-0005-0000-0000-0000E2980000}"/>
    <cellStyle name="Normal 7 2 2 2 3 5" xfId="20480" xr:uid="{00000000-0005-0000-0000-0000E3980000}"/>
    <cellStyle name="Normal 7 2 2 2 3 5 2" xfId="20481" xr:uid="{00000000-0005-0000-0000-0000E4980000}"/>
    <cellStyle name="Normal 7 2 2 2 3 5 2 2" xfId="43401" xr:uid="{00000000-0005-0000-0000-0000E5980000}"/>
    <cellStyle name="Normal 7 2 2 2 3 5 3" xfId="33383" xr:uid="{00000000-0005-0000-0000-0000E6980000}"/>
    <cellStyle name="Normal 7 2 2 2 3 6" xfId="20482" xr:uid="{00000000-0005-0000-0000-0000E7980000}"/>
    <cellStyle name="Normal 7 2 2 2 3 6 2" xfId="20483" xr:uid="{00000000-0005-0000-0000-0000E8980000}"/>
    <cellStyle name="Normal 7 2 2 2 3 6 2 2" xfId="43402" xr:uid="{00000000-0005-0000-0000-0000E9980000}"/>
    <cellStyle name="Normal 7 2 2 2 3 6 3" xfId="33384" xr:uid="{00000000-0005-0000-0000-0000EA980000}"/>
    <cellStyle name="Normal 7 2 2 2 3 7" xfId="20484" xr:uid="{00000000-0005-0000-0000-0000EB980000}"/>
    <cellStyle name="Normal 7 2 2 2 3 7 2" xfId="37114" xr:uid="{00000000-0005-0000-0000-0000EC980000}"/>
    <cellStyle name="Normal 7 2 2 2 3 8" xfId="26520" xr:uid="{00000000-0005-0000-0000-0000ED980000}"/>
    <cellStyle name="Normal 7 2 2 2 4" xfId="20485" xr:uid="{00000000-0005-0000-0000-0000EE980000}"/>
    <cellStyle name="Normal 7 2 2 2 4 2" xfId="20486" xr:uid="{00000000-0005-0000-0000-0000EF980000}"/>
    <cellStyle name="Normal 7 2 2 2 4 2 2" xfId="20487" xr:uid="{00000000-0005-0000-0000-0000F0980000}"/>
    <cellStyle name="Normal 7 2 2 2 4 2 2 2" xfId="20488" xr:uid="{00000000-0005-0000-0000-0000F1980000}"/>
    <cellStyle name="Normal 7 2 2 2 4 2 2 2 2" xfId="43403" xr:uid="{00000000-0005-0000-0000-0000F2980000}"/>
    <cellStyle name="Normal 7 2 2 2 4 2 2 3" xfId="33385" xr:uid="{00000000-0005-0000-0000-0000F3980000}"/>
    <cellStyle name="Normal 7 2 2 2 4 2 3" xfId="20489" xr:uid="{00000000-0005-0000-0000-0000F4980000}"/>
    <cellStyle name="Normal 7 2 2 2 4 2 3 2" xfId="20490" xr:uid="{00000000-0005-0000-0000-0000F5980000}"/>
    <cellStyle name="Normal 7 2 2 2 4 2 3 2 2" xfId="43404" xr:uid="{00000000-0005-0000-0000-0000F6980000}"/>
    <cellStyle name="Normal 7 2 2 2 4 2 3 3" xfId="33386" xr:uid="{00000000-0005-0000-0000-0000F7980000}"/>
    <cellStyle name="Normal 7 2 2 2 4 2 4" xfId="20491" xr:uid="{00000000-0005-0000-0000-0000F8980000}"/>
    <cellStyle name="Normal 7 2 2 2 4 2 4 2" xfId="37121" xr:uid="{00000000-0005-0000-0000-0000F9980000}"/>
    <cellStyle name="Normal 7 2 2 2 4 2 5" xfId="26527" xr:uid="{00000000-0005-0000-0000-0000FA980000}"/>
    <cellStyle name="Normal 7 2 2 2 4 3" xfId="20492" xr:uid="{00000000-0005-0000-0000-0000FB980000}"/>
    <cellStyle name="Normal 7 2 2 2 4 3 2" xfId="20493" xr:uid="{00000000-0005-0000-0000-0000FC980000}"/>
    <cellStyle name="Normal 7 2 2 2 4 3 2 2" xfId="20494" xr:uid="{00000000-0005-0000-0000-0000FD980000}"/>
    <cellStyle name="Normal 7 2 2 2 4 3 2 2 2" xfId="43405" xr:uid="{00000000-0005-0000-0000-0000FE980000}"/>
    <cellStyle name="Normal 7 2 2 2 4 3 2 3" xfId="33387" xr:uid="{00000000-0005-0000-0000-0000FF980000}"/>
    <cellStyle name="Normal 7 2 2 2 4 3 3" xfId="20495" xr:uid="{00000000-0005-0000-0000-000000990000}"/>
    <cellStyle name="Normal 7 2 2 2 4 3 3 2" xfId="20496" xr:uid="{00000000-0005-0000-0000-000001990000}"/>
    <cellStyle name="Normal 7 2 2 2 4 3 3 2 2" xfId="43406" xr:uid="{00000000-0005-0000-0000-000002990000}"/>
    <cellStyle name="Normal 7 2 2 2 4 3 3 3" xfId="33388" xr:uid="{00000000-0005-0000-0000-000003990000}"/>
    <cellStyle name="Normal 7 2 2 2 4 3 4" xfId="20497" xr:uid="{00000000-0005-0000-0000-000004990000}"/>
    <cellStyle name="Normal 7 2 2 2 4 3 4 2" xfId="37122" xr:uid="{00000000-0005-0000-0000-000005990000}"/>
    <cellStyle name="Normal 7 2 2 2 4 3 5" xfId="26528" xr:uid="{00000000-0005-0000-0000-000006990000}"/>
    <cellStyle name="Normal 7 2 2 2 4 4" xfId="20498" xr:uid="{00000000-0005-0000-0000-000007990000}"/>
    <cellStyle name="Normal 7 2 2 2 4 4 2" xfId="20499" xr:uid="{00000000-0005-0000-0000-000008990000}"/>
    <cellStyle name="Normal 7 2 2 2 4 4 2 2" xfId="43407" xr:uid="{00000000-0005-0000-0000-000009990000}"/>
    <cellStyle name="Normal 7 2 2 2 4 4 3" xfId="33389" xr:uid="{00000000-0005-0000-0000-00000A990000}"/>
    <cellStyle name="Normal 7 2 2 2 4 5" xfId="20500" xr:uid="{00000000-0005-0000-0000-00000B990000}"/>
    <cellStyle name="Normal 7 2 2 2 4 5 2" xfId="20501" xr:uid="{00000000-0005-0000-0000-00000C990000}"/>
    <cellStyle name="Normal 7 2 2 2 4 5 2 2" xfId="43408" xr:uid="{00000000-0005-0000-0000-00000D990000}"/>
    <cellStyle name="Normal 7 2 2 2 4 5 3" xfId="33390" xr:uid="{00000000-0005-0000-0000-00000E990000}"/>
    <cellStyle name="Normal 7 2 2 2 4 6" xfId="20502" xr:uid="{00000000-0005-0000-0000-00000F990000}"/>
    <cellStyle name="Normal 7 2 2 2 4 6 2" xfId="37120" xr:uid="{00000000-0005-0000-0000-000010990000}"/>
    <cellStyle name="Normal 7 2 2 2 4 7" xfId="26526" xr:uid="{00000000-0005-0000-0000-000011990000}"/>
    <cellStyle name="Normal 7 2 2 2 5" xfId="20503" xr:uid="{00000000-0005-0000-0000-000012990000}"/>
    <cellStyle name="Normal 7 2 2 2 5 2" xfId="20504" xr:uid="{00000000-0005-0000-0000-000013990000}"/>
    <cellStyle name="Normal 7 2 2 2 5 2 2" xfId="20505" xr:uid="{00000000-0005-0000-0000-000014990000}"/>
    <cellStyle name="Normal 7 2 2 2 5 2 2 2" xfId="43409" xr:uid="{00000000-0005-0000-0000-000015990000}"/>
    <cellStyle name="Normal 7 2 2 2 5 2 3" xfId="33391" xr:uid="{00000000-0005-0000-0000-000016990000}"/>
    <cellStyle name="Normal 7 2 2 2 5 3" xfId="20506" xr:uid="{00000000-0005-0000-0000-000017990000}"/>
    <cellStyle name="Normal 7 2 2 2 5 3 2" xfId="20507" xr:uid="{00000000-0005-0000-0000-000018990000}"/>
    <cellStyle name="Normal 7 2 2 2 5 3 2 2" xfId="43410" xr:uid="{00000000-0005-0000-0000-000019990000}"/>
    <cellStyle name="Normal 7 2 2 2 5 3 3" xfId="33392" xr:uid="{00000000-0005-0000-0000-00001A990000}"/>
    <cellStyle name="Normal 7 2 2 2 5 4" xfId="20508" xr:uid="{00000000-0005-0000-0000-00001B990000}"/>
    <cellStyle name="Normal 7 2 2 2 5 4 2" xfId="37123" xr:uid="{00000000-0005-0000-0000-00001C990000}"/>
    <cellStyle name="Normal 7 2 2 2 5 5" xfId="26529" xr:uid="{00000000-0005-0000-0000-00001D990000}"/>
    <cellStyle name="Normal 7 2 2 2 6" xfId="20509" xr:uid="{00000000-0005-0000-0000-00001E990000}"/>
    <cellStyle name="Normal 7 2 2 2 6 2" xfId="20510" xr:uid="{00000000-0005-0000-0000-00001F990000}"/>
    <cellStyle name="Normal 7 2 2 2 6 2 2" xfId="20511" xr:uid="{00000000-0005-0000-0000-000020990000}"/>
    <cellStyle name="Normal 7 2 2 2 6 2 2 2" xfId="43411" xr:uid="{00000000-0005-0000-0000-000021990000}"/>
    <cellStyle name="Normal 7 2 2 2 6 2 3" xfId="33393" xr:uid="{00000000-0005-0000-0000-000022990000}"/>
    <cellStyle name="Normal 7 2 2 2 6 3" xfId="20512" xr:uid="{00000000-0005-0000-0000-000023990000}"/>
    <cellStyle name="Normal 7 2 2 2 6 3 2" xfId="20513" xr:uid="{00000000-0005-0000-0000-000024990000}"/>
    <cellStyle name="Normal 7 2 2 2 6 3 2 2" xfId="43412" xr:uid="{00000000-0005-0000-0000-000025990000}"/>
    <cellStyle name="Normal 7 2 2 2 6 3 3" xfId="33394" xr:uid="{00000000-0005-0000-0000-000026990000}"/>
    <cellStyle name="Normal 7 2 2 2 6 4" xfId="20514" xr:uid="{00000000-0005-0000-0000-000027990000}"/>
    <cellStyle name="Normal 7 2 2 2 6 4 2" xfId="37124" xr:uid="{00000000-0005-0000-0000-000028990000}"/>
    <cellStyle name="Normal 7 2 2 2 6 5" xfId="26530" xr:uid="{00000000-0005-0000-0000-000029990000}"/>
    <cellStyle name="Normal 7 2 2 2 7" xfId="20515" xr:uid="{00000000-0005-0000-0000-00002A990000}"/>
    <cellStyle name="Normal 7 2 2 2 7 2" xfId="20516" xr:uid="{00000000-0005-0000-0000-00002B990000}"/>
    <cellStyle name="Normal 7 2 2 2 7 2 2" xfId="43413" xr:uid="{00000000-0005-0000-0000-00002C990000}"/>
    <cellStyle name="Normal 7 2 2 2 7 3" xfId="33395" xr:uid="{00000000-0005-0000-0000-00002D990000}"/>
    <cellStyle name="Normal 7 2 2 2 8" xfId="20517" xr:uid="{00000000-0005-0000-0000-00002E990000}"/>
    <cellStyle name="Normal 7 2 2 2 8 2" xfId="20518" xr:uid="{00000000-0005-0000-0000-00002F990000}"/>
    <cellStyle name="Normal 7 2 2 2 8 2 2" xfId="43414" xr:uid="{00000000-0005-0000-0000-000030990000}"/>
    <cellStyle name="Normal 7 2 2 2 8 3" xfId="33396" xr:uid="{00000000-0005-0000-0000-000031990000}"/>
    <cellStyle name="Normal 7 2 2 2 9" xfId="20519" xr:uid="{00000000-0005-0000-0000-000032990000}"/>
    <cellStyle name="Normal 7 2 2 2 9 2" xfId="37107" xr:uid="{00000000-0005-0000-0000-000033990000}"/>
    <cellStyle name="Normal 7 2 2 3" xfId="20520" xr:uid="{00000000-0005-0000-0000-000034990000}"/>
    <cellStyle name="Normal 7 2 2 3 2" xfId="20521" xr:uid="{00000000-0005-0000-0000-000035990000}"/>
    <cellStyle name="Normal 7 2 2 3 2 2" xfId="20522" xr:uid="{00000000-0005-0000-0000-000036990000}"/>
    <cellStyle name="Normal 7 2 2 3 2 2 2" xfId="20523" xr:uid="{00000000-0005-0000-0000-000037990000}"/>
    <cellStyle name="Normal 7 2 2 3 2 2 2 2" xfId="20524" xr:uid="{00000000-0005-0000-0000-000038990000}"/>
    <cellStyle name="Normal 7 2 2 3 2 2 2 2 2" xfId="43415" xr:uid="{00000000-0005-0000-0000-000039990000}"/>
    <cellStyle name="Normal 7 2 2 3 2 2 2 3" xfId="33397" xr:uid="{00000000-0005-0000-0000-00003A990000}"/>
    <cellStyle name="Normal 7 2 2 3 2 2 3" xfId="20525" xr:uid="{00000000-0005-0000-0000-00003B990000}"/>
    <cellStyle name="Normal 7 2 2 3 2 2 3 2" xfId="20526" xr:uid="{00000000-0005-0000-0000-00003C990000}"/>
    <cellStyle name="Normal 7 2 2 3 2 2 3 2 2" xfId="43416" xr:uid="{00000000-0005-0000-0000-00003D990000}"/>
    <cellStyle name="Normal 7 2 2 3 2 2 3 3" xfId="33398" xr:uid="{00000000-0005-0000-0000-00003E990000}"/>
    <cellStyle name="Normal 7 2 2 3 2 2 4" xfId="20527" xr:uid="{00000000-0005-0000-0000-00003F990000}"/>
    <cellStyle name="Normal 7 2 2 3 2 2 4 2" xfId="37127" xr:uid="{00000000-0005-0000-0000-000040990000}"/>
    <cellStyle name="Normal 7 2 2 3 2 2 5" xfId="26533" xr:uid="{00000000-0005-0000-0000-000041990000}"/>
    <cellStyle name="Normal 7 2 2 3 2 3" xfId="20528" xr:uid="{00000000-0005-0000-0000-000042990000}"/>
    <cellStyle name="Normal 7 2 2 3 2 3 2" xfId="20529" xr:uid="{00000000-0005-0000-0000-000043990000}"/>
    <cellStyle name="Normal 7 2 2 3 2 3 2 2" xfId="20530" xr:uid="{00000000-0005-0000-0000-000044990000}"/>
    <cellStyle name="Normal 7 2 2 3 2 3 2 2 2" xfId="43417" xr:uid="{00000000-0005-0000-0000-000045990000}"/>
    <cellStyle name="Normal 7 2 2 3 2 3 2 3" xfId="33399" xr:uid="{00000000-0005-0000-0000-000046990000}"/>
    <cellStyle name="Normal 7 2 2 3 2 3 3" xfId="20531" xr:uid="{00000000-0005-0000-0000-000047990000}"/>
    <cellStyle name="Normal 7 2 2 3 2 3 3 2" xfId="20532" xr:uid="{00000000-0005-0000-0000-000048990000}"/>
    <cellStyle name="Normal 7 2 2 3 2 3 3 2 2" xfId="43418" xr:uid="{00000000-0005-0000-0000-000049990000}"/>
    <cellStyle name="Normal 7 2 2 3 2 3 3 3" xfId="33400" xr:uid="{00000000-0005-0000-0000-00004A990000}"/>
    <cellStyle name="Normal 7 2 2 3 2 3 4" xfId="20533" xr:uid="{00000000-0005-0000-0000-00004B990000}"/>
    <cellStyle name="Normal 7 2 2 3 2 3 4 2" xfId="37128" xr:uid="{00000000-0005-0000-0000-00004C990000}"/>
    <cellStyle name="Normal 7 2 2 3 2 3 5" xfId="26534" xr:uid="{00000000-0005-0000-0000-00004D990000}"/>
    <cellStyle name="Normal 7 2 2 3 2 4" xfId="20534" xr:uid="{00000000-0005-0000-0000-00004E990000}"/>
    <cellStyle name="Normal 7 2 2 3 2 4 2" xfId="20535" xr:uid="{00000000-0005-0000-0000-00004F990000}"/>
    <cellStyle name="Normal 7 2 2 3 2 4 2 2" xfId="43419" xr:uid="{00000000-0005-0000-0000-000050990000}"/>
    <cellStyle name="Normal 7 2 2 3 2 4 3" xfId="33401" xr:uid="{00000000-0005-0000-0000-000051990000}"/>
    <cellStyle name="Normal 7 2 2 3 2 5" xfId="20536" xr:uid="{00000000-0005-0000-0000-000052990000}"/>
    <cellStyle name="Normal 7 2 2 3 2 5 2" xfId="20537" xr:uid="{00000000-0005-0000-0000-000053990000}"/>
    <cellStyle name="Normal 7 2 2 3 2 5 2 2" xfId="43420" xr:uid="{00000000-0005-0000-0000-000054990000}"/>
    <cellStyle name="Normal 7 2 2 3 2 5 3" xfId="33402" xr:uid="{00000000-0005-0000-0000-000055990000}"/>
    <cellStyle name="Normal 7 2 2 3 2 6" xfId="20538" xr:uid="{00000000-0005-0000-0000-000056990000}"/>
    <cellStyle name="Normal 7 2 2 3 2 6 2" xfId="37126" xr:uid="{00000000-0005-0000-0000-000057990000}"/>
    <cellStyle name="Normal 7 2 2 3 2 7" xfId="26532" xr:uid="{00000000-0005-0000-0000-000058990000}"/>
    <cellStyle name="Normal 7 2 2 3 3" xfId="20539" xr:uid="{00000000-0005-0000-0000-000059990000}"/>
    <cellStyle name="Normal 7 2 2 3 3 2" xfId="20540" xr:uid="{00000000-0005-0000-0000-00005A990000}"/>
    <cellStyle name="Normal 7 2 2 3 3 2 2" xfId="20541" xr:uid="{00000000-0005-0000-0000-00005B990000}"/>
    <cellStyle name="Normal 7 2 2 3 3 2 2 2" xfId="43421" xr:uid="{00000000-0005-0000-0000-00005C990000}"/>
    <cellStyle name="Normal 7 2 2 3 3 2 3" xfId="33403" xr:uid="{00000000-0005-0000-0000-00005D990000}"/>
    <cellStyle name="Normal 7 2 2 3 3 3" xfId="20542" xr:uid="{00000000-0005-0000-0000-00005E990000}"/>
    <cellStyle name="Normal 7 2 2 3 3 3 2" xfId="20543" xr:uid="{00000000-0005-0000-0000-00005F990000}"/>
    <cellStyle name="Normal 7 2 2 3 3 3 2 2" xfId="43422" xr:uid="{00000000-0005-0000-0000-000060990000}"/>
    <cellStyle name="Normal 7 2 2 3 3 3 3" xfId="33404" xr:uid="{00000000-0005-0000-0000-000061990000}"/>
    <cellStyle name="Normal 7 2 2 3 3 4" xfId="20544" xr:uid="{00000000-0005-0000-0000-000062990000}"/>
    <cellStyle name="Normal 7 2 2 3 3 4 2" xfId="37129" xr:uid="{00000000-0005-0000-0000-000063990000}"/>
    <cellStyle name="Normal 7 2 2 3 3 5" xfId="26535" xr:uid="{00000000-0005-0000-0000-000064990000}"/>
    <cellStyle name="Normal 7 2 2 3 4" xfId="20545" xr:uid="{00000000-0005-0000-0000-000065990000}"/>
    <cellStyle name="Normal 7 2 2 3 4 2" xfId="20546" xr:uid="{00000000-0005-0000-0000-000066990000}"/>
    <cellStyle name="Normal 7 2 2 3 4 2 2" xfId="20547" xr:uid="{00000000-0005-0000-0000-000067990000}"/>
    <cellStyle name="Normal 7 2 2 3 4 2 2 2" xfId="43423" xr:uid="{00000000-0005-0000-0000-000068990000}"/>
    <cellStyle name="Normal 7 2 2 3 4 2 3" xfId="33405" xr:uid="{00000000-0005-0000-0000-000069990000}"/>
    <cellStyle name="Normal 7 2 2 3 4 3" xfId="20548" xr:uid="{00000000-0005-0000-0000-00006A990000}"/>
    <cellStyle name="Normal 7 2 2 3 4 3 2" xfId="20549" xr:uid="{00000000-0005-0000-0000-00006B990000}"/>
    <cellStyle name="Normal 7 2 2 3 4 3 2 2" xfId="43424" xr:uid="{00000000-0005-0000-0000-00006C990000}"/>
    <cellStyle name="Normal 7 2 2 3 4 3 3" xfId="33406" xr:uid="{00000000-0005-0000-0000-00006D990000}"/>
    <cellStyle name="Normal 7 2 2 3 4 4" xfId="20550" xr:uid="{00000000-0005-0000-0000-00006E990000}"/>
    <cellStyle name="Normal 7 2 2 3 4 4 2" xfId="37130" xr:uid="{00000000-0005-0000-0000-00006F990000}"/>
    <cellStyle name="Normal 7 2 2 3 4 5" xfId="26536" xr:uid="{00000000-0005-0000-0000-000070990000}"/>
    <cellStyle name="Normal 7 2 2 3 5" xfId="20551" xr:uid="{00000000-0005-0000-0000-000071990000}"/>
    <cellStyle name="Normal 7 2 2 3 5 2" xfId="20552" xr:uid="{00000000-0005-0000-0000-000072990000}"/>
    <cellStyle name="Normal 7 2 2 3 5 2 2" xfId="43425" xr:uid="{00000000-0005-0000-0000-000073990000}"/>
    <cellStyle name="Normal 7 2 2 3 5 3" xfId="33407" xr:uid="{00000000-0005-0000-0000-000074990000}"/>
    <cellStyle name="Normal 7 2 2 3 6" xfId="20553" xr:uid="{00000000-0005-0000-0000-000075990000}"/>
    <cellStyle name="Normal 7 2 2 3 6 2" xfId="20554" xr:uid="{00000000-0005-0000-0000-000076990000}"/>
    <cellStyle name="Normal 7 2 2 3 6 2 2" xfId="43426" xr:uid="{00000000-0005-0000-0000-000077990000}"/>
    <cellStyle name="Normal 7 2 2 3 6 3" xfId="33408" xr:uid="{00000000-0005-0000-0000-000078990000}"/>
    <cellStyle name="Normal 7 2 2 3 7" xfId="20555" xr:uid="{00000000-0005-0000-0000-000079990000}"/>
    <cellStyle name="Normal 7 2 2 3 7 2" xfId="37125" xr:uid="{00000000-0005-0000-0000-00007A990000}"/>
    <cellStyle name="Normal 7 2 2 3 8" xfId="26531" xr:uid="{00000000-0005-0000-0000-00007B990000}"/>
    <cellStyle name="Normal 7 2 2 4" xfId="20556" xr:uid="{00000000-0005-0000-0000-00007C990000}"/>
    <cellStyle name="Normal 7 2 2 4 2" xfId="20557" xr:uid="{00000000-0005-0000-0000-00007D990000}"/>
    <cellStyle name="Normal 7 2 2 4 2 2" xfId="20558" xr:uid="{00000000-0005-0000-0000-00007E990000}"/>
    <cellStyle name="Normal 7 2 2 4 2 2 2" xfId="20559" xr:uid="{00000000-0005-0000-0000-00007F990000}"/>
    <cellStyle name="Normal 7 2 2 4 2 2 2 2" xfId="20560" xr:uid="{00000000-0005-0000-0000-000080990000}"/>
    <cellStyle name="Normal 7 2 2 4 2 2 2 2 2" xfId="43427" xr:uid="{00000000-0005-0000-0000-000081990000}"/>
    <cellStyle name="Normal 7 2 2 4 2 2 2 3" xfId="33409" xr:uid="{00000000-0005-0000-0000-000082990000}"/>
    <cellStyle name="Normal 7 2 2 4 2 2 3" xfId="20561" xr:uid="{00000000-0005-0000-0000-000083990000}"/>
    <cellStyle name="Normal 7 2 2 4 2 2 3 2" xfId="20562" xr:uid="{00000000-0005-0000-0000-000084990000}"/>
    <cellStyle name="Normal 7 2 2 4 2 2 3 2 2" xfId="43428" xr:uid="{00000000-0005-0000-0000-000085990000}"/>
    <cellStyle name="Normal 7 2 2 4 2 2 3 3" xfId="33410" xr:uid="{00000000-0005-0000-0000-000086990000}"/>
    <cellStyle name="Normal 7 2 2 4 2 2 4" xfId="20563" xr:uid="{00000000-0005-0000-0000-000087990000}"/>
    <cellStyle name="Normal 7 2 2 4 2 2 4 2" xfId="37133" xr:uid="{00000000-0005-0000-0000-000088990000}"/>
    <cellStyle name="Normal 7 2 2 4 2 2 5" xfId="26539" xr:uid="{00000000-0005-0000-0000-000089990000}"/>
    <cellStyle name="Normal 7 2 2 4 2 3" xfId="20564" xr:uid="{00000000-0005-0000-0000-00008A990000}"/>
    <cellStyle name="Normal 7 2 2 4 2 3 2" xfId="20565" xr:uid="{00000000-0005-0000-0000-00008B990000}"/>
    <cellStyle name="Normal 7 2 2 4 2 3 2 2" xfId="20566" xr:uid="{00000000-0005-0000-0000-00008C990000}"/>
    <cellStyle name="Normal 7 2 2 4 2 3 2 2 2" xfId="43429" xr:uid="{00000000-0005-0000-0000-00008D990000}"/>
    <cellStyle name="Normal 7 2 2 4 2 3 2 3" xfId="33411" xr:uid="{00000000-0005-0000-0000-00008E990000}"/>
    <cellStyle name="Normal 7 2 2 4 2 3 3" xfId="20567" xr:uid="{00000000-0005-0000-0000-00008F990000}"/>
    <cellStyle name="Normal 7 2 2 4 2 3 3 2" xfId="20568" xr:uid="{00000000-0005-0000-0000-000090990000}"/>
    <cellStyle name="Normal 7 2 2 4 2 3 3 2 2" xfId="43430" xr:uid="{00000000-0005-0000-0000-000091990000}"/>
    <cellStyle name="Normal 7 2 2 4 2 3 3 3" xfId="33412" xr:uid="{00000000-0005-0000-0000-000092990000}"/>
    <cellStyle name="Normal 7 2 2 4 2 3 4" xfId="20569" xr:uid="{00000000-0005-0000-0000-000093990000}"/>
    <cellStyle name="Normal 7 2 2 4 2 3 4 2" xfId="37134" xr:uid="{00000000-0005-0000-0000-000094990000}"/>
    <cellStyle name="Normal 7 2 2 4 2 3 5" xfId="26540" xr:uid="{00000000-0005-0000-0000-000095990000}"/>
    <cellStyle name="Normal 7 2 2 4 2 4" xfId="20570" xr:uid="{00000000-0005-0000-0000-000096990000}"/>
    <cellStyle name="Normal 7 2 2 4 2 4 2" xfId="20571" xr:uid="{00000000-0005-0000-0000-000097990000}"/>
    <cellStyle name="Normal 7 2 2 4 2 4 2 2" xfId="43431" xr:uid="{00000000-0005-0000-0000-000098990000}"/>
    <cellStyle name="Normal 7 2 2 4 2 4 3" xfId="33413" xr:uid="{00000000-0005-0000-0000-000099990000}"/>
    <cellStyle name="Normal 7 2 2 4 2 5" xfId="20572" xr:uid="{00000000-0005-0000-0000-00009A990000}"/>
    <cellStyle name="Normal 7 2 2 4 2 5 2" xfId="20573" xr:uid="{00000000-0005-0000-0000-00009B990000}"/>
    <cellStyle name="Normal 7 2 2 4 2 5 2 2" xfId="43432" xr:uid="{00000000-0005-0000-0000-00009C990000}"/>
    <cellStyle name="Normal 7 2 2 4 2 5 3" xfId="33414" xr:uid="{00000000-0005-0000-0000-00009D990000}"/>
    <cellStyle name="Normal 7 2 2 4 2 6" xfId="20574" xr:uid="{00000000-0005-0000-0000-00009E990000}"/>
    <cellStyle name="Normal 7 2 2 4 2 6 2" xfId="37132" xr:uid="{00000000-0005-0000-0000-00009F990000}"/>
    <cellStyle name="Normal 7 2 2 4 2 7" xfId="26538" xr:uid="{00000000-0005-0000-0000-0000A0990000}"/>
    <cellStyle name="Normal 7 2 2 4 3" xfId="20575" xr:uid="{00000000-0005-0000-0000-0000A1990000}"/>
    <cellStyle name="Normal 7 2 2 4 3 2" xfId="20576" xr:uid="{00000000-0005-0000-0000-0000A2990000}"/>
    <cellStyle name="Normal 7 2 2 4 3 2 2" xfId="20577" xr:uid="{00000000-0005-0000-0000-0000A3990000}"/>
    <cellStyle name="Normal 7 2 2 4 3 2 2 2" xfId="43433" xr:uid="{00000000-0005-0000-0000-0000A4990000}"/>
    <cellStyle name="Normal 7 2 2 4 3 2 3" xfId="33415" xr:uid="{00000000-0005-0000-0000-0000A5990000}"/>
    <cellStyle name="Normal 7 2 2 4 3 3" xfId="20578" xr:uid="{00000000-0005-0000-0000-0000A6990000}"/>
    <cellStyle name="Normal 7 2 2 4 3 3 2" xfId="20579" xr:uid="{00000000-0005-0000-0000-0000A7990000}"/>
    <cellStyle name="Normal 7 2 2 4 3 3 2 2" xfId="43434" xr:uid="{00000000-0005-0000-0000-0000A8990000}"/>
    <cellStyle name="Normal 7 2 2 4 3 3 3" xfId="33416" xr:uid="{00000000-0005-0000-0000-0000A9990000}"/>
    <cellStyle name="Normal 7 2 2 4 3 4" xfId="20580" xr:uid="{00000000-0005-0000-0000-0000AA990000}"/>
    <cellStyle name="Normal 7 2 2 4 3 4 2" xfId="37135" xr:uid="{00000000-0005-0000-0000-0000AB990000}"/>
    <cellStyle name="Normal 7 2 2 4 3 5" xfId="26541" xr:uid="{00000000-0005-0000-0000-0000AC990000}"/>
    <cellStyle name="Normal 7 2 2 4 4" xfId="20581" xr:uid="{00000000-0005-0000-0000-0000AD990000}"/>
    <cellStyle name="Normal 7 2 2 4 4 2" xfId="20582" xr:uid="{00000000-0005-0000-0000-0000AE990000}"/>
    <cellStyle name="Normal 7 2 2 4 4 2 2" xfId="20583" xr:uid="{00000000-0005-0000-0000-0000AF990000}"/>
    <cellStyle name="Normal 7 2 2 4 4 2 2 2" xfId="43435" xr:uid="{00000000-0005-0000-0000-0000B0990000}"/>
    <cellStyle name="Normal 7 2 2 4 4 2 3" xfId="33417" xr:uid="{00000000-0005-0000-0000-0000B1990000}"/>
    <cellStyle name="Normal 7 2 2 4 4 3" xfId="20584" xr:uid="{00000000-0005-0000-0000-0000B2990000}"/>
    <cellStyle name="Normal 7 2 2 4 4 3 2" xfId="20585" xr:uid="{00000000-0005-0000-0000-0000B3990000}"/>
    <cellStyle name="Normal 7 2 2 4 4 3 2 2" xfId="43436" xr:uid="{00000000-0005-0000-0000-0000B4990000}"/>
    <cellStyle name="Normal 7 2 2 4 4 3 3" xfId="33418" xr:uid="{00000000-0005-0000-0000-0000B5990000}"/>
    <cellStyle name="Normal 7 2 2 4 4 4" xfId="20586" xr:uid="{00000000-0005-0000-0000-0000B6990000}"/>
    <cellStyle name="Normal 7 2 2 4 4 4 2" xfId="37136" xr:uid="{00000000-0005-0000-0000-0000B7990000}"/>
    <cellStyle name="Normal 7 2 2 4 4 5" xfId="26542" xr:uid="{00000000-0005-0000-0000-0000B8990000}"/>
    <cellStyle name="Normal 7 2 2 4 5" xfId="20587" xr:uid="{00000000-0005-0000-0000-0000B9990000}"/>
    <cellStyle name="Normal 7 2 2 4 5 2" xfId="20588" xr:uid="{00000000-0005-0000-0000-0000BA990000}"/>
    <cellStyle name="Normal 7 2 2 4 5 2 2" xfId="43437" xr:uid="{00000000-0005-0000-0000-0000BB990000}"/>
    <cellStyle name="Normal 7 2 2 4 5 3" xfId="33419" xr:uid="{00000000-0005-0000-0000-0000BC990000}"/>
    <cellStyle name="Normal 7 2 2 4 6" xfId="20589" xr:uid="{00000000-0005-0000-0000-0000BD990000}"/>
    <cellStyle name="Normal 7 2 2 4 6 2" xfId="20590" xr:uid="{00000000-0005-0000-0000-0000BE990000}"/>
    <cellStyle name="Normal 7 2 2 4 6 2 2" xfId="43438" xr:uid="{00000000-0005-0000-0000-0000BF990000}"/>
    <cellStyle name="Normal 7 2 2 4 6 3" xfId="33420" xr:uid="{00000000-0005-0000-0000-0000C0990000}"/>
    <cellStyle name="Normal 7 2 2 4 7" xfId="20591" xr:uid="{00000000-0005-0000-0000-0000C1990000}"/>
    <cellStyle name="Normal 7 2 2 4 7 2" xfId="37131" xr:uid="{00000000-0005-0000-0000-0000C2990000}"/>
    <cellStyle name="Normal 7 2 2 4 8" xfId="26537" xr:uid="{00000000-0005-0000-0000-0000C3990000}"/>
    <cellStyle name="Normal 7 2 2 5" xfId="20592" xr:uid="{00000000-0005-0000-0000-0000C4990000}"/>
    <cellStyle name="Normal 7 2 2 5 2" xfId="20593" xr:uid="{00000000-0005-0000-0000-0000C5990000}"/>
    <cellStyle name="Normal 7 2 2 5 2 2" xfId="20594" xr:uid="{00000000-0005-0000-0000-0000C6990000}"/>
    <cellStyle name="Normal 7 2 2 5 2 2 2" xfId="20595" xr:uid="{00000000-0005-0000-0000-0000C7990000}"/>
    <cellStyle name="Normal 7 2 2 5 2 2 2 2" xfId="20596" xr:uid="{00000000-0005-0000-0000-0000C8990000}"/>
    <cellStyle name="Normal 7 2 2 5 2 2 2 2 2" xfId="43439" xr:uid="{00000000-0005-0000-0000-0000C9990000}"/>
    <cellStyle name="Normal 7 2 2 5 2 2 2 3" xfId="33421" xr:uid="{00000000-0005-0000-0000-0000CA990000}"/>
    <cellStyle name="Normal 7 2 2 5 2 2 3" xfId="20597" xr:uid="{00000000-0005-0000-0000-0000CB990000}"/>
    <cellStyle name="Normal 7 2 2 5 2 2 3 2" xfId="20598" xr:uid="{00000000-0005-0000-0000-0000CC990000}"/>
    <cellStyle name="Normal 7 2 2 5 2 2 3 2 2" xfId="43440" xr:uid="{00000000-0005-0000-0000-0000CD990000}"/>
    <cellStyle name="Normal 7 2 2 5 2 2 3 3" xfId="33422" xr:uid="{00000000-0005-0000-0000-0000CE990000}"/>
    <cellStyle name="Normal 7 2 2 5 2 2 4" xfId="20599" xr:uid="{00000000-0005-0000-0000-0000CF990000}"/>
    <cellStyle name="Normal 7 2 2 5 2 2 4 2" xfId="37139" xr:uid="{00000000-0005-0000-0000-0000D0990000}"/>
    <cellStyle name="Normal 7 2 2 5 2 2 5" xfId="26545" xr:uid="{00000000-0005-0000-0000-0000D1990000}"/>
    <cellStyle name="Normal 7 2 2 5 2 3" xfId="20600" xr:uid="{00000000-0005-0000-0000-0000D2990000}"/>
    <cellStyle name="Normal 7 2 2 5 2 3 2" xfId="20601" xr:uid="{00000000-0005-0000-0000-0000D3990000}"/>
    <cellStyle name="Normal 7 2 2 5 2 3 2 2" xfId="20602" xr:uid="{00000000-0005-0000-0000-0000D4990000}"/>
    <cellStyle name="Normal 7 2 2 5 2 3 2 2 2" xfId="43441" xr:uid="{00000000-0005-0000-0000-0000D5990000}"/>
    <cellStyle name="Normal 7 2 2 5 2 3 2 3" xfId="33423" xr:uid="{00000000-0005-0000-0000-0000D6990000}"/>
    <cellStyle name="Normal 7 2 2 5 2 3 3" xfId="20603" xr:uid="{00000000-0005-0000-0000-0000D7990000}"/>
    <cellStyle name="Normal 7 2 2 5 2 3 3 2" xfId="20604" xr:uid="{00000000-0005-0000-0000-0000D8990000}"/>
    <cellStyle name="Normal 7 2 2 5 2 3 3 2 2" xfId="43442" xr:uid="{00000000-0005-0000-0000-0000D9990000}"/>
    <cellStyle name="Normal 7 2 2 5 2 3 3 3" xfId="33424" xr:uid="{00000000-0005-0000-0000-0000DA990000}"/>
    <cellStyle name="Normal 7 2 2 5 2 3 4" xfId="20605" xr:uid="{00000000-0005-0000-0000-0000DB990000}"/>
    <cellStyle name="Normal 7 2 2 5 2 3 4 2" xfId="37140" xr:uid="{00000000-0005-0000-0000-0000DC990000}"/>
    <cellStyle name="Normal 7 2 2 5 2 3 5" xfId="26546" xr:uid="{00000000-0005-0000-0000-0000DD990000}"/>
    <cellStyle name="Normal 7 2 2 5 2 4" xfId="20606" xr:uid="{00000000-0005-0000-0000-0000DE990000}"/>
    <cellStyle name="Normal 7 2 2 5 2 4 2" xfId="20607" xr:uid="{00000000-0005-0000-0000-0000DF990000}"/>
    <cellStyle name="Normal 7 2 2 5 2 4 2 2" xfId="43443" xr:uid="{00000000-0005-0000-0000-0000E0990000}"/>
    <cellStyle name="Normal 7 2 2 5 2 4 3" xfId="33425" xr:uid="{00000000-0005-0000-0000-0000E1990000}"/>
    <cellStyle name="Normal 7 2 2 5 2 5" xfId="20608" xr:uid="{00000000-0005-0000-0000-0000E2990000}"/>
    <cellStyle name="Normal 7 2 2 5 2 5 2" xfId="20609" xr:uid="{00000000-0005-0000-0000-0000E3990000}"/>
    <cellStyle name="Normal 7 2 2 5 2 5 2 2" xfId="43444" xr:uid="{00000000-0005-0000-0000-0000E4990000}"/>
    <cellStyle name="Normal 7 2 2 5 2 5 3" xfId="33426" xr:uid="{00000000-0005-0000-0000-0000E5990000}"/>
    <cellStyle name="Normal 7 2 2 5 2 6" xfId="20610" xr:uid="{00000000-0005-0000-0000-0000E6990000}"/>
    <cellStyle name="Normal 7 2 2 5 2 6 2" xfId="37138" xr:uid="{00000000-0005-0000-0000-0000E7990000}"/>
    <cellStyle name="Normal 7 2 2 5 2 7" xfId="26544" xr:uid="{00000000-0005-0000-0000-0000E8990000}"/>
    <cellStyle name="Normal 7 2 2 5 3" xfId="20611" xr:uid="{00000000-0005-0000-0000-0000E9990000}"/>
    <cellStyle name="Normal 7 2 2 5 3 2" xfId="20612" xr:uid="{00000000-0005-0000-0000-0000EA990000}"/>
    <cellStyle name="Normal 7 2 2 5 3 2 2" xfId="20613" xr:uid="{00000000-0005-0000-0000-0000EB990000}"/>
    <cellStyle name="Normal 7 2 2 5 3 2 2 2" xfId="43445" xr:uid="{00000000-0005-0000-0000-0000EC990000}"/>
    <cellStyle name="Normal 7 2 2 5 3 2 3" xfId="33427" xr:uid="{00000000-0005-0000-0000-0000ED990000}"/>
    <cellStyle name="Normal 7 2 2 5 3 3" xfId="20614" xr:uid="{00000000-0005-0000-0000-0000EE990000}"/>
    <cellStyle name="Normal 7 2 2 5 3 3 2" xfId="20615" xr:uid="{00000000-0005-0000-0000-0000EF990000}"/>
    <cellStyle name="Normal 7 2 2 5 3 3 2 2" xfId="43446" xr:uid="{00000000-0005-0000-0000-0000F0990000}"/>
    <cellStyle name="Normal 7 2 2 5 3 3 3" xfId="33428" xr:uid="{00000000-0005-0000-0000-0000F1990000}"/>
    <cellStyle name="Normal 7 2 2 5 3 4" xfId="20616" xr:uid="{00000000-0005-0000-0000-0000F2990000}"/>
    <cellStyle name="Normal 7 2 2 5 3 4 2" xfId="37141" xr:uid="{00000000-0005-0000-0000-0000F3990000}"/>
    <cellStyle name="Normal 7 2 2 5 3 5" xfId="26547" xr:uid="{00000000-0005-0000-0000-0000F4990000}"/>
    <cellStyle name="Normal 7 2 2 5 4" xfId="20617" xr:uid="{00000000-0005-0000-0000-0000F5990000}"/>
    <cellStyle name="Normal 7 2 2 5 4 2" xfId="20618" xr:uid="{00000000-0005-0000-0000-0000F6990000}"/>
    <cellStyle name="Normal 7 2 2 5 4 2 2" xfId="20619" xr:uid="{00000000-0005-0000-0000-0000F7990000}"/>
    <cellStyle name="Normal 7 2 2 5 4 2 2 2" xfId="43447" xr:uid="{00000000-0005-0000-0000-0000F8990000}"/>
    <cellStyle name="Normal 7 2 2 5 4 2 3" xfId="33429" xr:uid="{00000000-0005-0000-0000-0000F9990000}"/>
    <cellStyle name="Normal 7 2 2 5 4 3" xfId="20620" xr:uid="{00000000-0005-0000-0000-0000FA990000}"/>
    <cellStyle name="Normal 7 2 2 5 4 3 2" xfId="20621" xr:uid="{00000000-0005-0000-0000-0000FB990000}"/>
    <cellStyle name="Normal 7 2 2 5 4 3 2 2" xfId="43448" xr:uid="{00000000-0005-0000-0000-0000FC990000}"/>
    <cellStyle name="Normal 7 2 2 5 4 3 3" xfId="33430" xr:uid="{00000000-0005-0000-0000-0000FD990000}"/>
    <cellStyle name="Normal 7 2 2 5 4 4" xfId="20622" xr:uid="{00000000-0005-0000-0000-0000FE990000}"/>
    <cellStyle name="Normal 7 2 2 5 4 4 2" xfId="37142" xr:uid="{00000000-0005-0000-0000-0000FF990000}"/>
    <cellStyle name="Normal 7 2 2 5 4 5" xfId="26548" xr:uid="{00000000-0005-0000-0000-0000009A0000}"/>
    <cellStyle name="Normal 7 2 2 5 5" xfId="20623" xr:uid="{00000000-0005-0000-0000-0000019A0000}"/>
    <cellStyle name="Normal 7 2 2 5 5 2" xfId="20624" xr:uid="{00000000-0005-0000-0000-0000029A0000}"/>
    <cellStyle name="Normal 7 2 2 5 5 2 2" xfId="43449" xr:uid="{00000000-0005-0000-0000-0000039A0000}"/>
    <cellStyle name="Normal 7 2 2 5 5 3" xfId="33431" xr:uid="{00000000-0005-0000-0000-0000049A0000}"/>
    <cellStyle name="Normal 7 2 2 5 6" xfId="20625" xr:uid="{00000000-0005-0000-0000-0000059A0000}"/>
    <cellStyle name="Normal 7 2 2 5 6 2" xfId="20626" xr:uid="{00000000-0005-0000-0000-0000069A0000}"/>
    <cellStyle name="Normal 7 2 2 5 6 2 2" xfId="43450" xr:uid="{00000000-0005-0000-0000-0000079A0000}"/>
    <cellStyle name="Normal 7 2 2 5 6 3" xfId="33432" xr:uid="{00000000-0005-0000-0000-0000089A0000}"/>
    <cellStyle name="Normal 7 2 2 5 7" xfId="20627" xr:uid="{00000000-0005-0000-0000-0000099A0000}"/>
    <cellStyle name="Normal 7 2 2 5 7 2" xfId="37137" xr:uid="{00000000-0005-0000-0000-00000A9A0000}"/>
    <cellStyle name="Normal 7 2 2 5 8" xfId="26543" xr:uid="{00000000-0005-0000-0000-00000B9A0000}"/>
    <cellStyle name="Normal 7 2 2 6" xfId="20628" xr:uid="{00000000-0005-0000-0000-00000C9A0000}"/>
    <cellStyle name="Normal 7 2 2 6 2" xfId="20629" xr:uid="{00000000-0005-0000-0000-00000D9A0000}"/>
    <cellStyle name="Normal 7 2 2 6 2 2" xfId="20630" xr:uid="{00000000-0005-0000-0000-00000E9A0000}"/>
    <cellStyle name="Normal 7 2 2 6 2 2 2" xfId="20631" xr:uid="{00000000-0005-0000-0000-00000F9A0000}"/>
    <cellStyle name="Normal 7 2 2 6 2 2 2 2" xfId="43451" xr:uid="{00000000-0005-0000-0000-0000109A0000}"/>
    <cellStyle name="Normal 7 2 2 6 2 2 3" xfId="33433" xr:uid="{00000000-0005-0000-0000-0000119A0000}"/>
    <cellStyle name="Normal 7 2 2 6 2 3" xfId="20632" xr:uid="{00000000-0005-0000-0000-0000129A0000}"/>
    <cellStyle name="Normal 7 2 2 6 2 3 2" xfId="20633" xr:uid="{00000000-0005-0000-0000-0000139A0000}"/>
    <cellStyle name="Normal 7 2 2 6 2 3 2 2" xfId="43452" xr:uid="{00000000-0005-0000-0000-0000149A0000}"/>
    <cellStyle name="Normal 7 2 2 6 2 3 3" xfId="33434" xr:uid="{00000000-0005-0000-0000-0000159A0000}"/>
    <cellStyle name="Normal 7 2 2 6 2 4" xfId="20634" xr:uid="{00000000-0005-0000-0000-0000169A0000}"/>
    <cellStyle name="Normal 7 2 2 6 2 4 2" xfId="37144" xr:uid="{00000000-0005-0000-0000-0000179A0000}"/>
    <cellStyle name="Normal 7 2 2 6 2 5" xfId="26550" xr:uid="{00000000-0005-0000-0000-0000189A0000}"/>
    <cellStyle name="Normal 7 2 2 6 3" xfId="20635" xr:uid="{00000000-0005-0000-0000-0000199A0000}"/>
    <cellStyle name="Normal 7 2 2 6 3 2" xfId="20636" xr:uid="{00000000-0005-0000-0000-00001A9A0000}"/>
    <cellStyle name="Normal 7 2 2 6 3 2 2" xfId="20637" xr:uid="{00000000-0005-0000-0000-00001B9A0000}"/>
    <cellStyle name="Normal 7 2 2 6 3 2 2 2" xfId="43453" xr:uid="{00000000-0005-0000-0000-00001C9A0000}"/>
    <cellStyle name="Normal 7 2 2 6 3 2 3" xfId="33435" xr:uid="{00000000-0005-0000-0000-00001D9A0000}"/>
    <cellStyle name="Normal 7 2 2 6 3 3" xfId="20638" xr:uid="{00000000-0005-0000-0000-00001E9A0000}"/>
    <cellStyle name="Normal 7 2 2 6 3 3 2" xfId="20639" xr:uid="{00000000-0005-0000-0000-00001F9A0000}"/>
    <cellStyle name="Normal 7 2 2 6 3 3 2 2" xfId="43454" xr:uid="{00000000-0005-0000-0000-0000209A0000}"/>
    <cellStyle name="Normal 7 2 2 6 3 3 3" xfId="33436" xr:uid="{00000000-0005-0000-0000-0000219A0000}"/>
    <cellStyle name="Normal 7 2 2 6 3 4" xfId="20640" xr:uid="{00000000-0005-0000-0000-0000229A0000}"/>
    <cellStyle name="Normal 7 2 2 6 3 4 2" xfId="37145" xr:uid="{00000000-0005-0000-0000-0000239A0000}"/>
    <cellStyle name="Normal 7 2 2 6 3 5" xfId="26551" xr:uid="{00000000-0005-0000-0000-0000249A0000}"/>
    <cellStyle name="Normal 7 2 2 6 4" xfId="20641" xr:uid="{00000000-0005-0000-0000-0000259A0000}"/>
    <cellStyle name="Normal 7 2 2 6 4 2" xfId="20642" xr:uid="{00000000-0005-0000-0000-0000269A0000}"/>
    <cellStyle name="Normal 7 2 2 6 4 2 2" xfId="43455" xr:uid="{00000000-0005-0000-0000-0000279A0000}"/>
    <cellStyle name="Normal 7 2 2 6 4 3" xfId="33437" xr:uid="{00000000-0005-0000-0000-0000289A0000}"/>
    <cellStyle name="Normal 7 2 2 6 5" xfId="20643" xr:uid="{00000000-0005-0000-0000-0000299A0000}"/>
    <cellStyle name="Normal 7 2 2 6 5 2" xfId="20644" xr:uid="{00000000-0005-0000-0000-00002A9A0000}"/>
    <cellStyle name="Normal 7 2 2 6 5 2 2" xfId="43456" xr:uid="{00000000-0005-0000-0000-00002B9A0000}"/>
    <cellStyle name="Normal 7 2 2 6 5 3" xfId="33438" xr:uid="{00000000-0005-0000-0000-00002C9A0000}"/>
    <cellStyle name="Normal 7 2 2 6 6" xfId="20645" xr:uid="{00000000-0005-0000-0000-00002D9A0000}"/>
    <cellStyle name="Normal 7 2 2 6 6 2" xfId="37143" xr:uid="{00000000-0005-0000-0000-00002E9A0000}"/>
    <cellStyle name="Normal 7 2 2 6 7" xfId="26549" xr:uid="{00000000-0005-0000-0000-00002F9A0000}"/>
    <cellStyle name="Normal 7 2 2 7" xfId="20646" xr:uid="{00000000-0005-0000-0000-0000309A0000}"/>
    <cellStyle name="Normal 7 2 2 7 2" xfId="20647" xr:uid="{00000000-0005-0000-0000-0000319A0000}"/>
    <cellStyle name="Normal 7 2 2 7 2 2" xfId="20648" xr:uid="{00000000-0005-0000-0000-0000329A0000}"/>
    <cellStyle name="Normal 7 2 2 7 2 2 2" xfId="43457" xr:uid="{00000000-0005-0000-0000-0000339A0000}"/>
    <cellStyle name="Normal 7 2 2 7 2 3" xfId="33439" xr:uid="{00000000-0005-0000-0000-0000349A0000}"/>
    <cellStyle name="Normal 7 2 2 7 3" xfId="20649" xr:uid="{00000000-0005-0000-0000-0000359A0000}"/>
    <cellStyle name="Normal 7 2 2 7 3 2" xfId="20650" xr:uid="{00000000-0005-0000-0000-0000369A0000}"/>
    <cellStyle name="Normal 7 2 2 7 3 2 2" xfId="43458" xr:uid="{00000000-0005-0000-0000-0000379A0000}"/>
    <cellStyle name="Normal 7 2 2 7 3 3" xfId="33440" xr:uid="{00000000-0005-0000-0000-0000389A0000}"/>
    <cellStyle name="Normal 7 2 2 7 4" xfId="20651" xr:uid="{00000000-0005-0000-0000-0000399A0000}"/>
    <cellStyle name="Normal 7 2 2 7 4 2" xfId="37146" xr:uid="{00000000-0005-0000-0000-00003A9A0000}"/>
    <cellStyle name="Normal 7 2 2 7 5" xfId="26552" xr:uid="{00000000-0005-0000-0000-00003B9A0000}"/>
    <cellStyle name="Normal 7 2 2 8" xfId="20652" xr:uid="{00000000-0005-0000-0000-00003C9A0000}"/>
    <cellStyle name="Normal 7 2 2 8 2" xfId="20653" xr:uid="{00000000-0005-0000-0000-00003D9A0000}"/>
    <cellStyle name="Normal 7 2 2 8 2 2" xfId="20654" xr:uid="{00000000-0005-0000-0000-00003E9A0000}"/>
    <cellStyle name="Normal 7 2 2 8 2 2 2" xfId="43459" xr:uid="{00000000-0005-0000-0000-00003F9A0000}"/>
    <cellStyle name="Normal 7 2 2 8 2 3" xfId="33441" xr:uid="{00000000-0005-0000-0000-0000409A0000}"/>
    <cellStyle name="Normal 7 2 2 8 3" xfId="20655" xr:uid="{00000000-0005-0000-0000-0000419A0000}"/>
    <cellStyle name="Normal 7 2 2 8 3 2" xfId="20656" xr:uid="{00000000-0005-0000-0000-0000429A0000}"/>
    <cellStyle name="Normal 7 2 2 8 3 2 2" xfId="43460" xr:uid="{00000000-0005-0000-0000-0000439A0000}"/>
    <cellStyle name="Normal 7 2 2 8 3 3" xfId="33442" xr:uid="{00000000-0005-0000-0000-0000449A0000}"/>
    <cellStyle name="Normal 7 2 2 8 4" xfId="20657" xr:uid="{00000000-0005-0000-0000-0000459A0000}"/>
    <cellStyle name="Normal 7 2 2 8 4 2" xfId="37147" xr:uid="{00000000-0005-0000-0000-0000469A0000}"/>
    <cellStyle name="Normal 7 2 2 8 5" xfId="26553" xr:uid="{00000000-0005-0000-0000-0000479A0000}"/>
    <cellStyle name="Normal 7 2 2 9" xfId="20658" xr:uid="{00000000-0005-0000-0000-0000489A0000}"/>
    <cellStyle name="Normal 7 2 2 9 2" xfId="20659" xr:uid="{00000000-0005-0000-0000-0000499A0000}"/>
    <cellStyle name="Normal 7 2 2 9 2 2" xfId="37106" xr:uid="{00000000-0005-0000-0000-00004A9A0000}"/>
    <cellStyle name="Normal 7 2 2 9 3" xfId="26512" xr:uid="{00000000-0005-0000-0000-00004B9A0000}"/>
    <cellStyle name="Normal 7 2 3" xfId="20660" xr:uid="{00000000-0005-0000-0000-00004C9A0000}"/>
    <cellStyle name="Normal 7 2 3 10" xfId="23344" xr:uid="{00000000-0005-0000-0000-00004D9A0000}"/>
    <cellStyle name="Normal 7 2 3 2" xfId="20661" xr:uid="{00000000-0005-0000-0000-00004E9A0000}"/>
    <cellStyle name="Normal 7 2 3 2 2" xfId="20662" xr:uid="{00000000-0005-0000-0000-00004F9A0000}"/>
    <cellStyle name="Normal 7 2 3 2 2 2" xfId="20663" xr:uid="{00000000-0005-0000-0000-0000509A0000}"/>
    <cellStyle name="Normal 7 2 3 2 2 2 2" xfId="20664" xr:uid="{00000000-0005-0000-0000-0000519A0000}"/>
    <cellStyle name="Normal 7 2 3 2 2 2 2 2" xfId="20665" xr:uid="{00000000-0005-0000-0000-0000529A0000}"/>
    <cellStyle name="Normal 7 2 3 2 2 2 2 2 2" xfId="43461" xr:uid="{00000000-0005-0000-0000-0000539A0000}"/>
    <cellStyle name="Normal 7 2 3 2 2 2 2 3" xfId="33443" xr:uid="{00000000-0005-0000-0000-0000549A0000}"/>
    <cellStyle name="Normal 7 2 3 2 2 2 3" xfId="20666" xr:uid="{00000000-0005-0000-0000-0000559A0000}"/>
    <cellStyle name="Normal 7 2 3 2 2 2 3 2" xfId="20667" xr:uid="{00000000-0005-0000-0000-0000569A0000}"/>
    <cellStyle name="Normal 7 2 3 2 2 2 3 2 2" xfId="43462" xr:uid="{00000000-0005-0000-0000-0000579A0000}"/>
    <cellStyle name="Normal 7 2 3 2 2 2 3 3" xfId="33444" xr:uid="{00000000-0005-0000-0000-0000589A0000}"/>
    <cellStyle name="Normal 7 2 3 2 2 2 4" xfId="20668" xr:uid="{00000000-0005-0000-0000-0000599A0000}"/>
    <cellStyle name="Normal 7 2 3 2 2 2 4 2" xfId="37151" xr:uid="{00000000-0005-0000-0000-00005A9A0000}"/>
    <cellStyle name="Normal 7 2 3 2 2 2 5" xfId="26557" xr:uid="{00000000-0005-0000-0000-00005B9A0000}"/>
    <cellStyle name="Normal 7 2 3 2 2 3" xfId="20669" xr:uid="{00000000-0005-0000-0000-00005C9A0000}"/>
    <cellStyle name="Normal 7 2 3 2 2 3 2" xfId="20670" xr:uid="{00000000-0005-0000-0000-00005D9A0000}"/>
    <cellStyle name="Normal 7 2 3 2 2 3 2 2" xfId="20671" xr:uid="{00000000-0005-0000-0000-00005E9A0000}"/>
    <cellStyle name="Normal 7 2 3 2 2 3 2 2 2" xfId="43463" xr:uid="{00000000-0005-0000-0000-00005F9A0000}"/>
    <cellStyle name="Normal 7 2 3 2 2 3 2 3" xfId="33445" xr:uid="{00000000-0005-0000-0000-0000609A0000}"/>
    <cellStyle name="Normal 7 2 3 2 2 3 3" xfId="20672" xr:uid="{00000000-0005-0000-0000-0000619A0000}"/>
    <cellStyle name="Normal 7 2 3 2 2 3 3 2" xfId="20673" xr:uid="{00000000-0005-0000-0000-0000629A0000}"/>
    <cellStyle name="Normal 7 2 3 2 2 3 3 2 2" xfId="43464" xr:uid="{00000000-0005-0000-0000-0000639A0000}"/>
    <cellStyle name="Normal 7 2 3 2 2 3 3 3" xfId="33446" xr:uid="{00000000-0005-0000-0000-0000649A0000}"/>
    <cellStyle name="Normal 7 2 3 2 2 3 4" xfId="20674" xr:uid="{00000000-0005-0000-0000-0000659A0000}"/>
    <cellStyle name="Normal 7 2 3 2 2 3 4 2" xfId="37152" xr:uid="{00000000-0005-0000-0000-0000669A0000}"/>
    <cellStyle name="Normal 7 2 3 2 2 3 5" xfId="26558" xr:uid="{00000000-0005-0000-0000-0000679A0000}"/>
    <cellStyle name="Normal 7 2 3 2 2 4" xfId="20675" xr:uid="{00000000-0005-0000-0000-0000689A0000}"/>
    <cellStyle name="Normal 7 2 3 2 2 4 2" xfId="20676" xr:uid="{00000000-0005-0000-0000-0000699A0000}"/>
    <cellStyle name="Normal 7 2 3 2 2 4 2 2" xfId="43465" xr:uid="{00000000-0005-0000-0000-00006A9A0000}"/>
    <cellStyle name="Normal 7 2 3 2 2 4 3" xfId="33447" xr:uid="{00000000-0005-0000-0000-00006B9A0000}"/>
    <cellStyle name="Normal 7 2 3 2 2 5" xfId="20677" xr:uid="{00000000-0005-0000-0000-00006C9A0000}"/>
    <cellStyle name="Normal 7 2 3 2 2 5 2" xfId="20678" xr:uid="{00000000-0005-0000-0000-00006D9A0000}"/>
    <cellStyle name="Normal 7 2 3 2 2 5 2 2" xfId="43466" xr:uid="{00000000-0005-0000-0000-00006E9A0000}"/>
    <cellStyle name="Normal 7 2 3 2 2 5 3" xfId="33448" xr:uid="{00000000-0005-0000-0000-00006F9A0000}"/>
    <cellStyle name="Normal 7 2 3 2 2 6" xfId="20679" xr:uid="{00000000-0005-0000-0000-0000709A0000}"/>
    <cellStyle name="Normal 7 2 3 2 2 6 2" xfId="37150" xr:uid="{00000000-0005-0000-0000-0000719A0000}"/>
    <cellStyle name="Normal 7 2 3 2 2 7" xfId="26556" xr:uid="{00000000-0005-0000-0000-0000729A0000}"/>
    <cellStyle name="Normal 7 2 3 2 3" xfId="20680" xr:uid="{00000000-0005-0000-0000-0000739A0000}"/>
    <cellStyle name="Normal 7 2 3 2 3 2" xfId="20681" xr:uid="{00000000-0005-0000-0000-0000749A0000}"/>
    <cellStyle name="Normal 7 2 3 2 3 2 2" xfId="20682" xr:uid="{00000000-0005-0000-0000-0000759A0000}"/>
    <cellStyle name="Normal 7 2 3 2 3 2 2 2" xfId="43467" xr:uid="{00000000-0005-0000-0000-0000769A0000}"/>
    <cellStyle name="Normal 7 2 3 2 3 2 3" xfId="33449" xr:uid="{00000000-0005-0000-0000-0000779A0000}"/>
    <cellStyle name="Normal 7 2 3 2 3 3" xfId="20683" xr:uid="{00000000-0005-0000-0000-0000789A0000}"/>
    <cellStyle name="Normal 7 2 3 2 3 3 2" xfId="20684" xr:uid="{00000000-0005-0000-0000-0000799A0000}"/>
    <cellStyle name="Normal 7 2 3 2 3 3 2 2" xfId="43468" xr:uid="{00000000-0005-0000-0000-00007A9A0000}"/>
    <cellStyle name="Normal 7 2 3 2 3 3 3" xfId="33450" xr:uid="{00000000-0005-0000-0000-00007B9A0000}"/>
    <cellStyle name="Normal 7 2 3 2 3 4" xfId="20685" xr:uid="{00000000-0005-0000-0000-00007C9A0000}"/>
    <cellStyle name="Normal 7 2 3 2 3 4 2" xfId="37153" xr:uid="{00000000-0005-0000-0000-00007D9A0000}"/>
    <cellStyle name="Normal 7 2 3 2 3 5" xfId="26559" xr:uid="{00000000-0005-0000-0000-00007E9A0000}"/>
    <cellStyle name="Normal 7 2 3 2 4" xfId="20686" xr:uid="{00000000-0005-0000-0000-00007F9A0000}"/>
    <cellStyle name="Normal 7 2 3 2 4 2" xfId="20687" xr:uid="{00000000-0005-0000-0000-0000809A0000}"/>
    <cellStyle name="Normal 7 2 3 2 4 2 2" xfId="20688" xr:uid="{00000000-0005-0000-0000-0000819A0000}"/>
    <cellStyle name="Normal 7 2 3 2 4 2 2 2" xfId="43469" xr:uid="{00000000-0005-0000-0000-0000829A0000}"/>
    <cellStyle name="Normal 7 2 3 2 4 2 3" xfId="33451" xr:uid="{00000000-0005-0000-0000-0000839A0000}"/>
    <cellStyle name="Normal 7 2 3 2 4 3" xfId="20689" xr:uid="{00000000-0005-0000-0000-0000849A0000}"/>
    <cellStyle name="Normal 7 2 3 2 4 3 2" xfId="20690" xr:uid="{00000000-0005-0000-0000-0000859A0000}"/>
    <cellStyle name="Normal 7 2 3 2 4 3 2 2" xfId="43470" xr:uid="{00000000-0005-0000-0000-0000869A0000}"/>
    <cellStyle name="Normal 7 2 3 2 4 3 3" xfId="33452" xr:uid="{00000000-0005-0000-0000-0000879A0000}"/>
    <cellStyle name="Normal 7 2 3 2 4 4" xfId="20691" xr:uid="{00000000-0005-0000-0000-0000889A0000}"/>
    <cellStyle name="Normal 7 2 3 2 4 4 2" xfId="37154" xr:uid="{00000000-0005-0000-0000-0000899A0000}"/>
    <cellStyle name="Normal 7 2 3 2 4 5" xfId="26560" xr:uid="{00000000-0005-0000-0000-00008A9A0000}"/>
    <cellStyle name="Normal 7 2 3 2 5" xfId="20692" xr:uid="{00000000-0005-0000-0000-00008B9A0000}"/>
    <cellStyle name="Normal 7 2 3 2 5 2" xfId="20693" xr:uid="{00000000-0005-0000-0000-00008C9A0000}"/>
    <cellStyle name="Normal 7 2 3 2 5 2 2" xfId="43471" xr:uid="{00000000-0005-0000-0000-00008D9A0000}"/>
    <cellStyle name="Normal 7 2 3 2 5 3" xfId="33453" xr:uid="{00000000-0005-0000-0000-00008E9A0000}"/>
    <cellStyle name="Normal 7 2 3 2 6" xfId="20694" xr:uid="{00000000-0005-0000-0000-00008F9A0000}"/>
    <cellStyle name="Normal 7 2 3 2 6 2" xfId="20695" xr:uid="{00000000-0005-0000-0000-0000909A0000}"/>
    <cellStyle name="Normal 7 2 3 2 6 2 2" xfId="43472" xr:uid="{00000000-0005-0000-0000-0000919A0000}"/>
    <cellStyle name="Normal 7 2 3 2 6 3" xfId="33454" xr:uid="{00000000-0005-0000-0000-0000929A0000}"/>
    <cellStyle name="Normal 7 2 3 2 7" xfId="20696" xr:uid="{00000000-0005-0000-0000-0000939A0000}"/>
    <cellStyle name="Normal 7 2 3 2 7 2" xfId="37149" xr:uid="{00000000-0005-0000-0000-0000949A0000}"/>
    <cellStyle name="Normal 7 2 3 2 8" xfId="26555" xr:uid="{00000000-0005-0000-0000-0000959A0000}"/>
    <cellStyle name="Normal 7 2 3 3" xfId="20697" xr:uid="{00000000-0005-0000-0000-0000969A0000}"/>
    <cellStyle name="Normal 7 2 3 3 2" xfId="20698" xr:uid="{00000000-0005-0000-0000-0000979A0000}"/>
    <cellStyle name="Normal 7 2 3 3 2 2" xfId="20699" xr:uid="{00000000-0005-0000-0000-0000989A0000}"/>
    <cellStyle name="Normal 7 2 3 3 2 2 2" xfId="20700" xr:uid="{00000000-0005-0000-0000-0000999A0000}"/>
    <cellStyle name="Normal 7 2 3 3 2 2 2 2" xfId="20701" xr:uid="{00000000-0005-0000-0000-00009A9A0000}"/>
    <cellStyle name="Normal 7 2 3 3 2 2 2 2 2" xfId="43473" xr:uid="{00000000-0005-0000-0000-00009B9A0000}"/>
    <cellStyle name="Normal 7 2 3 3 2 2 2 3" xfId="33455" xr:uid="{00000000-0005-0000-0000-00009C9A0000}"/>
    <cellStyle name="Normal 7 2 3 3 2 2 3" xfId="20702" xr:uid="{00000000-0005-0000-0000-00009D9A0000}"/>
    <cellStyle name="Normal 7 2 3 3 2 2 3 2" xfId="20703" xr:uid="{00000000-0005-0000-0000-00009E9A0000}"/>
    <cellStyle name="Normal 7 2 3 3 2 2 3 2 2" xfId="43474" xr:uid="{00000000-0005-0000-0000-00009F9A0000}"/>
    <cellStyle name="Normal 7 2 3 3 2 2 3 3" xfId="33456" xr:uid="{00000000-0005-0000-0000-0000A09A0000}"/>
    <cellStyle name="Normal 7 2 3 3 2 2 4" xfId="20704" xr:uid="{00000000-0005-0000-0000-0000A19A0000}"/>
    <cellStyle name="Normal 7 2 3 3 2 2 4 2" xfId="37157" xr:uid="{00000000-0005-0000-0000-0000A29A0000}"/>
    <cellStyle name="Normal 7 2 3 3 2 2 5" xfId="26563" xr:uid="{00000000-0005-0000-0000-0000A39A0000}"/>
    <cellStyle name="Normal 7 2 3 3 2 3" xfId="20705" xr:uid="{00000000-0005-0000-0000-0000A49A0000}"/>
    <cellStyle name="Normal 7 2 3 3 2 3 2" xfId="20706" xr:uid="{00000000-0005-0000-0000-0000A59A0000}"/>
    <cellStyle name="Normal 7 2 3 3 2 3 2 2" xfId="20707" xr:uid="{00000000-0005-0000-0000-0000A69A0000}"/>
    <cellStyle name="Normal 7 2 3 3 2 3 2 2 2" xfId="43475" xr:uid="{00000000-0005-0000-0000-0000A79A0000}"/>
    <cellStyle name="Normal 7 2 3 3 2 3 2 3" xfId="33457" xr:uid="{00000000-0005-0000-0000-0000A89A0000}"/>
    <cellStyle name="Normal 7 2 3 3 2 3 3" xfId="20708" xr:uid="{00000000-0005-0000-0000-0000A99A0000}"/>
    <cellStyle name="Normal 7 2 3 3 2 3 3 2" xfId="20709" xr:uid="{00000000-0005-0000-0000-0000AA9A0000}"/>
    <cellStyle name="Normal 7 2 3 3 2 3 3 2 2" xfId="43476" xr:uid="{00000000-0005-0000-0000-0000AB9A0000}"/>
    <cellStyle name="Normal 7 2 3 3 2 3 3 3" xfId="33458" xr:uid="{00000000-0005-0000-0000-0000AC9A0000}"/>
    <cellStyle name="Normal 7 2 3 3 2 3 4" xfId="20710" xr:uid="{00000000-0005-0000-0000-0000AD9A0000}"/>
    <cellStyle name="Normal 7 2 3 3 2 3 4 2" xfId="37158" xr:uid="{00000000-0005-0000-0000-0000AE9A0000}"/>
    <cellStyle name="Normal 7 2 3 3 2 3 5" xfId="26564" xr:uid="{00000000-0005-0000-0000-0000AF9A0000}"/>
    <cellStyle name="Normal 7 2 3 3 2 4" xfId="20711" xr:uid="{00000000-0005-0000-0000-0000B09A0000}"/>
    <cellStyle name="Normal 7 2 3 3 2 4 2" xfId="20712" xr:uid="{00000000-0005-0000-0000-0000B19A0000}"/>
    <cellStyle name="Normal 7 2 3 3 2 4 2 2" xfId="43477" xr:uid="{00000000-0005-0000-0000-0000B29A0000}"/>
    <cellStyle name="Normal 7 2 3 3 2 4 3" xfId="33459" xr:uid="{00000000-0005-0000-0000-0000B39A0000}"/>
    <cellStyle name="Normal 7 2 3 3 2 5" xfId="20713" xr:uid="{00000000-0005-0000-0000-0000B49A0000}"/>
    <cellStyle name="Normal 7 2 3 3 2 5 2" xfId="20714" xr:uid="{00000000-0005-0000-0000-0000B59A0000}"/>
    <cellStyle name="Normal 7 2 3 3 2 5 2 2" xfId="43478" xr:uid="{00000000-0005-0000-0000-0000B69A0000}"/>
    <cellStyle name="Normal 7 2 3 3 2 5 3" xfId="33460" xr:uid="{00000000-0005-0000-0000-0000B79A0000}"/>
    <cellStyle name="Normal 7 2 3 3 2 6" xfId="20715" xr:uid="{00000000-0005-0000-0000-0000B89A0000}"/>
    <cellStyle name="Normal 7 2 3 3 2 6 2" xfId="37156" xr:uid="{00000000-0005-0000-0000-0000B99A0000}"/>
    <cellStyle name="Normal 7 2 3 3 2 7" xfId="26562" xr:uid="{00000000-0005-0000-0000-0000BA9A0000}"/>
    <cellStyle name="Normal 7 2 3 3 3" xfId="20716" xr:uid="{00000000-0005-0000-0000-0000BB9A0000}"/>
    <cellStyle name="Normal 7 2 3 3 3 2" xfId="20717" xr:uid="{00000000-0005-0000-0000-0000BC9A0000}"/>
    <cellStyle name="Normal 7 2 3 3 3 2 2" xfId="20718" xr:uid="{00000000-0005-0000-0000-0000BD9A0000}"/>
    <cellStyle name="Normal 7 2 3 3 3 2 2 2" xfId="43479" xr:uid="{00000000-0005-0000-0000-0000BE9A0000}"/>
    <cellStyle name="Normal 7 2 3 3 3 2 3" xfId="33461" xr:uid="{00000000-0005-0000-0000-0000BF9A0000}"/>
    <cellStyle name="Normal 7 2 3 3 3 3" xfId="20719" xr:uid="{00000000-0005-0000-0000-0000C09A0000}"/>
    <cellStyle name="Normal 7 2 3 3 3 3 2" xfId="20720" xr:uid="{00000000-0005-0000-0000-0000C19A0000}"/>
    <cellStyle name="Normal 7 2 3 3 3 3 2 2" xfId="43480" xr:uid="{00000000-0005-0000-0000-0000C29A0000}"/>
    <cellStyle name="Normal 7 2 3 3 3 3 3" xfId="33462" xr:uid="{00000000-0005-0000-0000-0000C39A0000}"/>
    <cellStyle name="Normal 7 2 3 3 3 4" xfId="20721" xr:uid="{00000000-0005-0000-0000-0000C49A0000}"/>
    <cellStyle name="Normal 7 2 3 3 3 4 2" xfId="37159" xr:uid="{00000000-0005-0000-0000-0000C59A0000}"/>
    <cellStyle name="Normal 7 2 3 3 3 5" xfId="26565" xr:uid="{00000000-0005-0000-0000-0000C69A0000}"/>
    <cellStyle name="Normal 7 2 3 3 4" xfId="20722" xr:uid="{00000000-0005-0000-0000-0000C79A0000}"/>
    <cellStyle name="Normal 7 2 3 3 4 2" xfId="20723" xr:uid="{00000000-0005-0000-0000-0000C89A0000}"/>
    <cellStyle name="Normal 7 2 3 3 4 2 2" xfId="20724" xr:uid="{00000000-0005-0000-0000-0000C99A0000}"/>
    <cellStyle name="Normal 7 2 3 3 4 2 2 2" xfId="43481" xr:uid="{00000000-0005-0000-0000-0000CA9A0000}"/>
    <cellStyle name="Normal 7 2 3 3 4 2 3" xfId="33463" xr:uid="{00000000-0005-0000-0000-0000CB9A0000}"/>
    <cellStyle name="Normal 7 2 3 3 4 3" xfId="20725" xr:uid="{00000000-0005-0000-0000-0000CC9A0000}"/>
    <cellStyle name="Normal 7 2 3 3 4 3 2" xfId="20726" xr:uid="{00000000-0005-0000-0000-0000CD9A0000}"/>
    <cellStyle name="Normal 7 2 3 3 4 3 2 2" xfId="43482" xr:uid="{00000000-0005-0000-0000-0000CE9A0000}"/>
    <cellStyle name="Normal 7 2 3 3 4 3 3" xfId="33464" xr:uid="{00000000-0005-0000-0000-0000CF9A0000}"/>
    <cellStyle name="Normal 7 2 3 3 4 4" xfId="20727" xr:uid="{00000000-0005-0000-0000-0000D09A0000}"/>
    <cellStyle name="Normal 7 2 3 3 4 4 2" xfId="37160" xr:uid="{00000000-0005-0000-0000-0000D19A0000}"/>
    <cellStyle name="Normal 7 2 3 3 4 5" xfId="26566" xr:uid="{00000000-0005-0000-0000-0000D29A0000}"/>
    <cellStyle name="Normal 7 2 3 3 5" xfId="20728" xr:uid="{00000000-0005-0000-0000-0000D39A0000}"/>
    <cellStyle name="Normal 7 2 3 3 5 2" xfId="20729" xr:uid="{00000000-0005-0000-0000-0000D49A0000}"/>
    <cellStyle name="Normal 7 2 3 3 5 2 2" xfId="43483" xr:uid="{00000000-0005-0000-0000-0000D59A0000}"/>
    <cellStyle name="Normal 7 2 3 3 5 3" xfId="33465" xr:uid="{00000000-0005-0000-0000-0000D69A0000}"/>
    <cellStyle name="Normal 7 2 3 3 6" xfId="20730" xr:uid="{00000000-0005-0000-0000-0000D79A0000}"/>
    <cellStyle name="Normal 7 2 3 3 6 2" xfId="20731" xr:uid="{00000000-0005-0000-0000-0000D89A0000}"/>
    <cellStyle name="Normal 7 2 3 3 6 2 2" xfId="43484" xr:uid="{00000000-0005-0000-0000-0000D99A0000}"/>
    <cellStyle name="Normal 7 2 3 3 6 3" xfId="33466" xr:uid="{00000000-0005-0000-0000-0000DA9A0000}"/>
    <cellStyle name="Normal 7 2 3 3 7" xfId="20732" xr:uid="{00000000-0005-0000-0000-0000DB9A0000}"/>
    <cellStyle name="Normal 7 2 3 3 7 2" xfId="37155" xr:uid="{00000000-0005-0000-0000-0000DC9A0000}"/>
    <cellStyle name="Normal 7 2 3 3 8" xfId="26561" xr:uid="{00000000-0005-0000-0000-0000DD9A0000}"/>
    <cellStyle name="Normal 7 2 3 4" xfId="20733" xr:uid="{00000000-0005-0000-0000-0000DE9A0000}"/>
    <cellStyle name="Normal 7 2 3 4 2" xfId="20734" xr:uid="{00000000-0005-0000-0000-0000DF9A0000}"/>
    <cellStyle name="Normal 7 2 3 4 2 2" xfId="20735" xr:uid="{00000000-0005-0000-0000-0000E09A0000}"/>
    <cellStyle name="Normal 7 2 3 4 2 2 2" xfId="20736" xr:uid="{00000000-0005-0000-0000-0000E19A0000}"/>
    <cellStyle name="Normal 7 2 3 4 2 2 2 2" xfId="43485" xr:uid="{00000000-0005-0000-0000-0000E29A0000}"/>
    <cellStyle name="Normal 7 2 3 4 2 2 3" xfId="33467" xr:uid="{00000000-0005-0000-0000-0000E39A0000}"/>
    <cellStyle name="Normal 7 2 3 4 2 3" xfId="20737" xr:uid="{00000000-0005-0000-0000-0000E49A0000}"/>
    <cellStyle name="Normal 7 2 3 4 2 3 2" xfId="20738" xr:uid="{00000000-0005-0000-0000-0000E59A0000}"/>
    <cellStyle name="Normal 7 2 3 4 2 3 2 2" xfId="43486" xr:uid="{00000000-0005-0000-0000-0000E69A0000}"/>
    <cellStyle name="Normal 7 2 3 4 2 3 3" xfId="33468" xr:uid="{00000000-0005-0000-0000-0000E79A0000}"/>
    <cellStyle name="Normal 7 2 3 4 2 4" xfId="20739" xr:uid="{00000000-0005-0000-0000-0000E89A0000}"/>
    <cellStyle name="Normal 7 2 3 4 2 4 2" xfId="37162" xr:uid="{00000000-0005-0000-0000-0000E99A0000}"/>
    <cellStyle name="Normal 7 2 3 4 2 5" xfId="26568" xr:uid="{00000000-0005-0000-0000-0000EA9A0000}"/>
    <cellStyle name="Normal 7 2 3 4 3" xfId="20740" xr:uid="{00000000-0005-0000-0000-0000EB9A0000}"/>
    <cellStyle name="Normal 7 2 3 4 3 2" xfId="20741" xr:uid="{00000000-0005-0000-0000-0000EC9A0000}"/>
    <cellStyle name="Normal 7 2 3 4 3 2 2" xfId="20742" xr:uid="{00000000-0005-0000-0000-0000ED9A0000}"/>
    <cellStyle name="Normal 7 2 3 4 3 2 2 2" xfId="43487" xr:uid="{00000000-0005-0000-0000-0000EE9A0000}"/>
    <cellStyle name="Normal 7 2 3 4 3 2 3" xfId="33469" xr:uid="{00000000-0005-0000-0000-0000EF9A0000}"/>
    <cellStyle name="Normal 7 2 3 4 3 3" xfId="20743" xr:uid="{00000000-0005-0000-0000-0000F09A0000}"/>
    <cellStyle name="Normal 7 2 3 4 3 3 2" xfId="20744" xr:uid="{00000000-0005-0000-0000-0000F19A0000}"/>
    <cellStyle name="Normal 7 2 3 4 3 3 2 2" xfId="43488" xr:uid="{00000000-0005-0000-0000-0000F29A0000}"/>
    <cellStyle name="Normal 7 2 3 4 3 3 3" xfId="33470" xr:uid="{00000000-0005-0000-0000-0000F39A0000}"/>
    <cellStyle name="Normal 7 2 3 4 3 4" xfId="20745" xr:uid="{00000000-0005-0000-0000-0000F49A0000}"/>
    <cellStyle name="Normal 7 2 3 4 3 4 2" xfId="37163" xr:uid="{00000000-0005-0000-0000-0000F59A0000}"/>
    <cellStyle name="Normal 7 2 3 4 3 5" xfId="26569" xr:uid="{00000000-0005-0000-0000-0000F69A0000}"/>
    <cellStyle name="Normal 7 2 3 4 4" xfId="20746" xr:uid="{00000000-0005-0000-0000-0000F79A0000}"/>
    <cellStyle name="Normal 7 2 3 4 4 2" xfId="20747" xr:uid="{00000000-0005-0000-0000-0000F89A0000}"/>
    <cellStyle name="Normal 7 2 3 4 4 2 2" xfId="43489" xr:uid="{00000000-0005-0000-0000-0000F99A0000}"/>
    <cellStyle name="Normal 7 2 3 4 4 3" xfId="33471" xr:uid="{00000000-0005-0000-0000-0000FA9A0000}"/>
    <cellStyle name="Normal 7 2 3 4 5" xfId="20748" xr:uid="{00000000-0005-0000-0000-0000FB9A0000}"/>
    <cellStyle name="Normal 7 2 3 4 5 2" xfId="20749" xr:uid="{00000000-0005-0000-0000-0000FC9A0000}"/>
    <cellStyle name="Normal 7 2 3 4 5 2 2" xfId="43490" xr:uid="{00000000-0005-0000-0000-0000FD9A0000}"/>
    <cellStyle name="Normal 7 2 3 4 5 3" xfId="33472" xr:uid="{00000000-0005-0000-0000-0000FE9A0000}"/>
    <cellStyle name="Normal 7 2 3 4 6" xfId="20750" xr:uid="{00000000-0005-0000-0000-0000FF9A0000}"/>
    <cellStyle name="Normal 7 2 3 4 6 2" xfId="37161" xr:uid="{00000000-0005-0000-0000-0000009B0000}"/>
    <cellStyle name="Normal 7 2 3 4 7" xfId="26567" xr:uid="{00000000-0005-0000-0000-0000019B0000}"/>
    <cellStyle name="Normal 7 2 3 5" xfId="20751" xr:uid="{00000000-0005-0000-0000-0000029B0000}"/>
    <cellStyle name="Normal 7 2 3 5 2" xfId="20752" xr:uid="{00000000-0005-0000-0000-0000039B0000}"/>
    <cellStyle name="Normal 7 2 3 5 2 2" xfId="20753" xr:uid="{00000000-0005-0000-0000-0000049B0000}"/>
    <cellStyle name="Normal 7 2 3 5 2 2 2" xfId="43491" xr:uid="{00000000-0005-0000-0000-0000059B0000}"/>
    <cellStyle name="Normal 7 2 3 5 2 3" xfId="33473" xr:uid="{00000000-0005-0000-0000-0000069B0000}"/>
    <cellStyle name="Normal 7 2 3 5 3" xfId="20754" xr:uid="{00000000-0005-0000-0000-0000079B0000}"/>
    <cellStyle name="Normal 7 2 3 5 3 2" xfId="20755" xr:uid="{00000000-0005-0000-0000-0000089B0000}"/>
    <cellStyle name="Normal 7 2 3 5 3 2 2" xfId="43492" xr:uid="{00000000-0005-0000-0000-0000099B0000}"/>
    <cellStyle name="Normal 7 2 3 5 3 3" xfId="33474" xr:uid="{00000000-0005-0000-0000-00000A9B0000}"/>
    <cellStyle name="Normal 7 2 3 5 4" xfId="20756" xr:uid="{00000000-0005-0000-0000-00000B9B0000}"/>
    <cellStyle name="Normal 7 2 3 5 4 2" xfId="37164" xr:uid="{00000000-0005-0000-0000-00000C9B0000}"/>
    <cellStyle name="Normal 7 2 3 5 5" xfId="26570" xr:uid="{00000000-0005-0000-0000-00000D9B0000}"/>
    <cellStyle name="Normal 7 2 3 6" xfId="20757" xr:uid="{00000000-0005-0000-0000-00000E9B0000}"/>
    <cellStyle name="Normal 7 2 3 6 2" xfId="20758" xr:uid="{00000000-0005-0000-0000-00000F9B0000}"/>
    <cellStyle name="Normal 7 2 3 6 2 2" xfId="20759" xr:uid="{00000000-0005-0000-0000-0000109B0000}"/>
    <cellStyle name="Normal 7 2 3 6 2 2 2" xfId="43493" xr:uid="{00000000-0005-0000-0000-0000119B0000}"/>
    <cellStyle name="Normal 7 2 3 6 2 3" xfId="33475" xr:uid="{00000000-0005-0000-0000-0000129B0000}"/>
    <cellStyle name="Normal 7 2 3 6 3" xfId="20760" xr:uid="{00000000-0005-0000-0000-0000139B0000}"/>
    <cellStyle name="Normal 7 2 3 6 3 2" xfId="20761" xr:uid="{00000000-0005-0000-0000-0000149B0000}"/>
    <cellStyle name="Normal 7 2 3 6 3 2 2" xfId="43494" xr:uid="{00000000-0005-0000-0000-0000159B0000}"/>
    <cellStyle name="Normal 7 2 3 6 3 3" xfId="33476" xr:uid="{00000000-0005-0000-0000-0000169B0000}"/>
    <cellStyle name="Normal 7 2 3 6 4" xfId="20762" xr:uid="{00000000-0005-0000-0000-0000179B0000}"/>
    <cellStyle name="Normal 7 2 3 6 4 2" xfId="37165" xr:uid="{00000000-0005-0000-0000-0000189B0000}"/>
    <cellStyle name="Normal 7 2 3 6 5" xfId="26571" xr:uid="{00000000-0005-0000-0000-0000199B0000}"/>
    <cellStyle name="Normal 7 2 3 7" xfId="20763" xr:uid="{00000000-0005-0000-0000-00001A9B0000}"/>
    <cellStyle name="Normal 7 2 3 7 2" xfId="20764" xr:uid="{00000000-0005-0000-0000-00001B9B0000}"/>
    <cellStyle name="Normal 7 2 3 7 2 2" xfId="37148" xr:uid="{00000000-0005-0000-0000-00001C9B0000}"/>
    <cellStyle name="Normal 7 2 3 7 3" xfId="26554" xr:uid="{00000000-0005-0000-0000-00001D9B0000}"/>
    <cellStyle name="Normal 7 2 3 8" xfId="20765" xr:uid="{00000000-0005-0000-0000-00001E9B0000}"/>
    <cellStyle name="Normal 7 2 3 8 2" xfId="20766" xr:uid="{00000000-0005-0000-0000-00001F9B0000}"/>
    <cellStyle name="Normal 7 2 3 8 2 2" xfId="43495" xr:uid="{00000000-0005-0000-0000-0000209B0000}"/>
    <cellStyle name="Normal 7 2 3 8 3" xfId="33477" xr:uid="{00000000-0005-0000-0000-0000219B0000}"/>
    <cellStyle name="Normal 7 2 3 9" xfId="20767" xr:uid="{00000000-0005-0000-0000-0000229B0000}"/>
    <cellStyle name="Normal 7 2 3 9 2" xfId="20768" xr:uid="{00000000-0005-0000-0000-0000239B0000}"/>
    <cellStyle name="Normal 7 2 3 9 2 2" xfId="43496" xr:uid="{00000000-0005-0000-0000-0000249B0000}"/>
    <cellStyle name="Normal 7 2 3 9 3" xfId="33478" xr:uid="{00000000-0005-0000-0000-0000259B0000}"/>
    <cellStyle name="Normal 7 2 4" xfId="20769" xr:uid="{00000000-0005-0000-0000-0000269B0000}"/>
    <cellStyle name="Normal 7 2 4 2" xfId="20770" xr:uid="{00000000-0005-0000-0000-0000279B0000}"/>
    <cellStyle name="Normal 7 2 4 2 2" xfId="20771" xr:uid="{00000000-0005-0000-0000-0000289B0000}"/>
    <cellStyle name="Normal 7 2 4 2 2 2" xfId="20772" xr:uid="{00000000-0005-0000-0000-0000299B0000}"/>
    <cellStyle name="Normal 7 2 4 2 2 2 2" xfId="20773" xr:uid="{00000000-0005-0000-0000-00002A9B0000}"/>
    <cellStyle name="Normal 7 2 4 2 2 2 2 2" xfId="43497" xr:uid="{00000000-0005-0000-0000-00002B9B0000}"/>
    <cellStyle name="Normal 7 2 4 2 2 2 3" xfId="33479" xr:uid="{00000000-0005-0000-0000-00002C9B0000}"/>
    <cellStyle name="Normal 7 2 4 2 2 3" xfId="20774" xr:uid="{00000000-0005-0000-0000-00002D9B0000}"/>
    <cellStyle name="Normal 7 2 4 2 2 3 2" xfId="20775" xr:uid="{00000000-0005-0000-0000-00002E9B0000}"/>
    <cellStyle name="Normal 7 2 4 2 2 3 2 2" xfId="43498" xr:uid="{00000000-0005-0000-0000-00002F9B0000}"/>
    <cellStyle name="Normal 7 2 4 2 2 3 3" xfId="33480" xr:uid="{00000000-0005-0000-0000-0000309B0000}"/>
    <cellStyle name="Normal 7 2 4 2 2 4" xfId="20776" xr:uid="{00000000-0005-0000-0000-0000319B0000}"/>
    <cellStyle name="Normal 7 2 4 2 2 4 2" xfId="37168" xr:uid="{00000000-0005-0000-0000-0000329B0000}"/>
    <cellStyle name="Normal 7 2 4 2 2 5" xfId="26574" xr:uid="{00000000-0005-0000-0000-0000339B0000}"/>
    <cellStyle name="Normal 7 2 4 2 3" xfId="20777" xr:uid="{00000000-0005-0000-0000-0000349B0000}"/>
    <cellStyle name="Normal 7 2 4 2 3 2" xfId="20778" xr:uid="{00000000-0005-0000-0000-0000359B0000}"/>
    <cellStyle name="Normal 7 2 4 2 3 2 2" xfId="20779" xr:uid="{00000000-0005-0000-0000-0000369B0000}"/>
    <cellStyle name="Normal 7 2 4 2 3 2 2 2" xfId="43499" xr:uid="{00000000-0005-0000-0000-0000379B0000}"/>
    <cellStyle name="Normal 7 2 4 2 3 2 3" xfId="33481" xr:uid="{00000000-0005-0000-0000-0000389B0000}"/>
    <cellStyle name="Normal 7 2 4 2 3 3" xfId="20780" xr:uid="{00000000-0005-0000-0000-0000399B0000}"/>
    <cellStyle name="Normal 7 2 4 2 3 3 2" xfId="20781" xr:uid="{00000000-0005-0000-0000-00003A9B0000}"/>
    <cellStyle name="Normal 7 2 4 2 3 3 2 2" xfId="43500" xr:uid="{00000000-0005-0000-0000-00003B9B0000}"/>
    <cellStyle name="Normal 7 2 4 2 3 3 3" xfId="33482" xr:uid="{00000000-0005-0000-0000-00003C9B0000}"/>
    <cellStyle name="Normal 7 2 4 2 3 4" xfId="20782" xr:uid="{00000000-0005-0000-0000-00003D9B0000}"/>
    <cellStyle name="Normal 7 2 4 2 3 4 2" xfId="37169" xr:uid="{00000000-0005-0000-0000-00003E9B0000}"/>
    <cellStyle name="Normal 7 2 4 2 3 5" xfId="26575" xr:uid="{00000000-0005-0000-0000-00003F9B0000}"/>
    <cellStyle name="Normal 7 2 4 2 4" xfId="20783" xr:uid="{00000000-0005-0000-0000-0000409B0000}"/>
    <cellStyle name="Normal 7 2 4 2 4 2" xfId="20784" xr:uid="{00000000-0005-0000-0000-0000419B0000}"/>
    <cellStyle name="Normal 7 2 4 2 4 2 2" xfId="43501" xr:uid="{00000000-0005-0000-0000-0000429B0000}"/>
    <cellStyle name="Normal 7 2 4 2 4 3" xfId="33483" xr:uid="{00000000-0005-0000-0000-0000439B0000}"/>
    <cellStyle name="Normal 7 2 4 2 5" xfId="20785" xr:uid="{00000000-0005-0000-0000-0000449B0000}"/>
    <cellStyle name="Normal 7 2 4 2 5 2" xfId="20786" xr:uid="{00000000-0005-0000-0000-0000459B0000}"/>
    <cellStyle name="Normal 7 2 4 2 5 2 2" xfId="43502" xr:uid="{00000000-0005-0000-0000-0000469B0000}"/>
    <cellStyle name="Normal 7 2 4 2 5 3" xfId="33484" xr:uid="{00000000-0005-0000-0000-0000479B0000}"/>
    <cellStyle name="Normal 7 2 4 2 6" xfId="20787" xr:uid="{00000000-0005-0000-0000-0000489B0000}"/>
    <cellStyle name="Normal 7 2 4 2 6 2" xfId="37167" xr:uid="{00000000-0005-0000-0000-0000499B0000}"/>
    <cellStyle name="Normal 7 2 4 2 7" xfId="26573" xr:uid="{00000000-0005-0000-0000-00004A9B0000}"/>
    <cellStyle name="Normal 7 2 4 3" xfId="20788" xr:uid="{00000000-0005-0000-0000-00004B9B0000}"/>
    <cellStyle name="Normal 7 2 4 3 2" xfId="20789" xr:uid="{00000000-0005-0000-0000-00004C9B0000}"/>
    <cellStyle name="Normal 7 2 4 3 2 2" xfId="20790" xr:uid="{00000000-0005-0000-0000-00004D9B0000}"/>
    <cellStyle name="Normal 7 2 4 3 2 2 2" xfId="43503" xr:uid="{00000000-0005-0000-0000-00004E9B0000}"/>
    <cellStyle name="Normal 7 2 4 3 2 3" xfId="33485" xr:uid="{00000000-0005-0000-0000-00004F9B0000}"/>
    <cellStyle name="Normal 7 2 4 3 3" xfId="20791" xr:uid="{00000000-0005-0000-0000-0000509B0000}"/>
    <cellStyle name="Normal 7 2 4 3 3 2" xfId="20792" xr:uid="{00000000-0005-0000-0000-0000519B0000}"/>
    <cellStyle name="Normal 7 2 4 3 3 2 2" xfId="43504" xr:uid="{00000000-0005-0000-0000-0000529B0000}"/>
    <cellStyle name="Normal 7 2 4 3 3 3" xfId="33486" xr:uid="{00000000-0005-0000-0000-0000539B0000}"/>
    <cellStyle name="Normal 7 2 4 3 4" xfId="20793" xr:uid="{00000000-0005-0000-0000-0000549B0000}"/>
    <cellStyle name="Normal 7 2 4 3 4 2" xfId="37170" xr:uid="{00000000-0005-0000-0000-0000559B0000}"/>
    <cellStyle name="Normal 7 2 4 3 5" xfId="26576" xr:uid="{00000000-0005-0000-0000-0000569B0000}"/>
    <cellStyle name="Normal 7 2 4 4" xfId="20794" xr:uid="{00000000-0005-0000-0000-0000579B0000}"/>
    <cellStyle name="Normal 7 2 4 4 2" xfId="20795" xr:uid="{00000000-0005-0000-0000-0000589B0000}"/>
    <cellStyle name="Normal 7 2 4 4 2 2" xfId="20796" xr:uid="{00000000-0005-0000-0000-0000599B0000}"/>
    <cellStyle name="Normal 7 2 4 4 2 2 2" xfId="43505" xr:uid="{00000000-0005-0000-0000-00005A9B0000}"/>
    <cellStyle name="Normal 7 2 4 4 2 3" xfId="33487" xr:uid="{00000000-0005-0000-0000-00005B9B0000}"/>
    <cellStyle name="Normal 7 2 4 4 3" xfId="20797" xr:uid="{00000000-0005-0000-0000-00005C9B0000}"/>
    <cellStyle name="Normal 7 2 4 4 3 2" xfId="20798" xr:uid="{00000000-0005-0000-0000-00005D9B0000}"/>
    <cellStyle name="Normal 7 2 4 4 3 2 2" xfId="43506" xr:uid="{00000000-0005-0000-0000-00005E9B0000}"/>
    <cellStyle name="Normal 7 2 4 4 3 3" xfId="33488" xr:uid="{00000000-0005-0000-0000-00005F9B0000}"/>
    <cellStyle name="Normal 7 2 4 4 4" xfId="20799" xr:uid="{00000000-0005-0000-0000-0000609B0000}"/>
    <cellStyle name="Normal 7 2 4 4 4 2" xfId="37171" xr:uid="{00000000-0005-0000-0000-0000619B0000}"/>
    <cellStyle name="Normal 7 2 4 4 5" xfId="26577" xr:uid="{00000000-0005-0000-0000-0000629B0000}"/>
    <cellStyle name="Normal 7 2 4 5" xfId="20800" xr:uid="{00000000-0005-0000-0000-0000639B0000}"/>
    <cellStyle name="Normal 7 2 4 5 2" xfId="20801" xr:uid="{00000000-0005-0000-0000-0000649B0000}"/>
    <cellStyle name="Normal 7 2 4 5 2 2" xfId="37166" xr:uid="{00000000-0005-0000-0000-0000659B0000}"/>
    <cellStyle name="Normal 7 2 4 5 3" xfId="26572" xr:uid="{00000000-0005-0000-0000-0000669B0000}"/>
    <cellStyle name="Normal 7 2 4 6" xfId="20802" xr:uid="{00000000-0005-0000-0000-0000679B0000}"/>
    <cellStyle name="Normal 7 2 4 6 2" xfId="20803" xr:uid="{00000000-0005-0000-0000-0000689B0000}"/>
    <cellStyle name="Normal 7 2 4 6 2 2" xfId="43507" xr:uid="{00000000-0005-0000-0000-0000699B0000}"/>
    <cellStyle name="Normal 7 2 4 6 3" xfId="33489" xr:uid="{00000000-0005-0000-0000-00006A9B0000}"/>
    <cellStyle name="Normal 7 2 4 7" xfId="20804" xr:uid="{00000000-0005-0000-0000-00006B9B0000}"/>
    <cellStyle name="Normal 7 2 4 7 2" xfId="20805" xr:uid="{00000000-0005-0000-0000-00006C9B0000}"/>
    <cellStyle name="Normal 7 2 4 7 2 2" xfId="43508" xr:uid="{00000000-0005-0000-0000-00006D9B0000}"/>
    <cellStyle name="Normal 7 2 4 7 3" xfId="33490" xr:uid="{00000000-0005-0000-0000-00006E9B0000}"/>
    <cellStyle name="Normal 7 2 4 8" xfId="23480" xr:uid="{00000000-0005-0000-0000-00006F9B0000}"/>
    <cellStyle name="Normal 7 2 5" xfId="20806" xr:uid="{00000000-0005-0000-0000-0000709B0000}"/>
    <cellStyle name="Normal 7 2 5 2" xfId="20807" xr:uid="{00000000-0005-0000-0000-0000719B0000}"/>
    <cellStyle name="Normal 7 2 5 2 2" xfId="20808" xr:uid="{00000000-0005-0000-0000-0000729B0000}"/>
    <cellStyle name="Normal 7 2 5 2 2 2" xfId="20809" xr:uid="{00000000-0005-0000-0000-0000739B0000}"/>
    <cellStyle name="Normal 7 2 5 2 2 2 2" xfId="20810" xr:uid="{00000000-0005-0000-0000-0000749B0000}"/>
    <cellStyle name="Normal 7 2 5 2 2 2 2 2" xfId="43509" xr:uid="{00000000-0005-0000-0000-0000759B0000}"/>
    <cellStyle name="Normal 7 2 5 2 2 2 3" xfId="33491" xr:uid="{00000000-0005-0000-0000-0000769B0000}"/>
    <cellStyle name="Normal 7 2 5 2 2 3" xfId="20811" xr:uid="{00000000-0005-0000-0000-0000779B0000}"/>
    <cellStyle name="Normal 7 2 5 2 2 3 2" xfId="20812" xr:uid="{00000000-0005-0000-0000-0000789B0000}"/>
    <cellStyle name="Normal 7 2 5 2 2 3 2 2" xfId="43510" xr:uid="{00000000-0005-0000-0000-0000799B0000}"/>
    <cellStyle name="Normal 7 2 5 2 2 3 3" xfId="33492" xr:uid="{00000000-0005-0000-0000-00007A9B0000}"/>
    <cellStyle name="Normal 7 2 5 2 2 4" xfId="20813" xr:uid="{00000000-0005-0000-0000-00007B9B0000}"/>
    <cellStyle name="Normal 7 2 5 2 2 4 2" xfId="37174" xr:uid="{00000000-0005-0000-0000-00007C9B0000}"/>
    <cellStyle name="Normal 7 2 5 2 2 5" xfId="26580" xr:uid="{00000000-0005-0000-0000-00007D9B0000}"/>
    <cellStyle name="Normal 7 2 5 2 3" xfId="20814" xr:uid="{00000000-0005-0000-0000-00007E9B0000}"/>
    <cellStyle name="Normal 7 2 5 2 3 2" xfId="20815" xr:uid="{00000000-0005-0000-0000-00007F9B0000}"/>
    <cellStyle name="Normal 7 2 5 2 3 2 2" xfId="20816" xr:uid="{00000000-0005-0000-0000-0000809B0000}"/>
    <cellStyle name="Normal 7 2 5 2 3 2 2 2" xfId="43511" xr:uid="{00000000-0005-0000-0000-0000819B0000}"/>
    <cellStyle name="Normal 7 2 5 2 3 2 3" xfId="33493" xr:uid="{00000000-0005-0000-0000-0000829B0000}"/>
    <cellStyle name="Normal 7 2 5 2 3 3" xfId="20817" xr:uid="{00000000-0005-0000-0000-0000839B0000}"/>
    <cellStyle name="Normal 7 2 5 2 3 3 2" xfId="20818" xr:uid="{00000000-0005-0000-0000-0000849B0000}"/>
    <cellStyle name="Normal 7 2 5 2 3 3 2 2" xfId="43512" xr:uid="{00000000-0005-0000-0000-0000859B0000}"/>
    <cellStyle name="Normal 7 2 5 2 3 3 3" xfId="33494" xr:uid="{00000000-0005-0000-0000-0000869B0000}"/>
    <cellStyle name="Normal 7 2 5 2 3 4" xfId="20819" xr:uid="{00000000-0005-0000-0000-0000879B0000}"/>
    <cellStyle name="Normal 7 2 5 2 3 4 2" xfId="37175" xr:uid="{00000000-0005-0000-0000-0000889B0000}"/>
    <cellStyle name="Normal 7 2 5 2 3 5" xfId="26581" xr:uid="{00000000-0005-0000-0000-0000899B0000}"/>
    <cellStyle name="Normal 7 2 5 2 4" xfId="20820" xr:uid="{00000000-0005-0000-0000-00008A9B0000}"/>
    <cellStyle name="Normal 7 2 5 2 4 2" xfId="20821" xr:uid="{00000000-0005-0000-0000-00008B9B0000}"/>
    <cellStyle name="Normal 7 2 5 2 4 2 2" xfId="43513" xr:uid="{00000000-0005-0000-0000-00008C9B0000}"/>
    <cellStyle name="Normal 7 2 5 2 4 3" xfId="33495" xr:uid="{00000000-0005-0000-0000-00008D9B0000}"/>
    <cellStyle name="Normal 7 2 5 2 5" xfId="20822" xr:uid="{00000000-0005-0000-0000-00008E9B0000}"/>
    <cellStyle name="Normal 7 2 5 2 5 2" xfId="20823" xr:uid="{00000000-0005-0000-0000-00008F9B0000}"/>
    <cellStyle name="Normal 7 2 5 2 5 2 2" xfId="43514" xr:uid="{00000000-0005-0000-0000-0000909B0000}"/>
    <cellStyle name="Normal 7 2 5 2 5 3" xfId="33496" xr:uid="{00000000-0005-0000-0000-0000919B0000}"/>
    <cellStyle name="Normal 7 2 5 2 6" xfId="20824" xr:uid="{00000000-0005-0000-0000-0000929B0000}"/>
    <cellStyle name="Normal 7 2 5 2 6 2" xfId="37173" xr:uid="{00000000-0005-0000-0000-0000939B0000}"/>
    <cellStyle name="Normal 7 2 5 2 7" xfId="26579" xr:uid="{00000000-0005-0000-0000-0000949B0000}"/>
    <cellStyle name="Normal 7 2 5 3" xfId="20825" xr:uid="{00000000-0005-0000-0000-0000959B0000}"/>
    <cellStyle name="Normal 7 2 5 3 2" xfId="20826" xr:uid="{00000000-0005-0000-0000-0000969B0000}"/>
    <cellStyle name="Normal 7 2 5 3 2 2" xfId="20827" xr:uid="{00000000-0005-0000-0000-0000979B0000}"/>
    <cellStyle name="Normal 7 2 5 3 2 2 2" xfId="43515" xr:uid="{00000000-0005-0000-0000-0000989B0000}"/>
    <cellStyle name="Normal 7 2 5 3 2 3" xfId="33497" xr:uid="{00000000-0005-0000-0000-0000999B0000}"/>
    <cellStyle name="Normal 7 2 5 3 3" xfId="20828" xr:uid="{00000000-0005-0000-0000-00009A9B0000}"/>
    <cellStyle name="Normal 7 2 5 3 3 2" xfId="20829" xr:uid="{00000000-0005-0000-0000-00009B9B0000}"/>
    <cellStyle name="Normal 7 2 5 3 3 2 2" xfId="43516" xr:uid="{00000000-0005-0000-0000-00009C9B0000}"/>
    <cellStyle name="Normal 7 2 5 3 3 3" xfId="33498" xr:uid="{00000000-0005-0000-0000-00009D9B0000}"/>
    <cellStyle name="Normal 7 2 5 3 4" xfId="20830" xr:uid="{00000000-0005-0000-0000-00009E9B0000}"/>
    <cellStyle name="Normal 7 2 5 3 4 2" xfId="37176" xr:uid="{00000000-0005-0000-0000-00009F9B0000}"/>
    <cellStyle name="Normal 7 2 5 3 5" xfId="26582" xr:uid="{00000000-0005-0000-0000-0000A09B0000}"/>
    <cellStyle name="Normal 7 2 5 4" xfId="20831" xr:uid="{00000000-0005-0000-0000-0000A19B0000}"/>
    <cellStyle name="Normal 7 2 5 4 2" xfId="20832" xr:uid="{00000000-0005-0000-0000-0000A29B0000}"/>
    <cellStyle name="Normal 7 2 5 4 2 2" xfId="20833" xr:uid="{00000000-0005-0000-0000-0000A39B0000}"/>
    <cellStyle name="Normal 7 2 5 4 2 2 2" xfId="43517" xr:uid="{00000000-0005-0000-0000-0000A49B0000}"/>
    <cellStyle name="Normal 7 2 5 4 2 3" xfId="33499" xr:uid="{00000000-0005-0000-0000-0000A59B0000}"/>
    <cellStyle name="Normal 7 2 5 4 3" xfId="20834" xr:uid="{00000000-0005-0000-0000-0000A69B0000}"/>
    <cellStyle name="Normal 7 2 5 4 3 2" xfId="20835" xr:uid="{00000000-0005-0000-0000-0000A79B0000}"/>
    <cellStyle name="Normal 7 2 5 4 3 2 2" xfId="43518" xr:uid="{00000000-0005-0000-0000-0000A89B0000}"/>
    <cellStyle name="Normal 7 2 5 4 3 3" xfId="33500" xr:uid="{00000000-0005-0000-0000-0000A99B0000}"/>
    <cellStyle name="Normal 7 2 5 4 4" xfId="20836" xr:uid="{00000000-0005-0000-0000-0000AA9B0000}"/>
    <cellStyle name="Normal 7 2 5 4 4 2" xfId="37177" xr:uid="{00000000-0005-0000-0000-0000AB9B0000}"/>
    <cellStyle name="Normal 7 2 5 4 5" xfId="26583" xr:uid="{00000000-0005-0000-0000-0000AC9B0000}"/>
    <cellStyle name="Normal 7 2 5 5" xfId="20837" xr:uid="{00000000-0005-0000-0000-0000AD9B0000}"/>
    <cellStyle name="Normal 7 2 5 5 2" xfId="20838" xr:uid="{00000000-0005-0000-0000-0000AE9B0000}"/>
    <cellStyle name="Normal 7 2 5 5 2 2" xfId="43519" xr:uid="{00000000-0005-0000-0000-0000AF9B0000}"/>
    <cellStyle name="Normal 7 2 5 5 3" xfId="33501" xr:uid="{00000000-0005-0000-0000-0000B09B0000}"/>
    <cellStyle name="Normal 7 2 5 6" xfId="20839" xr:uid="{00000000-0005-0000-0000-0000B19B0000}"/>
    <cellStyle name="Normal 7 2 5 6 2" xfId="20840" xr:uid="{00000000-0005-0000-0000-0000B29B0000}"/>
    <cellStyle name="Normal 7 2 5 6 2 2" xfId="43520" xr:uid="{00000000-0005-0000-0000-0000B39B0000}"/>
    <cellStyle name="Normal 7 2 5 6 3" xfId="33502" xr:uid="{00000000-0005-0000-0000-0000B49B0000}"/>
    <cellStyle name="Normal 7 2 5 7" xfId="20841" xr:uid="{00000000-0005-0000-0000-0000B59B0000}"/>
    <cellStyle name="Normal 7 2 5 7 2" xfId="37172" xr:uid="{00000000-0005-0000-0000-0000B69B0000}"/>
    <cellStyle name="Normal 7 2 5 8" xfId="26578" xr:uid="{00000000-0005-0000-0000-0000B79B0000}"/>
    <cellStyle name="Normal 7 2 6" xfId="20842" xr:uid="{00000000-0005-0000-0000-0000B89B0000}"/>
    <cellStyle name="Normal 7 2 6 2" xfId="20843" xr:uid="{00000000-0005-0000-0000-0000B99B0000}"/>
    <cellStyle name="Normal 7 2 6 2 2" xfId="20844" xr:uid="{00000000-0005-0000-0000-0000BA9B0000}"/>
    <cellStyle name="Normal 7 2 6 2 2 2" xfId="20845" xr:uid="{00000000-0005-0000-0000-0000BB9B0000}"/>
    <cellStyle name="Normal 7 2 6 2 2 2 2" xfId="20846" xr:uid="{00000000-0005-0000-0000-0000BC9B0000}"/>
    <cellStyle name="Normal 7 2 6 2 2 2 2 2" xfId="43521" xr:uid="{00000000-0005-0000-0000-0000BD9B0000}"/>
    <cellStyle name="Normal 7 2 6 2 2 2 3" xfId="33503" xr:uid="{00000000-0005-0000-0000-0000BE9B0000}"/>
    <cellStyle name="Normal 7 2 6 2 2 3" xfId="20847" xr:uid="{00000000-0005-0000-0000-0000BF9B0000}"/>
    <cellStyle name="Normal 7 2 6 2 2 3 2" xfId="20848" xr:uid="{00000000-0005-0000-0000-0000C09B0000}"/>
    <cellStyle name="Normal 7 2 6 2 2 3 2 2" xfId="43522" xr:uid="{00000000-0005-0000-0000-0000C19B0000}"/>
    <cellStyle name="Normal 7 2 6 2 2 3 3" xfId="33504" xr:uid="{00000000-0005-0000-0000-0000C29B0000}"/>
    <cellStyle name="Normal 7 2 6 2 2 4" xfId="20849" xr:uid="{00000000-0005-0000-0000-0000C39B0000}"/>
    <cellStyle name="Normal 7 2 6 2 2 4 2" xfId="37180" xr:uid="{00000000-0005-0000-0000-0000C49B0000}"/>
    <cellStyle name="Normal 7 2 6 2 2 5" xfId="26586" xr:uid="{00000000-0005-0000-0000-0000C59B0000}"/>
    <cellStyle name="Normal 7 2 6 2 3" xfId="20850" xr:uid="{00000000-0005-0000-0000-0000C69B0000}"/>
    <cellStyle name="Normal 7 2 6 2 3 2" xfId="20851" xr:uid="{00000000-0005-0000-0000-0000C79B0000}"/>
    <cellStyle name="Normal 7 2 6 2 3 2 2" xfId="20852" xr:uid="{00000000-0005-0000-0000-0000C89B0000}"/>
    <cellStyle name="Normal 7 2 6 2 3 2 2 2" xfId="43523" xr:uid="{00000000-0005-0000-0000-0000C99B0000}"/>
    <cellStyle name="Normal 7 2 6 2 3 2 3" xfId="33505" xr:uid="{00000000-0005-0000-0000-0000CA9B0000}"/>
    <cellStyle name="Normal 7 2 6 2 3 3" xfId="20853" xr:uid="{00000000-0005-0000-0000-0000CB9B0000}"/>
    <cellStyle name="Normal 7 2 6 2 3 3 2" xfId="20854" xr:uid="{00000000-0005-0000-0000-0000CC9B0000}"/>
    <cellStyle name="Normal 7 2 6 2 3 3 2 2" xfId="43524" xr:uid="{00000000-0005-0000-0000-0000CD9B0000}"/>
    <cellStyle name="Normal 7 2 6 2 3 3 3" xfId="33506" xr:uid="{00000000-0005-0000-0000-0000CE9B0000}"/>
    <cellStyle name="Normal 7 2 6 2 3 4" xfId="20855" xr:uid="{00000000-0005-0000-0000-0000CF9B0000}"/>
    <cellStyle name="Normal 7 2 6 2 3 4 2" xfId="37181" xr:uid="{00000000-0005-0000-0000-0000D09B0000}"/>
    <cellStyle name="Normal 7 2 6 2 3 5" xfId="26587" xr:uid="{00000000-0005-0000-0000-0000D19B0000}"/>
    <cellStyle name="Normal 7 2 6 2 4" xfId="20856" xr:uid="{00000000-0005-0000-0000-0000D29B0000}"/>
    <cellStyle name="Normal 7 2 6 2 4 2" xfId="20857" xr:uid="{00000000-0005-0000-0000-0000D39B0000}"/>
    <cellStyle name="Normal 7 2 6 2 4 2 2" xfId="43525" xr:uid="{00000000-0005-0000-0000-0000D49B0000}"/>
    <cellStyle name="Normal 7 2 6 2 4 3" xfId="33507" xr:uid="{00000000-0005-0000-0000-0000D59B0000}"/>
    <cellStyle name="Normal 7 2 6 2 5" xfId="20858" xr:uid="{00000000-0005-0000-0000-0000D69B0000}"/>
    <cellStyle name="Normal 7 2 6 2 5 2" xfId="20859" xr:uid="{00000000-0005-0000-0000-0000D79B0000}"/>
    <cellStyle name="Normal 7 2 6 2 5 2 2" xfId="43526" xr:uid="{00000000-0005-0000-0000-0000D89B0000}"/>
    <cellStyle name="Normal 7 2 6 2 5 3" xfId="33508" xr:uid="{00000000-0005-0000-0000-0000D99B0000}"/>
    <cellStyle name="Normal 7 2 6 2 6" xfId="20860" xr:uid="{00000000-0005-0000-0000-0000DA9B0000}"/>
    <cellStyle name="Normal 7 2 6 2 6 2" xfId="37179" xr:uid="{00000000-0005-0000-0000-0000DB9B0000}"/>
    <cellStyle name="Normal 7 2 6 2 7" xfId="26585" xr:uid="{00000000-0005-0000-0000-0000DC9B0000}"/>
    <cellStyle name="Normal 7 2 6 3" xfId="20861" xr:uid="{00000000-0005-0000-0000-0000DD9B0000}"/>
    <cellStyle name="Normal 7 2 6 3 2" xfId="20862" xr:uid="{00000000-0005-0000-0000-0000DE9B0000}"/>
    <cellStyle name="Normal 7 2 6 3 2 2" xfId="20863" xr:uid="{00000000-0005-0000-0000-0000DF9B0000}"/>
    <cellStyle name="Normal 7 2 6 3 2 2 2" xfId="43527" xr:uid="{00000000-0005-0000-0000-0000E09B0000}"/>
    <cellStyle name="Normal 7 2 6 3 2 3" xfId="33509" xr:uid="{00000000-0005-0000-0000-0000E19B0000}"/>
    <cellStyle name="Normal 7 2 6 3 3" xfId="20864" xr:uid="{00000000-0005-0000-0000-0000E29B0000}"/>
    <cellStyle name="Normal 7 2 6 3 3 2" xfId="20865" xr:uid="{00000000-0005-0000-0000-0000E39B0000}"/>
    <cellStyle name="Normal 7 2 6 3 3 2 2" xfId="43528" xr:uid="{00000000-0005-0000-0000-0000E49B0000}"/>
    <cellStyle name="Normal 7 2 6 3 3 3" xfId="33510" xr:uid="{00000000-0005-0000-0000-0000E59B0000}"/>
    <cellStyle name="Normal 7 2 6 3 4" xfId="20866" xr:uid="{00000000-0005-0000-0000-0000E69B0000}"/>
    <cellStyle name="Normal 7 2 6 3 4 2" xfId="37182" xr:uid="{00000000-0005-0000-0000-0000E79B0000}"/>
    <cellStyle name="Normal 7 2 6 3 5" xfId="26588" xr:uid="{00000000-0005-0000-0000-0000E89B0000}"/>
    <cellStyle name="Normal 7 2 6 4" xfId="20867" xr:uid="{00000000-0005-0000-0000-0000E99B0000}"/>
    <cellStyle name="Normal 7 2 6 4 2" xfId="20868" xr:uid="{00000000-0005-0000-0000-0000EA9B0000}"/>
    <cellStyle name="Normal 7 2 6 4 2 2" xfId="20869" xr:uid="{00000000-0005-0000-0000-0000EB9B0000}"/>
    <cellStyle name="Normal 7 2 6 4 2 2 2" xfId="43529" xr:uid="{00000000-0005-0000-0000-0000EC9B0000}"/>
    <cellStyle name="Normal 7 2 6 4 2 3" xfId="33511" xr:uid="{00000000-0005-0000-0000-0000ED9B0000}"/>
    <cellStyle name="Normal 7 2 6 4 3" xfId="20870" xr:uid="{00000000-0005-0000-0000-0000EE9B0000}"/>
    <cellStyle name="Normal 7 2 6 4 3 2" xfId="20871" xr:uid="{00000000-0005-0000-0000-0000EF9B0000}"/>
    <cellStyle name="Normal 7 2 6 4 3 2 2" xfId="43530" xr:uid="{00000000-0005-0000-0000-0000F09B0000}"/>
    <cellStyle name="Normal 7 2 6 4 3 3" xfId="33512" xr:uid="{00000000-0005-0000-0000-0000F19B0000}"/>
    <cellStyle name="Normal 7 2 6 4 4" xfId="20872" xr:uid="{00000000-0005-0000-0000-0000F29B0000}"/>
    <cellStyle name="Normal 7 2 6 4 4 2" xfId="37183" xr:uid="{00000000-0005-0000-0000-0000F39B0000}"/>
    <cellStyle name="Normal 7 2 6 4 5" xfId="26589" xr:uid="{00000000-0005-0000-0000-0000F49B0000}"/>
    <cellStyle name="Normal 7 2 6 5" xfId="20873" xr:uid="{00000000-0005-0000-0000-0000F59B0000}"/>
    <cellStyle name="Normal 7 2 6 5 2" xfId="20874" xr:uid="{00000000-0005-0000-0000-0000F69B0000}"/>
    <cellStyle name="Normal 7 2 6 5 2 2" xfId="43531" xr:uid="{00000000-0005-0000-0000-0000F79B0000}"/>
    <cellStyle name="Normal 7 2 6 5 3" xfId="33513" xr:uid="{00000000-0005-0000-0000-0000F89B0000}"/>
    <cellStyle name="Normal 7 2 6 6" xfId="20875" xr:uid="{00000000-0005-0000-0000-0000F99B0000}"/>
    <cellStyle name="Normal 7 2 6 6 2" xfId="20876" xr:uid="{00000000-0005-0000-0000-0000FA9B0000}"/>
    <cellStyle name="Normal 7 2 6 6 2 2" xfId="43532" xr:uid="{00000000-0005-0000-0000-0000FB9B0000}"/>
    <cellStyle name="Normal 7 2 6 6 3" xfId="33514" xr:uid="{00000000-0005-0000-0000-0000FC9B0000}"/>
    <cellStyle name="Normal 7 2 6 7" xfId="20877" xr:uid="{00000000-0005-0000-0000-0000FD9B0000}"/>
    <cellStyle name="Normal 7 2 6 7 2" xfId="37178" xr:uid="{00000000-0005-0000-0000-0000FE9B0000}"/>
    <cellStyle name="Normal 7 2 6 8" xfId="26584" xr:uid="{00000000-0005-0000-0000-0000FF9B0000}"/>
    <cellStyle name="Normal 7 2 7" xfId="20878" xr:uid="{00000000-0005-0000-0000-0000009C0000}"/>
    <cellStyle name="Normal 7 2 7 2" xfId="20879" xr:uid="{00000000-0005-0000-0000-0000019C0000}"/>
    <cellStyle name="Normal 7 2 7 2 2" xfId="20880" xr:uid="{00000000-0005-0000-0000-0000029C0000}"/>
    <cellStyle name="Normal 7 2 7 2 2 2" xfId="20881" xr:uid="{00000000-0005-0000-0000-0000039C0000}"/>
    <cellStyle name="Normal 7 2 7 2 2 2 2" xfId="43533" xr:uid="{00000000-0005-0000-0000-0000049C0000}"/>
    <cellStyle name="Normal 7 2 7 2 2 3" xfId="33515" xr:uid="{00000000-0005-0000-0000-0000059C0000}"/>
    <cellStyle name="Normal 7 2 7 2 3" xfId="20882" xr:uid="{00000000-0005-0000-0000-0000069C0000}"/>
    <cellStyle name="Normal 7 2 7 2 3 2" xfId="20883" xr:uid="{00000000-0005-0000-0000-0000079C0000}"/>
    <cellStyle name="Normal 7 2 7 2 3 2 2" xfId="43534" xr:uid="{00000000-0005-0000-0000-0000089C0000}"/>
    <cellStyle name="Normal 7 2 7 2 3 3" xfId="33516" xr:uid="{00000000-0005-0000-0000-0000099C0000}"/>
    <cellStyle name="Normal 7 2 7 2 4" xfId="20884" xr:uid="{00000000-0005-0000-0000-00000A9C0000}"/>
    <cellStyle name="Normal 7 2 7 2 4 2" xfId="37185" xr:uid="{00000000-0005-0000-0000-00000B9C0000}"/>
    <cellStyle name="Normal 7 2 7 2 5" xfId="26591" xr:uid="{00000000-0005-0000-0000-00000C9C0000}"/>
    <cellStyle name="Normal 7 2 7 3" xfId="20885" xr:uid="{00000000-0005-0000-0000-00000D9C0000}"/>
    <cellStyle name="Normal 7 2 7 3 2" xfId="20886" xr:uid="{00000000-0005-0000-0000-00000E9C0000}"/>
    <cellStyle name="Normal 7 2 7 3 2 2" xfId="20887" xr:uid="{00000000-0005-0000-0000-00000F9C0000}"/>
    <cellStyle name="Normal 7 2 7 3 2 2 2" xfId="43535" xr:uid="{00000000-0005-0000-0000-0000109C0000}"/>
    <cellStyle name="Normal 7 2 7 3 2 3" xfId="33517" xr:uid="{00000000-0005-0000-0000-0000119C0000}"/>
    <cellStyle name="Normal 7 2 7 3 3" xfId="20888" xr:uid="{00000000-0005-0000-0000-0000129C0000}"/>
    <cellStyle name="Normal 7 2 7 3 3 2" xfId="20889" xr:uid="{00000000-0005-0000-0000-0000139C0000}"/>
    <cellStyle name="Normal 7 2 7 3 3 2 2" xfId="43536" xr:uid="{00000000-0005-0000-0000-0000149C0000}"/>
    <cellStyle name="Normal 7 2 7 3 3 3" xfId="33518" xr:uid="{00000000-0005-0000-0000-0000159C0000}"/>
    <cellStyle name="Normal 7 2 7 3 4" xfId="20890" xr:uid="{00000000-0005-0000-0000-0000169C0000}"/>
    <cellStyle name="Normal 7 2 7 3 4 2" xfId="37186" xr:uid="{00000000-0005-0000-0000-0000179C0000}"/>
    <cellStyle name="Normal 7 2 7 3 5" xfId="26592" xr:uid="{00000000-0005-0000-0000-0000189C0000}"/>
    <cellStyle name="Normal 7 2 7 4" xfId="20891" xr:uid="{00000000-0005-0000-0000-0000199C0000}"/>
    <cellStyle name="Normal 7 2 7 4 2" xfId="20892" xr:uid="{00000000-0005-0000-0000-00001A9C0000}"/>
    <cellStyle name="Normal 7 2 7 4 2 2" xfId="43537" xr:uid="{00000000-0005-0000-0000-00001B9C0000}"/>
    <cellStyle name="Normal 7 2 7 4 3" xfId="33519" xr:uid="{00000000-0005-0000-0000-00001C9C0000}"/>
    <cellStyle name="Normal 7 2 7 5" xfId="20893" xr:uid="{00000000-0005-0000-0000-00001D9C0000}"/>
    <cellStyle name="Normal 7 2 7 5 2" xfId="20894" xr:uid="{00000000-0005-0000-0000-00001E9C0000}"/>
    <cellStyle name="Normal 7 2 7 5 2 2" xfId="43538" xr:uid="{00000000-0005-0000-0000-00001F9C0000}"/>
    <cellStyle name="Normal 7 2 7 5 3" xfId="33520" xr:uid="{00000000-0005-0000-0000-0000209C0000}"/>
    <cellStyle name="Normal 7 2 7 6" xfId="20895" xr:uid="{00000000-0005-0000-0000-0000219C0000}"/>
    <cellStyle name="Normal 7 2 7 6 2" xfId="37184" xr:uid="{00000000-0005-0000-0000-0000229C0000}"/>
    <cellStyle name="Normal 7 2 7 7" xfId="26590" xr:uid="{00000000-0005-0000-0000-0000239C0000}"/>
    <cellStyle name="Normal 7 2 8" xfId="20896" xr:uid="{00000000-0005-0000-0000-0000249C0000}"/>
    <cellStyle name="Normal 7 2 8 2" xfId="20897" xr:uid="{00000000-0005-0000-0000-0000259C0000}"/>
    <cellStyle name="Normal 7 2 8 2 2" xfId="20898" xr:uid="{00000000-0005-0000-0000-0000269C0000}"/>
    <cellStyle name="Normal 7 2 8 2 2 2" xfId="43539" xr:uid="{00000000-0005-0000-0000-0000279C0000}"/>
    <cellStyle name="Normal 7 2 8 2 3" xfId="33521" xr:uid="{00000000-0005-0000-0000-0000289C0000}"/>
    <cellStyle name="Normal 7 2 8 3" xfId="20899" xr:uid="{00000000-0005-0000-0000-0000299C0000}"/>
    <cellStyle name="Normal 7 2 8 3 2" xfId="20900" xr:uid="{00000000-0005-0000-0000-00002A9C0000}"/>
    <cellStyle name="Normal 7 2 8 3 2 2" xfId="43540" xr:uid="{00000000-0005-0000-0000-00002B9C0000}"/>
    <cellStyle name="Normal 7 2 8 3 3" xfId="33522" xr:uid="{00000000-0005-0000-0000-00002C9C0000}"/>
    <cellStyle name="Normal 7 2 8 4" xfId="20901" xr:uid="{00000000-0005-0000-0000-00002D9C0000}"/>
    <cellStyle name="Normal 7 2 8 4 2" xfId="37187" xr:uid="{00000000-0005-0000-0000-00002E9C0000}"/>
    <cellStyle name="Normal 7 2 8 5" xfId="26593" xr:uid="{00000000-0005-0000-0000-00002F9C0000}"/>
    <cellStyle name="Normal 7 2 9" xfId="20902" xr:uid="{00000000-0005-0000-0000-0000309C0000}"/>
    <cellStyle name="Normal 7 2 9 2" xfId="20903" xr:uid="{00000000-0005-0000-0000-0000319C0000}"/>
    <cellStyle name="Normal 7 2 9 2 2" xfId="20904" xr:uid="{00000000-0005-0000-0000-0000329C0000}"/>
    <cellStyle name="Normal 7 2 9 2 2 2" xfId="43541" xr:uid="{00000000-0005-0000-0000-0000339C0000}"/>
    <cellStyle name="Normal 7 2 9 2 3" xfId="33523" xr:uid="{00000000-0005-0000-0000-0000349C0000}"/>
    <cellStyle name="Normal 7 2 9 3" xfId="20905" xr:uid="{00000000-0005-0000-0000-0000359C0000}"/>
    <cellStyle name="Normal 7 2 9 3 2" xfId="20906" xr:uid="{00000000-0005-0000-0000-0000369C0000}"/>
    <cellStyle name="Normal 7 2 9 3 2 2" xfId="43542" xr:uid="{00000000-0005-0000-0000-0000379C0000}"/>
    <cellStyle name="Normal 7 2 9 3 3" xfId="33524" xr:uid="{00000000-0005-0000-0000-0000389C0000}"/>
    <cellStyle name="Normal 7 2 9 4" xfId="20907" xr:uid="{00000000-0005-0000-0000-0000399C0000}"/>
    <cellStyle name="Normal 7 2 9 4 2" xfId="37188" xr:uid="{00000000-0005-0000-0000-00003A9C0000}"/>
    <cellStyle name="Normal 7 2 9 5" xfId="26594" xr:uid="{00000000-0005-0000-0000-00003B9C0000}"/>
    <cellStyle name="Normal 7 20" xfId="44036" xr:uid="{00000000-0005-0000-0000-00003C9C0000}"/>
    <cellStyle name="Normal 7 3" xfId="20908" xr:uid="{00000000-0005-0000-0000-00003D9C0000}"/>
    <cellStyle name="Normal 7 3 10" xfId="20909" xr:uid="{00000000-0005-0000-0000-00003E9C0000}"/>
    <cellStyle name="Normal 7 3 10 2" xfId="20910" xr:uid="{00000000-0005-0000-0000-00003F9C0000}"/>
    <cellStyle name="Normal 7 3 10 2 2" xfId="43543" xr:uid="{00000000-0005-0000-0000-0000409C0000}"/>
    <cellStyle name="Normal 7 3 10 3" xfId="33525" xr:uid="{00000000-0005-0000-0000-0000419C0000}"/>
    <cellStyle name="Normal 7 3 11" xfId="20911" xr:uid="{00000000-0005-0000-0000-0000429C0000}"/>
    <cellStyle name="Normal 7 3 11 2" xfId="20912" xr:uid="{00000000-0005-0000-0000-0000439C0000}"/>
    <cellStyle name="Normal 7 3 11 2 2" xfId="43544" xr:uid="{00000000-0005-0000-0000-0000449C0000}"/>
    <cellStyle name="Normal 7 3 11 3" xfId="33526" xr:uid="{00000000-0005-0000-0000-0000459C0000}"/>
    <cellStyle name="Normal 7 3 12" xfId="23345" xr:uid="{00000000-0005-0000-0000-0000469C0000}"/>
    <cellStyle name="Normal 7 3 13" xfId="44056" xr:uid="{00000000-0005-0000-0000-0000479C0000}"/>
    <cellStyle name="Normal 7 3 2" xfId="20913" xr:uid="{00000000-0005-0000-0000-0000489C0000}"/>
    <cellStyle name="Normal 7 3 2 10" xfId="20914" xr:uid="{00000000-0005-0000-0000-0000499C0000}"/>
    <cellStyle name="Normal 7 3 2 10 2" xfId="34099" xr:uid="{00000000-0005-0000-0000-00004A9C0000}"/>
    <cellStyle name="Normal 7 3 2 11" xfId="23497" xr:uid="{00000000-0005-0000-0000-00004B9C0000}"/>
    <cellStyle name="Normal 7 3 2 2" xfId="20915" xr:uid="{00000000-0005-0000-0000-00004C9C0000}"/>
    <cellStyle name="Normal 7 3 2 2 2" xfId="20916" xr:uid="{00000000-0005-0000-0000-00004D9C0000}"/>
    <cellStyle name="Normal 7 3 2 2 2 2" xfId="20917" xr:uid="{00000000-0005-0000-0000-00004E9C0000}"/>
    <cellStyle name="Normal 7 3 2 2 2 2 2" xfId="20918" xr:uid="{00000000-0005-0000-0000-00004F9C0000}"/>
    <cellStyle name="Normal 7 3 2 2 2 2 2 2" xfId="20919" xr:uid="{00000000-0005-0000-0000-0000509C0000}"/>
    <cellStyle name="Normal 7 3 2 2 2 2 2 2 2" xfId="43545" xr:uid="{00000000-0005-0000-0000-0000519C0000}"/>
    <cellStyle name="Normal 7 3 2 2 2 2 2 3" xfId="33527" xr:uid="{00000000-0005-0000-0000-0000529C0000}"/>
    <cellStyle name="Normal 7 3 2 2 2 2 3" xfId="20920" xr:uid="{00000000-0005-0000-0000-0000539C0000}"/>
    <cellStyle name="Normal 7 3 2 2 2 2 3 2" xfId="20921" xr:uid="{00000000-0005-0000-0000-0000549C0000}"/>
    <cellStyle name="Normal 7 3 2 2 2 2 3 2 2" xfId="43546" xr:uid="{00000000-0005-0000-0000-0000559C0000}"/>
    <cellStyle name="Normal 7 3 2 2 2 2 3 3" xfId="33528" xr:uid="{00000000-0005-0000-0000-0000569C0000}"/>
    <cellStyle name="Normal 7 3 2 2 2 2 4" xfId="20922" xr:uid="{00000000-0005-0000-0000-0000579C0000}"/>
    <cellStyle name="Normal 7 3 2 2 2 2 4 2" xfId="37193" xr:uid="{00000000-0005-0000-0000-0000589C0000}"/>
    <cellStyle name="Normal 7 3 2 2 2 2 5" xfId="26599" xr:uid="{00000000-0005-0000-0000-0000599C0000}"/>
    <cellStyle name="Normal 7 3 2 2 2 3" xfId="20923" xr:uid="{00000000-0005-0000-0000-00005A9C0000}"/>
    <cellStyle name="Normal 7 3 2 2 2 3 2" xfId="20924" xr:uid="{00000000-0005-0000-0000-00005B9C0000}"/>
    <cellStyle name="Normal 7 3 2 2 2 3 2 2" xfId="20925" xr:uid="{00000000-0005-0000-0000-00005C9C0000}"/>
    <cellStyle name="Normal 7 3 2 2 2 3 2 2 2" xfId="43547" xr:uid="{00000000-0005-0000-0000-00005D9C0000}"/>
    <cellStyle name="Normal 7 3 2 2 2 3 2 3" xfId="33529" xr:uid="{00000000-0005-0000-0000-00005E9C0000}"/>
    <cellStyle name="Normal 7 3 2 2 2 3 3" xfId="20926" xr:uid="{00000000-0005-0000-0000-00005F9C0000}"/>
    <cellStyle name="Normal 7 3 2 2 2 3 3 2" xfId="20927" xr:uid="{00000000-0005-0000-0000-0000609C0000}"/>
    <cellStyle name="Normal 7 3 2 2 2 3 3 2 2" xfId="43548" xr:uid="{00000000-0005-0000-0000-0000619C0000}"/>
    <cellStyle name="Normal 7 3 2 2 2 3 3 3" xfId="33530" xr:uid="{00000000-0005-0000-0000-0000629C0000}"/>
    <cellStyle name="Normal 7 3 2 2 2 3 4" xfId="20928" xr:uid="{00000000-0005-0000-0000-0000639C0000}"/>
    <cellStyle name="Normal 7 3 2 2 2 3 4 2" xfId="37194" xr:uid="{00000000-0005-0000-0000-0000649C0000}"/>
    <cellStyle name="Normal 7 3 2 2 2 3 5" xfId="26600" xr:uid="{00000000-0005-0000-0000-0000659C0000}"/>
    <cellStyle name="Normal 7 3 2 2 2 4" xfId="20929" xr:uid="{00000000-0005-0000-0000-0000669C0000}"/>
    <cellStyle name="Normal 7 3 2 2 2 4 2" xfId="20930" xr:uid="{00000000-0005-0000-0000-0000679C0000}"/>
    <cellStyle name="Normal 7 3 2 2 2 4 2 2" xfId="43549" xr:uid="{00000000-0005-0000-0000-0000689C0000}"/>
    <cellStyle name="Normal 7 3 2 2 2 4 3" xfId="33531" xr:uid="{00000000-0005-0000-0000-0000699C0000}"/>
    <cellStyle name="Normal 7 3 2 2 2 5" xfId="20931" xr:uid="{00000000-0005-0000-0000-00006A9C0000}"/>
    <cellStyle name="Normal 7 3 2 2 2 5 2" xfId="20932" xr:uid="{00000000-0005-0000-0000-00006B9C0000}"/>
    <cellStyle name="Normal 7 3 2 2 2 5 2 2" xfId="43550" xr:uid="{00000000-0005-0000-0000-00006C9C0000}"/>
    <cellStyle name="Normal 7 3 2 2 2 5 3" xfId="33532" xr:uid="{00000000-0005-0000-0000-00006D9C0000}"/>
    <cellStyle name="Normal 7 3 2 2 2 6" xfId="20933" xr:uid="{00000000-0005-0000-0000-00006E9C0000}"/>
    <cellStyle name="Normal 7 3 2 2 2 6 2" xfId="37192" xr:uid="{00000000-0005-0000-0000-00006F9C0000}"/>
    <cellStyle name="Normal 7 3 2 2 2 7" xfId="26598" xr:uid="{00000000-0005-0000-0000-0000709C0000}"/>
    <cellStyle name="Normal 7 3 2 2 3" xfId="20934" xr:uid="{00000000-0005-0000-0000-0000719C0000}"/>
    <cellStyle name="Normal 7 3 2 2 3 2" xfId="20935" xr:uid="{00000000-0005-0000-0000-0000729C0000}"/>
    <cellStyle name="Normal 7 3 2 2 3 2 2" xfId="20936" xr:uid="{00000000-0005-0000-0000-0000739C0000}"/>
    <cellStyle name="Normal 7 3 2 2 3 2 2 2" xfId="43551" xr:uid="{00000000-0005-0000-0000-0000749C0000}"/>
    <cellStyle name="Normal 7 3 2 2 3 2 3" xfId="33533" xr:uid="{00000000-0005-0000-0000-0000759C0000}"/>
    <cellStyle name="Normal 7 3 2 2 3 3" xfId="20937" xr:uid="{00000000-0005-0000-0000-0000769C0000}"/>
    <cellStyle name="Normal 7 3 2 2 3 3 2" xfId="20938" xr:uid="{00000000-0005-0000-0000-0000779C0000}"/>
    <cellStyle name="Normal 7 3 2 2 3 3 2 2" xfId="43552" xr:uid="{00000000-0005-0000-0000-0000789C0000}"/>
    <cellStyle name="Normal 7 3 2 2 3 3 3" xfId="33534" xr:uid="{00000000-0005-0000-0000-0000799C0000}"/>
    <cellStyle name="Normal 7 3 2 2 3 4" xfId="20939" xr:uid="{00000000-0005-0000-0000-00007A9C0000}"/>
    <cellStyle name="Normal 7 3 2 2 3 4 2" xfId="37195" xr:uid="{00000000-0005-0000-0000-00007B9C0000}"/>
    <cellStyle name="Normal 7 3 2 2 3 5" xfId="26601" xr:uid="{00000000-0005-0000-0000-00007C9C0000}"/>
    <cellStyle name="Normal 7 3 2 2 4" xfId="20940" xr:uid="{00000000-0005-0000-0000-00007D9C0000}"/>
    <cellStyle name="Normal 7 3 2 2 4 2" xfId="20941" xr:uid="{00000000-0005-0000-0000-00007E9C0000}"/>
    <cellStyle name="Normal 7 3 2 2 4 2 2" xfId="20942" xr:uid="{00000000-0005-0000-0000-00007F9C0000}"/>
    <cellStyle name="Normal 7 3 2 2 4 2 2 2" xfId="43553" xr:uid="{00000000-0005-0000-0000-0000809C0000}"/>
    <cellStyle name="Normal 7 3 2 2 4 2 3" xfId="33535" xr:uid="{00000000-0005-0000-0000-0000819C0000}"/>
    <cellStyle name="Normal 7 3 2 2 4 3" xfId="20943" xr:uid="{00000000-0005-0000-0000-0000829C0000}"/>
    <cellStyle name="Normal 7 3 2 2 4 3 2" xfId="20944" xr:uid="{00000000-0005-0000-0000-0000839C0000}"/>
    <cellStyle name="Normal 7 3 2 2 4 3 2 2" xfId="43554" xr:uid="{00000000-0005-0000-0000-0000849C0000}"/>
    <cellStyle name="Normal 7 3 2 2 4 3 3" xfId="33536" xr:uid="{00000000-0005-0000-0000-0000859C0000}"/>
    <cellStyle name="Normal 7 3 2 2 4 4" xfId="20945" xr:uid="{00000000-0005-0000-0000-0000869C0000}"/>
    <cellStyle name="Normal 7 3 2 2 4 4 2" xfId="37196" xr:uid="{00000000-0005-0000-0000-0000879C0000}"/>
    <cellStyle name="Normal 7 3 2 2 4 5" xfId="26602" xr:uid="{00000000-0005-0000-0000-0000889C0000}"/>
    <cellStyle name="Normal 7 3 2 2 5" xfId="20946" xr:uid="{00000000-0005-0000-0000-0000899C0000}"/>
    <cellStyle name="Normal 7 3 2 2 5 2" xfId="20947" xr:uid="{00000000-0005-0000-0000-00008A9C0000}"/>
    <cellStyle name="Normal 7 3 2 2 5 2 2" xfId="43555" xr:uid="{00000000-0005-0000-0000-00008B9C0000}"/>
    <cellStyle name="Normal 7 3 2 2 5 3" xfId="33537" xr:uid="{00000000-0005-0000-0000-00008C9C0000}"/>
    <cellStyle name="Normal 7 3 2 2 6" xfId="20948" xr:uid="{00000000-0005-0000-0000-00008D9C0000}"/>
    <cellStyle name="Normal 7 3 2 2 6 2" xfId="20949" xr:uid="{00000000-0005-0000-0000-00008E9C0000}"/>
    <cellStyle name="Normal 7 3 2 2 6 2 2" xfId="43556" xr:uid="{00000000-0005-0000-0000-00008F9C0000}"/>
    <cellStyle name="Normal 7 3 2 2 6 3" xfId="33538" xr:uid="{00000000-0005-0000-0000-0000909C0000}"/>
    <cellStyle name="Normal 7 3 2 2 7" xfId="20950" xr:uid="{00000000-0005-0000-0000-0000919C0000}"/>
    <cellStyle name="Normal 7 3 2 2 7 2" xfId="37191" xr:uid="{00000000-0005-0000-0000-0000929C0000}"/>
    <cellStyle name="Normal 7 3 2 2 8" xfId="26597" xr:uid="{00000000-0005-0000-0000-0000939C0000}"/>
    <cellStyle name="Normal 7 3 2 3" xfId="20951" xr:uid="{00000000-0005-0000-0000-0000949C0000}"/>
    <cellStyle name="Normal 7 3 2 3 2" xfId="20952" xr:uid="{00000000-0005-0000-0000-0000959C0000}"/>
    <cellStyle name="Normal 7 3 2 3 2 2" xfId="20953" xr:uid="{00000000-0005-0000-0000-0000969C0000}"/>
    <cellStyle name="Normal 7 3 2 3 2 2 2" xfId="20954" xr:uid="{00000000-0005-0000-0000-0000979C0000}"/>
    <cellStyle name="Normal 7 3 2 3 2 2 2 2" xfId="20955" xr:uid="{00000000-0005-0000-0000-0000989C0000}"/>
    <cellStyle name="Normal 7 3 2 3 2 2 2 2 2" xfId="43557" xr:uid="{00000000-0005-0000-0000-0000999C0000}"/>
    <cellStyle name="Normal 7 3 2 3 2 2 2 3" xfId="33539" xr:uid="{00000000-0005-0000-0000-00009A9C0000}"/>
    <cellStyle name="Normal 7 3 2 3 2 2 3" xfId="20956" xr:uid="{00000000-0005-0000-0000-00009B9C0000}"/>
    <cellStyle name="Normal 7 3 2 3 2 2 3 2" xfId="20957" xr:uid="{00000000-0005-0000-0000-00009C9C0000}"/>
    <cellStyle name="Normal 7 3 2 3 2 2 3 2 2" xfId="43558" xr:uid="{00000000-0005-0000-0000-00009D9C0000}"/>
    <cellStyle name="Normal 7 3 2 3 2 2 3 3" xfId="33540" xr:uid="{00000000-0005-0000-0000-00009E9C0000}"/>
    <cellStyle name="Normal 7 3 2 3 2 2 4" xfId="20958" xr:uid="{00000000-0005-0000-0000-00009F9C0000}"/>
    <cellStyle name="Normal 7 3 2 3 2 2 4 2" xfId="37199" xr:uid="{00000000-0005-0000-0000-0000A09C0000}"/>
    <cellStyle name="Normal 7 3 2 3 2 2 5" xfId="26605" xr:uid="{00000000-0005-0000-0000-0000A19C0000}"/>
    <cellStyle name="Normal 7 3 2 3 2 3" xfId="20959" xr:uid="{00000000-0005-0000-0000-0000A29C0000}"/>
    <cellStyle name="Normal 7 3 2 3 2 3 2" xfId="20960" xr:uid="{00000000-0005-0000-0000-0000A39C0000}"/>
    <cellStyle name="Normal 7 3 2 3 2 3 2 2" xfId="20961" xr:uid="{00000000-0005-0000-0000-0000A49C0000}"/>
    <cellStyle name="Normal 7 3 2 3 2 3 2 2 2" xfId="43559" xr:uid="{00000000-0005-0000-0000-0000A59C0000}"/>
    <cellStyle name="Normal 7 3 2 3 2 3 2 3" xfId="33541" xr:uid="{00000000-0005-0000-0000-0000A69C0000}"/>
    <cellStyle name="Normal 7 3 2 3 2 3 3" xfId="20962" xr:uid="{00000000-0005-0000-0000-0000A79C0000}"/>
    <cellStyle name="Normal 7 3 2 3 2 3 3 2" xfId="20963" xr:uid="{00000000-0005-0000-0000-0000A89C0000}"/>
    <cellStyle name="Normal 7 3 2 3 2 3 3 2 2" xfId="43560" xr:uid="{00000000-0005-0000-0000-0000A99C0000}"/>
    <cellStyle name="Normal 7 3 2 3 2 3 3 3" xfId="33542" xr:uid="{00000000-0005-0000-0000-0000AA9C0000}"/>
    <cellStyle name="Normal 7 3 2 3 2 3 4" xfId="20964" xr:uid="{00000000-0005-0000-0000-0000AB9C0000}"/>
    <cellStyle name="Normal 7 3 2 3 2 3 4 2" xfId="37200" xr:uid="{00000000-0005-0000-0000-0000AC9C0000}"/>
    <cellStyle name="Normal 7 3 2 3 2 3 5" xfId="26606" xr:uid="{00000000-0005-0000-0000-0000AD9C0000}"/>
    <cellStyle name="Normal 7 3 2 3 2 4" xfId="20965" xr:uid="{00000000-0005-0000-0000-0000AE9C0000}"/>
    <cellStyle name="Normal 7 3 2 3 2 4 2" xfId="20966" xr:uid="{00000000-0005-0000-0000-0000AF9C0000}"/>
    <cellStyle name="Normal 7 3 2 3 2 4 2 2" xfId="43561" xr:uid="{00000000-0005-0000-0000-0000B09C0000}"/>
    <cellStyle name="Normal 7 3 2 3 2 4 3" xfId="33543" xr:uid="{00000000-0005-0000-0000-0000B19C0000}"/>
    <cellStyle name="Normal 7 3 2 3 2 5" xfId="20967" xr:uid="{00000000-0005-0000-0000-0000B29C0000}"/>
    <cellStyle name="Normal 7 3 2 3 2 5 2" xfId="20968" xr:uid="{00000000-0005-0000-0000-0000B39C0000}"/>
    <cellStyle name="Normal 7 3 2 3 2 5 2 2" xfId="43562" xr:uid="{00000000-0005-0000-0000-0000B49C0000}"/>
    <cellStyle name="Normal 7 3 2 3 2 5 3" xfId="33544" xr:uid="{00000000-0005-0000-0000-0000B59C0000}"/>
    <cellStyle name="Normal 7 3 2 3 2 6" xfId="20969" xr:uid="{00000000-0005-0000-0000-0000B69C0000}"/>
    <cellStyle name="Normal 7 3 2 3 2 6 2" xfId="37198" xr:uid="{00000000-0005-0000-0000-0000B79C0000}"/>
    <cellStyle name="Normal 7 3 2 3 2 7" xfId="26604" xr:uid="{00000000-0005-0000-0000-0000B89C0000}"/>
    <cellStyle name="Normal 7 3 2 3 3" xfId="20970" xr:uid="{00000000-0005-0000-0000-0000B99C0000}"/>
    <cellStyle name="Normal 7 3 2 3 3 2" xfId="20971" xr:uid="{00000000-0005-0000-0000-0000BA9C0000}"/>
    <cellStyle name="Normal 7 3 2 3 3 2 2" xfId="20972" xr:uid="{00000000-0005-0000-0000-0000BB9C0000}"/>
    <cellStyle name="Normal 7 3 2 3 3 2 2 2" xfId="43563" xr:uid="{00000000-0005-0000-0000-0000BC9C0000}"/>
    <cellStyle name="Normal 7 3 2 3 3 2 3" xfId="33545" xr:uid="{00000000-0005-0000-0000-0000BD9C0000}"/>
    <cellStyle name="Normal 7 3 2 3 3 3" xfId="20973" xr:uid="{00000000-0005-0000-0000-0000BE9C0000}"/>
    <cellStyle name="Normal 7 3 2 3 3 3 2" xfId="20974" xr:uid="{00000000-0005-0000-0000-0000BF9C0000}"/>
    <cellStyle name="Normal 7 3 2 3 3 3 2 2" xfId="43564" xr:uid="{00000000-0005-0000-0000-0000C09C0000}"/>
    <cellStyle name="Normal 7 3 2 3 3 3 3" xfId="33546" xr:uid="{00000000-0005-0000-0000-0000C19C0000}"/>
    <cellStyle name="Normal 7 3 2 3 3 4" xfId="20975" xr:uid="{00000000-0005-0000-0000-0000C29C0000}"/>
    <cellStyle name="Normal 7 3 2 3 3 4 2" xfId="37201" xr:uid="{00000000-0005-0000-0000-0000C39C0000}"/>
    <cellStyle name="Normal 7 3 2 3 3 5" xfId="26607" xr:uid="{00000000-0005-0000-0000-0000C49C0000}"/>
    <cellStyle name="Normal 7 3 2 3 4" xfId="20976" xr:uid="{00000000-0005-0000-0000-0000C59C0000}"/>
    <cellStyle name="Normal 7 3 2 3 4 2" xfId="20977" xr:uid="{00000000-0005-0000-0000-0000C69C0000}"/>
    <cellStyle name="Normal 7 3 2 3 4 2 2" xfId="20978" xr:uid="{00000000-0005-0000-0000-0000C79C0000}"/>
    <cellStyle name="Normal 7 3 2 3 4 2 2 2" xfId="43565" xr:uid="{00000000-0005-0000-0000-0000C89C0000}"/>
    <cellStyle name="Normal 7 3 2 3 4 2 3" xfId="33547" xr:uid="{00000000-0005-0000-0000-0000C99C0000}"/>
    <cellStyle name="Normal 7 3 2 3 4 3" xfId="20979" xr:uid="{00000000-0005-0000-0000-0000CA9C0000}"/>
    <cellStyle name="Normal 7 3 2 3 4 3 2" xfId="20980" xr:uid="{00000000-0005-0000-0000-0000CB9C0000}"/>
    <cellStyle name="Normal 7 3 2 3 4 3 2 2" xfId="43566" xr:uid="{00000000-0005-0000-0000-0000CC9C0000}"/>
    <cellStyle name="Normal 7 3 2 3 4 3 3" xfId="33548" xr:uid="{00000000-0005-0000-0000-0000CD9C0000}"/>
    <cellStyle name="Normal 7 3 2 3 4 4" xfId="20981" xr:uid="{00000000-0005-0000-0000-0000CE9C0000}"/>
    <cellStyle name="Normal 7 3 2 3 4 4 2" xfId="37202" xr:uid="{00000000-0005-0000-0000-0000CF9C0000}"/>
    <cellStyle name="Normal 7 3 2 3 4 5" xfId="26608" xr:uid="{00000000-0005-0000-0000-0000D09C0000}"/>
    <cellStyle name="Normal 7 3 2 3 5" xfId="20982" xr:uid="{00000000-0005-0000-0000-0000D19C0000}"/>
    <cellStyle name="Normal 7 3 2 3 5 2" xfId="20983" xr:uid="{00000000-0005-0000-0000-0000D29C0000}"/>
    <cellStyle name="Normal 7 3 2 3 5 2 2" xfId="43567" xr:uid="{00000000-0005-0000-0000-0000D39C0000}"/>
    <cellStyle name="Normal 7 3 2 3 5 3" xfId="33549" xr:uid="{00000000-0005-0000-0000-0000D49C0000}"/>
    <cellStyle name="Normal 7 3 2 3 6" xfId="20984" xr:uid="{00000000-0005-0000-0000-0000D59C0000}"/>
    <cellStyle name="Normal 7 3 2 3 6 2" xfId="20985" xr:uid="{00000000-0005-0000-0000-0000D69C0000}"/>
    <cellStyle name="Normal 7 3 2 3 6 2 2" xfId="43568" xr:uid="{00000000-0005-0000-0000-0000D79C0000}"/>
    <cellStyle name="Normal 7 3 2 3 6 3" xfId="33550" xr:uid="{00000000-0005-0000-0000-0000D89C0000}"/>
    <cellStyle name="Normal 7 3 2 3 7" xfId="20986" xr:uid="{00000000-0005-0000-0000-0000D99C0000}"/>
    <cellStyle name="Normal 7 3 2 3 7 2" xfId="37197" xr:uid="{00000000-0005-0000-0000-0000DA9C0000}"/>
    <cellStyle name="Normal 7 3 2 3 8" xfId="26603" xr:uid="{00000000-0005-0000-0000-0000DB9C0000}"/>
    <cellStyle name="Normal 7 3 2 4" xfId="20987" xr:uid="{00000000-0005-0000-0000-0000DC9C0000}"/>
    <cellStyle name="Normal 7 3 2 4 2" xfId="20988" xr:uid="{00000000-0005-0000-0000-0000DD9C0000}"/>
    <cellStyle name="Normal 7 3 2 4 2 2" xfId="20989" xr:uid="{00000000-0005-0000-0000-0000DE9C0000}"/>
    <cellStyle name="Normal 7 3 2 4 2 2 2" xfId="20990" xr:uid="{00000000-0005-0000-0000-0000DF9C0000}"/>
    <cellStyle name="Normal 7 3 2 4 2 2 2 2" xfId="43569" xr:uid="{00000000-0005-0000-0000-0000E09C0000}"/>
    <cellStyle name="Normal 7 3 2 4 2 2 3" xfId="33551" xr:uid="{00000000-0005-0000-0000-0000E19C0000}"/>
    <cellStyle name="Normal 7 3 2 4 2 3" xfId="20991" xr:uid="{00000000-0005-0000-0000-0000E29C0000}"/>
    <cellStyle name="Normal 7 3 2 4 2 3 2" xfId="20992" xr:uid="{00000000-0005-0000-0000-0000E39C0000}"/>
    <cellStyle name="Normal 7 3 2 4 2 3 2 2" xfId="43570" xr:uid="{00000000-0005-0000-0000-0000E49C0000}"/>
    <cellStyle name="Normal 7 3 2 4 2 3 3" xfId="33552" xr:uid="{00000000-0005-0000-0000-0000E59C0000}"/>
    <cellStyle name="Normal 7 3 2 4 2 4" xfId="20993" xr:uid="{00000000-0005-0000-0000-0000E69C0000}"/>
    <cellStyle name="Normal 7 3 2 4 2 4 2" xfId="37204" xr:uid="{00000000-0005-0000-0000-0000E79C0000}"/>
    <cellStyle name="Normal 7 3 2 4 2 5" xfId="26610" xr:uid="{00000000-0005-0000-0000-0000E89C0000}"/>
    <cellStyle name="Normal 7 3 2 4 3" xfId="20994" xr:uid="{00000000-0005-0000-0000-0000E99C0000}"/>
    <cellStyle name="Normal 7 3 2 4 3 2" xfId="20995" xr:uid="{00000000-0005-0000-0000-0000EA9C0000}"/>
    <cellStyle name="Normal 7 3 2 4 3 2 2" xfId="20996" xr:uid="{00000000-0005-0000-0000-0000EB9C0000}"/>
    <cellStyle name="Normal 7 3 2 4 3 2 2 2" xfId="43571" xr:uid="{00000000-0005-0000-0000-0000EC9C0000}"/>
    <cellStyle name="Normal 7 3 2 4 3 2 3" xfId="33553" xr:uid="{00000000-0005-0000-0000-0000ED9C0000}"/>
    <cellStyle name="Normal 7 3 2 4 3 3" xfId="20997" xr:uid="{00000000-0005-0000-0000-0000EE9C0000}"/>
    <cellStyle name="Normal 7 3 2 4 3 3 2" xfId="20998" xr:uid="{00000000-0005-0000-0000-0000EF9C0000}"/>
    <cellStyle name="Normal 7 3 2 4 3 3 2 2" xfId="43572" xr:uid="{00000000-0005-0000-0000-0000F09C0000}"/>
    <cellStyle name="Normal 7 3 2 4 3 3 3" xfId="33554" xr:uid="{00000000-0005-0000-0000-0000F19C0000}"/>
    <cellStyle name="Normal 7 3 2 4 3 4" xfId="20999" xr:uid="{00000000-0005-0000-0000-0000F29C0000}"/>
    <cellStyle name="Normal 7 3 2 4 3 4 2" xfId="37205" xr:uid="{00000000-0005-0000-0000-0000F39C0000}"/>
    <cellStyle name="Normal 7 3 2 4 3 5" xfId="26611" xr:uid="{00000000-0005-0000-0000-0000F49C0000}"/>
    <cellStyle name="Normal 7 3 2 4 4" xfId="21000" xr:uid="{00000000-0005-0000-0000-0000F59C0000}"/>
    <cellStyle name="Normal 7 3 2 4 4 2" xfId="21001" xr:uid="{00000000-0005-0000-0000-0000F69C0000}"/>
    <cellStyle name="Normal 7 3 2 4 4 2 2" xfId="43573" xr:uid="{00000000-0005-0000-0000-0000F79C0000}"/>
    <cellStyle name="Normal 7 3 2 4 4 3" xfId="33555" xr:uid="{00000000-0005-0000-0000-0000F89C0000}"/>
    <cellStyle name="Normal 7 3 2 4 5" xfId="21002" xr:uid="{00000000-0005-0000-0000-0000F99C0000}"/>
    <cellStyle name="Normal 7 3 2 4 5 2" xfId="21003" xr:uid="{00000000-0005-0000-0000-0000FA9C0000}"/>
    <cellStyle name="Normal 7 3 2 4 5 2 2" xfId="43574" xr:uid="{00000000-0005-0000-0000-0000FB9C0000}"/>
    <cellStyle name="Normal 7 3 2 4 5 3" xfId="33556" xr:uid="{00000000-0005-0000-0000-0000FC9C0000}"/>
    <cellStyle name="Normal 7 3 2 4 6" xfId="21004" xr:uid="{00000000-0005-0000-0000-0000FD9C0000}"/>
    <cellStyle name="Normal 7 3 2 4 6 2" xfId="37203" xr:uid="{00000000-0005-0000-0000-0000FE9C0000}"/>
    <cellStyle name="Normal 7 3 2 4 7" xfId="26609" xr:uid="{00000000-0005-0000-0000-0000FF9C0000}"/>
    <cellStyle name="Normal 7 3 2 5" xfId="21005" xr:uid="{00000000-0005-0000-0000-0000009D0000}"/>
    <cellStyle name="Normal 7 3 2 5 2" xfId="21006" xr:uid="{00000000-0005-0000-0000-0000019D0000}"/>
    <cellStyle name="Normal 7 3 2 5 2 2" xfId="21007" xr:uid="{00000000-0005-0000-0000-0000029D0000}"/>
    <cellStyle name="Normal 7 3 2 5 2 2 2" xfId="43575" xr:uid="{00000000-0005-0000-0000-0000039D0000}"/>
    <cellStyle name="Normal 7 3 2 5 2 3" xfId="33557" xr:uid="{00000000-0005-0000-0000-0000049D0000}"/>
    <cellStyle name="Normal 7 3 2 5 3" xfId="21008" xr:uid="{00000000-0005-0000-0000-0000059D0000}"/>
    <cellStyle name="Normal 7 3 2 5 3 2" xfId="21009" xr:uid="{00000000-0005-0000-0000-0000069D0000}"/>
    <cellStyle name="Normal 7 3 2 5 3 2 2" xfId="43576" xr:uid="{00000000-0005-0000-0000-0000079D0000}"/>
    <cellStyle name="Normal 7 3 2 5 3 3" xfId="33558" xr:uid="{00000000-0005-0000-0000-0000089D0000}"/>
    <cellStyle name="Normal 7 3 2 5 4" xfId="21010" xr:uid="{00000000-0005-0000-0000-0000099D0000}"/>
    <cellStyle name="Normal 7 3 2 5 4 2" xfId="37206" xr:uid="{00000000-0005-0000-0000-00000A9D0000}"/>
    <cellStyle name="Normal 7 3 2 5 5" xfId="26612" xr:uid="{00000000-0005-0000-0000-00000B9D0000}"/>
    <cellStyle name="Normal 7 3 2 6" xfId="21011" xr:uid="{00000000-0005-0000-0000-00000C9D0000}"/>
    <cellStyle name="Normal 7 3 2 6 2" xfId="21012" xr:uid="{00000000-0005-0000-0000-00000D9D0000}"/>
    <cellStyle name="Normal 7 3 2 6 2 2" xfId="21013" xr:uid="{00000000-0005-0000-0000-00000E9D0000}"/>
    <cellStyle name="Normal 7 3 2 6 2 2 2" xfId="43577" xr:uid="{00000000-0005-0000-0000-00000F9D0000}"/>
    <cellStyle name="Normal 7 3 2 6 2 3" xfId="33559" xr:uid="{00000000-0005-0000-0000-0000109D0000}"/>
    <cellStyle name="Normal 7 3 2 6 3" xfId="21014" xr:uid="{00000000-0005-0000-0000-0000119D0000}"/>
    <cellStyle name="Normal 7 3 2 6 3 2" xfId="21015" xr:uid="{00000000-0005-0000-0000-0000129D0000}"/>
    <cellStyle name="Normal 7 3 2 6 3 2 2" xfId="43578" xr:uid="{00000000-0005-0000-0000-0000139D0000}"/>
    <cellStyle name="Normal 7 3 2 6 3 3" xfId="33560" xr:uid="{00000000-0005-0000-0000-0000149D0000}"/>
    <cellStyle name="Normal 7 3 2 6 4" xfId="21016" xr:uid="{00000000-0005-0000-0000-0000159D0000}"/>
    <cellStyle name="Normal 7 3 2 6 4 2" xfId="37207" xr:uid="{00000000-0005-0000-0000-0000169D0000}"/>
    <cellStyle name="Normal 7 3 2 6 5" xfId="26613" xr:uid="{00000000-0005-0000-0000-0000179D0000}"/>
    <cellStyle name="Normal 7 3 2 7" xfId="21017" xr:uid="{00000000-0005-0000-0000-0000189D0000}"/>
    <cellStyle name="Normal 7 3 2 7 2" xfId="21018" xr:uid="{00000000-0005-0000-0000-0000199D0000}"/>
    <cellStyle name="Normal 7 3 2 7 2 2" xfId="37190" xr:uid="{00000000-0005-0000-0000-00001A9D0000}"/>
    <cellStyle name="Normal 7 3 2 7 3" xfId="26596" xr:uid="{00000000-0005-0000-0000-00001B9D0000}"/>
    <cellStyle name="Normal 7 3 2 8" xfId="21019" xr:uid="{00000000-0005-0000-0000-00001C9D0000}"/>
    <cellStyle name="Normal 7 3 2 8 2" xfId="21020" xr:uid="{00000000-0005-0000-0000-00001D9D0000}"/>
    <cellStyle name="Normal 7 3 2 8 2 2" xfId="43579" xr:uid="{00000000-0005-0000-0000-00001E9D0000}"/>
    <cellStyle name="Normal 7 3 2 8 3" xfId="33561" xr:uid="{00000000-0005-0000-0000-00001F9D0000}"/>
    <cellStyle name="Normal 7 3 2 9" xfId="21021" xr:uid="{00000000-0005-0000-0000-0000209D0000}"/>
    <cellStyle name="Normal 7 3 2 9 2" xfId="21022" xr:uid="{00000000-0005-0000-0000-0000219D0000}"/>
    <cellStyle name="Normal 7 3 2 9 2 2" xfId="43580" xr:uid="{00000000-0005-0000-0000-0000229D0000}"/>
    <cellStyle name="Normal 7 3 2 9 3" xfId="33562" xr:uid="{00000000-0005-0000-0000-0000239D0000}"/>
    <cellStyle name="Normal 7 3 3" xfId="21023" xr:uid="{00000000-0005-0000-0000-0000249D0000}"/>
    <cellStyle name="Normal 7 3 3 2" xfId="21024" xr:uid="{00000000-0005-0000-0000-0000259D0000}"/>
    <cellStyle name="Normal 7 3 3 2 2" xfId="21025" xr:uid="{00000000-0005-0000-0000-0000269D0000}"/>
    <cellStyle name="Normal 7 3 3 2 2 2" xfId="21026" xr:uid="{00000000-0005-0000-0000-0000279D0000}"/>
    <cellStyle name="Normal 7 3 3 2 2 2 2" xfId="21027" xr:uid="{00000000-0005-0000-0000-0000289D0000}"/>
    <cellStyle name="Normal 7 3 3 2 2 2 2 2" xfId="43581" xr:uid="{00000000-0005-0000-0000-0000299D0000}"/>
    <cellStyle name="Normal 7 3 3 2 2 2 3" xfId="33563" xr:uid="{00000000-0005-0000-0000-00002A9D0000}"/>
    <cellStyle name="Normal 7 3 3 2 2 3" xfId="21028" xr:uid="{00000000-0005-0000-0000-00002B9D0000}"/>
    <cellStyle name="Normal 7 3 3 2 2 3 2" xfId="21029" xr:uid="{00000000-0005-0000-0000-00002C9D0000}"/>
    <cellStyle name="Normal 7 3 3 2 2 3 2 2" xfId="43582" xr:uid="{00000000-0005-0000-0000-00002D9D0000}"/>
    <cellStyle name="Normal 7 3 3 2 2 3 3" xfId="33564" xr:uid="{00000000-0005-0000-0000-00002E9D0000}"/>
    <cellStyle name="Normal 7 3 3 2 2 4" xfId="21030" xr:uid="{00000000-0005-0000-0000-00002F9D0000}"/>
    <cellStyle name="Normal 7 3 3 2 2 4 2" xfId="37210" xr:uid="{00000000-0005-0000-0000-0000309D0000}"/>
    <cellStyle name="Normal 7 3 3 2 2 5" xfId="26616" xr:uid="{00000000-0005-0000-0000-0000319D0000}"/>
    <cellStyle name="Normal 7 3 3 2 3" xfId="21031" xr:uid="{00000000-0005-0000-0000-0000329D0000}"/>
    <cellStyle name="Normal 7 3 3 2 3 2" xfId="21032" xr:uid="{00000000-0005-0000-0000-0000339D0000}"/>
    <cellStyle name="Normal 7 3 3 2 3 2 2" xfId="21033" xr:uid="{00000000-0005-0000-0000-0000349D0000}"/>
    <cellStyle name="Normal 7 3 3 2 3 2 2 2" xfId="43583" xr:uid="{00000000-0005-0000-0000-0000359D0000}"/>
    <cellStyle name="Normal 7 3 3 2 3 2 3" xfId="33565" xr:uid="{00000000-0005-0000-0000-0000369D0000}"/>
    <cellStyle name="Normal 7 3 3 2 3 3" xfId="21034" xr:uid="{00000000-0005-0000-0000-0000379D0000}"/>
    <cellStyle name="Normal 7 3 3 2 3 3 2" xfId="21035" xr:uid="{00000000-0005-0000-0000-0000389D0000}"/>
    <cellStyle name="Normal 7 3 3 2 3 3 2 2" xfId="43584" xr:uid="{00000000-0005-0000-0000-0000399D0000}"/>
    <cellStyle name="Normal 7 3 3 2 3 3 3" xfId="33566" xr:uid="{00000000-0005-0000-0000-00003A9D0000}"/>
    <cellStyle name="Normal 7 3 3 2 3 4" xfId="21036" xr:uid="{00000000-0005-0000-0000-00003B9D0000}"/>
    <cellStyle name="Normal 7 3 3 2 3 4 2" xfId="37211" xr:uid="{00000000-0005-0000-0000-00003C9D0000}"/>
    <cellStyle name="Normal 7 3 3 2 3 5" xfId="26617" xr:uid="{00000000-0005-0000-0000-00003D9D0000}"/>
    <cellStyle name="Normal 7 3 3 2 4" xfId="21037" xr:uid="{00000000-0005-0000-0000-00003E9D0000}"/>
    <cellStyle name="Normal 7 3 3 2 4 2" xfId="21038" xr:uid="{00000000-0005-0000-0000-00003F9D0000}"/>
    <cellStyle name="Normal 7 3 3 2 4 2 2" xfId="43585" xr:uid="{00000000-0005-0000-0000-0000409D0000}"/>
    <cellStyle name="Normal 7 3 3 2 4 3" xfId="33567" xr:uid="{00000000-0005-0000-0000-0000419D0000}"/>
    <cellStyle name="Normal 7 3 3 2 5" xfId="21039" xr:uid="{00000000-0005-0000-0000-0000429D0000}"/>
    <cellStyle name="Normal 7 3 3 2 5 2" xfId="21040" xr:uid="{00000000-0005-0000-0000-0000439D0000}"/>
    <cellStyle name="Normal 7 3 3 2 5 2 2" xfId="43586" xr:uid="{00000000-0005-0000-0000-0000449D0000}"/>
    <cellStyle name="Normal 7 3 3 2 5 3" xfId="33568" xr:uid="{00000000-0005-0000-0000-0000459D0000}"/>
    <cellStyle name="Normal 7 3 3 2 6" xfId="21041" xr:uid="{00000000-0005-0000-0000-0000469D0000}"/>
    <cellStyle name="Normal 7 3 3 2 6 2" xfId="37209" xr:uid="{00000000-0005-0000-0000-0000479D0000}"/>
    <cellStyle name="Normal 7 3 3 2 7" xfId="26615" xr:uid="{00000000-0005-0000-0000-0000489D0000}"/>
    <cellStyle name="Normal 7 3 3 3" xfId="21042" xr:uid="{00000000-0005-0000-0000-0000499D0000}"/>
    <cellStyle name="Normal 7 3 3 3 2" xfId="21043" xr:uid="{00000000-0005-0000-0000-00004A9D0000}"/>
    <cellStyle name="Normal 7 3 3 3 2 2" xfId="21044" xr:uid="{00000000-0005-0000-0000-00004B9D0000}"/>
    <cellStyle name="Normal 7 3 3 3 2 2 2" xfId="43587" xr:uid="{00000000-0005-0000-0000-00004C9D0000}"/>
    <cellStyle name="Normal 7 3 3 3 2 3" xfId="33569" xr:uid="{00000000-0005-0000-0000-00004D9D0000}"/>
    <cellStyle name="Normal 7 3 3 3 3" xfId="21045" xr:uid="{00000000-0005-0000-0000-00004E9D0000}"/>
    <cellStyle name="Normal 7 3 3 3 3 2" xfId="21046" xr:uid="{00000000-0005-0000-0000-00004F9D0000}"/>
    <cellStyle name="Normal 7 3 3 3 3 2 2" xfId="43588" xr:uid="{00000000-0005-0000-0000-0000509D0000}"/>
    <cellStyle name="Normal 7 3 3 3 3 3" xfId="33570" xr:uid="{00000000-0005-0000-0000-0000519D0000}"/>
    <cellStyle name="Normal 7 3 3 3 4" xfId="21047" xr:uid="{00000000-0005-0000-0000-0000529D0000}"/>
    <cellStyle name="Normal 7 3 3 3 4 2" xfId="37212" xr:uid="{00000000-0005-0000-0000-0000539D0000}"/>
    <cellStyle name="Normal 7 3 3 3 5" xfId="26618" xr:uid="{00000000-0005-0000-0000-0000549D0000}"/>
    <cellStyle name="Normal 7 3 3 4" xfId="21048" xr:uid="{00000000-0005-0000-0000-0000559D0000}"/>
    <cellStyle name="Normal 7 3 3 4 2" xfId="21049" xr:uid="{00000000-0005-0000-0000-0000569D0000}"/>
    <cellStyle name="Normal 7 3 3 4 2 2" xfId="21050" xr:uid="{00000000-0005-0000-0000-0000579D0000}"/>
    <cellStyle name="Normal 7 3 3 4 2 2 2" xfId="43589" xr:uid="{00000000-0005-0000-0000-0000589D0000}"/>
    <cellStyle name="Normal 7 3 3 4 2 3" xfId="33571" xr:uid="{00000000-0005-0000-0000-0000599D0000}"/>
    <cellStyle name="Normal 7 3 3 4 3" xfId="21051" xr:uid="{00000000-0005-0000-0000-00005A9D0000}"/>
    <cellStyle name="Normal 7 3 3 4 3 2" xfId="21052" xr:uid="{00000000-0005-0000-0000-00005B9D0000}"/>
    <cellStyle name="Normal 7 3 3 4 3 2 2" xfId="43590" xr:uid="{00000000-0005-0000-0000-00005C9D0000}"/>
    <cellStyle name="Normal 7 3 3 4 3 3" xfId="33572" xr:uid="{00000000-0005-0000-0000-00005D9D0000}"/>
    <cellStyle name="Normal 7 3 3 4 4" xfId="21053" xr:uid="{00000000-0005-0000-0000-00005E9D0000}"/>
    <cellStyle name="Normal 7 3 3 4 4 2" xfId="37213" xr:uid="{00000000-0005-0000-0000-00005F9D0000}"/>
    <cellStyle name="Normal 7 3 3 4 5" xfId="26619" xr:uid="{00000000-0005-0000-0000-0000609D0000}"/>
    <cellStyle name="Normal 7 3 3 5" xfId="21054" xr:uid="{00000000-0005-0000-0000-0000619D0000}"/>
    <cellStyle name="Normal 7 3 3 5 2" xfId="21055" xr:uid="{00000000-0005-0000-0000-0000629D0000}"/>
    <cellStyle name="Normal 7 3 3 5 2 2" xfId="43591" xr:uid="{00000000-0005-0000-0000-0000639D0000}"/>
    <cellStyle name="Normal 7 3 3 5 3" xfId="33573" xr:uid="{00000000-0005-0000-0000-0000649D0000}"/>
    <cellStyle name="Normal 7 3 3 6" xfId="21056" xr:uid="{00000000-0005-0000-0000-0000659D0000}"/>
    <cellStyle name="Normal 7 3 3 6 2" xfId="21057" xr:uid="{00000000-0005-0000-0000-0000669D0000}"/>
    <cellStyle name="Normal 7 3 3 6 2 2" xfId="43592" xr:uid="{00000000-0005-0000-0000-0000679D0000}"/>
    <cellStyle name="Normal 7 3 3 6 3" xfId="33574" xr:uid="{00000000-0005-0000-0000-0000689D0000}"/>
    <cellStyle name="Normal 7 3 3 7" xfId="21058" xr:uid="{00000000-0005-0000-0000-0000699D0000}"/>
    <cellStyle name="Normal 7 3 3 7 2" xfId="37208" xr:uid="{00000000-0005-0000-0000-00006A9D0000}"/>
    <cellStyle name="Normal 7 3 3 8" xfId="26614" xr:uid="{00000000-0005-0000-0000-00006B9D0000}"/>
    <cellStyle name="Normal 7 3 4" xfId="21059" xr:uid="{00000000-0005-0000-0000-00006C9D0000}"/>
    <cellStyle name="Normal 7 3 4 2" xfId="21060" xr:uid="{00000000-0005-0000-0000-00006D9D0000}"/>
    <cellStyle name="Normal 7 3 4 2 2" xfId="21061" xr:uid="{00000000-0005-0000-0000-00006E9D0000}"/>
    <cellStyle name="Normal 7 3 4 2 2 2" xfId="21062" xr:uid="{00000000-0005-0000-0000-00006F9D0000}"/>
    <cellStyle name="Normal 7 3 4 2 2 2 2" xfId="21063" xr:uid="{00000000-0005-0000-0000-0000709D0000}"/>
    <cellStyle name="Normal 7 3 4 2 2 2 2 2" xfId="43593" xr:uid="{00000000-0005-0000-0000-0000719D0000}"/>
    <cellStyle name="Normal 7 3 4 2 2 2 3" xfId="33575" xr:uid="{00000000-0005-0000-0000-0000729D0000}"/>
    <cellStyle name="Normal 7 3 4 2 2 3" xfId="21064" xr:uid="{00000000-0005-0000-0000-0000739D0000}"/>
    <cellStyle name="Normal 7 3 4 2 2 3 2" xfId="21065" xr:uid="{00000000-0005-0000-0000-0000749D0000}"/>
    <cellStyle name="Normal 7 3 4 2 2 3 2 2" xfId="43594" xr:uid="{00000000-0005-0000-0000-0000759D0000}"/>
    <cellStyle name="Normal 7 3 4 2 2 3 3" xfId="33576" xr:uid="{00000000-0005-0000-0000-0000769D0000}"/>
    <cellStyle name="Normal 7 3 4 2 2 4" xfId="21066" xr:uid="{00000000-0005-0000-0000-0000779D0000}"/>
    <cellStyle name="Normal 7 3 4 2 2 4 2" xfId="37216" xr:uid="{00000000-0005-0000-0000-0000789D0000}"/>
    <cellStyle name="Normal 7 3 4 2 2 5" xfId="26622" xr:uid="{00000000-0005-0000-0000-0000799D0000}"/>
    <cellStyle name="Normal 7 3 4 2 3" xfId="21067" xr:uid="{00000000-0005-0000-0000-00007A9D0000}"/>
    <cellStyle name="Normal 7 3 4 2 3 2" xfId="21068" xr:uid="{00000000-0005-0000-0000-00007B9D0000}"/>
    <cellStyle name="Normal 7 3 4 2 3 2 2" xfId="21069" xr:uid="{00000000-0005-0000-0000-00007C9D0000}"/>
    <cellStyle name="Normal 7 3 4 2 3 2 2 2" xfId="43595" xr:uid="{00000000-0005-0000-0000-00007D9D0000}"/>
    <cellStyle name="Normal 7 3 4 2 3 2 3" xfId="33577" xr:uid="{00000000-0005-0000-0000-00007E9D0000}"/>
    <cellStyle name="Normal 7 3 4 2 3 3" xfId="21070" xr:uid="{00000000-0005-0000-0000-00007F9D0000}"/>
    <cellStyle name="Normal 7 3 4 2 3 3 2" xfId="21071" xr:uid="{00000000-0005-0000-0000-0000809D0000}"/>
    <cellStyle name="Normal 7 3 4 2 3 3 2 2" xfId="43596" xr:uid="{00000000-0005-0000-0000-0000819D0000}"/>
    <cellStyle name="Normal 7 3 4 2 3 3 3" xfId="33578" xr:uid="{00000000-0005-0000-0000-0000829D0000}"/>
    <cellStyle name="Normal 7 3 4 2 3 4" xfId="21072" xr:uid="{00000000-0005-0000-0000-0000839D0000}"/>
    <cellStyle name="Normal 7 3 4 2 3 4 2" xfId="37217" xr:uid="{00000000-0005-0000-0000-0000849D0000}"/>
    <cellStyle name="Normal 7 3 4 2 3 5" xfId="26623" xr:uid="{00000000-0005-0000-0000-0000859D0000}"/>
    <cellStyle name="Normal 7 3 4 2 4" xfId="21073" xr:uid="{00000000-0005-0000-0000-0000869D0000}"/>
    <cellStyle name="Normal 7 3 4 2 4 2" xfId="21074" xr:uid="{00000000-0005-0000-0000-0000879D0000}"/>
    <cellStyle name="Normal 7 3 4 2 4 2 2" xfId="43597" xr:uid="{00000000-0005-0000-0000-0000889D0000}"/>
    <cellStyle name="Normal 7 3 4 2 4 3" xfId="33579" xr:uid="{00000000-0005-0000-0000-0000899D0000}"/>
    <cellStyle name="Normal 7 3 4 2 5" xfId="21075" xr:uid="{00000000-0005-0000-0000-00008A9D0000}"/>
    <cellStyle name="Normal 7 3 4 2 5 2" xfId="21076" xr:uid="{00000000-0005-0000-0000-00008B9D0000}"/>
    <cellStyle name="Normal 7 3 4 2 5 2 2" xfId="43598" xr:uid="{00000000-0005-0000-0000-00008C9D0000}"/>
    <cellStyle name="Normal 7 3 4 2 5 3" xfId="33580" xr:uid="{00000000-0005-0000-0000-00008D9D0000}"/>
    <cellStyle name="Normal 7 3 4 2 6" xfId="21077" xr:uid="{00000000-0005-0000-0000-00008E9D0000}"/>
    <cellStyle name="Normal 7 3 4 2 6 2" xfId="37215" xr:uid="{00000000-0005-0000-0000-00008F9D0000}"/>
    <cellStyle name="Normal 7 3 4 2 7" xfId="26621" xr:uid="{00000000-0005-0000-0000-0000909D0000}"/>
    <cellStyle name="Normal 7 3 4 3" xfId="21078" xr:uid="{00000000-0005-0000-0000-0000919D0000}"/>
    <cellStyle name="Normal 7 3 4 3 2" xfId="21079" xr:uid="{00000000-0005-0000-0000-0000929D0000}"/>
    <cellStyle name="Normal 7 3 4 3 2 2" xfId="21080" xr:uid="{00000000-0005-0000-0000-0000939D0000}"/>
    <cellStyle name="Normal 7 3 4 3 2 2 2" xfId="43599" xr:uid="{00000000-0005-0000-0000-0000949D0000}"/>
    <cellStyle name="Normal 7 3 4 3 2 3" xfId="33581" xr:uid="{00000000-0005-0000-0000-0000959D0000}"/>
    <cellStyle name="Normal 7 3 4 3 3" xfId="21081" xr:uid="{00000000-0005-0000-0000-0000969D0000}"/>
    <cellStyle name="Normal 7 3 4 3 3 2" xfId="21082" xr:uid="{00000000-0005-0000-0000-0000979D0000}"/>
    <cellStyle name="Normal 7 3 4 3 3 2 2" xfId="43600" xr:uid="{00000000-0005-0000-0000-0000989D0000}"/>
    <cellStyle name="Normal 7 3 4 3 3 3" xfId="33582" xr:uid="{00000000-0005-0000-0000-0000999D0000}"/>
    <cellStyle name="Normal 7 3 4 3 4" xfId="21083" xr:uid="{00000000-0005-0000-0000-00009A9D0000}"/>
    <cellStyle name="Normal 7 3 4 3 4 2" xfId="37218" xr:uid="{00000000-0005-0000-0000-00009B9D0000}"/>
    <cellStyle name="Normal 7 3 4 3 5" xfId="26624" xr:uid="{00000000-0005-0000-0000-00009C9D0000}"/>
    <cellStyle name="Normal 7 3 4 4" xfId="21084" xr:uid="{00000000-0005-0000-0000-00009D9D0000}"/>
    <cellStyle name="Normal 7 3 4 4 2" xfId="21085" xr:uid="{00000000-0005-0000-0000-00009E9D0000}"/>
    <cellStyle name="Normal 7 3 4 4 2 2" xfId="21086" xr:uid="{00000000-0005-0000-0000-00009F9D0000}"/>
    <cellStyle name="Normal 7 3 4 4 2 2 2" xfId="43601" xr:uid="{00000000-0005-0000-0000-0000A09D0000}"/>
    <cellStyle name="Normal 7 3 4 4 2 3" xfId="33583" xr:uid="{00000000-0005-0000-0000-0000A19D0000}"/>
    <cellStyle name="Normal 7 3 4 4 3" xfId="21087" xr:uid="{00000000-0005-0000-0000-0000A29D0000}"/>
    <cellStyle name="Normal 7 3 4 4 3 2" xfId="21088" xr:uid="{00000000-0005-0000-0000-0000A39D0000}"/>
    <cellStyle name="Normal 7 3 4 4 3 2 2" xfId="43602" xr:uid="{00000000-0005-0000-0000-0000A49D0000}"/>
    <cellStyle name="Normal 7 3 4 4 3 3" xfId="33584" xr:uid="{00000000-0005-0000-0000-0000A59D0000}"/>
    <cellStyle name="Normal 7 3 4 4 4" xfId="21089" xr:uid="{00000000-0005-0000-0000-0000A69D0000}"/>
    <cellStyle name="Normal 7 3 4 4 4 2" xfId="37219" xr:uid="{00000000-0005-0000-0000-0000A79D0000}"/>
    <cellStyle name="Normal 7 3 4 4 5" xfId="26625" xr:uid="{00000000-0005-0000-0000-0000A89D0000}"/>
    <cellStyle name="Normal 7 3 4 5" xfId="21090" xr:uid="{00000000-0005-0000-0000-0000A99D0000}"/>
    <cellStyle name="Normal 7 3 4 5 2" xfId="21091" xr:uid="{00000000-0005-0000-0000-0000AA9D0000}"/>
    <cellStyle name="Normal 7 3 4 5 2 2" xfId="43603" xr:uid="{00000000-0005-0000-0000-0000AB9D0000}"/>
    <cellStyle name="Normal 7 3 4 5 3" xfId="33585" xr:uid="{00000000-0005-0000-0000-0000AC9D0000}"/>
    <cellStyle name="Normal 7 3 4 6" xfId="21092" xr:uid="{00000000-0005-0000-0000-0000AD9D0000}"/>
    <cellStyle name="Normal 7 3 4 6 2" xfId="21093" xr:uid="{00000000-0005-0000-0000-0000AE9D0000}"/>
    <cellStyle name="Normal 7 3 4 6 2 2" xfId="43604" xr:uid="{00000000-0005-0000-0000-0000AF9D0000}"/>
    <cellStyle name="Normal 7 3 4 6 3" xfId="33586" xr:uid="{00000000-0005-0000-0000-0000B09D0000}"/>
    <cellStyle name="Normal 7 3 4 7" xfId="21094" xr:uid="{00000000-0005-0000-0000-0000B19D0000}"/>
    <cellStyle name="Normal 7 3 4 7 2" xfId="37214" xr:uid="{00000000-0005-0000-0000-0000B29D0000}"/>
    <cellStyle name="Normal 7 3 4 8" xfId="26620" xr:uid="{00000000-0005-0000-0000-0000B39D0000}"/>
    <cellStyle name="Normal 7 3 5" xfId="21095" xr:uid="{00000000-0005-0000-0000-0000B49D0000}"/>
    <cellStyle name="Normal 7 3 5 2" xfId="21096" xr:uid="{00000000-0005-0000-0000-0000B59D0000}"/>
    <cellStyle name="Normal 7 3 5 2 2" xfId="21097" xr:uid="{00000000-0005-0000-0000-0000B69D0000}"/>
    <cellStyle name="Normal 7 3 5 2 2 2" xfId="21098" xr:uid="{00000000-0005-0000-0000-0000B79D0000}"/>
    <cellStyle name="Normal 7 3 5 2 2 2 2" xfId="21099" xr:uid="{00000000-0005-0000-0000-0000B89D0000}"/>
    <cellStyle name="Normal 7 3 5 2 2 2 2 2" xfId="43605" xr:uid="{00000000-0005-0000-0000-0000B99D0000}"/>
    <cellStyle name="Normal 7 3 5 2 2 2 3" xfId="33587" xr:uid="{00000000-0005-0000-0000-0000BA9D0000}"/>
    <cellStyle name="Normal 7 3 5 2 2 3" xfId="21100" xr:uid="{00000000-0005-0000-0000-0000BB9D0000}"/>
    <cellStyle name="Normal 7 3 5 2 2 3 2" xfId="21101" xr:uid="{00000000-0005-0000-0000-0000BC9D0000}"/>
    <cellStyle name="Normal 7 3 5 2 2 3 2 2" xfId="43606" xr:uid="{00000000-0005-0000-0000-0000BD9D0000}"/>
    <cellStyle name="Normal 7 3 5 2 2 3 3" xfId="33588" xr:uid="{00000000-0005-0000-0000-0000BE9D0000}"/>
    <cellStyle name="Normal 7 3 5 2 2 4" xfId="21102" xr:uid="{00000000-0005-0000-0000-0000BF9D0000}"/>
    <cellStyle name="Normal 7 3 5 2 2 4 2" xfId="37222" xr:uid="{00000000-0005-0000-0000-0000C09D0000}"/>
    <cellStyle name="Normal 7 3 5 2 2 5" xfId="26628" xr:uid="{00000000-0005-0000-0000-0000C19D0000}"/>
    <cellStyle name="Normal 7 3 5 2 3" xfId="21103" xr:uid="{00000000-0005-0000-0000-0000C29D0000}"/>
    <cellStyle name="Normal 7 3 5 2 3 2" xfId="21104" xr:uid="{00000000-0005-0000-0000-0000C39D0000}"/>
    <cellStyle name="Normal 7 3 5 2 3 2 2" xfId="21105" xr:uid="{00000000-0005-0000-0000-0000C49D0000}"/>
    <cellStyle name="Normal 7 3 5 2 3 2 2 2" xfId="43607" xr:uid="{00000000-0005-0000-0000-0000C59D0000}"/>
    <cellStyle name="Normal 7 3 5 2 3 2 3" xfId="33589" xr:uid="{00000000-0005-0000-0000-0000C69D0000}"/>
    <cellStyle name="Normal 7 3 5 2 3 3" xfId="21106" xr:uid="{00000000-0005-0000-0000-0000C79D0000}"/>
    <cellStyle name="Normal 7 3 5 2 3 3 2" xfId="21107" xr:uid="{00000000-0005-0000-0000-0000C89D0000}"/>
    <cellStyle name="Normal 7 3 5 2 3 3 2 2" xfId="43608" xr:uid="{00000000-0005-0000-0000-0000C99D0000}"/>
    <cellStyle name="Normal 7 3 5 2 3 3 3" xfId="33590" xr:uid="{00000000-0005-0000-0000-0000CA9D0000}"/>
    <cellStyle name="Normal 7 3 5 2 3 4" xfId="21108" xr:uid="{00000000-0005-0000-0000-0000CB9D0000}"/>
    <cellStyle name="Normal 7 3 5 2 3 4 2" xfId="37223" xr:uid="{00000000-0005-0000-0000-0000CC9D0000}"/>
    <cellStyle name="Normal 7 3 5 2 3 5" xfId="26629" xr:uid="{00000000-0005-0000-0000-0000CD9D0000}"/>
    <cellStyle name="Normal 7 3 5 2 4" xfId="21109" xr:uid="{00000000-0005-0000-0000-0000CE9D0000}"/>
    <cellStyle name="Normal 7 3 5 2 4 2" xfId="21110" xr:uid="{00000000-0005-0000-0000-0000CF9D0000}"/>
    <cellStyle name="Normal 7 3 5 2 4 2 2" xfId="43609" xr:uid="{00000000-0005-0000-0000-0000D09D0000}"/>
    <cellStyle name="Normal 7 3 5 2 4 3" xfId="33591" xr:uid="{00000000-0005-0000-0000-0000D19D0000}"/>
    <cellStyle name="Normal 7 3 5 2 5" xfId="21111" xr:uid="{00000000-0005-0000-0000-0000D29D0000}"/>
    <cellStyle name="Normal 7 3 5 2 5 2" xfId="21112" xr:uid="{00000000-0005-0000-0000-0000D39D0000}"/>
    <cellStyle name="Normal 7 3 5 2 5 2 2" xfId="43610" xr:uid="{00000000-0005-0000-0000-0000D49D0000}"/>
    <cellStyle name="Normal 7 3 5 2 5 3" xfId="33592" xr:uid="{00000000-0005-0000-0000-0000D59D0000}"/>
    <cellStyle name="Normal 7 3 5 2 6" xfId="21113" xr:uid="{00000000-0005-0000-0000-0000D69D0000}"/>
    <cellStyle name="Normal 7 3 5 2 6 2" xfId="37221" xr:uid="{00000000-0005-0000-0000-0000D79D0000}"/>
    <cellStyle name="Normal 7 3 5 2 7" xfId="26627" xr:uid="{00000000-0005-0000-0000-0000D89D0000}"/>
    <cellStyle name="Normal 7 3 5 3" xfId="21114" xr:uid="{00000000-0005-0000-0000-0000D99D0000}"/>
    <cellStyle name="Normal 7 3 5 3 2" xfId="21115" xr:uid="{00000000-0005-0000-0000-0000DA9D0000}"/>
    <cellStyle name="Normal 7 3 5 3 2 2" xfId="21116" xr:uid="{00000000-0005-0000-0000-0000DB9D0000}"/>
    <cellStyle name="Normal 7 3 5 3 2 2 2" xfId="43611" xr:uid="{00000000-0005-0000-0000-0000DC9D0000}"/>
    <cellStyle name="Normal 7 3 5 3 2 3" xfId="33593" xr:uid="{00000000-0005-0000-0000-0000DD9D0000}"/>
    <cellStyle name="Normal 7 3 5 3 3" xfId="21117" xr:uid="{00000000-0005-0000-0000-0000DE9D0000}"/>
    <cellStyle name="Normal 7 3 5 3 3 2" xfId="21118" xr:uid="{00000000-0005-0000-0000-0000DF9D0000}"/>
    <cellStyle name="Normal 7 3 5 3 3 2 2" xfId="43612" xr:uid="{00000000-0005-0000-0000-0000E09D0000}"/>
    <cellStyle name="Normal 7 3 5 3 3 3" xfId="33594" xr:uid="{00000000-0005-0000-0000-0000E19D0000}"/>
    <cellStyle name="Normal 7 3 5 3 4" xfId="21119" xr:uid="{00000000-0005-0000-0000-0000E29D0000}"/>
    <cellStyle name="Normal 7 3 5 3 4 2" xfId="37224" xr:uid="{00000000-0005-0000-0000-0000E39D0000}"/>
    <cellStyle name="Normal 7 3 5 3 5" xfId="26630" xr:uid="{00000000-0005-0000-0000-0000E49D0000}"/>
    <cellStyle name="Normal 7 3 5 4" xfId="21120" xr:uid="{00000000-0005-0000-0000-0000E59D0000}"/>
    <cellStyle name="Normal 7 3 5 4 2" xfId="21121" xr:uid="{00000000-0005-0000-0000-0000E69D0000}"/>
    <cellStyle name="Normal 7 3 5 4 2 2" xfId="21122" xr:uid="{00000000-0005-0000-0000-0000E79D0000}"/>
    <cellStyle name="Normal 7 3 5 4 2 2 2" xfId="43613" xr:uid="{00000000-0005-0000-0000-0000E89D0000}"/>
    <cellStyle name="Normal 7 3 5 4 2 3" xfId="33595" xr:uid="{00000000-0005-0000-0000-0000E99D0000}"/>
    <cellStyle name="Normal 7 3 5 4 3" xfId="21123" xr:uid="{00000000-0005-0000-0000-0000EA9D0000}"/>
    <cellStyle name="Normal 7 3 5 4 3 2" xfId="21124" xr:uid="{00000000-0005-0000-0000-0000EB9D0000}"/>
    <cellStyle name="Normal 7 3 5 4 3 2 2" xfId="43614" xr:uid="{00000000-0005-0000-0000-0000EC9D0000}"/>
    <cellStyle name="Normal 7 3 5 4 3 3" xfId="33596" xr:uid="{00000000-0005-0000-0000-0000ED9D0000}"/>
    <cellStyle name="Normal 7 3 5 4 4" xfId="21125" xr:uid="{00000000-0005-0000-0000-0000EE9D0000}"/>
    <cellStyle name="Normal 7 3 5 4 4 2" xfId="37225" xr:uid="{00000000-0005-0000-0000-0000EF9D0000}"/>
    <cellStyle name="Normal 7 3 5 4 5" xfId="26631" xr:uid="{00000000-0005-0000-0000-0000F09D0000}"/>
    <cellStyle name="Normal 7 3 5 5" xfId="21126" xr:uid="{00000000-0005-0000-0000-0000F19D0000}"/>
    <cellStyle name="Normal 7 3 5 5 2" xfId="21127" xr:uid="{00000000-0005-0000-0000-0000F29D0000}"/>
    <cellStyle name="Normal 7 3 5 5 2 2" xfId="43615" xr:uid="{00000000-0005-0000-0000-0000F39D0000}"/>
    <cellStyle name="Normal 7 3 5 5 3" xfId="33597" xr:uid="{00000000-0005-0000-0000-0000F49D0000}"/>
    <cellStyle name="Normal 7 3 5 6" xfId="21128" xr:uid="{00000000-0005-0000-0000-0000F59D0000}"/>
    <cellStyle name="Normal 7 3 5 6 2" xfId="21129" xr:uid="{00000000-0005-0000-0000-0000F69D0000}"/>
    <cellStyle name="Normal 7 3 5 6 2 2" xfId="43616" xr:uid="{00000000-0005-0000-0000-0000F79D0000}"/>
    <cellStyle name="Normal 7 3 5 6 3" xfId="33598" xr:uid="{00000000-0005-0000-0000-0000F89D0000}"/>
    <cellStyle name="Normal 7 3 5 7" xfId="21130" xr:uid="{00000000-0005-0000-0000-0000F99D0000}"/>
    <cellStyle name="Normal 7 3 5 7 2" xfId="37220" xr:uid="{00000000-0005-0000-0000-0000FA9D0000}"/>
    <cellStyle name="Normal 7 3 5 8" xfId="26626" xr:uid="{00000000-0005-0000-0000-0000FB9D0000}"/>
    <cellStyle name="Normal 7 3 6" xfId="21131" xr:uid="{00000000-0005-0000-0000-0000FC9D0000}"/>
    <cellStyle name="Normal 7 3 6 2" xfId="21132" xr:uid="{00000000-0005-0000-0000-0000FD9D0000}"/>
    <cellStyle name="Normal 7 3 6 2 2" xfId="21133" xr:uid="{00000000-0005-0000-0000-0000FE9D0000}"/>
    <cellStyle name="Normal 7 3 6 2 2 2" xfId="21134" xr:uid="{00000000-0005-0000-0000-0000FF9D0000}"/>
    <cellStyle name="Normal 7 3 6 2 2 2 2" xfId="43617" xr:uid="{00000000-0005-0000-0000-0000009E0000}"/>
    <cellStyle name="Normal 7 3 6 2 2 3" xfId="33599" xr:uid="{00000000-0005-0000-0000-0000019E0000}"/>
    <cellStyle name="Normal 7 3 6 2 3" xfId="21135" xr:uid="{00000000-0005-0000-0000-0000029E0000}"/>
    <cellStyle name="Normal 7 3 6 2 3 2" xfId="21136" xr:uid="{00000000-0005-0000-0000-0000039E0000}"/>
    <cellStyle name="Normal 7 3 6 2 3 2 2" xfId="43618" xr:uid="{00000000-0005-0000-0000-0000049E0000}"/>
    <cellStyle name="Normal 7 3 6 2 3 3" xfId="33600" xr:uid="{00000000-0005-0000-0000-0000059E0000}"/>
    <cellStyle name="Normal 7 3 6 2 4" xfId="21137" xr:uid="{00000000-0005-0000-0000-0000069E0000}"/>
    <cellStyle name="Normal 7 3 6 2 4 2" xfId="37227" xr:uid="{00000000-0005-0000-0000-0000079E0000}"/>
    <cellStyle name="Normal 7 3 6 2 5" xfId="26633" xr:uid="{00000000-0005-0000-0000-0000089E0000}"/>
    <cellStyle name="Normal 7 3 6 3" xfId="21138" xr:uid="{00000000-0005-0000-0000-0000099E0000}"/>
    <cellStyle name="Normal 7 3 6 3 2" xfId="21139" xr:uid="{00000000-0005-0000-0000-00000A9E0000}"/>
    <cellStyle name="Normal 7 3 6 3 2 2" xfId="21140" xr:uid="{00000000-0005-0000-0000-00000B9E0000}"/>
    <cellStyle name="Normal 7 3 6 3 2 2 2" xfId="43619" xr:uid="{00000000-0005-0000-0000-00000C9E0000}"/>
    <cellStyle name="Normal 7 3 6 3 2 3" xfId="33601" xr:uid="{00000000-0005-0000-0000-00000D9E0000}"/>
    <cellStyle name="Normal 7 3 6 3 3" xfId="21141" xr:uid="{00000000-0005-0000-0000-00000E9E0000}"/>
    <cellStyle name="Normal 7 3 6 3 3 2" xfId="21142" xr:uid="{00000000-0005-0000-0000-00000F9E0000}"/>
    <cellStyle name="Normal 7 3 6 3 3 2 2" xfId="43620" xr:uid="{00000000-0005-0000-0000-0000109E0000}"/>
    <cellStyle name="Normal 7 3 6 3 3 3" xfId="33602" xr:uid="{00000000-0005-0000-0000-0000119E0000}"/>
    <cellStyle name="Normal 7 3 6 3 4" xfId="21143" xr:uid="{00000000-0005-0000-0000-0000129E0000}"/>
    <cellStyle name="Normal 7 3 6 3 4 2" xfId="37228" xr:uid="{00000000-0005-0000-0000-0000139E0000}"/>
    <cellStyle name="Normal 7 3 6 3 5" xfId="26634" xr:uid="{00000000-0005-0000-0000-0000149E0000}"/>
    <cellStyle name="Normal 7 3 6 4" xfId="21144" xr:uid="{00000000-0005-0000-0000-0000159E0000}"/>
    <cellStyle name="Normal 7 3 6 4 2" xfId="21145" xr:uid="{00000000-0005-0000-0000-0000169E0000}"/>
    <cellStyle name="Normal 7 3 6 4 2 2" xfId="43621" xr:uid="{00000000-0005-0000-0000-0000179E0000}"/>
    <cellStyle name="Normal 7 3 6 4 3" xfId="33603" xr:uid="{00000000-0005-0000-0000-0000189E0000}"/>
    <cellStyle name="Normal 7 3 6 5" xfId="21146" xr:uid="{00000000-0005-0000-0000-0000199E0000}"/>
    <cellStyle name="Normal 7 3 6 5 2" xfId="21147" xr:uid="{00000000-0005-0000-0000-00001A9E0000}"/>
    <cellStyle name="Normal 7 3 6 5 2 2" xfId="43622" xr:uid="{00000000-0005-0000-0000-00001B9E0000}"/>
    <cellStyle name="Normal 7 3 6 5 3" xfId="33604" xr:uid="{00000000-0005-0000-0000-00001C9E0000}"/>
    <cellStyle name="Normal 7 3 6 6" xfId="21148" xr:uid="{00000000-0005-0000-0000-00001D9E0000}"/>
    <cellStyle name="Normal 7 3 6 6 2" xfId="37226" xr:uid="{00000000-0005-0000-0000-00001E9E0000}"/>
    <cellStyle name="Normal 7 3 6 7" xfId="26632" xr:uid="{00000000-0005-0000-0000-00001F9E0000}"/>
    <cellStyle name="Normal 7 3 7" xfId="21149" xr:uid="{00000000-0005-0000-0000-0000209E0000}"/>
    <cellStyle name="Normal 7 3 7 2" xfId="21150" xr:uid="{00000000-0005-0000-0000-0000219E0000}"/>
    <cellStyle name="Normal 7 3 7 2 2" xfId="21151" xr:uid="{00000000-0005-0000-0000-0000229E0000}"/>
    <cellStyle name="Normal 7 3 7 2 2 2" xfId="43623" xr:uid="{00000000-0005-0000-0000-0000239E0000}"/>
    <cellStyle name="Normal 7 3 7 2 3" xfId="33605" xr:uid="{00000000-0005-0000-0000-0000249E0000}"/>
    <cellStyle name="Normal 7 3 7 3" xfId="21152" xr:uid="{00000000-0005-0000-0000-0000259E0000}"/>
    <cellStyle name="Normal 7 3 7 3 2" xfId="21153" xr:uid="{00000000-0005-0000-0000-0000269E0000}"/>
    <cellStyle name="Normal 7 3 7 3 2 2" xfId="43624" xr:uid="{00000000-0005-0000-0000-0000279E0000}"/>
    <cellStyle name="Normal 7 3 7 3 3" xfId="33606" xr:uid="{00000000-0005-0000-0000-0000289E0000}"/>
    <cellStyle name="Normal 7 3 7 4" xfId="21154" xr:uid="{00000000-0005-0000-0000-0000299E0000}"/>
    <cellStyle name="Normal 7 3 7 4 2" xfId="37229" xr:uid="{00000000-0005-0000-0000-00002A9E0000}"/>
    <cellStyle name="Normal 7 3 7 5" xfId="26635" xr:uid="{00000000-0005-0000-0000-00002B9E0000}"/>
    <cellStyle name="Normal 7 3 8" xfId="21155" xr:uid="{00000000-0005-0000-0000-00002C9E0000}"/>
    <cellStyle name="Normal 7 3 8 2" xfId="21156" xr:uid="{00000000-0005-0000-0000-00002D9E0000}"/>
    <cellStyle name="Normal 7 3 8 2 2" xfId="21157" xr:uid="{00000000-0005-0000-0000-00002E9E0000}"/>
    <cellStyle name="Normal 7 3 8 2 2 2" xfId="43625" xr:uid="{00000000-0005-0000-0000-00002F9E0000}"/>
    <cellStyle name="Normal 7 3 8 2 3" xfId="33607" xr:uid="{00000000-0005-0000-0000-0000309E0000}"/>
    <cellStyle name="Normal 7 3 8 3" xfId="21158" xr:uid="{00000000-0005-0000-0000-0000319E0000}"/>
    <cellStyle name="Normal 7 3 8 3 2" xfId="21159" xr:uid="{00000000-0005-0000-0000-0000329E0000}"/>
    <cellStyle name="Normal 7 3 8 3 2 2" xfId="43626" xr:uid="{00000000-0005-0000-0000-0000339E0000}"/>
    <cellStyle name="Normal 7 3 8 3 3" xfId="33608" xr:uid="{00000000-0005-0000-0000-0000349E0000}"/>
    <cellStyle name="Normal 7 3 8 4" xfId="21160" xr:uid="{00000000-0005-0000-0000-0000359E0000}"/>
    <cellStyle name="Normal 7 3 8 4 2" xfId="37230" xr:uid="{00000000-0005-0000-0000-0000369E0000}"/>
    <cellStyle name="Normal 7 3 8 5" xfId="26636" xr:uid="{00000000-0005-0000-0000-0000379E0000}"/>
    <cellStyle name="Normal 7 3 9" xfId="21161" xr:uid="{00000000-0005-0000-0000-0000389E0000}"/>
    <cellStyle name="Normal 7 3 9 2" xfId="21162" xr:uid="{00000000-0005-0000-0000-0000399E0000}"/>
    <cellStyle name="Normal 7 3 9 2 2" xfId="37189" xr:uid="{00000000-0005-0000-0000-00003A9E0000}"/>
    <cellStyle name="Normal 7 3 9 3" xfId="26595" xr:uid="{00000000-0005-0000-0000-00003B9E0000}"/>
    <cellStyle name="Normal 7 4" xfId="21163" xr:uid="{00000000-0005-0000-0000-00003C9E0000}"/>
    <cellStyle name="Normal 7 4 10" xfId="21164" xr:uid="{00000000-0005-0000-0000-00003D9E0000}"/>
    <cellStyle name="Normal 7 4 10 2" xfId="21165" xr:uid="{00000000-0005-0000-0000-00003E9E0000}"/>
    <cellStyle name="Normal 7 4 10 2 2" xfId="43627" xr:uid="{00000000-0005-0000-0000-00003F9E0000}"/>
    <cellStyle name="Normal 7 4 10 3" xfId="33609" xr:uid="{00000000-0005-0000-0000-0000409E0000}"/>
    <cellStyle name="Normal 7 4 11" xfId="21166" xr:uid="{00000000-0005-0000-0000-0000419E0000}"/>
    <cellStyle name="Normal 7 4 11 2" xfId="33866" xr:uid="{00000000-0005-0000-0000-0000429E0000}"/>
    <cellStyle name="Normal 7 4 12" xfId="21167" xr:uid="{00000000-0005-0000-0000-0000439E0000}"/>
    <cellStyle name="Normal 7 4 12 2" xfId="34079" xr:uid="{00000000-0005-0000-0000-0000449E0000}"/>
    <cellStyle name="Normal 7 4 13" xfId="23476" xr:uid="{00000000-0005-0000-0000-0000459E0000}"/>
    <cellStyle name="Normal 7 4 2" xfId="21168" xr:uid="{00000000-0005-0000-0000-0000469E0000}"/>
    <cellStyle name="Normal 7 4 2 10" xfId="26638" xr:uid="{00000000-0005-0000-0000-0000479E0000}"/>
    <cellStyle name="Normal 7 4 2 2" xfId="21169" xr:uid="{00000000-0005-0000-0000-0000489E0000}"/>
    <cellStyle name="Normal 7 4 2 2 2" xfId="21170" xr:uid="{00000000-0005-0000-0000-0000499E0000}"/>
    <cellStyle name="Normal 7 4 2 2 2 2" xfId="21171" xr:uid="{00000000-0005-0000-0000-00004A9E0000}"/>
    <cellStyle name="Normal 7 4 2 2 2 2 2" xfId="21172" xr:uid="{00000000-0005-0000-0000-00004B9E0000}"/>
    <cellStyle name="Normal 7 4 2 2 2 2 2 2" xfId="21173" xr:uid="{00000000-0005-0000-0000-00004C9E0000}"/>
    <cellStyle name="Normal 7 4 2 2 2 2 2 2 2" xfId="43628" xr:uid="{00000000-0005-0000-0000-00004D9E0000}"/>
    <cellStyle name="Normal 7 4 2 2 2 2 2 3" xfId="33610" xr:uid="{00000000-0005-0000-0000-00004E9E0000}"/>
    <cellStyle name="Normal 7 4 2 2 2 2 3" xfId="21174" xr:uid="{00000000-0005-0000-0000-00004F9E0000}"/>
    <cellStyle name="Normal 7 4 2 2 2 2 3 2" xfId="21175" xr:uid="{00000000-0005-0000-0000-0000509E0000}"/>
    <cellStyle name="Normal 7 4 2 2 2 2 3 2 2" xfId="43629" xr:uid="{00000000-0005-0000-0000-0000519E0000}"/>
    <cellStyle name="Normal 7 4 2 2 2 2 3 3" xfId="33611" xr:uid="{00000000-0005-0000-0000-0000529E0000}"/>
    <cellStyle name="Normal 7 4 2 2 2 2 4" xfId="21176" xr:uid="{00000000-0005-0000-0000-0000539E0000}"/>
    <cellStyle name="Normal 7 4 2 2 2 2 4 2" xfId="37235" xr:uid="{00000000-0005-0000-0000-0000549E0000}"/>
    <cellStyle name="Normal 7 4 2 2 2 2 5" xfId="26641" xr:uid="{00000000-0005-0000-0000-0000559E0000}"/>
    <cellStyle name="Normal 7 4 2 2 2 3" xfId="21177" xr:uid="{00000000-0005-0000-0000-0000569E0000}"/>
    <cellStyle name="Normal 7 4 2 2 2 3 2" xfId="21178" xr:uid="{00000000-0005-0000-0000-0000579E0000}"/>
    <cellStyle name="Normal 7 4 2 2 2 3 2 2" xfId="21179" xr:uid="{00000000-0005-0000-0000-0000589E0000}"/>
    <cellStyle name="Normal 7 4 2 2 2 3 2 2 2" xfId="43630" xr:uid="{00000000-0005-0000-0000-0000599E0000}"/>
    <cellStyle name="Normal 7 4 2 2 2 3 2 3" xfId="33612" xr:uid="{00000000-0005-0000-0000-00005A9E0000}"/>
    <cellStyle name="Normal 7 4 2 2 2 3 3" xfId="21180" xr:uid="{00000000-0005-0000-0000-00005B9E0000}"/>
    <cellStyle name="Normal 7 4 2 2 2 3 3 2" xfId="21181" xr:uid="{00000000-0005-0000-0000-00005C9E0000}"/>
    <cellStyle name="Normal 7 4 2 2 2 3 3 2 2" xfId="43631" xr:uid="{00000000-0005-0000-0000-00005D9E0000}"/>
    <cellStyle name="Normal 7 4 2 2 2 3 3 3" xfId="33613" xr:uid="{00000000-0005-0000-0000-00005E9E0000}"/>
    <cellStyle name="Normal 7 4 2 2 2 3 4" xfId="21182" xr:uid="{00000000-0005-0000-0000-00005F9E0000}"/>
    <cellStyle name="Normal 7 4 2 2 2 3 4 2" xfId="37236" xr:uid="{00000000-0005-0000-0000-0000609E0000}"/>
    <cellStyle name="Normal 7 4 2 2 2 3 5" xfId="26642" xr:uid="{00000000-0005-0000-0000-0000619E0000}"/>
    <cellStyle name="Normal 7 4 2 2 2 4" xfId="21183" xr:uid="{00000000-0005-0000-0000-0000629E0000}"/>
    <cellStyle name="Normal 7 4 2 2 2 4 2" xfId="21184" xr:uid="{00000000-0005-0000-0000-0000639E0000}"/>
    <cellStyle name="Normal 7 4 2 2 2 4 2 2" xfId="43632" xr:uid="{00000000-0005-0000-0000-0000649E0000}"/>
    <cellStyle name="Normal 7 4 2 2 2 4 3" xfId="33614" xr:uid="{00000000-0005-0000-0000-0000659E0000}"/>
    <cellStyle name="Normal 7 4 2 2 2 5" xfId="21185" xr:uid="{00000000-0005-0000-0000-0000669E0000}"/>
    <cellStyle name="Normal 7 4 2 2 2 5 2" xfId="21186" xr:uid="{00000000-0005-0000-0000-0000679E0000}"/>
    <cellStyle name="Normal 7 4 2 2 2 5 2 2" xfId="43633" xr:uid="{00000000-0005-0000-0000-0000689E0000}"/>
    <cellStyle name="Normal 7 4 2 2 2 5 3" xfId="33615" xr:uid="{00000000-0005-0000-0000-0000699E0000}"/>
    <cellStyle name="Normal 7 4 2 2 2 6" xfId="21187" xr:uid="{00000000-0005-0000-0000-00006A9E0000}"/>
    <cellStyle name="Normal 7 4 2 2 2 6 2" xfId="37234" xr:uid="{00000000-0005-0000-0000-00006B9E0000}"/>
    <cellStyle name="Normal 7 4 2 2 2 7" xfId="26640" xr:uid="{00000000-0005-0000-0000-00006C9E0000}"/>
    <cellStyle name="Normal 7 4 2 2 3" xfId="21188" xr:uid="{00000000-0005-0000-0000-00006D9E0000}"/>
    <cellStyle name="Normal 7 4 2 2 3 2" xfId="21189" xr:uid="{00000000-0005-0000-0000-00006E9E0000}"/>
    <cellStyle name="Normal 7 4 2 2 3 2 2" xfId="21190" xr:uid="{00000000-0005-0000-0000-00006F9E0000}"/>
    <cellStyle name="Normal 7 4 2 2 3 2 2 2" xfId="43634" xr:uid="{00000000-0005-0000-0000-0000709E0000}"/>
    <cellStyle name="Normal 7 4 2 2 3 2 3" xfId="33616" xr:uid="{00000000-0005-0000-0000-0000719E0000}"/>
    <cellStyle name="Normal 7 4 2 2 3 3" xfId="21191" xr:uid="{00000000-0005-0000-0000-0000729E0000}"/>
    <cellStyle name="Normal 7 4 2 2 3 3 2" xfId="21192" xr:uid="{00000000-0005-0000-0000-0000739E0000}"/>
    <cellStyle name="Normal 7 4 2 2 3 3 2 2" xfId="43635" xr:uid="{00000000-0005-0000-0000-0000749E0000}"/>
    <cellStyle name="Normal 7 4 2 2 3 3 3" xfId="33617" xr:uid="{00000000-0005-0000-0000-0000759E0000}"/>
    <cellStyle name="Normal 7 4 2 2 3 4" xfId="21193" xr:uid="{00000000-0005-0000-0000-0000769E0000}"/>
    <cellStyle name="Normal 7 4 2 2 3 4 2" xfId="37237" xr:uid="{00000000-0005-0000-0000-0000779E0000}"/>
    <cellStyle name="Normal 7 4 2 2 3 5" xfId="26643" xr:uid="{00000000-0005-0000-0000-0000789E0000}"/>
    <cellStyle name="Normal 7 4 2 2 4" xfId="21194" xr:uid="{00000000-0005-0000-0000-0000799E0000}"/>
    <cellStyle name="Normal 7 4 2 2 4 2" xfId="21195" xr:uid="{00000000-0005-0000-0000-00007A9E0000}"/>
    <cellStyle name="Normal 7 4 2 2 4 2 2" xfId="21196" xr:uid="{00000000-0005-0000-0000-00007B9E0000}"/>
    <cellStyle name="Normal 7 4 2 2 4 2 2 2" xfId="43636" xr:uid="{00000000-0005-0000-0000-00007C9E0000}"/>
    <cellStyle name="Normal 7 4 2 2 4 2 3" xfId="33618" xr:uid="{00000000-0005-0000-0000-00007D9E0000}"/>
    <cellStyle name="Normal 7 4 2 2 4 3" xfId="21197" xr:uid="{00000000-0005-0000-0000-00007E9E0000}"/>
    <cellStyle name="Normal 7 4 2 2 4 3 2" xfId="21198" xr:uid="{00000000-0005-0000-0000-00007F9E0000}"/>
    <cellStyle name="Normal 7 4 2 2 4 3 2 2" xfId="43637" xr:uid="{00000000-0005-0000-0000-0000809E0000}"/>
    <cellStyle name="Normal 7 4 2 2 4 3 3" xfId="33619" xr:uid="{00000000-0005-0000-0000-0000819E0000}"/>
    <cellStyle name="Normal 7 4 2 2 4 4" xfId="21199" xr:uid="{00000000-0005-0000-0000-0000829E0000}"/>
    <cellStyle name="Normal 7 4 2 2 4 4 2" xfId="37238" xr:uid="{00000000-0005-0000-0000-0000839E0000}"/>
    <cellStyle name="Normal 7 4 2 2 4 5" xfId="26644" xr:uid="{00000000-0005-0000-0000-0000849E0000}"/>
    <cellStyle name="Normal 7 4 2 2 5" xfId="21200" xr:uid="{00000000-0005-0000-0000-0000859E0000}"/>
    <cellStyle name="Normal 7 4 2 2 5 2" xfId="21201" xr:uid="{00000000-0005-0000-0000-0000869E0000}"/>
    <cellStyle name="Normal 7 4 2 2 5 2 2" xfId="43638" xr:uid="{00000000-0005-0000-0000-0000879E0000}"/>
    <cellStyle name="Normal 7 4 2 2 5 3" xfId="33620" xr:uid="{00000000-0005-0000-0000-0000889E0000}"/>
    <cellStyle name="Normal 7 4 2 2 6" xfId="21202" xr:uid="{00000000-0005-0000-0000-0000899E0000}"/>
    <cellStyle name="Normal 7 4 2 2 6 2" xfId="21203" xr:uid="{00000000-0005-0000-0000-00008A9E0000}"/>
    <cellStyle name="Normal 7 4 2 2 6 2 2" xfId="43639" xr:uid="{00000000-0005-0000-0000-00008B9E0000}"/>
    <cellStyle name="Normal 7 4 2 2 6 3" xfId="33621" xr:uid="{00000000-0005-0000-0000-00008C9E0000}"/>
    <cellStyle name="Normal 7 4 2 2 7" xfId="21204" xr:uid="{00000000-0005-0000-0000-00008D9E0000}"/>
    <cellStyle name="Normal 7 4 2 2 7 2" xfId="37233" xr:uid="{00000000-0005-0000-0000-00008E9E0000}"/>
    <cellStyle name="Normal 7 4 2 2 8" xfId="26639" xr:uid="{00000000-0005-0000-0000-00008F9E0000}"/>
    <cellStyle name="Normal 7 4 2 3" xfId="21205" xr:uid="{00000000-0005-0000-0000-0000909E0000}"/>
    <cellStyle name="Normal 7 4 2 3 2" xfId="21206" xr:uid="{00000000-0005-0000-0000-0000919E0000}"/>
    <cellStyle name="Normal 7 4 2 3 2 2" xfId="21207" xr:uid="{00000000-0005-0000-0000-0000929E0000}"/>
    <cellStyle name="Normal 7 4 2 3 2 2 2" xfId="21208" xr:uid="{00000000-0005-0000-0000-0000939E0000}"/>
    <cellStyle name="Normal 7 4 2 3 2 2 2 2" xfId="21209" xr:uid="{00000000-0005-0000-0000-0000949E0000}"/>
    <cellStyle name="Normal 7 4 2 3 2 2 2 2 2" xfId="43640" xr:uid="{00000000-0005-0000-0000-0000959E0000}"/>
    <cellStyle name="Normal 7 4 2 3 2 2 2 3" xfId="33622" xr:uid="{00000000-0005-0000-0000-0000969E0000}"/>
    <cellStyle name="Normal 7 4 2 3 2 2 3" xfId="21210" xr:uid="{00000000-0005-0000-0000-0000979E0000}"/>
    <cellStyle name="Normal 7 4 2 3 2 2 3 2" xfId="21211" xr:uid="{00000000-0005-0000-0000-0000989E0000}"/>
    <cellStyle name="Normal 7 4 2 3 2 2 3 2 2" xfId="43641" xr:uid="{00000000-0005-0000-0000-0000999E0000}"/>
    <cellStyle name="Normal 7 4 2 3 2 2 3 3" xfId="33623" xr:uid="{00000000-0005-0000-0000-00009A9E0000}"/>
    <cellStyle name="Normal 7 4 2 3 2 2 4" xfId="21212" xr:uid="{00000000-0005-0000-0000-00009B9E0000}"/>
    <cellStyle name="Normal 7 4 2 3 2 2 4 2" xfId="37241" xr:uid="{00000000-0005-0000-0000-00009C9E0000}"/>
    <cellStyle name="Normal 7 4 2 3 2 2 5" xfId="26647" xr:uid="{00000000-0005-0000-0000-00009D9E0000}"/>
    <cellStyle name="Normal 7 4 2 3 2 3" xfId="21213" xr:uid="{00000000-0005-0000-0000-00009E9E0000}"/>
    <cellStyle name="Normal 7 4 2 3 2 3 2" xfId="21214" xr:uid="{00000000-0005-0000-0000-00009F9E0000}"/>
    <cellStyle name="Normal 7 4 2 3 2 3 2 2" xfId="21215" xr:uid="{00000000-0005-0000-0000-0000A09E0000}"/>
    <cellStyle name="Normal 7 4 2 3 2 3 2 2 2" xfId="43642" xr:uid="{00000000-0005-0000-0000-0000A19E0000}"/>
    <cellStyle name="Normal 7 4 2 3 2 3 2 3" xfId="33624" xr:uid="{00000000-0005-0000-0000-0000A29E0000}"/>
    <cellStyle name="Normal 7 4 2 3 2 3 3" xfId="21216" xr:uid="{00000000-0005-0000-0000-0000A39E0000}"/>
    <cellStyle name="Normal 7 4 2 3 2 3 3 2" xfId="21217" xr:uid="{00000000-0005-0000-0000-0000A49E0000}"/>
    <cellStyle name="Normal 7 4 2 3 2 3 3 2 2" xfId="43643" xr:uid="{00000000-0005-0000-0000-0000A59E0000}"/>
    <cellStyle name="Normal 7 4 2 3 2 3 3 3" xfId="33625" xr:uid="{00000000-0005-0000-0000-0000A69E0000}"/>
    <cellStyle name="Normal 7 4 2 3 2 3 4" xfId="21218" xr:uid="{00000000-0005-0000-0000-0000A79E0000}"/>
    <cellStyle name="Normal 7 4 2 3 2 3 4 2" xfId="37242" xr:uid="{00000000-0005-0000-0000-0000A89E0000}"/>
    <cellStyle name="Normal 7 4 2 3 2 3 5" xfId="26648" xr:uid="{00000000-0005-0000-0000-0000A99E0000}"/>
    <cellStyle name="Normal 7 4 2 3 2 4" xfId="21219" xr:uid="{00000000-0005-0000-0000-0000AA9E0000}"/>
    <cellStyle name="Normal 7 4 2 3 2 4 2" xfId="21220" xr:uid="{00000000-0005-0000-0000-0000AB9E0000}"/>
    <cellStyle name="Normal 7 4 2 3 2 4 2 2" xfId="43644" xr:uid="{00000000-0005-0000-0000-0000AC9E0000}"/>
    <cellStyle name="Normal 7 4 2 3 2 4 3" xfId="33626" xr:uid="{00000000-0005-0000-0000-0000AD9E0000}"/>
    <cellStyle name="Normal 7 4 2 3 2 5" xfId="21221" xr:uid="{00000000-0005-0000-0000-0000AE9E0000}"/>
    <cellStyle name="Normal 7 4 2 3 2 5 2" xfId="21222" xr:uid="{00000000-0005-0000-0000-0000AF9E0000}"/>
    <cellStyle name="Normal 7 4 2 3 2 5 2 2" xfId="43645" xr:uid="{00000000-0005-0000-0000-0000B09E0000}"/>
    <cellStyle name="Normal 7 4 2 3 2 5 3" xfId="33627" xr:uid="{00000000-0005-0000-0000-0000B19E0000}"/>
    <cellStyle name="Normal 7 4 2 3 2 6" xfId="21223" xr:uid="{00000000-0005-0000-0000-0000B29E0000}"/>
    <cellStyle name="Normal 7 4 2 3 2 6 2" xfId="37240" xr:uid="{00000000-0005-0000-0000-0000B39E0000}"/>
    <cellStyle name="Normal 7 4 2 3 2 7" xfId="26646" xr:uid="{00000000-0005-0000-0000-0000B49E0000}"/>
    <cellStyle name="Normal 7 4 2 3 3" xfId="21224" xr:uid="{00000000-0005-0000-0000-0000B59E0000}"/>
    <cellStyle name="Normal 7 4 2 3 3 2" xfId="21225" xr:uid="{00000000-0005-0000-0000-0000B69E0000}"/>
    <cellStyle name="Normal 7 4 2 3 3 2 2" xfId="21226" xr:uid="{00000000-0005-0000-0000-0000B79E0000}"/>
    <cellStyle name="Normal 7 4 2 3 3 2 2 2" xfId="43646" xr:uid="{00000000-0005-0000-0000-0000B89E0000}"/>
    <cellStyle name="Normal 7 4 2 3 3 2 3" xfId="33628" xr:uid="{00000000-0005-0000-0000-0000B99E0000}"/>
    <cellStyle name="Normal 7 4 2 3 3 3" xfId="21227" xr:uid="{00000000-0005-0000-0000-0000BA9E0000}"/>
    <cellStyle name="Normal 7 4 2 3 3 3 2" xfId="21228" xr:uid="{00000000-0005-0000-0000-0000BB9E0000}"/>
    <cellStyle name="Normal 7 4 2 3 3 3 2 2" xfId="43647" xr:uid="{00000000-0005-0000-0000-0000BC9E0000}"/>
    <cellStyle name="Normal 7 4 2 3 3 3 3" xfId="33629" xr:uid="{00000000-0005-0000-0000-0000BD9E0000}"/>
    <cellStyle name="Normal 7 4 2 3 3 4" xfId="21229" xr:uid="{00000000-0005-0000-0000-0000BE9E0000}"/>
    <cellStyle name="Normal 7 4 2 3 3 4 2" xfId="37243" xr:uid="{00000000-0005-0000-0000-0000BF9E0000}"/>
    <cellStyle name="Normal 7 4 2 3 3 5" xfId="26649" xr:uid="{00000000-0005-0000-0000-0000C09E0000}"/>
    <cellStyle name="Normal 7 4 2 3 4" xfId="21230" xr:uid="{00000000-0005-0000-0000-0000C19E0000}"/>
    <cellStyle name="Normal 7 4 2 3 4 2" xfId="21231" xr:uid="{00000000-0005-0000-0000-0000C29E0000}"/>
    <cellStyle name="Normal 7 4 2 3 4 2 2" xfId="21232" xr:uid="{00000000-0005-0000-0000-0000C39E0000}"/>
    <cellStyle name="Normal 7 4 2 3 4 2 2 2" xfId="43648" xr:uid="{00000000-0005-0000-0000-0000C49E0000}"/>
    <cellStyle name="Normal 7 4 2 3 4 2 3" xfId="33630" xr:uid="{00000000-0005-0000-0000-0000C59E0000}"/>
    <cellStyle name="Normal 7 4 2 3 4 3" xfId="21233" xr:uid="{00000000-0005-0000-0000-0000C69E0000}"/>
    <cellStyle name="Normal 7 4 2 3 4 3 2" xfId="21234" xr:uid="{00000000-0005-0000-0000-0000C79E0000}"/>
    <cellStyle name="Normal 7 4 2 3 4 3 2 2" xfId="43649" xr:uid="{00000000-0005-0000-0000-0000C89E0000}"/>
    <cellStyle name="Normal 7 4 2 3 4 3 3" xfId="33631" xr:uid="{00000000-0005-0000-0000-0000C99E0000}"/>
    <cellStyle name="Normal 7 4 2 3 4 4" xfId="21235" xr:uid="{00000000-0005-0000-0000-0000CA9E0000}"/>
    <cellStyle name="Normal 7 4 2 3 4 4 2" xfId="37244" xr:uid="{00000000-0005-0000-0000-0000CB9E0000}"/>
    <cellStyle name="Normal 7 4 2 3 4 5" xfId="26650" xr:uid="{00000000-0005-0000-0000-0000CC9E0000}"/>
    <cellStyle name="Normal 7 4 2 3 5" xfId="21236" xr:uid="{00000000-0005-0000-0000-0000CD9E0000}"/>
    <cellStyle name="Normal 7 4 2 3 5 2" xfId="21237" xr:uid="{00000000-0005-0000-0000-0000CE9E0000}"/>
    <cellStyle name="Normal 7 4 2 3 5 2 2" xfId="43650" xr:uid="{00000000-0005-0000-0000-0000CF9E0000}"/>
    <cellStyle name="Normal 7 4 2 3 5 3" xfId="33632" xr:uid="{00000000-0005-0000-0000-0000D09E0000}"/>
    <cellStyle name="Normal 7 4 2 3 6" xfId="21238" xr:uid="{00000000-0005-0000-0000-0000D19E0000}"/>
    <cellStyle name="Normal 7 4 2 3 6 2" xfId="21239" xr:uid="{00000000-0005-0000-0000-0000D29E0000}"/>
    <cellStyle name="Normal 7 4 2 3 6 2 2" xfId="43651" xr:uid="{00000000-0005-0000-0000-0000D39E0000}"/>
    <cellStyle name="Normal 7 4 2 3 6 3" xfId="33633" xr:uid="{00000000-0005-0000-0000-0000D49E0000}"/>
    <cellStyle name="Normal 7 4 2 3 7" xfId="21240" xr:uid="{00000000-0005-0000-0000-0000D59E0000}"/>
    <cellStyle name="Normal 7 4 2 3 7 2" xfId="37239" xr:uid="{00000000-0005-0000-0000-0000D69E0000}"/>
    <cellStyle name="Normal 7 4 2 3 8" xfId="26645" xr:uid="{00000000-0005-0000-0000-0000D79E0000}"/>
    <cellStyle name="Normal 7 4 2 4" xfId="21241" xr:uid="{00000000-0005-0000-0000-0000D89E0000}"/>
    <cellStyle name="Normal 7 4 2 4 2" xfId="21242" xr:uid="{00000000-0005-0000-0000-0000D99E0000}"/>
    <cellStyle name="Normal 7 4 2 4 2 2" xfId="21243" xr:uid="{00000000-0005-0000-0000-0000DA9E0000}"/>
    <cellStyle name="Normal 7 4 2 4 2 2 2" xfId="21244" xr:uid="{00000000-0005-0000-0000-0000DB9E0000}"/>
    <cellStyle name="Normal 7 4 2 4 2 2 2 2" xfId="43652" xr:uid="{00000000-0005-0000-0000-0000DC9E0000}"/>
    <cellStyle name="Normal 7 4 2 4 2 2 3" xfId="33634" xr:uid="{00000000-0005-0000-0000-0000DD9E0000}"/>
    <cellStyle name="Normal 7 4 2 4 2 3" xfId="21245" xr:uid="{00000000-0005-0000-0000-0000DE9E0000}"/>
    <cellStyle name="Normal 7 4 2 4 2 3 2" xfId="21246" xr:uid="{00000000-0005-0000-0000-0000DF9E0000}"/>
    <cellStyle name="Normal 7 4 2 4 2 3 2 2" xfId="43653" xr:uid="{00000000-0005-0000-0000-0000E09E0000}"/>
    <cellStyle name="Normal 7 4 2 4 2 3 3" xfId="33635" xr:uid="{00000000-0005-0000-0000-0000E19E0000}"/>
    <cellStyle name="Normal 7 4 2 4 2 4" xfId="21247" xr:uid="{00000000-0005-0000-0000-0000E29E0000}"/>
    <cellStyle name="Normal 7 4 2 4 2 4 2" xfId="37246" xr:uid="{00000000-0005-0000-0000-0000E39E0000}"/>
    <cellStyle name="Normal 7 4 2 4 2 5" xfId="26652" xr:uid="{00000000-0005-0000-0000-0000E49E0000}"/>
    <cellStyle name="Normal 7 4 2 4 3" xfId="21248" xr:uid="{00000000-0005-0000-0000-0000E59E0000}"/>
    <cellStyle name="Normal 7 4 2 4 3 2" xfId="21249" xr:uid="{00000000-0005-0000-0000-0000E69E0000}"/>
    <cellStyle name="Normal 7 4 2 4 3 2 2" xfId="21250" xr:uid="{00000000-0005-0000-0000-0000E79E0000}"/>
    <cellStyle name="Normal 7 4 2 4 3 2 2 2" xfId="43654" xr:uid="{00000000-0005-0000-0000-0000E89E0000}"/>
    <cellStyle name="Normal 7 4 2 4 3 2 3" xfId="33636" xr:uid="{00000000-0005-0000-0000-0000E99E0000}"/>
    <cellStyle name="Normal 7 4 2 4 3 3" xfId="21251" xr:uid="{00000000-0005-0000-0000-0000EA9E0000}"/>
    <cellStyle name="Normal 7 4 2 4 3 3 2" xfId="21252" xr:uid="{00000000-0005-0000-0000-0000EB9E0000}"/>
    <cellStyle name="Normal 7 4 2 4 3 3 2 2" xfId="43655" xr:uid="{00000000-0005-0000-0000-0000EC9E0000}"/>
    <cellStyle name="Normal 7 4 2 4 3 3 3" xfId="33637" xr:uid="{00000000-0005-0000-0000-0000ED9E0000}"/>
    <cellStyle name="Normal 7 4 2 4 3 4" xfId="21253" xr:uid="{00000000-0005-0000-0000-0000EE9E0000}"/>
    <cellStyle name="Normal 7 4 2 4 3 4 2" xfId="37247" xr:uid="{00000000-0005-0000-0000-0000EF9E0000}"/>
    <cellStyle name="Normal 7 4 2 4 3 5" xfId="26653" xr:uid="{00000000-0005-0000-0000-0000F09E0000}"/>
    <cellStyle name="Normal 7 4 2 4 4" xfId="21254" xr:uid="{00000000-0005-0000-0000-0000F19E0000}"/>
    <cellStyle name="Normal 7 4 2 4 4 2" xfId="21255" xr:uid="{00000000-0005-0000-0000-0000F29E0000}"/>
    <cellStyle name="Normal 7 4 2 4 4 2 2" xfId="43656" xr:uid="{00000000-0005-0000-0000-0000F39E0000}"/>
    <cellStyle name="Normal 7 4 2 4 4 3" xfId="33638" xr:uid="{00000000-0005-0000-0000-0000F49E0000}"/>
    <cellStyle name="Normal 7 4 2 4 5" xfId="21256" xr:uid="{00000000-0005-0000-0000-0000F59E0000}"/>
    <cellStyle name="Normal 7 4 2 4 5 2" xfId="21257" xr:uid="{00000000-0005-0000-0000-0000F69E0000}"/>
    <cellStyle name="Normal 7 4 2 4 5 2 2" xfId="43657" xr:uid="{00000000-0005-0000-0000-0000F79E0000}"/>
    <cellStyle name="Normal 7 4 2 4 5 3" xfId="33639" xr:uid="{00000000-0005-0000-0000-0000F89E0000}"/>
    <cellStyle name="Normal 7 4 2 4 6" xfId="21258" xr:uid="{00000000-0005-0000-0000-0000F99E0000}"/>
    <cellStyle name="Normal 7 4 2 4 6 2" xfId="37245" xr:uid="{00000000-0005-0000-0000-0000FA9E0000}"/>
    <cellStyle name="Normal 7 4 2 4 7" xfId="26651" xr:uid="{00000000-0005-0000-0000-0000FB9E0000}"/>
    <cellStyle name="Normal 7 4 2 5" xfId="21259" xr:uid="{00000000-0005-0000-0000-0000FC9E0000}"/>
    <cellStyle name="Normal 7 4 2 5 2" xfId="21260" xr:uid="{00000000-0005-0000-0000-0000FD9E0000}"/>
    <cellStyle name="Normal 7 4 2 5 2 2" xfId="21261" xr:uid="{00000000-0005-0000-0000-0000FE9E0000}"/>
    <cellStyle name="Normal 7 4 2 5 2 2 2" xfId="43658" xr:uid="{00000000-0005-0000-0000-0000FF9E0000}"/>
    <cellStyle name="Normal 7 4 2 5 2 3" xfId="33640" xr:uid="{00000000-0005-0000-0000-0000009F0000}"/>
    <cellStyle name="Normal 7 4 2 5 3" xfId="21262" xr:uid="{00000000-0005-0000-0000-0000019F0000}"/>
    <cellStyle name="Normal 7 4 2 5 3 2" xfId="21263" xr:uid="{00000000-0005-0000-0000-0000029F0000}"/>
    <cellStyle name="Normal 7 4 2 5 3 2 2" xfId="43659" xr:uid="{00000000-0005-0000-0000-0000039F0000}"/>
    <cellStyle name="Normal 7 4 2 5 3 3" xfId="33641" xr:uid="{00000000-0005-0000-0000-0000049F0000}"/>
    <cellStyle name="Normal 7 4 2 5 4" xfId="21264" xr:uid="{00000000-0005-0000-0000-0000059F0000}"/>
    <cellStyle name="Normal 7 4 2 5 4 2" xfId="37248" xr:uid="{00000000-0005-0000-0000-0000069F0000}"/>
    <cellStyle name="Normal 7 4 2 5 5" xfId="26654" xr:uid="{00000000-0005-0000-0000-0000079F0000}"/>
    <cellStyle name="Normal 7 4 2 6" xfId="21265" xr:uid="{00000000-0005-0000-0000-0000089F0000}"/>
    <cellStyle name="Normal 7 4 2 6 2" xfId="21266" xr:uid="{00000000-0005-0000-0000-0000099F0000}"/>
    <cellStyle name="Normal 7 4 2 6 2 2" xfId="21267" xr:uid="{00000000-0005-0000-0000-00000A9F0000}"/>
    <cellStyle name="Normal 7 4 2 6 2 2 2" xfId="43660" xr:uid="{00000000-0005-0000-0000-00000B9F0000}"/>
    <cellStyle name="Normal 7 4 2 6 2 3" xfId="33642" xr:uid="{00000000-0005-0000-0000-00000C9F0000}"/>
    <cellStyle name="Normal 7 4 2 6 3" xfId="21268" xr:uid="{00000000-0005-0000-0000-00000D9F0000}"/>
    <cellStyle name="Normal 7 4 2 6 3 2" xfId="21269" xr:uid="{00000000-0005-0000-0000-00000E9F0000}"/>
    <cellStyle name="Normal 7 4 2 6 3 2 2" xfId="43661" xr:uid="{00000000-0005-0000-0000-00000F9F0000}"/>
    <cellStyle name="Normal 7 4 2 6 3 3" xfId="33643" xr:uid="{00000000-0005-0000-0000-0000109F0000}"/>
    <cellStyle name="Normal 7 4 2 6 4" xfId="21270" xr:uid="{00000000-0005-0000-0000-0000119F0000}"/>
    <cellStyle name="Normal 7 4 2 6 4 2" xfId="37249" xr:uid="{00000000-0005-0000-0000-0000129F0000}"/>
    <cellStyle name="Normal 7 4 2 6 5" xfId="26655" xr:uid="{00000000-0005-0000-0000-0000139F0000}"/>
    <cellStyle name="Normal 7 4 2 7" xfId="21271" xr:uid="{00000000-0005-0000-0000-0000149F0000}"/>
    <cellStyle name="Normal 7 4 2 7 2" xfId="21272" xr:uid="{00000000-0005-0000-0000-0000159F0000}"/>
    <cellStyle name="Normal 7 4 2 7 2 2" xfId="43662" xr:uid="{00000000-0005-0000-0000-0000169F0000}"/>
    <cellStyle name="Normal 7 4 2 7 3" xfId="33644" xr:uid="{00000000-0005-0000-0000-0000179F0000}"/>
    <cellStyle name="Normal 7 4 2 8" xfId="21273" xr:uid="{00000000-0005-0000-0000-0000189F0000}"/>
    <cellStyle name="Normal 7 4 2 8 2" xfId="21274" xr:uid="{00000000-0005-0000-0000-0000199F0000}"/>
    <cellStyle name="Normal 7 4 2 8 2 2" xfId="43663" xr:uid="{00000000-0005-0000-0000-00001A9F0000}"/>
    <cellStyle name="Normal 7 4 2 8 3" xfId="33645" xr:uid="{00000000-0005-0000-0000-00001B9F0000}"/>
    <cellStyle name="Normal 7 4 2 9" xfId="21275" xr:uid="{00000000-0005-0000-0000-00001C9F0000}"/>
    <cellStyle name="Normal 7 4 2 9 2" xfId="37232" xr:uid="{00000000-0005-0000-0000-00001D9F0000}"/>
    <cellStyle name="Normal 7 4 3" xfId="21276" xr:uid="{00000000-0005-0000-0000-00001E9F0000}"/>
    <cellStyle name="Normal 7 4 3 2" xfId="21277" xr:uid="{00000000-0005-0000-0000-00001F9F0000}"/>
    <cellStyle name="Normal 7 4 3 2 2" xfId="21278" xr:uid="{00000000-0005-0000-0000-0000209F0000}"/>
    <cellStyle name="Normal 7 4 3 2 2 2" xfId="21279" xr:uid="{00000000-0005-0000-0000-0000219F0000}"/>
    <cellStyle name="Normal 7 4 3 2 2 2 2" xfId="21280" xr:uid="{00000000-0005-0000-0000-0000229F0000}"/>
    <cellStyle name="Normal 7 4 3 2 2 2 2 2" xfId="43664" xr:uid="{00000000-0005-0000-0000-0000239F0000}"/>
    <cellStyle name="Normal 7 4 3 2 2 2 3" xfId="33646" xr:uid="{00000000-0005-0000-0000-0000249F0000}"/>
    <cellStyle name="Normal 7 4 3 2 2 3" xfId="21281" xr:uid="{00000000-0005-0000-0000-0000259F0000}"/>
    <cellStyle name="Normal 7 4 3 2 2 3 2" xfId="21282" xr:uid="{00000000-0005-0000-0000-0000269F0000}"/>
    <cellStyle name="Normal 7 4 3 2 2 3 2 2" xfId="43665" xr:uid="{00000000-0005-0000-0000-0000279F0000}"/>
    <cellStyle name="Normal 7 4 3 2 2 3 3" xfId="33647" xr:uid="{00000000-0005-0000-0000-0000289F0000}"/>
    <cellStyle name="Normal 7 4 3 2 2 4" xfId="21283" xr:uid="{00000000-0005-0000-0000-0000299F0000}"/>
    <cellStyle name="Normal 7 4 3 2 2 4 2" xfId="37252" xr:uid="{00000000-0005-0000-0000-00002A9F0000}"/>
    <cellStyle name="Normal 7 4 3 2 2 5" xfId="26658" xr:uid="{00000000-0005-0000-0000-00002B9F0000}"/>
    <cellStyle name="Normal 7 4 3 2 3" xfId="21284" xr:uid="{00000000-0005-0000-0000-00002C9F0000}"/>
    <cellStyle name="Normal 7 4 3 2 3 2" xfId="21285" xr:uid="{00000000-0005-0000-0000-00002D9F0000}"/>
    <cellStyle name="Normal 7 4 3 2 3 2 2" xfId="21286" xr:uid="{00000000-0005-0000-0000-00002E9F0000}"/>
    <cellStyle name="Normal 7 4 3 2 3 2 2 2" xfId="43666" xr:uid="{00000000-0005-0000-0000-00002F9F0000}"/>
    <cellStyle name="Normal 7 4 3 2 3 2 3" xfId="33648" xr:uid="{00000000-0005-0000-0000-0000309F0000}"/>
    <cellStyle name="Normal 7 4 3 2 3 3" xfId="21287" xr:uid="{00000000-0005-0000-0000-0000319F0000}"/>
    <cellStyle name="Normal 7 4 3 2 3 3 2" xfId="21288" xr:uid="{00000000-0005-0000-0000-0000329F0000}"/>
    <cellStyle name="Normal 7 4 3 2 3 3 2 2" xfId="43667" xr:uid="{00000000-0005-0000-0000-0000339F0000}"/>
    <cellStyle name="Normal 7 4 3 2 3 3 3" xfId="33649" xr:uid="{00000000-0005-0000-0000-0000349F0000}"/>
    <cellStyle name="Normal 7 4 3 2 3 4" xfId="21289" xr:uid="{00000000-0005-0000-0000-0000359F0000}"/>
    <cellStyle name="Normal 7 4 3 2 3 4 2" xfId="37253" xr:uid="{00000000-0005-0000-0000-0000369F0000}"/>
    <cellStyle name="Normal 7 4 3 2 3 5" xfId="26659" xr:uid="{00000000-0005-0000-0000-0000379F0000}"/>
    <cellStyle name="Normal 7 4 3 2 4" xfId="21290" xr:uid="{00000000-0005-0000-0000-0000389F0000}"/>
    <cellStyle name="Normal 7 4 3 2 4 2" xfId="21291" xr:uid="{00000000-0005-0000-0000-0000399F0000}"/>
    <cellStyle name="Normal 7 4 3 2 4 2 2" xfId="43668" xr:uid="{00000000-0005-0000-0000-00003A9F0000}"/>
    <cellStyle name="Normal 7 4 3 2 4 3" xfId="33650" xr:uid="{00000000-0005-0000-0000-00003B9F0000}"/>
    <cellStyle name="Normal 7 4 3 2 5" xfId="21292" xr:uid="{00000000-0005-0000-0000-00003C9F0000}"/>
    <cellStyle name="Normal 7 4 3 2 5 2" xfId="21293" xr:uid="{00000000-0005-0000-0000-00003D9F0000}"/>
    <cellStyle name="Normal 7 4 3 2 5 2 2" xfId="43669" xr:uid="{00000000-0005-0000-0000-00003E9F0000}"/>
    <cellStyle name="Normal 7 4 3 2 5 3" xfId="33651" xr:uid="{00000000-0005-0000-0000-00003F9F0000}"/>
    <cellStyle name="Normal 7 4 3 2 6" xfId="21294" xr:uid="{00000000-0005-0000-0000-0000409F0000}"/>
    <cellStyle name="Normal 7 4 3 2 6 2" xfId="37251" xr:uid="{00000000-0005-0000-0000-0000419F0000}"/>
    <cellStyle name="Normal 7 4 3 2 7" xfId="26657" xr:uid="{00000000-0005-0000-0000-0000429F0000}"/>
    <cellStyle name="Normal 7 4 3 3" xfId="21295" xr:uid="{00000000-0005-0000-0000-0000439F0000}"/>
    <cellStyle name="Normal 7 4 3 3 2" xfId="21296" xr:uid="{00000000-0005-0000-0000-0000449F0000}"/>
    <cellStyle name="Normal 7 4 3 3 2 2" xfId="21297" xr:uid="{00000000-0005-0000-0000-0000459F0000}"/>
    <cellStyle name="Normal 7 4 3 3 2 2 2" xfId="43670" xr:uid="{00000000-0005-0000-0000-0000469F0000}"/>
    <cellStyle name="Normal 7 4 3 3 2 3" xfId="33652" xr:uid="{00000000-0005-0000-0000-0000479F0000}"/>
    <cellStyle name="Normal 7 4 3 3 3" xfId="21298" xr:uid="{00000000-0005-0000-0000-0000489F0000}"/>
    <cellStyle name="Normal 7 4 3 3 3 2" xfId="21299" xr:uid="{00000000-0005-0000-0000-0000499F0000}"/>
    <cellStyle name="Normal 7 4 3 3 3 2 2" xfId="43671" xr:uid="{00000000-0005-0000-0000-00004A9F0000}"/>
    <cellStyle name="Normal 7 4 3 3 3 3" xfId="33653" xr:uid="{00000000-0005-0000-0000-00004B9F0000}"/>
    <cellStyle name="Normal 7 4 3 3 4" xfId="21300" xr:uid="{00000000-0005-0000-0000-00004C9F0000}"/>
    <cellStyle name="Normal 7 4 3 3 4 2" xfId="37254" xr:uid="{00000000-0005-0000-0000-00004D9F0000}"/>
    <cellStyle name="Normal 7 4 3 3 5" xfId="26660" xr:uid="{00000000-0005-0000-0000-00004E9F0000}"/>
    <cellStyle name="Normal 7 4 3 4" xfId="21301" xr:uid="{00000000-0005-0000-0000-00004F9F0000}"/>
    <cellStyle name="Normal 7 4 3 4 2" xfId="21302" xr:uid="{00000000-0005-0000-0000-0000509F0000}"/>
    <cellStyle name="Normal 7 4 3 4 2 2" xfId="21303" xr:uid="{00000000-0005-0000-0000-0000519F0000}"/>
    <cellStyle name="Normal 7 4 3 4 2 2 2" xfId="43672" xr:uid="{00000000-0005-0000-0000-0000529F0000}"/>
    <cellStyle name="Normal 7 4 3 4 2 3" xfId="33654" xr:uid="{00000000-0005-0000-0000-0000539F0000}"/>
    <cellStyle name="Normal 7 4 3 4 3" xfId="21304" xr:uid="{00000000-0005-0000-0000-0000549F0000}"/>
    <cellStyle name="Normal 7 4 3 4 3 2" xfId="21305" xr:uid="{00000000-0005-0000-0000-0000559F0000}"/>
    <cellStyle name="Normal 7 4 3 4 3 2 2" xfId="43673" xr:uid="{00000000-0005-0000-0000-0000569F0000}"/>
    <cellStyle name="Normal 7 4 3 4 3 3" xfId="33655" xr:uid="{00000000-0005-0000-0000-0000579F0000}"/>
    <cellStyle name="Normal 7 4 3 4 4" xfId="21306" xr:uid="{00000000-0005-0000-0000-0000589F0000}"/>
    <cellStyle name="Normal 7 4 3 4 4 2" xfId="37255" xr:uid="{00000000-0005-0000-0000-0000599F0000}"/>
    <cellStyle name="Normal 7 4 3 4 5" xfId="26661" xr:uid="{00000000-0005-0000-0000-00005A9F0000}"/>
    <cellStyle name="Normal 7 4 3 5" xfId="21307" xr:uid="{00000000-0005-0000-0000-00005B9F0000}"/>
    <cellStyle name="Normal 7 4 3 5 2" xfId="21308" xr:uid="{00000000-0005-0000-0000-00005C9F0000}"/>
    <cellStyle name="Normal 7 4 3 5 2 2" xfId="43674" xr:uid="{00000000-0005-0000-0000-00005D9F0000}"/>
    <cellStyle name="Normal 7 4 3 5 3" xfId="33656" xr:uid="{00000000-0005-0000-0000-00005E9F0000}"/>
    <cellStyle name="Normal 7 4 3 6" xfId="21309" xr:uid="{00000000-0005-0000-0000-00005F9F0000}"/>
    <cellStyle name="Normal 7 4 3 6 2" xfId="21310" xr:uid="{00000000-0005-0000-0000-0000609F0000}"/>
    <cellStyle name="Normal 7 4 3 6 2 2" xfId="43675" xr:uid="{00000000-0005-0000-0000-0000619F0000}"/>
    <cellStyle name="Normal 7 4 3 6 3" xfId="33657" xr:uid="{00000000-0005-0000-0000-0000629F0000}"/>
    <cellStyle name="Normal 7 4 3 7" xfId="21311" xr:uid="{00000000-0005-0000-0000-0000639F0000}"/>
    <cellStyle name="Normal 7 4 3 7 2" xfId="37250" xr:uid="{00000000-0005-0000-0000-0000649F0000}"/>
    <cellStyle name="Normal 7 4 3 8" xfId="26656" xr:uid="{00000000-0005-0000-0000-0000659F0000}"/>
    <cellStyle name="Normal 7 4 4" xfId="21312" xr:uid="{00000000-0005-0000-0000-0000669F0000}"/>
    <cellStyle name="Normal 7 4 4 2" xfId="21313" xr:uid="{00000000-0005-0000-0000-0000679F0000}"/>
    <cellStyle name="Normal 7 4 4 2 2" xfId="21314" xr:uid="{00000000-0005-0000-0000-0000689F0000}"/>
    <cellStyle name="Normal 7 4 4 2 2 2" xfId="21315" xr:uid="{00000000-0005-0000-0000-0000699F0000}"/>
    <cellStyle name="Normal 7 4 4 2 2 2 2" xfId="21316" xr:uid="{00000000-0005-0000-0000-00006A9F0000}"/>
    <cellStyle name="Normal 7 4 4 2 2 2 2 2" xfId="43676" xr:uid="{00000000-0005-0000-0000-00006B9F0000}"/>
    <cellStyle name="Normal 7 4 4 2 2 2 3" xfId="33658" xr:uid="{00000000-0005-0000-0000-00006C9F0000}"/>
    <cellStyle name="Normal 7 4 4 2 2 3" xfId="21317" xr:uid="{00000000-0005-0000-0000-00006D9F0000}"/>
    <cellStyle name="Normal 7 4 4 2 2 3 2" xfId="21318" xr:uid="{00000000-0005-0000-0000-00006E9F0000}"/>
    <cellStyle name="Normal 7 4 4 2 2 3 2 2" xfId="43677" xr:uid="{00000000-0005-0000-0000-00006F9F0000}"/>
    <cellStyle name="Normal 7 4 4 2 2 3 3" xfId="33659" xr:uid="{00000000-0005-0000-0000-0000709F0000}"/>
    <cellStyle name="Normal 7 4 4 2 2 4" xfId="21319" xr:uid="{00000000-0005-0000-0000-0000719F0000}"/>
    <cellStyle name="Normal 7 4 4 2 2 4 2" xfId="37258" xr:uid="{00000000-0005-0000-0000-0000729F0000}"/>
    <cellStyle name="Normal 7 4 4 2 2 5" xfId="26664" xr:uid="{00000000-0005-0000-0000-0000739F0000}"/>
    <cellStyle name="Normal 7 4 4 2 3" xfId="21320" xr:uid="{00000000-0005-0000-0000-0000749F0000}"/>
    <cellStyle name="Normal 7 4 4 2 3 2" xfId="21321" xr:uid="{00000000-0005-0000-0000-0000759F0000}"/>
    <cellStyle name="Normal 7 4 4 2 3 2 2" xfId="21322" xr:uid="{00000000-0005-0000-0000-0000769F0000}"/>
    <cellStyle name="Normal 7 4 4 2 3 2 2 2" xfId="43678" xr:uid="{00000000-0005-0000-0000-0000779F0000}"/>
    <cellStyle name="Normal 7 4 4 2 3 2 3" xfId="33660" xr:uid="{00000000-0005-0000-0000-0000789F0000}"/>
    <cellStyle name="Normal 7 4 4 2 3 3" xfId="21323" xr:uid="{00000000-0005-0000-0000-0000799F0000}"/>
    <cellStyle name="Normal 7 4 4 2 3 3 2" xfId="21324" xr:uid="{00000000-0005-0000-0000-00007A9F0000}"/>
    <cellStyle name="Normal 7 4 4 2 3 3 2 2" xfId="43679" xr:uid="{00000000-0005-0000-0000-00007B9F0000}"/>
    <cellStyle name="Normal 7 4 4 2 3 3 3" xfId="33661" xr:uid="{00000000-0005-0000-0000-00007C9F0000}"/>
    <cellStyle name="Normal 7 4 4 2 3 4" xfId="21325" xr:uid="{00000000-0005-0000-0000-00007D9F0000}"/>
    <cellStyle name="Normal 7 4 4 2 3 4 2" xfId="37259" xr:uid="{00000000-0005-0000-0000-00007E9F0000}"/>
    <cellStyle name="Normal 7 4 4 2 3 5" xfId="26665" xr:uid="{00000000-0005-0000-0000-00007F9F0000}"/>
    <cellStyle name="Normal 7 4 4 2 4" xfId="21326" xr:uid="{00000000-0005-0000-0000-0000809F0000}"/>
    <cellStyle name="Normal 7 4 4 2 4 2" xfId="21327" xr:uid="{00000000-0005-0000-0000-0000819F0000}"/>
    <cellStyle name="Normal 7 4 4 2 4 2 2" xfId="43680" xr:uid="{00000000-0005-0000-0000-0000829F0000}"/>
    <cellStyle name="Normal 7 4 4 2 4 3" xfId="33662" xr:uid="{00000000-0005-0000-0000-0000839F0000}"/>
    <cellStyle name="Normal 7 4 4 2 5" xfId="21328" xr:uid="{00000000-0005-0000-0000-0000849F0000}"/>
    <cellStyle name="Normal 7 4 4 2 5 2" xfId="21329" xr:uid="{00000000-0005-0000-0000-0000859F0000}"/>
    <cellStyle name="Normal 7 4 4 2 5 2 2" xfId="43681" xr:uid="{00000000-0005-0000-0000-0000869F0000}"/>
    <cellStyle name="Normal 7 4 4 2 5 3" xfId="33663" xr:uid="{00000000-0005-0000-0000-0000879F0000}"/>
    <cellStyle name="Normal 7 4 4 2 6" xfId="21330" xr:uid="{00000000-0005-0000-0000-0000889F0000}"/>
    <cellStyle name="Normal 7 4 4 2 6 2" xfId="37257" xr:uid="{00000000-0005-0000-0000-0000899F0000}"/>
    <cellStyle name="Normal 7 4 4 2 7" xfId="26663" xr:uid="{00000000-0005-0000-0000-00008A9F0000}"/>
    <cellStyle name="Normal 7 4 4 3" xfId="21331" xr:uid="{00000000-0005-0000-0000-00008B9F0000}"/>
    <cellStyle name="Normal 7 4 4 3 2" xfId="21332" xr:uid="{00000000-0005-0000-0000-00008C9F0000}"/>
    <cellStyle name="Normal 7 4 4 3 2 2" xfId="21333" xr:uid="{00000000-0005-0000-0000-00008D9F0000}"/>
    <cellStyle name="Normal 7 4 4 3 2 2 2" xfId="43682" xr:uid="{00000000-0005-0000-0000-00008E9F0000}"/>
    <cellStyle name="Normal 7 4 4 3 2 3" xfId="33664" xr:uid="{00000000-0005-0000-0000-00008F9F0000}"/>
    <cellStyle name="Normal 7 4 4 3 3" xfId="21334" xr:uid="{00000000-0005-0000-0000-0000909F0000}"/>
    <cellStyle name="Normal 7 4 4 3 3 2" xfId="21335" xr:uid="{00000000-0005-0000-0000-0000919F0000}"/>
    <cellStyle name="Normal 7 4 4 3 3 2 2" xfId="43683" xr:uid="{00000000-0005-0000-0000-0000929F0000}"/>
    <cellStyle name="Normal 7 4 4 3 3 3" xfId="33665" xr:uid="{00000000-0005-0000-0000-0000939F0000}"/>
    <cellStyle name="Normal 7 4 4 3 4" xfId="21336" xr:uid="{00000000-0005-0000-0000-0000949F0000}"/>
    <cellStyle name="Normal 7 4 4 3 4 2" xfId="37260" xr:uid="{00000000-0005-0000-0000-0000959F0000}"/>
    <cellStyle name="Normal 7 4 4 3 5" xfId="26666" xr:uid="{00000000-0005-0000-0000-0000969F0000}"/>
    <cellStyle name="Normal 7 4 4 4" xfId="21337" xr:uid="{00000000-0005-0000-0000-0000979F0000}"/>
    <cellStyle name="Normal 7 4 4 4 2" xfId="21338" xr:uid="{00000000-0005-0000-0000-0000989F0000}"/>
    <cellStyle name="Normal 7 4 4 4 2 2" xfId="21339" xr:uid="{00000000-0005-0000-0000-0000999F0000}"/>
    <cellStyle name="Normal 7 4 4 4 2 2 2" xfId="43684" xr:uid="{00000000-0005-0000-0000-00009A9F0000}"/>
    <cellStyle name="Normal 7 4 4 4 2 3" xfId="33666" xr:uid="{00000000-0005-0000-0000-00009B9F0000}"/>
    <cellStyle name="Normal 7 4 4 4 3" xfId="21340" xr:uid="{00000000-0005-0000-0000-00009C9F0000}"/>
    <cellStyle name="Normal 7 4 4 4 3 2" xfId="21341" xr:uid="{00000000-0005-0000-0000-00009D9F0000}"/>
    <cellStyle name="Normal 7 4 4 4 3 2 2" xfId="43685" xr:uid="{00000000-0005-0000-0000-00009E9F0000}"/>
    <cellStyle name="Normal 7 4 4 4 3 3" xfId="33667" xr:uid="{00000000-0005-0000-0000-00009F9F0000}"/>
    <cellStyle name="Normal 7 4 4 4 4" xfId="21342" xr:uid="{00000000-0005-0000-0000-0000A09F0000}"/>
    <cellStyle name="Normal 7 4 4 4 4 2" xfId="37261" xr:uid="{00000000-0005-0000-0000-0000A19F0000}"/>
    <cellStyle name="Normal 7 4 4 4 5" xfId="26667" xr:uid="{00000000-0005-0000-0000-0000A29F0000}"/>
    <cellStyle name="Normal 7 4 4 5" xfId="21343" xr:uid="{00000000-0005-0000-0000-0000A39F0000}"/>
    <cellStyle name="Normal 7 4 4 5 2" xfId="21344" xr:uid="{00000000-0005-0000-0000-0000A49F0000}"/>
    <cellStyle name="Normal 7 4 4 5 2 2" xfId="43686" xr:uid="{00000000-0005-0000-0000-0000A59F0000}"/>
    <cellStyle name="Normal 7 4 4 5 3" xfId="33668" xr:uid="{00000000-0005-0000-0000-0000A69F0000}"/>
    <cellStyle name="Normal 7 4 4 6" xfId="21345" xr:uid="{00000000-0005-0000-0000-0000A79F0000}"/>
    <cellStyle name="Normal 7 4 4 6 2" xfId="21346" xr:uid="{00000000-0005-0000-0000-0000A89F0000}"/>
    <cellStyle name="Normal 7 4 4 6 2 2" xfId="43687" xr:uid="{00000000-0005-0000-0000-0000A99F0000}"/>
    <cellStyle name="Normal 7 4 4 6 3" xfId="33669" xr:uid="{00000000-0005-0000-0000-0000AA9F0000}"/>
    <cellStyle name="Normal 7 4 4 7" xfId="21347" xr:uid="{00000000-0005-0000-0000-0000AB9F0000}"/>
    <cellStyle name="Normal 7 4 4 7 2" xfId="37256" xr:uid="{00000000-0005-0000-0000-0000AC9F0000}"/>
    <cellStyle name="Normal 7 4 4 8" xfId="26662" xr:uid="{00000000-0005-0000-0000-0000AD9F0000}"/>
    <cellStyle name="Normal 7 4 5" xfId="21348" xr:uid="{00000000-0005-0000-0000-0000AE9F0000}"/>
    <cellStyle name="Normal 7 4 5 2" xfId="21349" xr:uid="{00000000-0005-0000-0000-0000AF9F0000}"/>
    <cellStyle name="Normal 7 4 5 2 2" xfId="21350" xr:uid="{00000000-0005-0000-0000-0000B09F0000}"/>
    <cellStyle name="Normal 7 4 5 2 2 2" xfId="21351" xr:uid="{00000000-0005-0000-0000-0000B19F0000}"/>
    <cellStyle name="Normal 7 4 5 2 2 2 2" xfId="43688" xr:uid="{00000000-0005-0000-0000-0000B29F0000}"/>
    <cellStyle name="Normal 7 4 5 2 2 3" xfId="33670" xr:uid="{00000000-0005-0000-0000-0000B39F0000}"/>
    <cellStyle name="Normal 7 4 5 2 3" xfId="21352" xr:uid="{00000000-0005-0000-0000-0000B49F0000}"/>
    <cellStyle name="Normal 7 4 5 2 3 2" xfId="21353" xr:uid="{00000000-0005-0000-0000-0000B59F0000}"/>
    <cellStyle name="Normal 7 4 5 2 3 2 2" xfId="43689" xr:uid="{00000000-0005-0000-0000-0000B69F0000}"/>
    <cellStyle name="Normal 7 4 5 2 3 3" xfId="33671" xr:uid="{00000000-0005-0000-0000-0000B79F0000}"/>
    <cellStyle name="Normal 7 4 5 2 4" xfId="21354" xr:uid="{00000000-0005-0000-0000-0000B89F0000}"/>
    <cellStyle name="Normal 7 4 5 2 4 2" xfId="37263" xr:uid="{00000000-0005-0000-0000-0000B99F0000}"/>
    <cellStyle name="Normal 7 4 5 2 5" xfId="26669" xr:uid="{00000000-0005-0000-0000-0000BA9F0000}"/>
    <cellStyle name="Normal 7 4 5 3" xfId="21355" xr:uid="{00000000-0005-0000-0000-0000BB9F0000}"/>
    <cellStyle name="Normal 7 4 5 3 2" xfId="21356" xr:uid="{00000000-0005-0000-0000-0000BC9F0000}"/>
    <cellStyle name="Normal 7 4 5 3 2 2" xfId="21357" xr:uid="{00000000-0005-0000-0000-0000BD9F0000}"/>
    <cellStyle name="Normal 7 4 5 3 2 2 2" xfId="43690" xr:uid="{00000000-0005-0000-0000-0000BE9F0000}"/>
    <cellStyle name="Normal 7 4 5 3 2 3" xfId="33672" xr:uid="{00000000-0005-0000-0000-0000BF9F0000}"/>
    <cellStyle name="Normal 7 4 5 3 3" xfId="21358" xr:uid="{00000000-0005-0000-0000-0000C09F0000}"/>
    <cellStyle name="Normal 7 4 5 3 3 2" xfId="21359" xr:uid="{00000000-0005-0000-0000-0000C19F0000}"/>
    <cellStyle name="Normal 7 4 5 3 3 2 2" xfId="43691" xr:uid="{00000000-0005-0000-0000-0000C29F0000}"/>
    <cellStyle name="Normal 7 4 5 3 3 3" xfId="33673" xr:uid="{00000000-0005-0000-0000-0000C39F0000}"/>
    <cellStyle name="Normal 7 4 5 3 4" xfId="21360" xr:uid="{00000000-0005-0000-0000-0000C49F0000}"/>
    <cellStyle name="Normal 7 4 5 3 4 2" xfId="37264" xr:uid="{00000000-0005-0000-0000-0000C59F0000}"/>
    <cellStyle name="Normal 7 4 5 3 5" xfId="26670" xr:uid="{00000000-0005-0000-0000-0000C69F0000}"/>
    <cellStyle name="Normal 7 4 5 4" xfId="21361" xr:uid="{00000000-0005-0000-0000-0000C79F0000}"/>
    <cellStyle name="Normal 7 4 5 4 2" xfId="21362" xr:uid="{00000000-0005-0000-0000-0000C89F0000}"/>
    <cellStyle name="Normal 7 4 5 4 2 2" xfId="43692" xr:uid="{00000000-0005-0000-0000-0000C99F0000}"/>
    <cellStyle name="Normal 7 4 5 4 3" xfId="33674" xr:uid="{00000000-0005-0000-0000-0000CA9F0000}"/>
    <cellStyle name="Normal 7 4 5 5" xfId="21363" xr:uid="{00000000-0005-0000-0000-0000CB9F0000}"/>
    <cellStyle name="Normal 7 4 5 5 2" xfId="21364" xr:uid="{00000000-0005-0000-0000-0000CC9F0000}"/>
    <cellStyle name="Normal 7 4 5 5 2 2" xfId="43693" xr:uid="{00000000-0005-0000-0000-0000CD9F0000}"/>
    <cellStyle name="Normal 7 4 5 5 3" xfId="33675" xr:uid="{00000000-0005-0000-0000-0000CE9F0000}"/>
    <cellStyle name="Normal 7 4 5 6" xfId="21365" xr:uid="{00000000-0005-0000-0000-0000CF9F0000}"/>
    <cellStyle name="Normal 7 4 5 6 2" xfId="37262" xr:uid="{00000000-0005-0000-0000-0000D09F0000}"/>
    <cellStyle name="Normal 7 4 5 7" xfId="26668" xr:uid="{00000000-0005-0000-0000-0000D19F0000}"/>
    <cellStyle name="Normal 7 4 6" xfId="21366" xr:uid="{00000000-0005-0000-0000-0000D29F0000}"/>
    <cellStyle name="Normal 7 4 6 2" xfId="21367" xr:uid="{00000000-0005-0000-0000-0000D39F0000}"/>
    <cellStyle name="Normal 7 4 6 2 2" xfId="21368" xr:uid="{00000000-0005-0000-0000-0000D49F0000}"/>
    <cellStyle name="Normal 7 4 6 2 2 2" xfId="43694" xr:uid="{00000000-0005-0000-0000-0000D59F0000}"/>
    <cellStyle name="Normal 7 4 6 2 3" xfId="33676" xr:uid="{00000000-0005-0000-0000-0000D69F0000}"/>
    <cellStyle name="Normal 7 4 6 3" xfId="21369" xr:uid="{00000000-0005-0000-0000-0000D79F0000}"/>
    <cellStyle name="Normal 7 4 6 3 2" xfId="21370" xr:uid="{00000000-0005-0000-0000-0000D89F0000}"/>
    <cellStyle name="Normal 7 4 6 3 2 2" xfId="43695" xr:uid="{00000000-0005-0000-0000-0000D99F0000}"/>
    <cellStyle name="Normal 7 4 6 3 3" xfId="33677" xr:uid="{00000000-0005-0000-0000-0000DA9F0000}"/>
    <cellStyle name="Normal 7 4 6 4" xfId="21371" xr:uid="{00000000-0005-0000-0000-0000DB9F0000}"/>
    <cellStyle name="Normal 7 4 6 4 2" xfId="37265" xr:uid="{00000000-0005-0000-0000-0000DC9F0000}"/>
    <cellStyle name="Normal 7 4 6 5" xfId="26671" xr:uid="{00000000-0005-0000-0000-0000DD9F0000}"/>
    <cellStyle name="Normal 7 4 7" xfId="21372" xr:uid="{00000000-0005-0000-0000-0000DE9F0000}"/>
    <cellStyle name="Normal 7 4 7 2" xfId="21373" xr:uid="{00000000-0005-0000-0000-0000DF9F0000}"/>
    <cellStyle name="Normal 7 4 7 2 2" xfId="21374" xr:uid="{00000000-0005-0000-0000-0000E09F0000}"/>
    <cellStyle name="Normal 7 4 7 2 2 2" xfId="43696" xr:uid="{00000000-0005-0000-0000-0000E19F0000}"/>
    <cellStyle name="Normal 7 4 7 2 3" xfId="33678" xr:uid="{00000000-0005-0000-0000-0000E29F0000}"/>
    <cellStyle name="Normal 7 4 7 3" xfId="21375" xr:uid="{00000000-0005-0000-0000-0000E39F0000}"/>
    <cellStyle name="Normal 7 4 7 3 2" xfId="21376" xr:uid="{00000000-0005-0000-0000-0000E49F0000}"/>
    <cellStyle name="Normal 7 4 7 3 2 2" xfId="43697" xr:uid="{00000000-0005-0000-0000-0000E59F0000}"/>
    <cellStyle name="Normal 7 4 7 3 3" xfId="33679" xr:uid="{00000000-0005-0000-0000-0000E69F0000}"/>
    <cellStyle name="Normal 7 4 7 4" xfId="21377" xr:uid="{00000000-0005-0000-0000-0000E79F0000}"/>
    <cellStyle name="Normal 7 4 7 4 2" xfId="37266" xr:uid="{00000000-0005-0000-0000-0000E89F0000}"/>
    <cellStyle name="Normal 7 4 7 5" xfId="26672" xr:uid="{00000000-0005-0000-0000-0000E99F0000}"/>
    <cellStyle name="Normal 7 4 8" xfId="21378" xr:uid="{00000000-0005-0000-0000-0000EA9F0000}"/>
    <cellStyle name="Normal 7 4 8 2" xfId="21379" xr:uid="{00000000-0005-0000-0000-0000EB9F0000}"/>
    <cellStyle name="Normal 7 4 8 2 2" xfId="37231" xr:uid="{00000000-0005-0000-0000-0000EC9F0000}"/>
    <cellStyle name="Normal 7 4 8 3" xfId="26637" xr:uid="{00000000-0005-0000-0000-0000ED9F0000}"/>
    <cellStyle name="Normal 7 4 9" xfId="21380" xr:uid="{00000000-0005-0000-0000-0000EE9F0000}"/>
    <cellStyle name="Normal 7 4 9 2" xfId="21381" xr:uid="{00000000-0005-0000-0000-0000EF9F0000}"/>
    <cellStyle name="Normal 7 4 9 2 2" xfId="43698" xr:uid="{00000000-0005-0000-0000-0000F09F0000}"/>
    <cellStyle name="Normal 7 4 9 3" xfId="33680" xr:uid="{00000000-0005-0000-0000-0000F19F0000}"/>
    <cellStyle name="Normal 7 5" xfId="21382" xr:uid="{00000000-0005-0000-0000-0000F29F0000}"/>
    <cellStyle name="Normal 7 5 10" xfId="26673" xr:uid="{00000000-0005-0000-0000-0000F39F0000}"/>
    <cellStyle name="Normal 7 5 2" xfId="21383" xr:uid="{00000000-0005-0000-0000-0000F49F0000}"/>
    <cellStyle name="Normal 7 5 2 2" xfId="21384" xr:uid="{00000000-0005-0000-0000-0000F59F0000}"/>
    <cellStyle name="Normal 7 5 2 2 2" xfId="21385" xr:uid="{00000000-0005-0000-0000-0000F69F0000}"/>
    <cellStyle name="Normal 7 5 2 2 2 2" xfId="21386" xr:uid="{00000000-0005-0000-0000-0000F79F0000}"/>
    <cellStyle name="Normal 7 5 2 2 2 2 2" xfId="21387" xr:uid="{00000000-0005-0000-0000-0000F89F0000}"/>
    <cellStyle name="Normal 7 5 2 2 2 2 2 2" xfId="43699" xr:uid="{00000000-0005-0000-0000-0000F99F0000}"/>
    <cellStyle name="Normal 7 5 2 2 2 2 3" xfId="33681" xr:uid="{00000000-0005-0000-0000-0000FA9F0000}"/>
    <cellStyle name="Normal 7 5 2 2 2 3" xfId="21388" xr:uid="{00000000-0005-0000-0000-0000FB9F0000}"/>
    <cellStyle name="Normal 7 5 2 2 2 3 2" xfId="21389" xr:uid="{00000000-0005-0000-0000-0000FC9F0000}"/>
    <cellStyle name="Normal 7 5 2 2 2 3 2 2" xfId="43700" xr:uid="{00000000-0005-0000-0000-0000FD9F0000}"/>
    <cellStyle name="Normal 7 5 2 2 2 3 3" xfId="33682" xr:uid="{00000000-0005-0000-0000-0000FE9F0000}"/>
    <cellStyle name="Normal 7 5 2 2 2 4" xfId="21390" xr:uid="{00000000-0005-0000-0000-0000FF9F0000}"/>
    <cellStyle name="Normal 7 5 2 2 2 4 2" xfId="37270" xr:uid="{00000000-0005-0000-0000-000000A00000}"/>
    <cellStyle name="Normal 7 5 2 2 2 5" xfId="26676" xr:uid="{00000000-0005-0000-0000-000001A00000}"/>
    <cellStyle name="Normal 7 5 2 2 3" xfId="21391" xr:uid="{00000000-0005-0000-0000-000002A00000}"/>
    <cellStyle name="Normal 7 5 2 2 3 2" xfId="21392" xr:uid="{00000000-0005-0000-0000-000003A00000}"/>
    <cellStyle name="Normal 7 5 2 2 3 2 2" xfId="21393" xr:uid="{00000000-0005-0000-0000-000004A00000}"/>
    <cellStyle name="Normal 7 5 2 2 3 2 2 2" xfId="43701" xr:uid="{00000000-0005-0000-0000-000005A00000}"/>
    <cellStyle name="Normal 7 5 2 2 3 2 3" xfId="33683" xr:uid="{00000000-0005-0000-0000-000006A00000}"/>
    <cellStyle name="Normal 7 5 2 2 3 3" xfId="21394" xr:uid="{00000000-0005-0000-0000-000007A00000}"/>
    <cellStyle name="Normal 7 5 2 2 3 3 2" xfId="21395" xr:uid="{00000000-0005-0000-0000-000008A00000}"/>
    <cellStyle name="Normal 7 5 2 2 3 3 2 2" xfId="43702" xr:uid="{00000000-0005-0000-0000-000009A00000}"/>
    <cellStyle name="Normal 7 5 2 2 3 3 3" xfId="33684" xr:uid="{00000000-0005-0000-0000-00000AA00000}"/>
    <cellStyle name="Normal 7 5 2 2 3 4" xfId="21396" xr:uid="{00000000-0005-0000-0000-00000BA00000}"/>
    <cellStyle name="Normal 7 5 2 2 3 4 2" xfId="37271" xr:uid="{00000000-0005-0000-0000-00000CA00000}"/>
    <cellStyle name="Normal 7 5 2 2 3 5" xfId="26677" xr:uid="{00000000-0005-0000-0000-00000DA00000}"/>
    <cellStyle name="Normal 7 5 2 2 4" xfId="21397" xr:uid="{00000000-0005-0000-0000-00000EA00000}"/>
    <cellStyle name="Normal 7 5 2 2 4 2" xfId="21398" xr:uid="{00000000-0005-0000-0000-00000FA00000}"/>
    <cellStyle name="Normal 7 5 2 2 4 2 2" xfId="43703" xr:uid="{00000000-0005-0000-0000-000010A00000}"/>
    <cellStyle name="Normal 7 5 2 2 4 3" xfId="33685" xr:uid="{00000000-0005-0000-0000-000011A00000}"/>
    <cellStyle name="Normal 7 5 2 2 5" xfId="21399" xr:uid="{00000000-0005-0000-0000-000012A00000}"/>
    <cellStyle name="Normal 7 5 2 2 5 2" xfId="21400" xr:uid="{00000000-0005-0000-0000-000013A00000}"/>
    <cellStyle name="Normal 7 5 2 2 5 2 2" xfId="43704" xr:uid="{00000000-0005-0000-0000-000014A00000}"/>
    <cellStyle name="Normal 7 5 2 2 5 3" xfId="33686" xr:uid="{00000000-0005-0000-0000-000015A00000}"/>
    <cellStyle name="Normal 7 5 2 2 6" xfId="21401" xr:uid="{00000000-0005-0000-0000-000016A00000}"/>
    <cellStyle name="Normal 7 5 2 2 6 2" xfId="37269" xr:uid="{00000000-0005-0000-0000-000017A00000}"/>
    <cellStyle name="Normal 7 5 2 2 7" xfId="26675" xr:uid="{00000000-0005-0000-0000-000018A00000}"/>
    <cellStyle name="Normal 7 5 2 3" xfId="21402" xr:uid="{00000000-0005-0000-0000-000019A00000}"/>
    <cellStyle name="Normal 7 5 2 3 2" xfId="21403" xr:uid="{00000000-0005-0000-0000-00001AA00000}"/>
    <cellStyle name="Normal 7 5 2 3 2 2" xfId="21404" xr:uid="{00000000-0005-0000-0000-00001BA00000}"/>
    <cellStyle name="Normal 7 5 2 3 2 2 2" xfId="43705" xr:uid="{00000000-0005-0000-0000-00001CA00000}"/>
    <cellStyle name="Normal 7 5 2 3 2 3" xfId="33687" xr:uid="{00000000-0005-0000-0000-00001DA00000}"/>
    <cellStyle name="Normal 7 5 2 3 3" xfId="21405" xr:uid="{00000000-0005-0000-0000-00001EA00000}"/>
    <cellStyle name="Normal 7 5 2 3 3 2" xfId="21406" xr:uid="{00000000-0005-0000-0000-00001FA00000}"/>
    <cellStyle name="Normal 7 5 2 3 3 2 2" xfId="43706" xr:uid="{00000000-0005-0000-0000-000020A00000}"/>
    <cellStyle name="Normal 7 5 2 3 3 3" xfId="33688" xr:uid="{00000000-0005-0000-0000-000021A00000}"/>
    <cellStyle name="Normal 7 5 2 3 4" xfId="21407" xr:uid="{00000000-0005-0000-0000-000022A00000}"/>
    <cellStyle name="Normal 7 5 2 3 4 2" xfId="37272" xr:uid="{00000000-0005-0000-0000-000023A00000}"/>
    <cellStyle name="Normal 7 5 2 3 5" xfId="26678" xr:uid="{00000000-0005-0000-0000-000024A00000}"/>
    <cellStyle name="Normal 7 5 2 4" xfId="21408" xr:uid="{00000000-0005-0000-0000-000025A00000}"/>
    <cellStyle name="Normal 7 5 2 4 2" xfId="21409" xr:uid="{00000000-0005-0000-0000-000026A00000}"/>
    <cellStyle name="Normal 7 5 2 4 2 2" xfId="21410" xr:uid="{00000000-0005-0000-0000-000027A00000}"/>
    <cellStyle name="Normal 7 5 2 4 2 2 2" xfId="43707" xr:uid="{00000000-0005-0000-0000-000028A00000}"/>
    <cellStyle name="Normal 7 5 2 4 2 3" xfId="33689" xr:uid="{00000000-0005-0000-0000-000029A00000}"/>
    <cellStyle name="Normal 7 5 2 4 3" xfId="21411" xr:uid="{00000000-0005-0000-0000-00002AA00000}"/>
    <cellStyle name="Normal 7 5 2 4 3 2" xfId="21412" xr:uid="{00000000-0005-0000-0000-00002BA00000}"/>
    <cellStyle name="Normal 7 5 2 4 3 2 2" xfId="43708" xr:uid="{00000000-0005-0000-0000-00002CA00000}"/>
    <cellStyle name="Normal 7 5 2 4 3 3" xfId="33690" xr:uid="{00000000-0005-0000-0000-00002DA00000}"/>
    <cellStyle name="Normal 7 5 2 4 4" xfId="21413" xr:uid="{00000000-0005-0000-0000-00002EA00000}"/>
    <cellStyle name="Normal 7 5 2 4 4 2" xfId="37273" xr:uid="{00000000-0005-0000-0000-00002FA00000}"/>
    <cellStyle name="Normal 7 5 2 4 5" xfId="26679" xr:uid="{00000000-0005-0000-0000-000030A00000}"/>
    <cellStyle name="Normal 7 5 2 5" xfId="21414" xr:uid="{00000000-0005-0000-0000-000031A00000}"/>
    <cellStyle name="Normal 7 5 2 5 2" xfId="21415" xr:uid="{00000000-0005-0000-0000-000032A00000}"/>
    <cellStyle name="Normal 7 5 2 5 2 2" xfId="43709" xr:uid="{00000000-0005-0000-0000-000033A00000}"/>
    <cellStyle name="Normal 7 5 2 5 3" xfId="33691" xr:uid="{00000000-0005-0000-0000-000034A00000}"/>
    <cellStyle name="Normal 7 5 2 6" xfId="21416" xr:uid="{00000000-0005-0000-0000-000035A00000}"/>
    <cellStyle name="Normal 7 5 2 6 2" xfId="21417" xr:uid="{00000000-0005-0000-0000-000036A00000}"/>
    <cellStyle name="Normal 7 5 2 6 2 2" xfId="43710" xr:uid="{00000000-0005-0000-0000-000037A00000}"/>
    <cellStyle name="Normal 7 5 2 6 3" xfId="33692" xr:uid="{00000000-0005-0000-0000-000038A00000}"/>
    <cellStyle name="Normal 7 5 2 7" xfId="21418" xr:uid="{00000000-0005-0000-0000-000039A00000}"/>
    <cellStyle name="Normal 7 5 2 7 2" xfId="37268" xr:uid="{00000000-0005-0000-0000-00003AA00000}"/>
    <cellStyle name="Normal 7 5 2 8" xfId="26674" xr:uid="{00000000-0005-0000-0000-00003BA00000}"/>
    <cellStyle name="Normal 7 5 3" xfId="21419" xr:uid="{00000000-0005-0000-0000-00003CA00000}"/>
    <cellStyle name="Normal 7 5 3 2" xfId="21420" xr:uid="{00000000-0005-0000-0000-00003DA00000}"/>
    <cellStyle name="Normal 7 5 3 2 2" xfId="21421" xr:uid="{00000000-0005-0000-0000-00003EA00000}"/>
    <cellStyle name="Normal 7 5 3 2 2 2" xfId="21422" xr:uid="{00000000-0005-0000-0000-00003FA00000}"/>
    <cellStyle name="Normal 7 5 3 2 2 2 2" xfId="21423" xr:uid="{00000000-0005-0000-0000-000040A00000}"/>
    <cellStyle name="Normal 7 5 3 2 2 2 2 2" xfId="43711" xr:uid="{00000000-0005-0000-0000-000041A00000}"/>
    <cellStyle name="Normal 7 5 3 2 2 2 3" xfId="33693" xr:uid="{00000000-0005-0000-0000-000042A00000}"/>
    <cellStyle name="Normal 7 5 3 2 2 3" xfId="21424" xr:uid="{00000000-0005-0000-0000-000043A00000}"/>
    <cellStyle name="Normal 7 5 3 2 2 3 2" xfId="21425" xr:uid="{00000000-0005-0000-0000-000044A00000}"/>
    <cellStyle name="Normal 7 5 3 2 2 3 2 2" xfId="43712" xr:uid="{00000000-0005-0000-0000-000045A00000}"/>
    <cellStyle name="Normal 7 5 3 2 2 3 3" xfId="33694" xr:uid="{00000000-0005-0000-0000-000046A00000}"/>
    <cellStyle name="Normal 7 5 3 2 2 4" xfId="21426" xr:uid="{00000000-0005-0000-0000-000047A00000}"/>
    <cellStyle name="Normal 7 5 3 2 2 4 2" xfId="37276" xr:uid="{00000000-0005-0000-0000-000048A00000}"/>
    <cellStyle name="Normal 7 5 3 2 2 5" xfId="26682" xr:uid="{00000000-0005-0000-0000-000049A00000}"/>
    <cellStyle name="Normal 7 5 3 2 3" xfId="21427" xr:uid="{00000000-0005-0000-0000-00004AA00000}"/>
    <cellStyle name="Normal 7 5 3 2 3 2" xfId="21428" xr:uid="{00000000-0005-0000-0000-00004BA00000}"/>
    <cellStyle name="Normal 7 5 3 2 3 2 2" xfId="21429" xr:uid="{00000000-0005-0000-0000-00004CA00000}"/>
    <cellStyle name="Normal 7 5 3 2 3 2 2 2" xfId="43713" xr:uid="{00000000-0005-0000-0000-00004DA00000}"/>
    <cellStyle name="Normal 7 5 3 2 3 2 3" xfId="33695" xr:uid="{00000000-0005-0000-0000-00004EA00000}"/>
    <cellStyle name="Normal 7 5 3 2 3 3" xfId="21430" xr:uid="{00000000-0005-0000-0000-00004FA00000}"/>
    <cellStyle name="Normal 7 5 3 2 3 3 2" xfId="21431" xr:uid="{00000000-0005-0000-0000-000050A00000}"/>
    <cellStyle name="Normal 7 5 3 2 3 3 2 2" xfId="43714" xr:uid="{00000000-0005-0000-0000-000051A00000}"/>
    <cellStyle name="Normal 7 5 3 2 3 3 3" xfId="33696" xr:uid="{00000000-0005-0000-0000-000052A00000}"/>
    <cellStyle name="Normal 7 5 3 2 3 4" xfId="21432" xr:uid="{00000000-0005-0000-0000-000053A00000}"/>
    <cellStyle name="Normal 7 5 3 2 3 4 2" xfId="37277" xr:uid="{00000000-0005-0000-0000-000054A00000}"/>
    <cellStyle name="Normal 7 5 3 2 3 5" xfId="26683" xr:uid="{00000000-0005-0000-0000-000055A00000}"/>
    <cellStyle name="Normal 7 5 3 2 4" xfId="21433" xr:uid="{00000000-0005-0000-0000-000056A00000}"/>
    <cellStyle name="Normal 7 5 3 2 4 2" xfId="21434" xr:uid="{00000000-0005-0000-0000-000057A00000}"/>
    <cellStyle name="Normal 7 5 3 2 4 2 2" xfId="43715" xr:uid="{00000000-0005-0000-0000-000058A00000}"/>
    <cellStyle name="Normal 7 5 3 2 4 3" xfId="33697" xr:uid="{00000000-0005-0000-0000-000059A00000}"/>
    <cellStyle name="Normal 7 5 3 2 5" xfId="21435" xr:uid="{00000000-0005-0000-0000-00005AA00000}"/>
    <cellStyle name="Normal 7 5 3 2 5 2" xfId="21436" xr:uid="{00000000-0005-0000-0000-00005BA00000}"/>
    <cellStyle name="Normal 7 5 3 2 5 2 2" xfId="43716" xr:uid="{00000000-0005-0000-0000-00005CA00000}"/>
    <cellStyle name="Normal 7 5 3 2 5 3" xfId="33698" xr:uid="{00000000-0005-0000-0000-00005DA00000}"/>
    <cellStyle name="Normal 7 5 3 2 6" xfId="21437" xr:uid="{00000000-0005-0000-0000-00005EA00000}"/>
    <cellStyle name="Normal 7 5 3 2 6 2" xfId="37275" xr:uid="{00000000-0005-0000-0000-00005FA00000}"/>
    <cellStyle name="Normal 7 5 3 2 7" xfId="26681" xr:uid="{00000000-0005-0000-0000-000060A00000}"/>
    <cellStyle name="Normal 7 5 3 3" xfId="21438" xr:uid="{00000000-0005-0000-0000-000061A00000}"/>
    <cellStyle name="Normal 7 5 3 3 2" xfId="21439" xr:uid="{00000000-0005-0000-0000-000062A00000}"/>
    <cellStyle name="Normal 7 5 3 3 2 2" xfId="21440" xr:uid="{00000000-0005-0000-0000-000063A00000}"/>
    <cellStyle name="Normal 7 5 3 3 2 2 2" xfId="43717" xr:uid="{00000000-0005-0000-0000-000064A00000}"/>
    <cellStyle name="Normal 7 5 3 3 2 3" xfId="33699" xr:uid="{00000000-0005-0000-0000-000065A00000}"/>
    <cellStyle name="Normal 7 5 3 3 3" xfId="21441" xr:uid="{00000000-0005-0000-0000-000066A00000}"/>
    <cellStyle name="Normal 7 5 3 3 3 2" xfId="21442" xr:uid="{00000000-0005-0000-0000-000067A00000}"/>
    <cellStyle name="Normal 7 5 3 3 3 2 2" xfId="43718" xr:uid="{00000000-0005-0000-0000-000068A00000}"/>
    <cellStyle name="Normal 7 5 3 3 3 3" xfId="33700" xr:uid="{00000000-0005-0000-0000-000069A00000}"/>
    <cellStyle name="Normal 7 5 3 3 4" xfId="21443" xr:uid="{00000000-0005-0000-0000-00006AA00000}"/>
    <cellStyle name="Normal 7 5 3 3 4 2" xfId="37278" xr:uid="{00000000-0005-0000-0000-00006BA00000}"/>
    <cellStyle name="Normal 7 5 3 3 5" xfId="26684" xr:uid="{00000000-0005-0000-0000-00006CA00000}"/>
    <cellStyle name="Normal 7 5 3 4" xfId="21444" xr:uid="{00000000-0005-0000-0000-00006DA00000}"/>
    <cellStyle name="Normal 7 5 3 4 2" xfId="21445" xr:uid="{00000000-0005-0000-0000-00006EA00000}"/>
    <cellStyle name="Normal 7 5 3 4 2 2" xfId="21446" xr:uid="{00000000-0005-0000-0000-00006FA00000}"/>
    <cellStyle name="Normal 7 5 3 4 2 2 2" xfId="43719" xr:uid="{00000000-0005-0000-0000-000070A00000}"/>
    <cellStyle name="Normal 7 5 3 4 2 3" xfId="33701" xr:uid="{00000000-0005-0000-0000-000071A00000}"/>
    <cellStyle name="Normal 7 5 3 4 3" xfId="21447" xr:uid="{00000000-0005-0000-0000-000072A00000}"/>
    <cellStyle name="Normal 7 5 3 4 3 2" xfId="21448" xr:uid="{00000000-0005-0000-0000-000073A00000}"/>
    <cellStyle name="Normal 7 5 3 4 3 2 2" xfId="43720" xr:uid="{00000000-0005-0000-0000-000074A00000}"/>
    <cellStyle name="Normal 7 5 3 4 3 3" xfId="33702" xr:uid="{00000000-0005-0000-0000-000075A00000}"/>
    <cellStyle name="Normal 7 5 3 4 4" xfId="21449" xr:uid="{00000000-0005-0000-0000-000076A00000}"/>
    <cellStyle name="Normal 7 5 3 4 4 2" xfId="37279" xr:uid="{00000000-0005-0000-0000-000077A00000}"/>
    <cellStyle name="Normal 7 5 3 4 5" xfId="26685" xr:uid="{00000000-0005-0000-0000-000078A00000}"/>
    <cellStyle name="Normal 7 5 3 5" xfId="21450" xr:uid="{00000000-0005-0000-0000-000079A00000}"/>
    <cellStyle name="Normal 7 5 3 5 2" xfId="21451" xr:uid="{00000000-0005-0000-0000-00007AA00000}"/>
    <cellStyle name="Normal 7 5 3 5 2 2" xfId="43721" xr:uid="{00000000-0005-0000-0000-00007BA00000}"/>
    <cellStyle name="Normal 7 5 3 5 3" xfId="33703" xr:uid="{00000000-0005-0000-0000-00007CA00000}"/>
    <cellStyle name="Normal 7 5 3 6" xfId="21452" xr:uid="{00000000-0005-0000-0000-00007DA00000}"/>
    <cellStyle name="Normal 7 5 3 6 2" xfId="21453" xr:uid="{00000000-0005-0000-0000-00007EA00000}"/>
    <cellStyle name="Normal 7 5 3 6 2 2" xfId="43722" xr:uid="{00000000-0005-0000-0000-00007FA00000}"/>
    <cellStyle name="Normal 7 5 3 6 3" xfId="33704" xr:uid="{00000000-0005-0000-0000-000080A00000}"/>
    <cellStyle name="Normal 7 5 3 7" xfId="21454" xr:uid="{00000000-0005-0000-0000-000081A00000}"/>
    <cellStyle name="Normal 7 5 3 7 2" xfId="37274" xr:uid="{00000000-0005-0000-0000-000082A00000}"/>
    <cellStyle name="Normal 7 5 3 8" xfId="26680" xr:uid="{00000000-0005-0000-0000-000083A00000}"/>
    <cellStyle name="Normal 7 5 4" xfId="21455" xr:uid="{00000000-0005-0000-0000-000084A00000}"/>
    <cellStyle name="Normal 7 5 4 2" xfId="21456" xr:uid="{00000000-0005-0000-0000-000085A00000}"/>
    <cellStyle name="Normal 7 5 4 2 2" xfId="21457" xr:uid="{00000000-0005-0000-0000-000086A00000}"/>
    <cellStyle name="Normal 7 5 4 2 2 2" xfId="21458" xr:uid="{00000000-0005-0000-0000-000087A00000}"/>
    <cellStyle name="Normal 7 5 4 2 2 2 2" xfId="43723" xr:uid="{00000000-0005-0000-0000-000088A00000}"/>
    <cellStyle name="Normal 7 5 4 2 2 3" xfId="33705" xr:uid="{00000000-0005-0000-0000-000089A00000}"/>
    <cellStyle name="Normal 7 5 4 2 3" xfId="21459" xr:uid="{00000000-0005-0000-0000-00008AA00000}"/>
    <cellStyle name="Normal 7 5 4 2 3 2" xfId="21460" xr:uid="{00000000-0005-0000-0000-00008BA00000}"/>
    <cellStyle name="Normal 7 5 4 2 3 2 2" xfId="43724" xr:uid="{00000000-0005-0000-0000-00008CA00000}"/>
    <cellStyle name="Normal 7 5 4 2 3 3" xfId="33706" xr:uid="{00000000-0005-0000-0000-00008DA00000}"/>
    <cellStyle name="Normal 7 5 4 2 4" xfId="21461" xr:uid="{00000000-0005-0000-0000-00008EA00000}"/>
    <cellStyle name="Normal 7 5 4 2 4 2" xfId="37281" xr:uid="{00000000-0005-0000-0000-00008FA00000}"/>
    <cellStyle name="Normal 7 5 4 2 5" xfId="26687" xr:uid="{00000000-0005-0000-0000-000090A00000}"/>
    <cellStyle name="Normal 7 5 4 3" xfId="21462" xr:uid="{00000000-0005-0000-0000-000091A00000}"/>
    <cellStyle name="Normal 7 5 4 3 2" xfId="21463" xr:uid="{00000000-0005-0000-0000-000092A00000}"/>
    <cellStyle name="Normal 7 5 4 3 2 2" xfId="21464" xr:uid="{00000000-0005-0000-0000-000093A00000}"/>
    <cellStyle name="Normal 7 5 4 3 2 2 2" xfId="43725" xr:uid="{00000000-0005-0000-0000-000094A00000}"/>
    <cellStyle name="Normal 7 5 4 3 2 3" xfId="33707" xr:uid="{00000000-0005-0000-0000-000095A00000}"/>
    <cellStyle name="Normal 7 5 4 3 3" xfId="21465" xr:uid="{00000000-0005-0000-0000-000096A00000}"/>
    <cellStyle name="Normal 7 5 4 3 3 2" xfId="21466" xr:uid="{00000000-0005-0000-0000-000097A00000}"/>
    <cellStyle name="Normal 7 5 4 3 3 2 2" xfId="43726" xr:uid="{00000000-0005-0000-0000-000098A00000}"/>
    <cellStyle name="Normal 7 5 4 3 3 3" xfId="33708" xr:uid="{00000000-0005-0000-0000-000099A00000}"/>
    <cellStyle name="Normal 7 5 4 3 4" xfId="21467" xr:uid="{00000000-0005-0000-0000-00009AA00000}"/>
    <cellStyle name="Normal 7 5 4 3 4 2" xfId="37282" xr:uid="{00000000-0005-0000-0000-00009BA00000}"/>
    <cellStyle name="Normal 7 5 4 3 5" xfId="26688" xr:uid="{00000000-0005-0000-0000-00009CA00000}"/>
    <cellStyle name="Normal 7 5 4 4" xfId="21468" xr:uid="{00000000-0005-0000-0000-00009DA00000}"/>
    <cellStyle name="Normal 7 5 4 4 2" xfId="21469" xr:uid="{00000000-0005-0000-0000-00009EA00000}"/>
    <cellStyle name="Normal 7 5 4 4 2 2" xfId="43727" xr:uid="{00000000-0005-0000-0000-00009FA00000}"/>
    <cellStyle name="Normal 7 5 4 4 3" xfId="33709" xr:uid="{00000000-0005-0000-0000-0000A0A00000}"/>
    <cellStyle name="Normal 7 5 4 5" xfId="21470" xr:uid="{00000000-0005-0000-0000-0000A1A00000}"/>
    <cellStyle name="Normal 7 5 4 5 2" xfId="21471" xr:uid="{00000000-0005-0000-0000-0000A2A00000}"/>
    <cellStyle name="Normal 7 5 4 5 2 2" xfId="43728" xr:uid="{00000000-0005-0000-0000-0000A3A00000}"/>
    <cellStyle name="Normal 7 5 4 5 3" xfId="33710" xr:uid="{00000000-0005-0000-0000-0000A4A00000}"/>
    <cellStyle name="Normal 7 5 4 6" xfId="21472" xr:uid="{00000000-0005-0000-0000-0000A5A00000}"/>
    <cellStyle name="Normal 7 5 4 6 2" xfId="37280" xr:uid="{00000000-0005-0000-0000-0000A6A00000}"/>
    <cellStyle name="Normal 7 5 4 7" xfId="26686" xr:uid="{00000000-0005-0000-0000-0000A7A00000}"/>
    <cellStyle name="Normal 7 5 5" xfId="21473" xr:uid="{00000000-0005-0000-0000-0000A8A00000}"/>
    <cellStyle name="Normal 7 5 5 2" xfId="21474" xr:uid="{00000000-0005-0000-0000-0000A9A00000}"/>
    <cellStyle name="Normal 7 5 5 2 2" xfId="21475" xr:uid="{00000000-0005-0000-0000-0000AAA00000}"/>
    <cellStyle name="Normal 7 5 5 2 2 2" xfId="43729" xr:uid="{00000000-0005-0000-0000-0000ABA00000}"/>
    <cellStyle name="Normal 7 5 5 2 3" xfId="33711" xr:uid="{00000000-0005-0000-0000-0000ACA00000}"/>
    <cellStyle name="Normal 7 5 5 3" xfId="21476" xr:uid="{00000000-0005-0000-0000-0000ADA00000}"/>
    <cellStyle name="Normal 7 5 5 3 2" xfId="21477" xr:uid="{00000000-0005-0000-0000-0000AEA00000}"/>
    <cellStyle name="Normal 7 5 5 3 2 2" xfId="43730" xr:uid="{00000000-0005-0000-0000-0000AFA00000}"/>
    <cellStyle name="Normal 7 5 5 3 3" xfId="33712" xr:uid="{00000000-0005-0000-0000-0000B0A00000}"/>
    <cellStyle name="Normal 7 5 5 4" xfId="21478" xr:uid="{00000000-0005-0000-0000-0000B1A00000}"/>
    <cellStyle name="Normal 7 5 5 4 2" xfId="37283" xr:uid="{00000000-0005-0000-0000-0000B2A00000}"/>
    <cellStyle name="Normal 7 5 5 5" xfId="26689" xr:uid="{00000000-0005-0000-0000-0000B3A00000}"/>
    <cellStyle name="Normal 7 5 6" xfId="21479" xr:uid="{00000000-0005-0000-0000-0000B4A00000}"/>
    <cellStyle name="Normal 7 5 6 2" xfId="21480" xr:uid="{00000000-0005-0000-0000-0000B5A00000}"/>
    <cellStyle name="Normal 7 5 6 2 2" xfId="21481" xr:uid="{00000000-0005-0000-0000-0000B6A00000}"/>
    <cellStyle name="Normal 7 5 6 2 2 2" xfId="43731" xr:uid="{00000000-0005-0000-0000-0000B7A00000}"/>
    <cellStyle name="Normal 7 5 6 2 3" xfId="33713" xr:uid="{00000000-0005-0000-0000-0000B8A00000}"/>
    <cellStyle name="Normal 7 5 6 3" xfId="21482" xr:uid="{00000000-0005-0000-0000-0000B9A00000}"/>
    <cellStyle name="Normal 7 5 6 3 2" xfId="21483" xr:uid="{00000000-0005-0000-0000-0000BAA00000}"/>
    <cellStyle name="Normal 7 5 6 3 2 2" xfId="43732" xr:uid="{00000000-0005-0000-0000-0000BBA00000}"/>
    <cellStyle name="Normal 7 5 6 3 3" xfId="33714" xr:uid="{00000000-0005-0000-0000-0000BCA00000}"/>
    <cellStyle name="Normal 7 5 6 4" xfId="21484" xr:uid="{00000000-0005-0000-0000-0000BDA00000}"/>
    <cellStyle name="Normal 7 5 6 4 2" xfId="37284" xr:uid="{00000000-0005-0000-0000-0000BEA00000}"/>
    <cellStyle name="Normal 7 5 6 5" xfId="26690" xr:uid="{00000000-0005-0000-0000-0000BFA00000}"/>
    <cellStyle name="Normal 7 5 7" xfId="21485" xr:uid="{00000000-0005-0000-0000-0000C0A00000}"/>
    <cellStyle name="Normal 7 5 7 2" xfId="21486" xr:uid="{00000000-0005-0000-0000-0000C1A00000}"/>
    <cellStyle name="Normal 7 5 7 2 2" xfId="43733" xr:uid="{00000000-0005-0000-0000-0000C2A00000}"/>
    <cellStyle name="Normal 7 5 7 3" xfId="33715" xr:uid="{00000000-0005-0000-0000-0000C3A00000}"/>
    <cellStyle name="Normal 7 5 8" xfId="21487" xr:uid="{00000000-0005-0000-0000-0000C4A00000}"/>
    <cellStyle name="Normal 7 5 8 2" xfId="21488" xr:uid="{00000000-0005-0000-0000-0000C5A00000}"/>
    <cellStyle name="Normal 7 5 8 2 2" xfId="43734" xr:uid="{00000000-0005-0000-0000-0000C6A00000}"/>
    <cellStyle name="Normal 7 5 8 3" xfId="33716" xr:uid="{00000000-0005-0000-0000-0000C7A00000}"/>
    <cellStyle name="Normal 7 5 9" xfId="21489" xr:uid="{00000000-0005-0000-0000-0000C8A00000}"/>
    <cellStyle name="Normal 7 5 9 2" xfId="37267" xr:uid="{00000000-0005-0000-0000-0000C9A00000}"/>
    <cellStyle name="Normal 7 6" xfId="21490" xr:uid="{00000000-0005-0000-0000-0000CAA00000}"/>
    <cellStyle name="Normal 7 6 10" xfId="26691" xr:uid="{00000000-0005-0000-0000-0000CBA00000}"/>
    <cellStyle name="Normal 7 6 2" xfId="21491" xr:uid="{00000000-0005-0000-0000-0000CCA00000}"/>
    <cellStyle name="Normal 7 6 2 2" xfId="21492" xr:uid="{00000000-0005-0000-0000-0000CDA00000}"/>
    <cellStyle name="Normal 7 6 2 2 2" xfId="21493" xr:uid="{00000000-0005-0000-0000-0000CEA00000}"/>
    <cellStyle name="Normal 7 6 2 2 2 2" xfId="21494" xr:uid="{00000000-0005-0000-0000-0000CFA00000}"/>
    <cellStyle name="Normal 7 6 2 2 2 2 2" xfId="21495" xr:uid="{00000000-0005-0000-0000-0000D0A00000}"/>
    <cellStyle name="Normal 7 6 2 2 2 2 2 2" xfId="43735" xr:uid="{00000000-0005-0000-0000-0000D1A00000}"/>
    <cellStyle name="Normal 7 6 2 2 2 2 3" xfId="33717" xr:uid="{00000000-0005-0000-0000-0000D2A00000}"/>
    <cellStyle name="Normal 7 6 2 2 2 3" xfId="21496" xr:uid="{00000000-0005-0000-0000-0000D3A00000}"/>
    <cellStyle name="Normal 7 6 2 2 2 3 2" xfId="21497" xr:uid="{00000000-0005-0000-0000-0000D4A00000}"/>
    <cellStyle name="Normal 7 6 2 2 2 3 2 2" xfId="43736" xr:uid="{00000000-0005-0000-0000-0000D5A00000}"/>
    <cellStyle name="Normal 7 6 2 2 2 3 3" xfId="33718" xr:uid="{00000000-0005-0000-0000-0000D6A00000}"/>
    <cellStyle name="Normal 7 6 2 2 2 4" xfId="21498" xr:uid="{00000000-0005-0000-0000-0000D7A00000}"/>
    <cellStyle name="Normal 7 6 2 2 2 4 2" xfId="37288" xr:uid="{00000000-0005-0000-0000-0000D8A00000}"/>
    <cellStyle name="Normal 7 6 2 2 2 5" xfId="26694" xr:uid="{00000000-0005-0000-0000-0000D9A00000}"/>
    <cellStyle name="Normal 7 6 2 2 3" xfId="21499" xr:uid="{00000000-0005-0000-0000-0000DAA00000}"/>
    <cellStyle name="Normal 7 6 2 2 3 2" xfId="21500" xr:uid="{00000000-0005-0000-0000-0000DBA00000}"/>
    <cellStyle name="Normal 7 6 2 2 3 2 2" xfId="21501" xr:uid="{00000000-0005-0000-0000-0000DCA00000}"/>
    <cellStyle name="Normal 7 6 2 2 3 2 2 2" xfId="43737" xr:uid="{00000000-0005-0000-0000-0000DDA00000}"/>
    <cellStyle name="Normal 7 6 2 2 3 2 3" xfId="33719" xr:uid="{00000000-0005-0000-0000-0000DEA00000}"/>
    <cellStyle name="Normal 7 6 2 2 3 3" xfId="21502" xr:uid="{00000000-0005-0000-0000-0000DFA00000}"/>
    <cellStyle name="Normal 7 6 2 2 3 3 2" xfId="21503" xr:uid="{00000000-0005-0000-0000-0000E0A00000}"/>
    <cellStyle name="Normal 7 6 2 2 3 3 2 2" xfId="43738" xr:uid="{00000000-0005-0000-0000-0000E1A00000}"/>
    <cellStyle name="Normal 7 6 2 2 3 3 3" xfId="33720" xr:uid="{00000000-0005-0000-0000-0000E2A00000}"/>
    <cellStyle name="Normal 7 6 2 2 3 4" xfId="21504" xr:uid="{00000000-0005-0000-0000-0000E3A00000}"/>
    <cellStyle name="Normal 7 6 2 2 3 4 2" xfId="37289" xr:uid="{00000000-0005-0000-0000-0000E4A00000}"/>
    <cellStyle name="Normal 7 6 2 2 3 5" xfId="26695" xr:uid="{00000000-0005-0000-0000-0000E5A00000}"/>
    <cellStyle name="Normal 7 6 2 2 4" xfId="21505" xr:uid="{00000000-0005-0000-0000-0000E6A00000}"/>
    <cellStyle name="Normal 7 6 2 2 4 2" xfId="21506" xr:uid="{00000000-0005-0000-0000-0000E7A00000}"/>
    <cellStyle name="Normal 7 6 2 2 4 2 2" xfId="43739" xr:uid="{00000000-0005-0000-0000-0000E8A00000}"/>
    <cellStyle name="Normal 7 6 2 2 4 3" xfId="33721" xr:uid="{00000000-0005-0000-0000-0000E9A00000}"/>
    <cellStyle name="Normal 7 6 2 2 5" xfId="21507" xr:uid="{00000000-0005-0000-0000-0000EAA00000}"/>
    <cellStyle name="Normal 7 6 2 2 5 2" xfId="21508" xr:uid="{00000000-0005-0000-0000-0000EBA00000}"/>
    <cellStyle name="Normal 7 6 2 2 5 2 2" xfId="43740" xr:uid="{00000000-0005-0000-0000-0000ECA00000}"/>
    <cellStyle name="Normal 7 6 2 2 5 3" xfId="33722" xr:uid="{00000000-0005-0000-0000-0000EDA00000}"/>
    <cellStyle name="Normal 7 6 2 2 6" xfId="21509" xr:uid="{00000000-0005-0000-0000-0000EEA00000}"/>
    <cellStyle name="Normal 7 6 2 2 6 2" xfId="37287" xr:uid="{00000000-0005-0000-0000-0000EFA00000}"/>
    <cellStyle name="Normal 7 6 2 2 7" xfId="26693" xr:uid="{00000000-0005-0000-0000-0000F0A00000}"/>
    <cellStyle name="Normal 7 6 2 3" xfId="21510" xr:uid="{00000000-0005-0000-0000-0000F1A00000}"/>
    <cellStyle name="Normal 7 6 2 3 2" xfId="21511" xr:uid="{00000000-0005-0000-0000-0000F2A00000}"/>
    <cellStyle name="Normal 7 6 2 3 2 2" xfId="21512" xr:uid="{00000000-0005-0000-0000-0000F3A00000}"/>
    <cellStyle name="Normal 7 6 2 3 2 2 2" xfId="43741" xr:uid="{00000000-0005-0000-0000-0000F4A00000}"/>
    <cellStyle name="Normal 7 6 2 3 2 3" xfId="33723" xr:uid="{00000000-0005-0000-0000-0000F5A00000}"/>
    <cellStyle name="Normal 7 6 2 3 3" xfId="21513" xr:uid="{00000000-0005-0000-0000-0000F6A00000}"/>
    <cellStyle name="Normal 7 6 2 3 3 2" xfId="21514" xr:uid="{00000000-0005-0000-0000-0000F7A00000}"/>
    <cellStyle name="Normal 7 6 2 3 3 2 2" xfId="43742" xr:uid="{00000000-0005-0000-0000-0000F8A00000}"/>
    <cellStyle name="Normal 7 6 2 3 3 3" xfId="33724" xr:uid="{00000000-0005-0000-0000-0000F9A00000}"/>
    <cellStyle name="Normal 7 6 2 3 4" xfId="21515" xr:uid="{00000000-0005-0000-0000-0000FAA00000}"/>
    <cellStyle name="Normal 7 6 2 3 4 2" xfId="37290" xr:uid="{00000000-0005-0000-0000-0000FBA00000}"/>
    <cellStyle name="Normal 7 6 2 3 5" xfId="26696" xr:uid="{00000000-0005-0000-0000-0000FCA00000}"/>
    <cellStyle name="Normal 7 6 2 4" xfId="21516" xr:uid="{00000000-0005-0000-0000-0000FDA00000}"/>
    <cellStyle name="Normal 7 6 2 4 2" xfId="21517" xr:uid="{00000000-0005-0000-0000-0000FEA00000}"/>
    <cellStyle name="Normal 7 6 2 4 2 2" xfId="21518" xr:uid="{00000000-0005-0000-0000-0000FFA00000}"/>
    <cellStyle name="Normal 7 6 2 4 2 2 2" xfId="43743" xr:uid="{00000000-0005-0000-0000-000000A10000}"/>
    <cellStyle name="Normal 7 6 2 4 2 3" xfId="33725" xr:uid="{00000000-0005-0000-0000-000001A10000}"/>
    <cellStyle name="Normal 7 6 2 4 3" xfId="21519" xr:uid="{00000000-0005-0000-0000-000002A10000}"/>
    <cellStyle name="Normal 7 6 2 4 3 2" xfId="21520" xr:uid="{00000000-0005-0000-0000-000003A10000}"/>
    <cellStyle name="Normal 7 6 2 4 3 2 2" xfId="43744" xr:uid="{00000000-0005-0000-0000-000004A10000}"/>
    <cellStyle name="Normal 7 6 2 4 3 3" xfId="33726" xr:uid="{00000000-0005-0000-0000-000005A10000}"/>
    <cellStyle name="Normal 7 6 2 4 4" xfId="21521" xr:uid="{00000000-0005-0000-0000-000006A10000}"/>
    <cellStyle name="Normal 7 6 2 4 4 2" xfId="37291" xr:uid="{00000000-0005-0000-0000-000007A10000}"/>
    <cellStyle name="Normal 7 6 2 4 5" xfId="26697" xr:uid="{00000000-0005-0000-0000-000008A10000}"/>
    <cellStyle name="Normal 7 6 2 5" xfId="21522" xr:uid="{00000000-0005-0000-0000-000009A10000}"/>
    <cellStyle name="Normal 7 6 2 5 2" xfId="21523" xr:uid="{00000000-0005-0000-0000-00000AA10000}"/>
    <cellStyle name="Normal 7 6 2 5 2 2" xfId="43745" xr:uid="{00000000-0005-0000-0000-00000BA10000}"/>
    <cellStyle name="Normal 7 6 2 5 3" xfId="33727" xr:uid="{00000000-0005-0000-0000-00000CA10000}"/>
    <cellStyle name="Normal 7 6 2 6" xfId="21524" xr:uid="{00000000-0005-0000-0000-00000DA10000}"/>
    <cellStyle name="Normal 7 6 2 6 2" xfId="21525" xr:uid="{00000000-0005-0000-0000-00000EA10000}"/>
    <cellStyle name="Normal 7 6 2 6 2 2" xfId="43746" xr:uid="{00000000-0005-0000-0000-00000FA10000}"/>
    <cellStyle name="Normal 7 6 2 6 3" xfId="33728" xr:uid="{00000000-0005-0000-0000-000010A10000}"/>
    <cellStyle name="Normal 7 6 2 7" xfId="21526" xr:uid="{00000000-0005-0000-0000-000011A10000}"/>
    <cellStyle name="Normal 7 6 2 7 2" xfId="37286" xr:uid="{00000000-0005-0000-0000-000012A10000}"/>
    <cellStyle name="Normal 7 6 2 8" xfId="26692" xr:uid="{00000000-0005-0000-0000-000013A10000}"/>
    <cellStyle name="Normal 7 6 3" xfId="21527" xr:uid="{00000000-0005-0000-0000-000014A10000}"/>
    <cellStyle name="Normal 7 6 3 2" xfId="21528" xr:uid="{00000000-0005-0000-0000-000015A10000}"/>
    <cellStyle name="Normal 7 6 3 2 2" xfId="21529" xr:uid="{00000000-0005-0000-0000-000016A10000}"/>
    <cellStyle name="Normal 7 6 3 2 2 2" xfId="21530" xr:uid="{00000000-0005-0000-0000-000017A10000}"/>
    <cellStyle name="Normal 7 6 3 2 2 2 2" xfId="21531" xr:uid="{00000000-0005-0000-0000-000018A10000}"/>
    <cellStyle name="Normal 7 6 3 2 2 2 2 2" xfId="43747" xr:uid="{00000000-0005-0000-0000-000019A10000}"/>
    <cellStyle name="Normal 7 6 3 2 2 2 3" xfId="33729" xr:uid="{00000000-0005-0000-0000-00001AA10000}"/>
    <cellStyle name="Normal 7 6 3 2 2 3" xfId="21532" xr:uid="{00000000-0005-0000-0000-00001BA10000}"/>
    <cellStyle name="Normal 7 6 3 2 2 3 2" xfId="21533" xr:uid="{00000000-0005-0000-0000-00001CA10000}"/>
    <cellStyle name="Normal 7 6 3 2 2 3 2 2" xfId="43748" xr:uid="{00000000-0005-0000-0000-00001DA10000}"/>
    <cellStyle name="Normal 7 6 3 2 2 3 3" xfId="33730" xr:uid="{00000000-0005-0000-0000-00001EA10000}"/>
    <cellStyle name="Normal 7 6 3 2 2 4" xfId="21534" xr:uid="{00000000-0005-0000-0000-00001FA10000}"/>
    <cellStyle name="Normal 7 6 3 2 2 4 2" xfId="37294" xr:uid="{00000000-0005-0000-0000-000020A10000}"/>
    <cellStyle name="Normal 7 6 3 2 2 5" xfId="26700" xr:uid="{00000000-0005-0000-0000-000021A10000}"/>
    <cellStyle name="Normal 7 6 3 2 3" xfId="21535" xr:uid="{00000000-0005-0000-0000-000022A10000}"/>
    <cellStyle name="Normal 7 6 3 2 3 2" xfId="21536" xr:uid="{00000000-0005-0000-0000-000023A10000}"/>
    <cellStyle name="Normal 7 6 3 2 3 2 2" xfId="21537" xr:uid="{00000000-0005-0000-0000-000024A10000}"/>
    <cellStyle name="Normal 7 6 3 2 3 2 2 2" xfId="43749" xr:uid="{00000000-0005-0000-0000-000025A10000}"/>
    <cellStyle name="Normal 7 6 3 2 3 2 3" xfId="33731" xr:uid="{00000000-0005-0000-0000-000026A10000}"/>
    <cellStyle name="Normal 7 6 3 2 3 3" xfId="21538" xr:uid="{00000000-0005-0000-0000-000027A10000}"/>
    <cellStyle name="Normal 7 6 3 2 3 3 2" xfId="21539" xr:uid="{00000000-0005-0000-0000-000028A10000}"/>
    <cellStyle name="Normal 7 6 3 2 3 3 2 2" xfId="43750" xr:uid="{00000000-0005-0000-0000-000029A10000}"/>
    <cellStyle name="Normal 7 6 3 2 3 3 3" xfId="33732" xr:uid="{00000000-0005-0000-0000-00002AA10000}"/>
    <cellStyle name="Normal 7 6 3 2 3 4" xfId="21540" xr:uid="{00000000-0005-0000-0000-00002BA10000}"/>
    <cellStyle name="Normal 7 6 3 2 3 4 2" xfId="37295" xr:uid="{00000000-0005-0000-0000-00002CA10000}"/>
    <cellStyle name="Normal 7 6 3 2 3 5" xfId="26701" xr:uid="{00000000-0005-0000-0000-00002DA10000}"/>
    <cellStyle name="Normal 7 6 3 2 4" xfId="21541" xr:uid="{00000000-0005-0000-0000-00002EA10000}"/>
    <cellStyle name="Normal 7 6 3 2 4 2" xfId="21542" xr:uid="{00000000-0005-0000-0000-00002FA10000}"/>
    <cellStyle name="Normal 7 6 3 2 4 2 2" xfId="43751" xr:uid="{00000000-0005-0000-0000-000030A10000}"/>
    <cellStyle name="Normal 7 6 3 2 4 3" xfId="33733" xr:uid="{00000000-0005-0000-0000-000031A10000}"/>
    <cellStyle name="Normal 7 6 3 2 5" xfId="21543" xr:uid="{00000000-0005-0000-0000-000032A10000}"/>
    <cellStyle name="Normal 7 6 3 2 5 2" xfId="21544" xr:uid="{00000000-0005-0000-0000-000033A10000}"/>
    <cellStyle name="Normal 7 6 3 2 5 2 2" xfId="43752" xr:uid="{00000000-0005-0000-0000-000034A10000}"/>
    <cellStyle name="Normal 7 6 3 2 5 3" xfId="33734" xr:uid="{00000000-0005-0000-0000-000035A10000}"/>
    <cellStyle name="Normal 7 6 3 2 6" xfId="21545" xr:uid="{00000000-0005-0000-0000-000036A10000}"/>
    <cellStyle name="Normal 7 6 3 2 6 2" xfId="37293" xr:uid="{00000000-0005-0000-0000-000037A10000}"/>
    <cellStyle name="Normal 7 6 3 2 7" xfId="26699" xr:uid="{00000000-0005-0000-0000-000038A10000}"/>
    <cellStyle name="Normal 7 6 3 3" xfId="21546" xr:uid="{00000000-0005-0000-0000-000039A10000}"/>
    <cellStyle name="Normal 7 6 3 3 2" xfId="21547" xr:uid="{00000000-0005-0000-0000-00003AA10000}"/>
    <cellStyle name="Normal 7 6 3 3 2 2" xfId="21548" xr:uid="{00000000-0005-0000-0000-00003BA10000}"/>
    <cellStyle name="Normal 7 6 3 3 2 2 2" xfId="43753" xr:uid="{00000000-0005-0000-0000-00003CA10000}"/>
    <cellStyle name="Normal 7 6 3 3 2 3" xfId="33735" xr:uid="{00000000-0005-0000-0000-00003DA10000}"/>
    <cellStyle name="Normal 7 6 3 3 3" xfId="21549" xr:uid="{00000000-0005-0000-0000-00003EA10000}"/>
    <cellStyle name="Normal 7 6 3 3 3 2" xfId="21550" xr:uid="{00000000-0005-0000-0000-00003FA10000}"/>
    <cellStyle name="Normal 7 6 3 3 3 2 2" xfId="43754" xr:uid="{00000000-0005-0000-0000-000040A10000}"/>
    <cellStyle name="Normal 7 6 3 3 3 3" xfId="33736" xr:uid="{00000000-0005-0000-0000-000041A10000}"/>
    <cellStyle name="Normal 7 6 3 3 4" xfId="21551" xr:uid="{00000000-0005-0000-0000-000042A10000}"/>
    <cellStyle name="Normal 7 6 3 3 4 2" xfId="37296" xr:uid="{00000000-0005-0000-0000-000043A10000}"/>
    <cellStyle name="Normal 7 6 3 3 5" xfId="26702" xr:uid="{00000000-0005-0000-0000-000044A10000}"/>
    <cellStyle name="Normal 7 6 3 4" xfId="21552" xr:uid="{00000000-0005-0000-0000-000045A10000}"/>
    <cellStyle name="Normal 7 6 3 4 2" xfId="21553" xr:uid="{00000000-0005-0000-0000-000046A10000}"/>
    <cellStyle name="Normal 7 6 3 4 2 2" xfId="21554" xr:uid="{00000000-0005-0000-0000-000047A10000}"/>
    <cellStyle name="Normal 7 6 3 4 2 2 2" xfId="43755" xr:uid="{00000000-0005-0000-0000-000048A10000}"/>
    <cellStyle name="Normal 7 6 3 4 2 3" xfId="33737" xr:uid="{00000000-0005-0000-0000-000049A10000}"/>
    <cellStyle name="Normal 7 6 3 4 3" xfId="21555" xr:uid="{00000000-0005-0000-0000-00004AA10000}"/>
    <cellStyle name="Normal 7 6 3 4 3 2" xfId="21556" xr:uid="{00000000-0005-0000-0000-00004BA10000}"/>
    <cellStyle name="Normal 7 6 3 4 3 2 2" xfId="43756" xr:uid="{00000000-0005-0000-0000-00004CA10000}"/>
    <cellStyle name="Normal 7 6 3 4 3 3" xfId="33738" xr:uid="{00000000-0005-0000-0000-00004DA10000}"/>
    <cellStyle name="Normal 7 6 3 4 4" xfId="21557" xr:uid="{00000000-0005-0000-0000-00004EA10000}"/>
    <cellStyle name="Normal 7 6 3 4 4 2" xfId="37297" xr:uid="{00000000-0005-0000-0000-00004FA10000}"/>
    <cellStyle name="Normal 7 6 3 4 5" xfId="26703" xr:uid="{00000000-0005-0000-0000-000050A10000}"/>
    <cellStyle name="Normal 7 6 3 5" xfId="21558" xr:uid="{00000000-0005-0000-0000-000051A10000}"/>
    <cellStyle name="Normal 7 6 3 5 2" xfId="21559" xr:uid="{00000000-0005-0000-0000-000052A10000}"/>
    <cellStyle name="Normal 7 6 3 5 2 2" xfId="43757" xr:uid="{00000000-0005-0000-0000-000053A10000}"/>
    <cellStyle name="Normal 7 6 3 5 3" xfId="33739" xr:uid="{00000000-0005-0000-0000-000054A10000}"/>
    <cellStyle name="Normal 7 6 3 6" xfId="21560" xr:uid="{00000000-0005-0000-0000-000055A10000}"/>
    <cellStyle name="Normal 7 6 3 6 2" xfId="21561" xr:uid="{00000000-0005-0000-0000-000056A10000}"/>
    <cellStyle name="Normal 7 6 3 6 2 2" xfId="43758" xr:uid="{00000000-0005-0000-0000-000057A10000}"/>
    <cellStyle name="Normal 7 6 3 6 3" xfId="33740" xr:uid="{00000000-0005-0000-0000-000058A10000}"/>
    <cellStyle name="Normal 7 6 3 7" xfId="21562" xr:uid="{00000000-0005-0000-0000-000059A10000}"/>
    <cellStyle name="Normal 7 6 3 7 2" xfId="37292" xr:uid="{00000000-0005-0000-0000-00005AA10000}"/>
    <cellStyle name="Normal 7 6 3 8" xfId="26698" xr:uid="{00000000-0005-0000-0000-00005BA10000}"/>
    <cellStyle name="Normal 7 6 4" xfId="21563" xr:uid="{00000000-0005-0000-0000-00005CA10000}"/>
    <cellStyle name="Normal 7 6 4 2" xfId="21564" xr:uid="{00000000-0005-0000-0000-00005DA10000}"/>
    <cellStyle name="Normal 7 6 4 2 2" xfId="21565" xr:uid="{00000000-0005-0000-0000-00005EA10000}"/>
    <cellStyle name="Normal 7 6 4 2 2 2" xfId="21566" xr:uid="{00000000-0005-0000-0000-00005FA10000}"/>
    <cellStyle name="Normal 7 6 4 2 2 2 2" xfId="43759" xr:uid="{00000000-0005-0000-0000-000060A10000}"/>
    <cellStyle name="Normal 7 6 4 2 2 3" xfId="33741" xr:uid="{00000000-0005-0000-0000-000061A10000}"/>
    <cellStyle name="Normal 7 6 4 2 3" xfId="21567" xr:uid="{00000000-0005-0000-0000-000062A10000}"/>
    <cellStyle name="Normal 7 6 4 2 3 2" xfId="21568" xr:uid="{00000000-0005-0000-0000-000063A10000}"/>
    <cellStyle name="Normal 7 6 4 2 3 2 2" xfId="43760" xr:uid="{00000000-0005-0000-0000-000064A10000}"/>
    <cellStyle name="Normal 7 6 4 2 3 3" xfId="33742" xr:uid="{00000000-0005-0000-0000-000065A10000}"/>
    <cellStyle name="Normal 7 6 4 2 4" xfId="21569" xr:uid="{00000000-0005-0000-0000-000066A10000}"/>
    <cellStyle name="Normal 7 6 4 2 4 2" xfId="37299" xr:uid="{00000000-0005-0000-0000-000067A10000}"/>
    <cellStyle name="Normal 7 6 4 2 5" xfId="26705" xr:uid="{00000000-0005-0000-0000-000068A10000}"/>
    <cellStyle name="Normal 7 6 4 3" xfId="21570" xr:uid="{00000000-0005-0000-0000-000069A10000}"/>
    <cellStyle name="Normal 7 6 4 3 2" xfId="21571" xr:uid="{00000000-0005-0000-0000-00006AA10000}"/>
    <cellStyle name="Normal 7 6 4 3 2 2" xfId="21572" xr:uid="{00000000-0005-0000-0000-00006BA10000}"/>
    <cellStyle name="Normal 7 6 4 3 2 2 2" xfId="43761" xr:uid="{00000000-0005-0000-0000-00006CA10000}"/>
    <cellStyle name="Normal 7 6 4 3 2 3" xfId="33743" xr:uid="{00000000-0005-0000-0000-00006DA10000}"/>
    <cellStyle name="Normal 7 6 4 3 3" xfId="21573" xr:uid="{00000000-0005-0000-0000-00006EA10000}"/>
    <cellStyle name="Normal 7 6 4 3 3 2" xfId="21574" xr:uid="{00000000-0005-0000-0000-00006FA10000}"/>
    <cellStyle name="Normal 7 6 4 3 3 2 2" xfId="43762" xr:uid="{00000000-0005-0000-0000-000070A10000}"/>
    <cellStyle name="Normal 7 6 4 3 3 3" xfId="33744" xr:uid="{00000000-0005-0000-0000-000071A10000}"/>
    <cellStyle name="Normal 7 6 4 3 4" xfId="21575" xr:uid="{00000000-0005-0000-0000-000072A10000}"/>
    <cellStyle name="Normal 7 6 4 3 4 2" xfId="37300" xr:uid="{00000000-0005-0000-0000-000073A10000}"/>
    <cellStyle name="Normal 7 6 4 3 5" xfId="26706" xr:uid="{00000000-0005-0000-0000-000074A10000}"/>
    <cellStyle name="Normal 7 6 4 4" xfId="21576" xr:uid="{00000000-0005-0000-0000-000075A10000}"/>
    <cellStyle name="Normal 7 6 4 4 2" xfId="21577" xr:uid="{00000000-0005-0000-0000-000076A10000}"/>
    <cellStyle name="Normal 7 6 4 4 2 2" xfId="43763" xr:uid="{00000000-0005-0000-0000-000077A10000}"/>
    <cellStyle name="Normal 7 6 4 4 3" xfId="33745" xr:uid="{00000000-0005-0000-0000-000078A10000}"/>
    <cellStyle name="Normal 7 6 4 5" xfId="21578" xr:uid="{00000000-0005-0000-0000-000079A10000}"/>
    <cellStyle name="Normal 7 6 4 5 2" xfId="21579" xr:uid="{00000000-0005-0000-0000-00007AA10000}"/>
    <cellStyle name="Normal 7 6 4 5 2 2" xfId="43764" xr:uid="{00000000-0005-0000-0000-00007BA10000}"/>
    <cellStyle name="Normal 7 6 4 5 3" xfId="33746" xr:uid="{00000000-0005-0000-0000-00007CA10000}"/>
    <cellStyle name="Normal 7 6 4 6" xfId="21580" xr:uid="{00000000-0005-0000-0000-00007DA10000}"/>
    <cellStyle name="Normal 7 6 4 6 2" xfId="37298" xr:uid="{00000000-0005-0000-0000-00007EA10000}"/>
    <cellStyle name="Normal 7 6 4 7" xfId="26704" xr:uid="{00000000-0005-0000-0000-00007FA10000}"/>
    <cellStyle name="Normal 7 6 5" xfId="21581" xr:uid="{00000000-0005-0000-0000-000080A10000}"/>
    <cellStyle name="Normal 7 6 5 2" xfId="21582" xr:uid="{00000000-0005-0000-0000-000081A10000}"/>
    <cellStyle name="Normal 7 6 5 2 2" xfId="21583" xr:uid="{00000000-0005-0000-0000-000082A10000}"/>
    <cellStyle name="Normal 7 6 5 2 2 2" xfId="43765" xr:uid="{00000000-0005-0000-0000-000083A10000}"/>
    <cellStyle name="Normal 7 6 5 2 3" xfId="33747" xr:uid="{00000000-0005-0000-0000-000084A10000}"/>
    <cellStyle name="Normal 7 6 5 3" xfId="21584" xr:uid="{00000000-0005-0000-0000-000085A10000}"/>
    <cellStyle name="Normal 7 6 5 3 2" xfId="21585" xr:uid="{00000000-0005-0000-0000-000086A10000}"/>
    <cellStyle name="Normal 7 6 5 3 2 2" xfId="43766" xr:uid="{00000000-0005-0000-0000-000087A10000}"/>
    <cellStyle name="Normal 7 6 5 3 3" xfId="33748" xr:uid="{00000000-0005-0000-0000-000088A10000}"/>
    <cellStyle name="Normal 7 6 5 4" xfId="21586" xr:uid="{00000000-0005-0000-0000-000089A10000}"/>
    <cellStyle name="Normal 7 6 5 4 2" xfId="37301" xr:uid="{00000000-0005-0000-0000-00008AA10000}"/>
    <cellStyle name="Normal 7 6 5 5" xfId="26707" xr:uid="{00000000-0005-0000-0000-00008BA10000}"/>
    <cellStyle name="Normal 7 6 6" xfId="21587" xr:uid="{00000000-0005-0000-0000-00008CA10000}"/>
    <cellStyle name="Normal 7 6 6 2" xfId="21588" xr:uid="{00000000-0005-0000-0000-00008DA10000}"/>
    <cellStyle name="Normal 7 6 6 2 2" xfId="21589" xr:uid="{00000000-0005-0000-0000-00008EA10000}"/>
    <cellStyle name="Normal 7 6 6 2 2 2" xfId="43767" xr:uid="{00000000-0005-0000-0000-00008FA10000}"/>
    <cellStyle name="Normal 7 6 6 2 3" xfId="33749" xr:uid="{00000000-0005-0000-0000-000090A10000}"/>
    <cellStyle name="Normal 7 6 6 3" xfId="21590" xr:uid="{00000000-0005-0000-0000-000091A10000}"/>
    <cellStyle name="Normal 7 6 6 3 2" xfId="21591" xr:uid="{00000000-0005-0000-0000-000092A10000}"/>
    <cellStyle name="Normal 7 6 6 3 2 2" xfId="43768" xr:uid="{00000000-0005-0000-0000-000093A10000}"/>
    <cellStyle name="Normal 7 6 6 3 3" xfId="33750" xr:uid="{00000000-0005-0000-0000-000094A10000}"/>
    <cellStyle name="Normal 7 6 6 4" xfId="21592" xr:uid="{00000000-0005-0000-0000-000095A10000}"/>
    <cellStyle name="Normal 7 6 6 4 2" xfId="37302" xr:uid="{00000000-0005-0000-0000-000096A10000}"/>
    <cellStyle name="Normal 7 6 6 5" xfId="26708" xr:uid="{00000000-0005-0000-0000-000097A10000}"/>
    <cellStyle name="Normal 7 6 7" xfId="21593" xr:uid="{00000000-0005-0000-0000-000098A10000}"/>
    <cellStyle name="Normal 7 6 7 2" xfId="21594" xr:uid="{00000000-0005-0000-0000-000099A10000}"/>
    <cellStyle name="Normal 7 6 7 2 2" xfId="43769" xr:uid="{00000000-0005-0000-0000-00009AA10000}"/>
    <cellStyle name="Normal 7 6 7 3" xfId="33751" xr:uid="{00000000-0005-0000-0000-00009BA10000}"/>
    <cellStyle name="Normal 7 6 8" xfId="21595" xr:uid="{00000000-0005-0000-0000-00009CA10000}"/>
    <cellStyle name="Normal 7 6 8 2" xfId="21596" xr:uid="{00000000-0005-0000-0000-00009DA10000}"/>
    <cellStyle name="Normal 7 6 8 2 2" xfId="43770" xr:uid="{00000000-0005-0000-0000-00009EA10000}"/>
    <cellStyle name="Normal 7 6 8 3" xfId="33752" xr:uid="{00000000-0005-0000-0000-00009FA10000}"/>
    <cellStyle name="Normal 7 6 9" xfId="21597" xr:uid="{00000000-0005-0000-0000-0000A0A10000}"/>
    <cellStyle name="Normal 7 6 9 2" xfId="37285" xr:uid="{00000000-0005-0000-0000-0000A1A10000}"/>
    <cellStyle name="Normal 7 7" xfId="21598" xr:uid="{00000000-0005-0000-0000-0000A2A10000}"/>
    <cellStyle name="Normal 7 7 2" xfId="21599" xr:uid="{00000000-0005-0000-0000-0000A3A10000}"/>
    <cellStyle name="Normal 7 7 2 2" xfId="21600" xr:uid="{00000000-0005-0000-0000-0000A4A10000}"/>
    <cellStyle name="Normal 7 7 2 2 2" xfId="21601" xr:uid="{00000000-0005-0000-0000-0000A5A10000}"/>
    <cellStyle name="Normal 7 7 2 2 2 2" xfId="21602" xr:uid="{00000000-0005-0000-0000-0000A6A10000}"/>
    <cellStyle name="Normal 7 7 2 2 2 2 2" xfId="43771" xr:uid="{00000000-0005-0000-0000-0000A7A10000}"/>
    <cellStyle name="Normal 7 7 2 2 2 3" xfId="33753" xr:uid="{00000000-0005-0000-0000-0000A8A10000}"/>
    <cellStyle name="Normal 7 7 2 2 3" xfId="21603" xr:uid="{00000000-0005-0000-0000-0000A9A10000}"/>
    <cellStyle name="Normal 7 7 2 2 3 2" xfId="21604" xr:uid="{00000000-0005-0000-0000-0000AAA10000}"/>
    <cellStyle name="Normal 7 7 2 2 3 2 2" xfId="43772" xr:uid="{00000000-0005-0000-0000-0000ABA10000}"/>
    <cellStyle name="Normal 7 7 2 2 3 3" xfId="33754" xr:uid="{00000000-0005-0000-0000-0000ACA10000}"/>
    <cellStyle name="Normal 7 7 2 2 4" xfId="21605" xr:uid="{00000000-0005-0000-0000-0000ADA10000}"/>
    <cellStyle name="Normal 7 7 2 2 4 2" xfId="37305" xr:uid="{00000000-0005-0000-0000-0000AEA10000}"/>
    <cellStyle name="Normal 7 7 2 2 5" xfId="26711" xr:uid="{00000000-0005-0000-0000-0000AFA10000}"/>
    <cellStyle name="Normal 7 7 2 3" xfId="21606" xr:uid="{00000000-0005-0000-0000-0000B0A10000}"/>
    <cellStyle name="Normal 7 7 2 3 2" xfId="21607" xr:uid="{00000000-0005-0000-0000-0000B1A10000}"/>
    <cellStyle name="Normal 7 7 2 3 2 2" xfId="21608" xr:uid="{00000000-0005-0000-0000-0000B2A10000}"/>
    <cellStyle name="Normal 7 7 2 3 2 2 2" xfId="43773" xr:uid="{00000000-0005-0000-0000-0000B3A10000}"/>
    <cellStyle name="Normal 7 7 2 3 2 3" xfId="33755" xr:uid="{00000000-0005-0000-0000-0000B4A10000}"/>
    <cellStyle name="Normal 7 7 2 3 3" xfId="21609" xr:uid="{00000000-0005-0000-0000-0000B5A10000}"/>
    <cellStyle name="Normal 7 7 2 3 3 2" xfId="21610" xr:uid="{00000000-0005-0000-0000-0000B6A10000}"/>
    <cellStyle name="Normal 7 7 2 3 3 2 2" xfId="43774" xr:uid="{00000000-0005-0000-0000-0000B7A10000}"/>
    <cellStyle name="Normal 7 7 2 3 3 3" xfId="33756" xr:uid="{00000000-0005-0000-0000-0000B8A10000}"/>
    <cellStyle name="Normal 7 7 2 3 4" xfId="21611" xr:uid="{00000000-0005-0000-0000-0000B9A10000}"/>
    <cellStyle name="Normal 7 7 2 3 4 2" xfId="37306" xr:uid="{00000000-0005-0000-0000-0000BAA10000}"/>
    <cellStyle name="Normal 7 7 2 3 5" xfId="26712" xr:uid="{00000000-0005-0000-0000-0000BBA10000}"/>
    <cellStyle name="Normal 7 7 2 4" xfId="21612" xr:uid="{00000000-0005-0000-0000-0000BCA10000}"/>
    <cellStyle name="Normal 7 7 2 4 2" xfId="21613" xr:uid="{00000000-0005-0000-0000-0000BDA10000}"/>
    <cellStyle name="Normal 7 7 2 4 2 2" xfId="43775" xr:uid="{00000000-0005-0000-0000-0000BEA10000}"/>
    <cellStyle name="Normal 7 7 2 4 3" xfId="33757" xr:uid="{00000000-0005-0000-0000-0000BFA10000}"/>
    <cellStyle name="Normal 7 7 2 5" xfId="21614" xr:uid="{00000000-0005-0000-0000-0000C0A10000}"/>
    <cellStyle name="Normal 7 7 2 5 2" xfId="21615" xr:uid="{00000000-0005-0000-0000-0000C1A10000}"/>
    <cellStyle name="Normal 7 7 2 5 2 2" xfId="43776" xr:uid="{00000000-0005-0000-0000-0000C2A10000}"/>
    <cellStyle name="Normal 7 7 2 5 3" xfId="33758" xr:uid="{00000000-0005-0000-0000-0000C3A10000}"/>
    <cellStyle name="Normal 7 7 2 6" xfId="21616" xr:uid="{00000000-0005-0000-0000-0000C4A10000}"/>
    <cellStyle name="Normal 7 7 2 6 2" xfId="37304" xr:uid="{00000000-0005-0000-0000-0000C5A10000}"/>
    <cellStyle name="Normal 7 7 2 7" xfId="26710" xr:uid="{00000000-0005-0000-0000-0000C6A10000}"/>
    <cellStyle name="Normal 7 7 3" xfId="21617" xr:uid="{00000000-0005-0000-0000-0000C7A10000}"/>
    <cellStyle name="Normal 7 7 3 2" xfId="21618" xr:uid="{00000000-0005-0000-0000-0000C8A10000}"/>
    <cellStyle name="Normal 7 7 3 2 2" xfId="21619" xr:uid="{00000000-0005-0000-0000-0000C9A10000}"/>
    <cellStyle name="Normal 7 7 3 2 2 2" xfId="43777" xr:uid="{00000000-0005-0000-0000-0000CAA10000}"/>
    <cellStyle name="Normal 7 7 3 2 3" xfId="33759" xr:uid="{00000000-0005-0000-0000-0000CBA10000}"/>
    <cellStyle name="Normal 7 7 3 3" xfId="21620" xr:uid="{00000000-0005-0000-0000-0000CCA10000}"/>
    <cellStyle name="Normal 7 7 3 3 2" xfId="21621" xr:uid="{00000000-0005-0000-0000-0000CDA10000}"/>
    <cellStyle name="Normal 7 7 3 3 2 2" xfId="43778" xr:uid="{00000000-0005-0000-0000-0000CEA10000}"/>
    <cellStyle name="Normal 7 7 3 3 3" xfId="33760" xr:uid="{00000000-0005-0000-0000-0000CFA10000}"/>
    <cellStyle name="Normal 7 7 3 4" xfId="21622" xr:uid="{00000000-0005-0000-0000-0000D0A10000}"/>
    <cellStyle name="Normal 7 7 3 4 2" xfId="37307" xr:uid="{00000000-0005-0000-0000-0000D1A10000}"/>
    <cellStyle name="Normal 7 7 3 5" xfId="26713" xr:uid="{00000000-0005-0000-0000-0000D2A10000}"/>
    <cellStyle name="Normal 7 7 4" xfId="21623" xr:uid="{00000000-0005-0000-0000-0000D3A10000}"/>
    <cellStyle name="Normal 7 7 4 2" xfId="21624" xr:uid="{00000000-0005-0000-0000-0000D4A10000}"/>
    <cellStyle name="Normal 7 7 4 2 2" xfId="21625" xr:uid="{00000000-0005-0000-0000-0000D5A10000}"/>
    <cellStyle name="Normal 7 7 4 2 2 2" xfId="43779" xr:uid="{00000000-0005-0000-0000-0000D6A10000}"/>
    <cellStyle name="Normal 7 7 4 2 3" xfId="33761" xr:uid="{00000000-0005-0000-0000-0000D7A10000}"/>
    <cellStyle name="Normal 7 7 4 3" xfId="21626" xr:uid="{00000000-0005-0000-0000-0000D8A10000}"/>
    <cellStyle name="Normal 7 7 4 3 2" xfId="21627" xr:uid="{00000000-0005-0000-0000-0000D9A10000}"/>
    <cellStyle name="Normal 7 7 4 3 2 2" xfId="43780" xr:uid="{00000000-0005-0000-0000-0000DAA10000}"/>
    <cellStyle name="Normal 7 7 4 3 3" xfId="33762" xr:uid="{00000000-0005-0000-0000-0000DBA10000}"/>
    <cellStyle name="Normal 7 7 4 4" xfId="21628" xr:uid="{00000000-0005-0000-0000-0000DCA10000}"/>
    <cellStyle name="Normal 7 7 4 4 2" xfId="37308" xr:uid="{00000000-0005-0000-0000-0000DDA10000}"/>
    <cellStyle name="Normal 7 7 4 5" xfId="26714" xr:uid="{00000000-0005-0000-0000-0000DEA10000}"/>
    <cellStyle name="Normal 7 7 5" xfId="21629" xr:uid="{00000000-0005-0000-0000-0000DFA10000}"/>
    <cellStyle name="Normal 7 7 5 2" xfId="21630" xr:uid="{00000000-0005-0000-0000-0000E0A10000}"/>
    <cellStyle name="Normal 7 7 5 2 2" xfId="43781" xr:uid="{00000000-0005-0000-0000-0000E1A10000}"/>
    <cellStyle name="Normal 7 7 5 3" xfId="33763" xr:uid="{00000000-0005-0000-0000-0000E2A10000}"/>
    <cellStyle name="Normal 7 7 6" xfId="21631" xr:uid="{00000000-0005-0000-0000-0000E3A10000}"/>
    <cellStyle name="Normal 7 7 6 2" xfId="21632" xr:uid="{00000000-0005-0000-0000-0000E4A10000}"/>
    <cellStyle name="Normal 7 7 6 2 2" xfId="43782" xr:uid="{00000000-0005-0000-0000-0000E5A10000}"/>
    <cellStyle name="Normal 7 7 6 3" xfId="33764" xr:uid="{00000000-0005-0000-0000-0000E6A10000}"/>
    <cellStyle name="Normal 7 7 7" xfId="21633" xr:uid="{00000000-0005-0000-0000-0000E7A10000}"/>
    <cellStyle name="Normal 7 7 7 2" xfId="37303" xr:uid="{00000000-0005-0000-0000-0000E8A10000}"/>
    <cellStyle name="Normal 7 7 8" xfId="26709" xr:uid="{00000000-0005-0000-0000-0000E9A10000}"/>
    <cellStyle name="Normal 7 8" xfId="21634" xr:uid="{00000000-0005-0000-0000-0000EAA10000}"/>
    <cellStyle name="Normal 7 8 2" xfId="21635" xr:uid="{00000000-0005-0000-0000-0000EBA10000}"/>
    <cellStyle name="Normal 7 8 2 2" xfId="21636" xr:uid="{00000000-0005-0000-0000-0000ECA10000}"/>
    <cellStyle name="Normal 7 8 2 2 2" xfId="21637" xr:uid="{00000000-0005-0000-0000-0000EDA10000}"/>
    <cellStyle name="Normal 7 8 2 2 2 2" xfId="21638" xr:uid="{00000000-0005-0000-0000-0000EEA10000}"/>
    <cellStyle name="Normal 7 8 2 2 2 2 2" xfId="43783" xr:uid="{00000000-0005-0000-0000-0000EFA10000}"/>
    <cellStyle name="Normal 7 8 2 2 2 3" xfId="33765" xr:uid="{00000000-0005-0000-0000-0000F0A10000}"/>
    <cellStyle name="Normal 7 8 2 2 3" xfId="21639" xr:uid="{00000000-0005-0000-0000-0000F1A10000}"/>
    <cellStyle name="Normal 7 8 2 2 3 2" xfId="21640" xr:uid="{00000000-0005-0000-0000-0000F2A10000}"/>
    <cellStyle name="Normal 7 8 2 2 3 2 2" xfId="43784" xr:uid="{00000000-0005-0000-0000-0000F3A10000}"/>
    <cellStyle name="Normal 7 8 2 2 3 3" xfId="33766" xr:uid="{00000000-0005-0000-0000-0000F4A10000}"/>
    <cellStyle name="Normal 7 8 2 2 4" xfId="21641" xr:uid="{00000000-0005-0000-0000-0000F5A10000}"/>
    <cellStyle name="Normal 7 8 2 2 4 2" xfId="37311" xr:uid="{00000000-0005-0000-0000-0000F6A10000}"/>
    <cellStyle name="Normal 7 8 2 2 5" xfId="26717" xr:uid="{00000000-0005-0000-0000-0000F7A10000}"/>
    <cellStyle name="Normal 7 8 2 3" xfId="21642" xr:uid="{00000000-0005-0000-0000-0000F8A10000}"/>
    <cellStyle name="Normal 7 8 2 3 2" xfId="21643" xr:uid="{00000000-0005-0000-0000-0000F9A10000}"/>
    <cellStyle name="Normal 7 8 2 3 2 2" xfId="21644" xr:uid="{00000000-0005-0000-0000-0000FAA10000}"/>
    <cellStyle name="Normal 7 8 2 3 2 2 2" xfId="43785" xr:uid="{00000000-0005-0000-0000-0000FBA10000}"/>
    <cellStyle name="Normal 7 8 2 3 2 3" xfId="33767" xr:uid="{00000000-0005-0000-0000-0000FCA10000}"/>
    <cellStyle name="Normal 7 8 2 3 3" xfId="21645" xr:uid="{00000000-0005-0000-0000-0000FDA10000}"/>
    <cellStyle name="Normal 7 8 2 3 3 2" xfId="21646" xr:uid="{00000000-0005-0000-0000-0000FEA10000}"/>
    <cellStyle name="Normal 7 8 2 3 3 2 2" xfId="43786" xr:uid="{00000000-0005-0000-0000-0000FFA10000}"/>
    <cellStyle name="Normal 7 8 2 3 3 3" xfId="33768" xr:uid="{00000000-0005-0000-0000-000000A20000}"/>
    <cellStyle name="Normal 7 8 2 3 4" xfId="21647" xr:uid="{00000000-0005-0000-0000-000001A20000}"/>
    <cellStyle name="Normal 7 8 2 3 4 2" xfId="37312" xr:uid="{00000000-0005-0000-0000-000002A20000}"/>
    <cellStyle name="Normal 7 8 2 3 5" xfId="26718" xr:uid="{00000000-0005-0000-0000-000003A20000}"/>
    <cellStyle name="Normal 7 8 2 4" xfId="21648" xr:uid="{00000000-0005-0000-0000-000004A20000}"/>
    <cellStyle name="Normal 7 8 2 4 2" xfId="21649" xr:uid="{00000000-0005-0000-0000-000005A20000}"/>
    <cellStyle name="Normal 7 8 2 4 2 2" xfId="43787" xr:uid="{00000000-0005-0000-0000-000006A20000}"/>
    <cellStyle name="Normal 7 8 2 4 3" xfId="33769" xr:uid="{00000000-0005-0000-0000-000007A20000}"/>
    <cellStyle name="Normal 7 8 2 5" xfId="21650" xr:uid="{00000000-0005-0000-0000-000008A20000}"/>
    <cellStyle name="Normal 7 8 2 5 2" xfId="21651" xr:uid="{00000000-0005-0000-0000-000009A20000}"/>
    <cellStyle name="Normal 7 8 2 5 2 2" xfId="43788" xr:uid="{00000000-0005-0000-0000-00000AA20000}"/>
    <cellStyle name="Normal 7 8 2 5 3" xfId="33770" xr:uid="{00000000-0005-0000-0000-00000BA20000}"/>
    <cellStyle name="Normal 7 8 2 6" xfId="21652" xr:uid="{00000000-0005-0000-0000-00000CA20000}"/>
    <cellStyle name="Normal 7 8 2 6 2" xfId="37310" xr:uid="{00000000-0005-0000-0000-00000DA20000}"/>
    <cellStyle name="Normal 7 8 2 7" xfId="26716" xr:uid="{00000000-0005-0000-0000-00000EA20000}"/>
    <cellStyle name="Normal 7 8 3" xfId="21653" xr:uid="{00000000-0005-0000-0000-00000FA20000}"/>
    <cellStyle name="Normal 7 8 3 2" xfId="21654" xr:uid="{00000000-0005-0000-0000-000010A20000}"/>
    <cellStyle name="Normal 7 8 3 2 2" xfId="21655" xr:uid="{00000000-0005-0000-0000-000011A20000}"/>
    <cellStyle name="Normal 7 8 3 2 2 2" xfId="43789" xr:uid="{00000000-0005-0000-0000-000012A20000}"/>
    <cellStyle name="Normal 7 8 3 2 3" xfId="33771" xr:uid="{00000000-0005-0000-0000-000013A20000}"/>
    <cellStyle name="Normal 7 8 3 3" xfId="21656" xr:uid="{00000000-0005-0000-0000-000014A20000}"/>
    <cellStyle name="Normal 7 8 3 3 2" xfId="21657" xr:uid="{00000000-0005-0000-0000-000015A20000}"/>
    <cellStyle name="Normal 7 8 3 3 2 2" xfId="43790" xr:uid="{00000000-0005-0000-0000-000016A20000}"/>
    <cellStyle name="Normal 7 8 3 3 3" xfId="33772" xr:uid="{00000000-0005-0000-0000-000017A20000}"/>
    <cellStyle name="Normal 7 8 3 4" xfId="21658" xr:uid="{00000000-0005-0000-0000-000018A20000}"/>
    <cellStyle name="Normal 7 8 3 4 2" xfId="37313" xr:uid="{00000000-0005-0000-0000-000019A20000}"/>
    <cellStyle name="Normal 7 8 3 5" xfId="26719" xr:uid="{00000000-0005-0000-0000-00001AA20000}"/>
    <cellStyle name="Normal 7 8 4" xfId="21659" xr:uid="{00000000-0005-0000-0000-00001BA20000}"/>
    <cellStyle name="Normal 7 8 4 2" xfId="21660" xr:uid="{00000000-0005-0000-0000-00001CA20000}"/>
    <cellStyle name="Normal 7 8 4 2 2" xfId="21661" xr:uid="{00000000-0005-0000-0000-00001DA20000}"/>
    <cellStyle name="Normal 7 8 4 2 2 2" xfId="43791" xr:uid="{00000000-0005-0000-0000-00001EA20000}"/>
    <cellStyle name="Normal 7 8 4 2 3" xfId="33773" xr:uid="{00000000-0005-0000-0000-00001FA20000}"/>
    <cellStyle name="Normal 7 8 4 3" xfId="21662" xr:uid="{00000000-0005-0000-0000-000020A20000}"/>
    <cellStyle name="Normal 7 8 4 3 2" xfId="21663" xr:uid="{00000000-0005-0000-0000-000021A20000}"/>
    <cellStyle name="Normal 7 8 4 3 2 2" xfId="43792" xr:uid="{00000000-0005-0000-0000-000022A20000}"/>
    <cellStyle name="Normal 7 8 4 3 3" xfId="33774" xr:uid="{00000000-0005-0000-0000-000023A20000}"/>
    <cellStyle name="Normal 7 8 4 4" xfId="21664" xr:uid="{00000000-0005-0000-0000-000024A20000}"/>
    <cellStyle name="Normal 7 8 4 4 2" xfId="37314" xr:uid="{00000000-0005-0000-0000-000025A20000}"/>
    <cellStyle name="Normal 7 8 4 5" xfId="26720" xr:uid="{00000000-0005-0000-0000-000026A20000}"/>
    <cellStyle name="Normal 7 8 5" xfId="21665" xr:uid="{00000000-0005-0000-0000-000027A20000}"/>
    <cellStyle name="Normal 7 8 5 2" xfId="21666" xr:uid="{00000000-0005-0000-0000-000028A20000}"/>
    <cellStyle name="Normal 7 8 5 2 2" xfId="43793" xr:uid="{00000000-0005-0000-0000-000029A20000}"/>
    <cellStyle name="Normal 7 8 5 3" xfId="33775" xr:uid="{00000000-0005-0000-0000-00002AA20000}"/>
    <cellStyle name="Normal 7 8 6" xfId="21667" xr:uid="{00000000-0005-0000-0000-00002BA20000}"/>
    <cellStyle name="Normal 7 8 6 2" xfId="21668" xr:uid="{00000000-0005-0000-0000-00002CA20000}"/>
    <cellStyle name="Normal 7 8 6 2 2" xfId="43794" xr:uid="{00000000-0005-0000-0000-00002DA20000}"/>
    <cellStyle name="Normal 7 8 6 3" xfId="33776" xr:uid="{00000000-0005-0000-0000-00002EA20000}"/>
    <cellStyle name="Normal 7 8 7" xfId="21669" xr:uid="{00000000-0005-0000-0000-00002FA20000}"/>
    <cellStyle name="Normal 7 8 7 2" xfId="37309" xr:uid="{00000000-0005-0000-0000-000030A20000}"/>
    <cellStyle name="Normal 7 8 8" xfId="26715" xr:uid="{00000000-0005-0000-0000-000031A20000}"/>
    <cellStyle name="Normal 7 9" xfId="21670" xr:uid="{00000000-0005-0000-0000-000032A20000}"/>
    <cellStyle name="Normal 7 9 2" xfId="21671" xr:uid="{00000000-0005-0000-0000-000033A20000}"/>
    <cellStyle name="Normal 7 9 2 2" xfId="21672" xr:uid="{00000000-0005-0000-0000-000034A20000}"/>
    <cellStyle name="Normal 7 9 2 2 2" xfId="21673" xr:uid="{00000000-0005-0000-0000-000035A20000}"/>
    <cellStyle name="Normal 7 9 2 2 2 2" xfId="43795" xr:uid="{00000000-0005-0000-0000-000036A20000}"/>
    <cellStyle name="Normal 7 9 2 2 3" xfId="33777" xr:uid="{00000000-0005-0000-0000-000037A20000}"/>
    <cellStyle name="Normal 7 9 2 3" xfId="21674" xr:uid="{00000000-0005-0000-0000-000038A20000}"/>
    <cellStyle name="Normal 7 9 2 3 2" xfId="21675" xr:uid="{00000000-0005-0000-0000-000039A20000}"/>
    <cellStyle name="Normal 7 9 2 3 2 2" xfId="43796" xr:uid="{00000000-0005-0000-0000-00003AA20000}"/>
    <cellStyle name="Normal 7 9 2 3 3" xfId="33778" xr:uid="{00000000-0005-0000-0000-00003BA20000}"/>
    <cellStyle name="Normal 7 9 2 4" xfId="21676" xr:uid="{00000000-0005-0000-0000-00003CA20000}"/>
    <cellStyle name="Normal 7 9 2 4 2" xfId="37316" xr:uid="{00000000-0005-0000-0000-00003DA20000}"/>
    <cellStyle name="Normal 7 9 2 5" xfId="26722" xr:uid="{00000000-0005-0000-0000-00003EA20000}"/>
    <cellStyle name="Normal 7 9 3" xfId="21677" xr:uid="{00000000-0005-0000-0000-00003FA20000}"/>
    <cellStyle name="Normal 7 9 3 2" xfId="21678" xr:uid="{00000000-0005-0000-0000-000040A20000}"/>
    <cellStyle name="Normal 7 9 3 2 2" xfId="21679" xr:uid="{00000000-0005-0000-0000-000041A20000}"/>
    <cellStyle name="Normal 7 9 3 2 2 2" xfId="43797" xr:uid="{00000000-0005-0000-0000-000042A20000}"/>
    <cellStyle name="Normal 7 9 3 2 3" xfId="33779" xr:uid="{00000000-0005-0000-0000-000043A20000}"/>
    <cellStyle name="Normal 7 9 3 3" xfId="21680" xr:uid="{00000000-0005-0000-0000-000044A20000}"/>
    <cellStyle name="Normal 7 9 3 3 2" xfId="21681" xr:uid="{00000000-0005-0000-0000-000045A20000}"/>
    <cellStyle name="Normal 7 9 3 3 2 2" xfId="43798" xr:uid="{00000000-0005-0000-0000-000046A20000}"/>
    <cellStyle name="Normal 7 9 3 3 3" xfId="33780" xr:uid="{00000000-0005-0000-0000-000047A20000}"/>
    <cellStyle name="Normal 7 9 3 4" xfId="21682" xr:uid="{00000000-0005-0000-0000-000048A20000}"/>
    <cellStyle name="Normal 7 9 3 4 2" xfId="37317" xr:uid="{00000000-0005-0000-0000-000049A20000}"/>
    <cellStyle name="Normal 7 9 3 5" xfId="26723" xr:uid="{00000000-0005-0000-0000-00004AA20000}"/>
    <cellStyle name="Normal 7 9 4" xfId="21683" xr:uid="{00000000-0005-0000-0000-00004BA20000}"/>
    <cellStyle name="Normal 7 9 4 2" xfId="21684" xr:uid="{00000000-0005-0000-0000-00004CA20000}"/>
    <cellStyle name="Normal 7 9 4 2 2" xfId="43799" xr:uid="{00000000-0005-0000-0000-00004DA20000}"/>
    <cellStyle name="Normal 7 9 4 3" xfId="33781" xr:uid="{00000000-0005-0000-0000-00004EA20000}"/>
    <cellStyle name="Normal 7 9 5" xfId="21685" xr:uid="{00000000-0005-0000-0000-00004FA20000}"/>
    <cellStyle name="Normal 7 9 5 2" xfId="21686" xr:uid="{00000000-0005-0000-0000-000050A20000}"/>
    <cellStyle name="Normal 7 9 5 2 2" xfId="43800" xr:uid="{00000000-0005-0000-0000-000051A20000}"/>
    <cellStyle name="Normal 7 9 5 3" xfId="33782" xr:uid="{00000000-0005-0000-0000-000052A20000}"/>
    <cellStyle name="Normal 7 9 6" xfId="21687" xr:uid="{00000000-0005-0000-0000-000053A20000}"/>
    <cellStyle name="Normal 7 9 6 2" xfId="37315" xr:uid="{00000000-0005-0000-0000-000054A20000}"/>
    <cellStyle name="Normal 7 9 7" xfId="26721" xr:uid="{00000000-0005-0000-0000-000055A20000}"/>
    <cellStyle name="Normal 70" xfId="21688" xr:uid="{00000000-0005-0000-0000-000056A20000}"/>
    <cellStyle name="Normal 70 2" xfId="21689" xr:uid="{00000000-0005-0000-0000-000057A20000}"/>
    <cellStyle name="Normal 70 2 2" xfId="34010" xr:uid="{00000000-0005-0000-0000-000058A20000}"/>
    <cellStyle name="Normal 70 3" xfId="23381" xr:uid="{00000000-0005-0000-0000-000059A20000}"/>
    <cellStyle name="Normal 71" xfId="21690" xr:uid="{00000000-0005-0000-0000-00005AA20000}"/>
    <cellStyle name="Normal 71 2" xfId="21691" xr:uid="{00000000-0005-0000-0000-00005BA20000}"/>
    <cellStyle name="Normal 71 2 2" xfId="34011" xr:uid="{00000000-0005-0000-0000-00005CA20000}"/>
    <cellStyle name="Normal 71 3" xfId="23382" xr:uid="{00000000-0005-0000-0000-00005DA20000}"/>
    <cellStyle name="Normal 72" xfId="21692" xr:uid="{00000000-0005-0000-0000-00005EA20000}"/>
    <cellStyle name="Normal 72 2" xfId="21693" xr:uid="{00000000-0005-0000-0000-00005FA20000}"/>
    <cellStyle name="Normal 72 2 2" xfId="34012" xr:uid="{00000000-0005-0000-0000-000060A20000}"/>
    <cellStyle name="Normal 72 3" xfId="23383" xr:uid="{00000000-0005-0000-0000-000061A20000}"/>
    <cellStyle name="Normal 73" xfId="21694" xr:uid="{00000000-0005-0000-0000-000062A20000}"/>
    <cellStyle name="Normal 73 2" xfId="21695" xr:uid="{00000000-0005-0000-0000-000063A20000}"/>
    <cellStyle name="Normal 73 2 2" xfId="34013" xr:uid="{00000000-0005-0000-0000-000064A20000}"/>
    <cellStyle name="Normal 73 3" xfId="23384" xr:uid="{00000000-0005-0000-0000-000065A20000}"/>
    <cellStyle name="Normal 74" xfId="21696" xr:uid="{00000000-0005-0000-0000-000066A20000}"/>
    <cellStyle name="Normal 74 2" xfId="21697" xr:uid="{00000000-0005-0000-0000-000067A20000}"/>
    <cellStyle name="Normal 74 2 2" xfId="34062" xr:uid="{00000000-0005-0000-0000-000068A20000}"/>
    <cellStyle name="Normal 74 3" xfId="23433" xr:uid="{00000000-0005-0000-0000-000069A20000}"/>
    <cellStyle name="Normal 75" xfId="21698" xr:uid="{00000000-0005-0000-0000-00006AA20000}"/>
    <cellStyle name="Normal 75 2" xfId="21699" xr:uid="{00000000-0005-0000-0000-00006BA20000}"/>
    <cellStyle name="Normal 75 2 2" xfId="34063" xr:uid="{00000000-0005-0000-0000-00006CA20000}"/>
    <cellStyle name="Normal 75 3" xfId="23434" xr:uid="{00000000-0005-0000-0000-00006DA20000}"/>
    <cellStyle name="Normal 76" xfId="21700" xr:uid="{00000000-0005-0000-0000-00006EA20000}"/>
    <cellStyle name="Normal 76 2" xfId="21701" xr:uid="{00000000-0005-0000-0000-00006FA20000}"/>
    <cellStyle name="Normal 76 2 2" xfId="34075" xr:uid="{00000000-0005-0000-0000-000070A20000}"/>
    <cellStyle name="Normal 76 3" xfId="23457" xr:uid="{00000000-0005-0000-0000-000071A20000}"/>
    <cellStyle name="Normal 77" xfId="21702" xr:uid="{00000000-0005-0000-0000-000072A20000}"/>
    <cellStyle name="Normal 77 2" xfId="21703" xr:uid="{00000000-0005-0000-0000-000073A20000}"/>
    <cellStyle name="Normal 77 2 2" xfId="34064" xr:uid="{00000000-0005-0000-0000-000074A20000}"/>
    <cellStyle name="Normal 77 3" xfId="23443" xr:uid="{00000000-0005-0000-0000-000075A20000}"/>
    <cellStyle name="Normal 78" xfId="21704" xr:uid="{00000000-0005-0000-0000-000076A20000}"/>
    <cellStyle name="Normal 78 2" xfId="21705" xr:uid="{00000000-0005-0000-0000-000077A20000}"/>
    <cellStyle name="Normal 78 2 2" xfId="34103" xr:uid="{00000000-0005-0000-0000-000078A20000}"/>
    <cellStyle name="Normal 78 3" xfId="23501" xr:uid="{00000000-0005-0000-0000-000079A20000}"/>
    <cellStyle name="Normal 79" xfId="21706" xr:uid="{00000000-0005-0000-0000-00007AA20000}"/>
    <cellStyle name="Normal 79 2" xfId="21707" xr:uid="{00000000-0005-0000-0000-00007BA20000}"/>
    <cellStyle name="Normal 79 2 2" xfId="34065" xr:uid="{00000000-0005-0000-0000-00007CA20000}"/>
    <cellStyle name="Normal 79 3" xfId="23444" xr:uid="{00000000-0005-0000-0000-00007DA20000}"/>
    <cellStyle name="Normal 8" xfId="21708" xr:uid="{00000000-0005-0000-0000-00007EA20000}"/>
    <cellStyle name="Normal 8 10" xfId="21709" xr:uid="{00000000-0005-0000-0000-00007FA20000}"/>
    <cellStyle name="Normal 8 10 2" xfId="21710" xr:uid="{00000000-0005-0000-0000-000080A20000}"/>
    <cellStyle name="Normal 8 10 2 2" xfId="43833" xr:uid="{00000000-0005-0000-0000-000081A20000}"/>
    <cellStyle name="Normal 8 10 3" xfId="33817" xr:uid="{00000000-0005-0000-0000-000082A20000}"/>
    <cellStyle name="Normal 8 11" xfId="21711" xr:uid="{00000000-0005-0000-0000-000083A20000}"/>
    <cellStyle name="Normal 8 11 2" xfId="43902" xr:uid="{00000000-0005-0000-0000-000084A20000}"/>
    <cellStyle name="Normal 8 12" xfId="21712" xr:uid="{00000000-0005-0000-0000-000085A20000}"/>
    <cellStyle name="Normal 8 13" xfId="23145" xr:uid="{00000000-0005-0000-0000-000086A20000}"/>
    <cellStyle name="Normal 8 14" xfId="23271" xr:uid="{00000000-0005-0000-0000-000087A20000}"/>
    <cellStyle name="Normal 8 15" xfId="44021" xr:uid="{00000000-0005-0000-0000-000088A20000}"/>
    <cellStyle name="Normal 8 2" xfId="21713" xr:uid="{00000000-0005-0000-0000-000089A20000}"/>
    <cellStyle name="Normal 8 2 2" xfId="21714" xr:uid="{00000000-0005-0000-0000-00008AA20000}"/>
    <cellStyle name="Normal 8 2 3" xfId="21715" xr:uid="{00000000-0005-0000-0000-00008BA20000}"/>
    <cellStyle name="Normal 8 2 3 2" xfId="23347" xr:uid="{00000000-0005-0000-0000-00008CA20000}"/>
    <cellStyle name="Normal 8 2 4" xfId="23272" xr:uid="{00000000-0005-0000-0000-00008DA20000}"/>
    <cellStyle name="Normal 8 3" xfId="21716" xr:uid="{00000000-0005-0000-0000-00008EA20000}"/>
    <cellStyle name="Normal 8 3 2" xfId="21717" xr:uid="{00000000-0005-0000-0000-00008FA20000}"/>
    <cellStyle name="Normal 8 3 2 2" xfId="23348" xr:uid="{00000000-0005-0000-0000-000090A20000}"/>
    <cellStyle name="Normal 8 4" xfId="21718" xr:uid="{00000000-0005-0000-0000-000091A20000}"/>
    <cellStyle name="Normal 8 4 2" xfId="23349" xr:uid="{00000000-0005-0000-0000-000092A20000}"/>
    <cellStyle name="Normal 8 5" xfId="21719" xr:uid="{00000000-0005-0000-0000-000093A20000}"/>
    <cellStyle name="Normal 8 5 2" xfId="23350" xr:uid="{00000000-0005-0000-0000-000094A20000}"/>
    <cellStyle name="Normal 8 6" xfId="21720" xr:uid="{00000000-0005-0000-0000-000095A20000}"/>
    <cellStyle name="Normal 8 6 2" xfId="23346" xr:uid="{00000000-0005-0000-0000-000096A20000}"/>
    <cellStyle name="Normal 8 7" xfId="21721" xr:uid="{00000000-0005-0000-0000-000097A20000}"/>
    <cellStyle name="Normal 8 7 2" xfId="21722" xr:uid="{00000000-0005-0000-0000-000098A20000}"/>
    <cellStyle name="Normal 8 7 2 2" xfId="37318" xr:uid="{00000000-0005-0000-0000-000099A20000}"/>
    <cellStyle name="Normal 8 7 3" xfId="26724" xr:uid="{00000000-0005-0000-0000-00009AA20000}"/>
    <cellStyle name="Normal 8 8" xfId="21723" xr:uid="{00000000-0005-0000-0000-00009BA20000}"/>
    <cellStyle name="Normal 8 8 2" xfId="21724" xr:uid="{00000000-0005-0000-0000-00009CA20000}"/>
    <cellStyle name="Normal 8 8 2 2" xfId="43801" xr:uid="{00000000-0005-0000-0000-00009DA20000}"/>
    <cellStyle name="Normal 8 8 3" xfId="33783" xr:uid="{00000000-0005-0000-0000-00009EA20000}"/>
    <cellStyle name="Normal 8 9" xfId="21725" xr:uid="{00000000-0005-0000-0000-00009FA20000}"/>
    <cellStyle name="Normal 8 9 2" xfId="21726" xr:uid="{00000000-0005-0000-0000-0000A0A20000}"/>
    <cellStyle name="Normal 8 9 2 2" xfId="43802" xr:uid="{00000000-0005-0000-0000-0000A1A20000}"/>
    <cellStyle name="Normal 8 9 3" xfId="33784" xr:uid="{00000000-0005-0000-0000-0000A2A20000}"/>
    <cellStyle name="Normal 80" xfId="21727" xr:uid="{00000000-0005-0000-0000-0000A3A20000}"/>
    <cellStyle name="Normal 80 2" xfId="21728" xr:uid="{00000000-0005-0000-0000-0000A4A20000}"/>
    <cellStyle name="Normal 80 2 2" xfId="34104" xr:uid="{00000000-0005-0000-0000-0000A5A20000}"/>
    <cellStyle name="Normal 80 3" xfId="23502" xr:uid="{00000000-0005-0000-0000-0000A6A20000}"/>
    <cellStyle name="Normal 81" xfId="21729" xr:uid="{00000000-0005-0000-0000-0000A7A20000}"/>
    <cellStyle name="Normal 81 2" xfId="23503" xr:uid="{00000000-0005-0000-0000-0000A8A20000}"/>
    <cellStyle name="Normal 82" xfId="21730" xr:uid="{00000000-0005-0000-0000-0000A9A20000}"/>
    <cellStyle name="Normal 82 2" xfId="23507" xr:uid="{00000000-0005-0000-0000-0000AAA20000}"/>
    <cellStyle name="Normal 83" xfId="21731" xr:uid="{00000000-0005-0000-0000-0000ABA20000}"/>
    <cellStyle name="Normal 83 2" xfId="23506" xr:uid="{00000000-0005-0000-0000-0000ACA20000}"/>
    <cellStyle name="Normal 84" xfId="21732" xr:uid="{00000000-0005-0000-0000-0000ADA20000}"/>
    <cellStyle name="Normal 84 2" xfId="23505" xr:uid="{00000000-0005-0000-0000-0000AEA20000}"/>
    <cellStyle name="Normal 85" xfId="21733" xr:uid="{00000000-0005-0000-0000-0000AFA20000}"/>
    <cellStyle name="Normal 85 2" xfId="23504" xr:uid="{00000000-0005-0000-0000-0000B0A20000}"/>
    <cellStyle name="Normal 86" xfId="21734" xr:uid="{00000000-0005-0000-0000-0000B1A20000}"/>
    <cellStyle name="Normal 86 2" xfId="21735" xr:uid="{00000000-0005-0000-0000-0000B2A20000}"/>
    <cellStyle name="Normal 86 2 2" xfId="37367" xr:uid="{00000000-0005-0000-0000-0000B3A20000}"/>
    <cellStyle name="Normal 86 3" xfId="27345" xr:uid="{00000000-0005-0000-0000-0000B4A20000}"/>
    <cellStyle name="Normal 87" xfId="21736" xr:uid="{00000000-0005-0000-0000-0000B5A20000}"/>
    <cellStyle name="Normal 87 2" xfId="21737" xr:uid="{00000000-0005-0000-0000-0000B6A20000}"/>
    <cellStyle name="Normal 87 2 2" xfId="37366" xr:uid="{00000000-0005-0000-0000-0000B7A20000}"/>
    <cellStyle name="Normal 87 3" xfId="27344" xr:uid="{00000000-0005-0000-0000-0000B8A20000}"/>
    <cellStyle name="Normal 88" xfId="21738" xr:uid="{00000000-0005-0000-0000-0000B9A20000}"/>
    <cellStyle name="Normal 88 2" xfId="21739" xr:uid="{00000000-0005-0000-0000-0000BAA20000}"/>
    <cellStyle name="Normal 88 2 2" xfId="37364" xr:uid="{00000000-0005-0000-0000-0000BBA20000}"/>
    <cellStyle name="Normal 88 3" xfId="27342" xr:uid="{00000000-0005-0000-0000-0000BCA20000}"/>
    <cellStyle name="Normal 89" xfId="21740" xr:uid="{00000000-0005-0000-0000-0000BDA20000}"/>
    <cellStyle name="Normal 89 2" xfId="21741" xr:uid="{00000000-0005-0000-0000-0000BEA20000}"/>
    <cellStyle name="Normal 89 2 2" xfId="37363" xr:uid="{00000000-0005-0000-0000-0000BFA20000}"/>
    <cellStyle name="Normal 89 3" xfId="27341" xr:uid="{00000000-0005-0000-0000-0000C0A20000}"/>
    <cellStyle name="Normal 9" xfId="21742" xr:uid="{00000000-0005-0000-0000-0000C1A20000}"/>
    <cellStyle name="Normal 9 10" xfId="23146" xr:uid="{00000000-0005-0000-0000-0000C2A20000}"/>
    <cellStyle name="Normal 9 2" xfId="21743" xr:uid="{00000000-0005-0000-0000-0000C3A20000}"/>
    <cellStyle name="Normal 9 2 2" xfId="21744" xr:uid="{00000000-0005-0000-0000-0000C4A20000}"/>
    <cellStyle name="Normal 9 2 2 2" xfId="23353" xr:uid="{00000000-0005-0000-0000-0000C5A20000}"/>
    <cellStyle name="Normal 9 2 3" xfId="21745" xr:uid="{00000000-0005-0000-0000-0000C6A20000}"/>
    <cellStyle name="Normal 9 2 4" xfId="21746" xr:uid="{00000000-0005-0000-0000-0000C7A20000}"/>
    <cellStyle name="Normal 9 2 4 2" xfId="23352" xr:uid="{00000000-0005-0000-0000-0000C8A20000}"/>
    <cellStyle name="Normal 9 2 5" xfId="23273" xr:uid="{00000000-0005-0000-0000-0000C9A20000}"/>
    <cellStyle name="Normal 9 3" xfId="21747" xr:uid="{00000000-0005-0000-0000-0000CAA20000}"/>
    <cellStyle name="Normal 9 3 2" xfId="21748" xr:uid="{00000000-0005-0000-0000-0000CBA20000}"/>
    <cellStyle name="Normal 9 3 2 2" xfId="23354" xr:uid="{00000000-0005-0000-0000-0000CCA20000}"/>
    <cellStyle name="Normal 9 4" xfId="21749" xr:uid="{00000000-0005-0000-0000-0000CDA20000}"/>
    <cellStyle name="Normal 9 4 2" xfId="23355" xr:uid="{00000000-0005-0000-0000-0000CEA20000}"/>
    <cellStyle name="Normal 9 5" xfId="21750" xr:uid="{00000000-0005-0000-0000-0000CFA20000}"/>
    <cellStyle name="Normal 9 5 2" xfId="23351" xr:uid="{00000000-0005-0000-0000-0000D0A20000}"/>
    <cellStyle name="Normal 9 6" xfId="21751" xr:uid="{00000000-0005-0000-0000-0000D1A20000}"/>
    <cellStyle name="Normal 9 6 2" xfId="21752" xr:uid="{00000000-0005-0000-0000-0000D2A20000}"/>
    <cellStyle name="Normal 9 6 2 2" xfId="37319" xr:uid="{00000000-0005-0000-0000-0000D3A20000}"/>
    <cellStyle name="Normal 9 6 3" xfId="26725" xr:uid="{00000000-0005-0000-0000-0000D4A20000}"/>
    <cellStyle name="Normal 9 7" xfId="21753" xr:uid="{00000000-0005-0000-0000-0000D5A20000}"/>
    <cellStyle name="Normal 9 7 2" xfId="21754" xr:uid="{00000000-0005-0000-0000-0000D6A20000}"/>
    <cellStyle name="Normal 9 7 2 2" xfId="43803" xr:uid="{00000000-0005-0000-0000-0000D7A20000}"/>
    <cellStyle name="Normal 9 7 3" xfId="33785" xr:uid="{00000000-0005-0000-0000-0000D8A20000}"/>
    <cellStyle name="Normal 9 8" xfId="21755" xr:uid="{00000000-0005-0000-0000-0000D9A20000}"/>
    <cellStyle name="Normal 9 8 2" xfId="21756" xr:uid="{00000000-0005-0000-0000-0000DAA20000}"/>
    <cellStyle name="Normal 9 8 2 2" xfId="43804" xr:uid="{00000000-0005-0000-0000-0000DBA20000}"/>
    <cellStyle name="Normal 9 8 3" xfId="33786" xr:uid="{00000000-0005-0000-0000-0000DCA20000}"/>
    <cellStyle name="Normal 9 9" xfId="21757" xr:uid="{00000000-0005-0000-0000-0000DDA20000}"/>
    <cellStyle name="Normal 90" xfId="21758" xr:uid="{00000000-0005-0000-0000-0000DEA20000}"/>
    <cellStyle name="Normal 90 2" xfId="21759" xr:uid="{00000000-0005-0000-0000-0000DFA20000}"/>
    <cellStyle name="Normal 90 2 2" xfId="37362" xr:uid="{00000000-0005-0000-0000-0000E0A20000}"/>
    <cellStyle name="Normal 90 3" xfId="27340" xr:uid="{00000000-0005-0000-0000-0000E1A20000}"/>
    <cellStyle name="Normal 91" xfId="21760" xr:uid="{00000000-0005-0000-0000-0000E2A20000}"/>
    <cellStyle name="Normal 91 2" xfId="33787" xr:uid="{00000000-0005-0000-0000-0000E3A20000}"/>
    <cellStyle name="Normal 92" xfId="21761" xr:uid="{00000000-0005-0000-0000-0000E4A20000}"/>
    <cellStyle name="Normal 92 2" xfId="33788" xr:uid="{00000000-0005-0000-0000-0000E5A20000}"/>
    <cellStyle name="Normal 93" xfId="21762" xr:uid="{00000000-0005-0000-0000-0000E6A20000}"/>
    <cellStyle name="Normal 93 2" xfId="21763" xr:uid="{00000000-0005-0000-0000-0000E7A20000}"/>
    <cellStyle name="Normal 93 2 2" xfId="43805" xr:uid="{00000000-0005-0000-0000-0000E8A20000}"/>
    <cellStyle name="Normal 93 3" xfId="33789" xr:uid="{00000000-0005-0000-0000-0000E9A20000}"/>
    <cellStyle name="Normal 94" xfId="21764" xr:uid="{00000000-0005-0000-0000-0000EAA20000}"/>
    <cellStyle name="Normal 94 2" xfId="21765" xr:uid="{00000000-0005-0000-0000-0000EBA20000}"/>
    <cellStyle name="Normal 94 2 2" xfId="21766" xr:uid="{00000000-0005-0000-0000-0000ECA20000}"/>
    <cellStyle name="Normal 94 2 2 2" xfId="43880" xr:uid="{00000000-0005-0000-0000-0000EDA20000}"/>
    <cellStyle name="Normal 94 2 3" xfId="33871" xr:uid="{00000000-0005-0000-0000-0000EEA20000}"/>
    <cellStyle name="Normal 94 3" xfId="21767" xr:uid="{00000000-0005-0000-0000-0000EFA20000}"/>
    <cellStyle name="Normal 94 3 2" xfId="37368" xr:uid="{00000000-0005-0000-0000-0000F0A20000}"/>
    <cellStyle name="Normal 94 4" xfId="27348" xr:uid="{00000000-0005-0000-0000-0000F1A20000}"/>
    <cellStyle name="Normal 95" xfId="21768" xr:uid="{00000000-0005-0000-0000-0000F2A20000}"/>
    <cellStyle name="Normal 95 2" xfId="27352" xr:uid="{00000000-0005-0000-0000-0000F3A20000}"/>
    <cellStyle name="Normal 96" xfId="21769" xr:uid="{00000000-0005-0000-0000-0000F4A20000}"/>
    <cellStyle name="Normal 96 2" xfId="21770" xr:uid="{00000000-0005-0000-0000-0000F5A20000}"/>
    <cellStyle name="Normal 96 2 2" xfId="21771" xr:uid="{00000000-0005-0000-0000-0000F6A20000}"/>
    <cellStyle name="Normal 96 2 2 2" xfId="43882" xr:uid="{00000000-0005-0000-0000-0000F7A20000}"/>
    <cellStyle name="Normal 96 2 3" xfId="33873" xr:uid="{00000000-0005-0000-0000-0000F8A20000}"/>
    <cellStyle name="Normal 96 3" xfId="21772" xr:uid="{00000000-0005-0000-0000-0000F9A20000}"/>
    <cellStyle name="Normal 96 3 2" xfId="37370" xr:uid="{00000000-0005-0000-0000-0000FAA20000}"/>
    <cellStyle name="Normal 96 4" xfId="27350" xr:uid="{00000000-0005-0000-0000-0000FBA20000}"/>
    <cellStyle name="Normal 97" xfId="21773" xr:uid="{00000000-0005-0000-0000-0000FCA20000}"/>
    <cellStyle name="Normal 97 2" xfId="21774" xr:uid="{00000000-0005-0000-0000-0000FDA20000}"/>
    <cellStyle name="Normal 97 2 2" xfId="21775" xr:uid="{00000000-0005-0000-0000-0000FEA20000}"/>
    <cellStyle name="Normal 97 2 2 2" xfId="43883" xr:uid="{00000000-0005-0000-0000-0000FFA20000}"/>
    <cellStyle name="Normal 97 2 3" xfId="33874" xr:uid="{00000000-0005-0000-0000-000000A30000}"/>
    <cellStyle name="Normal 97 3" xfId="21776" xr:uid="{00000000-0005-0000-0000-000001A30000}"/>
    <cellStyle name="Normal 97 3 2" xfId="37371" xr:uid="{00000000-0005-0000-0000-000002A30000}"/>
    <cellStyle name="Normal 97 4" xfId="27351" xr:uid="{00000000-0005-0000-0000-000003A30000}"/>
    <cellStyle name="Normal 98" xfId="21777" xr:uid="{00000000-0005-0000-0000-000004A30000}"/>
    <cellStyle name="Normal 98 2" xfId="21778" xr:uid="{00000000-0005-0000-0000-000005A30000}"/>
    <cellStyle name="Normal 98 2 2" xfId="21779" xr:uid="{00000000-0005-0000-0000-000006A30000}"/>
    <cellStyle name="Normal 98 2 2 2" xfId="43881" xr:uid="{00000000-0005-0000-0000-000007A30000}"/>
    <cellStyle name="Normal 98 2 3" xfId="33872" xr:uid="{00000000-0005-0000-0000-000008A30000}"/>
    <cellStyle name="Normal 98 3" xfId="21780" xr:uid="{00000000-0005-0000-0000-000009A30000}"/>
    <cellStyle name="Normal 98 3 2" xfId="37369" xr:uid="{00000000-0005-0000-0000-00000AA30000}"/>
    <cellStyle name="Normal 98 4" xfId="27349" xr:uid="{00000000-0005-0000-0000-00000BA30000}"/>
    <cellStyle name="Normal 99" xfId="21781" xr:uid="{00000000-0005-0000-0000-00000CA30000}"/>
    <cellStyle name="Normal 99 2" xfId="27353" xr:uid="{00000000-0005-0000-0000-00000DA30000}"/>
    <cellStyle name="Normal_1116-FINAL LOAD SHEET" xfId="23244" xr:uid="{00000000-0005-0000-0000-00000EA30000}"/>
    <cellStyle name="Normal_khafji-mhkRev3" xfId="44061" xr:uid="{F286AD5C-8A1E-4674-B6BF-240EE537BA75}"/>
    <cellStyle name="Note 2" xfId="21782" xr:uid="{00000000-0005-0000-0000-00000FA30000}"/>
    <cellStyle name="Note 2 10" xfId="23147" xr:uid="{00000000-0005-0000-0000-000010A30000}"/>
    <cellStyle name="Note 2 2" xfId="21783" xr:uid="{00000000-0005-0000-0000-000011A30000}"/>
    <cellStyle name="Note 2 2 10" xfId="23148" xr:uid="{00000000-0005-0000-0000-000012A30000}"/>
    <cellStyle name="Note 2 2 2" xfId="21784" xr:uid="{00000000-0005-0000-0000-000013A30000}"/>
    <cellStyle name="Note 2 2 2 2" xfId="21785" xr:uid="{00000000-0005-0000-0000-000014A30000}"/>
    <cellStyle name="Note 2 2 2 2 2" xfId="21786" xr:uid="{00000000-0005-0000-0000-000015A30000}"/>
    <cellStyle name="Note 2 2 2 2 2 2" xfId="21787" xr:uid="{00000000-0005-0000-0000-000016A30000}"/>
    <cellStyle name="Note 2 2 2 2 2 3" xfId="26729" xr:uid="{00000000-0005-0000-0000-000017A30000}"/>
    <cellStyle name="Note 2 2 2 2 3" xfId="21788" xr:uid="{00000000-0005-0000-0000-000018A30000}"/>
    <cellStyle name="Note 2 2 2 2 3 2" xfId="21789" xr:uid="{00000000-0005-0000-0000-000019A30000}"/>
    <cellStyle name="Note 2 2 2 2 3 3" xfId="26730" xr:uid="{00000000-0005-0000-0000-00001AA30000}"/>
    <cellStyle name="Note 2 2 2 2 4" xfId="21790" xr:uid="{00000000-0005-0000-0000-00001BA30000}"/>
    <cellStyle name="Note 2 2 2 2 4 2" xfId="21791" xr:uid="{00000000-0005-0000-0000-00001CA30000}"/>
    <cellStyle name="Note 2 2 2 2 4 3" xfId="26731" xr:uid="{00000000-0005-0000-0000-00001DA30000}"/>
    <cellStyle name="Note 2 2 2 2 5" xfId="21792" xr:uid="{00000000-0005-0000-0000-00001EA30000}"/>
    <cellStyle name="Note 2 2 2 2 5 2" xfId="21793" xr:uid="{00000000-0005-0000-0000-00001FA30000}"/>
    <cellStyle name="Note 2 2 2 2 5 3" xfId="26732" xr:uid="{00000000-0005-0000-0000-000020A30000}"/>
    <cellStyle name="Note 2 2 2 2 6" xfId="21794" xr:uid="{00000000-0005-0000-0000-000021A30000}"/>
    <cellStyle name="Note 2 2 2 2 6 2" xfId="21795" xr:uid="{00000000-0005-0000-0000-000022A30000}"/>
    <cellStyle name="Note 2 2 2 2 6 3" xfId="26728" xr:uid="{00000000-0005-0000-0000-000023A30000}"/>
    <cellStyle name="Note 2 2 2 2 7" xfId="21796" xr:uid="{00000000-0005-0000-0000-000024A30000}"/>
    <cellStyle name="Note 2 2 2 2 7 2" xfId="21797" xr:uid="{00000000-0005-0000-0000-000025A30000}"/>
    <cellStyle name="Note 2 2 2 2 7 3" xfId="43906" xr:uid="{00000000-0005-0000-0000-000026A30000}"/>
    <cellStyle name="Note 2 2 2 2 8" xfId="23150" xr:uid="{00000000-0005-0000-0000-000027A30000}"/>
    <cellStyle name="Note 2 2 2 3" xfId="21798" xr:uid="{00000000-0005-0000-0000-000028A30000}"/>
    <cellStyle name="Note 2 2 2 3 2" xfId="21799" xr:uid="{00000000-0005-0000-0000-000029A30000}"/>
    <cellStyle name="Note 2 2 2 3 2 2" xfId="21800" xr:uid="{00000000-0005-0000-0000-00002AA30000}"/>
    <cellStyle name="Note 2 2 2 3 2 3" xfId="26734" xr:uid="{00000000-0005-0000-0000-00002BA30000}"/>
    <cellStyle name="Note 2 2 2 3 3" xfId="21801" xr:uid="{00000000-0005-0000-0000-00002CA30000}"/>
    <cellStyle name="Note 2 2 2 3 3 2" xfId="21802" xr:uid="{00000000-0005-0000-0000-00002DA30000}"/>
    <cellStyle name="Note 2 2 2 3 3 3" xfId="26735" xr:uid="{00000000-0005-0000-0000-00002EA30000}"/>
    <cellStyle name="Note 2 2 2 3 4" xfId="21803" xr:uid="{00000000-0005-0000-0000-00002FA30000}"/>
    <cellStyle name="Note 2 2 2 3 4 2" xfId="21804" xr:uid="{00000000-0005-0000-0000-000030A30000}"/>
    <cellStyle name="Note 2 2 2 3 4 3" xfId="26736" xr:uid="{00000000-0005-0000-0000-000031A30000}"/>
    <cellStyle name="Note 2 2 2 3 5" xfId="21805" xr:uid="{00000000-0005-0000-0000-000032A30000}"/>
    <cellStyle name="Note 2 2 2 3 5 2" xfId="21806" xr:uid="{00000000-0005-0000-0000-000033A30000}"/>
    <cellStyle name="Note 2 2 2 3 5 3" xfId="26737" xr:uid="{00000000-0005-0000-0000-000034A30000}"/>
    <cellStyle name="Note 2 2 2 3 6" xfId="21807" xr:uid="{00000000-0005-0000-0000-000035A30000}"/>
    <cellStyle name="Note 2 2 2 3 6 2" xfId="21808" xr:uid="{00000000-0005-0000-0000-000036A30000}"/>
    <cellStyle name="Note 2 2 2 3 6 3" xfId="26733" xr:uid="{00000000-0005-0000-0000-000037A30000}"/>
    <cellStyle name="Note 2 2 2 3 7" xfId="21809" xr:uid="{00000000-0005-0000-0000-000038A30000}"/>
    <cellStyle name="Note 2 2 2 3 7 2" xfId="21810" xr:uid="{00000000-0005-0000-0000-000039A30000}"/>
    <cellStyle name="Note 2 2 2 3 7 3" xfId="43907" xr:uid="{00000000-0005-0000-0000-00003AA30000}"/>
    <cellStyle name="Note 2 2 2 3 8" xfId="23151" xr:uid="{00000000-0005-0000-0000-00003BA30000}"/>
    <cellStyle name="Note 2 2 2 4" xfId="21811" xr:uid="{00000000-0005-0000-0000-00003CA30000}"/>
    <cellStyle name="Note 2 2 2 4 2" xfId="21812" xr:uid="{00000000-0005-0000-0000-00003DA30000}"/>
    <cellStyle name="Note 2 2 2 4 2 2" xfId="21813" xr:uid="{00000000-0005-0000-0000-00003EA30000}"/>
    <cellStyle name="Note 2 2 2 4 2 3" xfId="26739" xr:uid="{00000000-0005-0000-0000-00003FA30000}"/>
    <cellStyle name="Note 2 2 2 4 3" xfId="21814" xr:uid="{00000000-0005-0000-0000-000040A30000}"/>
    <cellStyle name="Note 2 2 2 4 3 2" xfId="21815" xr:uid="{00000000-0005-0000-0000-000041A30000}"/>
    <cellStyle name="Note 2 2 2 4 3 3" xfId="26740" xr:uid="{00000000-0005-0000-0000-000042A30000}"/>
    <cellStyle name="Note 2 2 2 4 4" xfId="21816" xr:uid="{00000000-0005-0000-0000-000043A30000}"/>
    <cellStyle name="Note 2 2 2 4 4 2" xfId="21817" xr:uid="{00000000-0005-0000-0000-000044A30000}"/>
    <cellStyle name="Note 2 2 2 4 4 3" xfId="26741" xr:uid="{00000000-0005-0000-0000-000045A30000}"/>
    <cellStyle name="Note 2 2 2 4 5" xfId="21818" xr:uid="{00000000-0005-0000-0000-000046A30000}"/>
    <cellStyle name="Note 2 2 2 4 5 2" xfId="21819" xr:uid="{00000000-0005-0000-0000-000047A30000}"/>
    <cellStyle name="Note 2 2 2 4 5 3" xfId="26742" xr:uid="{00000000-0005-0000-0000-000048A30000}"/>
    <cellStyle name="Note 2 2 2 4 6" xfId="21820" xr:uid="{00000000-0005-0000-0000-000049A30000}"/>
    <cellStyle name="Note 2 2 2 4 6 2" xfId="21821" xr:uid="{00000000-0005-0000-0000-00004AA30000}"/>
    <cellStyle name="Note 2 2 2 4 6 3" xfId="26738" xr:uid="{00000000-0005-0000-0000-00004BA30000}"/>
    <cellStyle name="Note 2 2 2 4 7" xfId="21822" xr:uid="{00000000-0005-0000-0000-00004CA30000}"/>
    <cellStyle name="Note 2 2 2 4 7 2" xfId="21823" xr:uid="{00000000-0005-0000-0000-00004DA30000}"/>
    <cellStyle name="Note 2 2 2 4 7 3" xfId="43908" xr:uid="{00000000-0005-0000-0000-00004EA30000}"/>
    <cellStyle name="Note 2 2 2 4 8" xfId="23152" xr:uid="{00000000-0005-0000-0000-00004FA30000}"/>
    <cellStyle name="Note 2 2 2 5" xfId="21824" xr:uid="{00000000-0005-0000-0000-000050A30000}"/>
    <cellStyle name="Note 2 2 2 5 2" xfId="21825" xr:uid="{00000000-0005-0000-0000-000051A30000}"/>
    <cellStyle name="Note 2 2 2 5 2 2" xfId="21826" xr:uid="{00000000-0005-0000-0000-000052A30000}"/>
    <cellStyle name="Note 2 2 2 5 2 3" xfId="26744" xr:uid="{00000000-0005-0000-0000-000053A30000}"/>
    <cellStyle name="Note 2 2 2 5 3" xfId="21827" xr:uid="{00000000-0005-0000-0000-000054A30000}"/>
    <cellStyle name="Note 2 2 2 5 3 2" xfId="21828" xr:uid="{00000000-0005-0000-0000-000055A30000}"/>
    <cellStyle name="Note 2 2 2 5 3 3" xfId="26745" xr:uid="{00000000-0005-0000-0000-000056A30000}"/>
    <cellStyle name="Note 2 2 2 5 4" xfId="21829" xr:uid="{00000000-0005-0000-0000-000057A30000}"/>
    <cellStyle name="Note 2 2 2 5 4 2" xfId="21830" xr:uid="{00000000-0005-0000-0000-000058A30000}"/>
    <cellStyle name="Note 2 2 2 5 4 3" xfId="26746" xr:uid="{00000000-0005-0000-0000-000059A30000}"/>
    <cellStyle name="Note 2 2 2 5 5" xfId="21831" xr:uid="{00000000-0005-0000-0000-00005AA30000}"/>
    <cellStyle name="Note 2 2 2 5 5 2" xfId="21832" xr:uid="{00000000-0005-0000-0000-00005BA30000}"/>
    <cellStyle name="Note 2 2 2 5 5 3" xfId="26747" xr:uid="{00000000-0005-0000-0000-00005CA30000}"/>
    <cellStyle name="Note 2 2 2 5 6" xfId="21833" xr:uid="{00000000-0005-0000-0000-00005DA30000}"/>
    <cellStyle name="Note 2 2 2 5 7" xfId="26743" xr:uid="{00000000-0005-0000-0000-00005EA30000}"/>
    <cellStyle name="Note 2 2 2 6" xfId="21834" xr:uid="{00000000-0005-0000-0000-00005FA30000}"/>
    <cellStyle name="Note 2 2 2 6 2" xfId="21835" xr:uid="{00000000-0005-0000-0000-000060A30000}"/>
    <cellStyle name="Note 2 2 2 6 3" xfId="26748" xr:uid="{00000000-0005-0000-0000-000061A30000}"/>
    <cellStyle name="Note 2 2 2 7" xfId="21836" xr:uid="{00000000-0005-0000-0000-000062A30000}"/>
    <cellStyle name="Note 2 2 2 7 2" xfId="21837" xr:uid="{00000000-0005-0000-0000-000063A30000}"/>
    <cellStyle name="Note 2 2 2 7 3" xfId="26727" xr:uid="{00000000-0005-0000-0000-000064A30000}"/>
    <cellStyle name="Note 2 2 2 8" xfId="21838" xr:uid="{00000000-0005-0000-0000-000065A30000}"/>
    <cellStyle name="Note 2 2 2 8 2" xfId="21839" xr:uid="{00000000-0005-0000-0000-000066A30000}"/>
    <cellStyle name="Note 2 2 2 8 3" xfId="43905" xr:uid="{00000000-0005-0000-0000-000067A30000}"/>
    <cellStyle name="Note 2 2 2 9" xfId="23149" xr:uid="{00000000-0005-0000-0000-000068A30000}"/>
    <cellStyle name="Note 2 2 3" xfId="21840" xr:uid="{00000000-0005-0000-0000-000069A30000}"/>
    <cellStyle name="Note 2 2 3 2" xfId="21841" xr:uid="{00000000-0005-0000-0000-00006AA30000}"/>
    <cellStyle name="Note 2 2 3 2 2" xfId="21842" xr:uid="{00000000-0005-0000-0000-00006BA30000}"/>
    <cellStyle name="Note 2 2 3 2 3" xfId="26750" xr:uid="{00000000-0005-0000-0000-00006CA30000}"/>
    <cellStyle name="Note 2 2 3 3" xfId="21843" xr:uid="{00000000-0005-0000-0000-00006DA30000}"/>
    <cellStyle name="Note 2 2 3 3 2" xfId="21844" xr:uid="{00000000-0005-0000-0000-00006EA30000}"/>
    <cellStyle name="Note 2 2 3 3 3" xfId="26751" xr:uid="{00000000-0005-0000-0000-00006FA30000}"/>
    <cellStyle name="Note 2 2 3 4" xfId="21845" xr:uid="{00000000-0005-0000-0000-000070A30000}"/>
    <cellStyle name="Note 2 2 3 4 2" xfId="21846" xr:uid="{00000000-0005-0000-0000-000071A30000}"/>
    <cellStyle name="Note 2 2 3 4 3" xfId="26752" xr:uid="{00000000-0005-0000-0000-000072A30000}"/>
    <cellStyle name="Note 2 2 3 5" xfId="21847" xr:uid="{00000000-0005-0000-0000-000073A30000}"/>
    <cellStyle name="Note 2 2 3 5 2" xfId="21848" xr:uid="{00000000-0005-0000-0000-000074A30000}"/>
    <cellStyle name="Note 2 2 3 5 3" xfId="26753" xr:uid="{00000000-0005-0000-0000-000075A30000}"/>
    <cellStyle name="Note 2 2 3 6" xfId="21849" xr:uid="{00000000-0005-0000-0000-000076A30000}"/>
    <cellStyle name="Note 2 2 3 6 2" xfId="21850" xr:uid="{00000000-0005-0000-0000-000077A30000}"/>
    <cellStyle name="Note 2 2 3 6 3" xfId="26749" xr:uid="{00000000-0005-0000-0000-000078A30000}"/>
    <cellStyle name="Note 2 2 3 7" xfId="21851" xr:uid="{00000000-0005-0000-0000-000079A30000}"/>
    <cellStyle name="Note 2 2 3 7 2" xfId="21852" xr:uid="{00000000-0005-0000-0000-00007AA30000}"/>
    <cellStyle name="Note 2 2 3 7 3" xfId="43909" xr:uid="{00000000-0005-0000-0000-00007BA30000}"/>
    <cellStyle name="Note 2 2 3 8" xfId="23153" xr:uid="{00000000-0005-0000-0000-00007CA30000}"/>
    <cellStyle name="Note 2 2 4" xfId="21853" xr:uid="{00000000-0005-0000-0000-00007DA30000}"/>
    <cellStyle name="Note 2 2 4 2" xfId="21854" xr:uid="{00000000-0005-0000-0000-00007EA30000}"/>
    <cellStyle name="Note 2 2 4 2 2" xfId="21855" xr:uid="{00000000-0005-0000-0000-00007FA30000}"/>
    <cellStyle name="Note 2 2 4 2 3" xfId="26755" xr:uid="{00000000-0005-0000-0000-000080A30000}"/>
    <cellStyle name="Note 2 2 4 3" xfId="21856" xr:uid="{00000000-0005-0000-0000-000081A30000}"/>
    <cellStyle name="Note 2 2 4 3 2" xfId="21857" xr:uid="{00000000-0005-0000-0000-000082A30000}"/>
    <cellStyle name="Note 2 2 4 3 3" xfId="26756" xr:uid="{00000000-0005-0000-0000-000083A30000}"/>
    <cellStyle name="Note 2 2 4 4" xfId="21858" xr:uid="{00000000-0005-0000-0000-000084A30000}"/>
    <cellStyle name="Note 2 2 4 4 2" xfId="21859" xr:uid="{00000000-0005-0000-0000-000085A30000}"/>
    <cellStyle name="Note 2 2 4 4 3" xfId="26757" xr:uid="{00000000-0005-0000-0000-000086A30000}"/>
    <cellStyle name="Note 2 2 4 5" xfId="21860" xr:uid="{00000000-0005-0000-0000-000087A30000}"/>
    <cellStyle name="Note 2 2 4 5 2" xfId="21861" xr:uid="{00000000-0005-0000-0000-000088A30000}"/>
    <cellStyle name="Note 2 2 4 5 3" xfId="26758" xr:uid="{00000000-0005-0000-0000-000089A30000}"/>
    <cellStyle name="Note 2 2 4 6" xfId="21862" xr:uid="{00000000-0005-0000-0000-00008AA30000}"/>
    <cellStyle name="Note 2 2 4 6 2" xfId="21863" xr:uid="{00000000-0005-0000-0000-00008BA30000}"/>
    <cellStyle name="Note 2 2 4 6 3" xfId="26754" xr:uid="{00000000-0005-0000-0000-00008CA30000}"/>
    <cellStyle name="Note 2 2 4 7" xfId="21864" xr:uid="{00000000-0005-0000-0000-00008DA30000}"/>
    <cellStyle name="Note 2 2 4 7 2" xfId="21865" xr:uid="{00000000-0005-0000-0000-00008EA30000}"/>
    <cellStyle name="Note 2 2 4 7 3" xfId="43910" xr:uid="{00000000-0005-0000-0000-00008FA30000}"/>
    <cellStyle name="Note 2 2 4 8" xfId="23154" xr:uid="{00000000-0005-0000-0000-000090A30000}"/>
    <cellStyle name="Note 2 2 5" xfId="21866" xr:uid="{00000000-0005-0000-0000-000091A30000}"/>
    <cellStyle name="Note 2 2 5 2" xfId="21867" xr:uid="{00000000-0005-0000-0000-000092A30000}"/>
    <cellStyle name="Note 2 2 5 2 2" xfId="21868" xr:uid="{00000000-0005-0000-0000-000093A30000}"/>
    <cellStyle name="Note 2 2 5 2 3" xfId="26760" xr:uid="{00000000-0005-0000-0000-000094A30000}"/>
    <cellStyle name="Note 2 2 5 3" xfId="21869" xr:uid="{00000000-0005-0000-0000-000095A30000}"/>
    <cellStyle name="Note 2 2 5 3 2" xfId="21870" xr:uid="{00000000-0005-0000-0000-000096A30000}"/>
    <cellStyle name="Note 2 2 5 3 3" xfId="26761" xr:uid="{00000000-0005-0000-0000-000097A30000}"/>
    <cellStyle name="Note 2 2 5 4" xfId="21871" xr:uid="{00000000-0005-0000-0000-000098A30000}"/>
    <cellStyle name="Note 2 2 5 4 2" xfId="21872" xr:uid="{00000000-0005-0000-0000-000099A30000}"/>
    <cellStyle name="Note 2 2 5 4 3" xfId="26762" xr:uid="{00000000-0005-0000-0000-00009AA30000}"/>
    <cellStyle name="Note 2 2 5 5" xfId="21873" xr:uid="{00000000-0005-0000-0000-00009BA30000}"/>
    <cellStyle name="Note 2 2 5 5 2" xfId="21874" xr:uid="{00000000-0005-0000-0000-00009CA30000}"/>
    <cellStyle name="Note 2 2 5 5 3" xfId="26763" xr:uid="{00000000-0005-0000-0000-00009DA30000}"/>
    <cellStyle name="Note 2 2 5 6" xfId="21875" xr:uid="{00000000-0005-0000-0000-00009EA30000}"/>
    <cellStyle name="Note 2 2 5 6 2" xfId="21876" xr:uid="{00000000-0005-0000-0000-00009FA30000}"/>
    <cellStyle name="Note 2 2 5 6 3" xfId="26759" xr:uid="{00000000-0005-0000-0000-0000A0A30000}"/>
    <cellStyle name="Note 2 2 5 7" xfId="21877" xr:uid="{00000000-0005-0000-0000-0000A1A30000}"/>
    <cellStyle name="Note 2 2 5 7 2" xfId="21878" xr:uid="{00000000-0005-0000-0000-0000A2A30000}"/>
    <cellStyle name="Note 2 2 5 7 3" xfId="43911" xr:uid="{00000000-0005-0000-0000-0000A3A30000}"/>
    <cellStyle name="Note 2 2 5 8" xfId="23155" xr:uid="{00000000-0005-0000-0000-0000A4A30000}"/>
    <cellStyle name="Note 2 2 6" xfId="21879" xr:uid="{00000000-0005-0000-0000-0000A5A30000}"/>
    <cellStyle name="Note 2 2 6 2" xfId="21880" xr:uid="{00000000-0005-0000-0000-0000A6A30000}"/>
    <cellStyle name="Note 2 2 6 2 2" xfId="21881" xr:uid="{00000000-0005-0000-0000-0000A7A30000}"/>
    <cellStyle name="Note 2 2 6 2 3" xfId="26765" xr:uid="{00000000-0005-0000-0000-0000A8A30000}"/>
    <cellStyle name="Note 2 2 6 3" xfId="21882" xr:uid="{00000000-0005-0000-0000-0000A9A30000}"/>
    <cellStyle name="Note 2 2 6 3 2" xfId="21883" xr:uid="{00000000-0005-0000-0000-0000AAA30000}"/>
    <cellStyle name="Note 2 2 6 3 3" xfId="26766" xr:uid="{00000000-0005-0000-0000-0000ABA30000}"/>
    <cellStyle name="Note 2 2 6 4" xfId="21884" xr:uid="{00000000-0005-0000-0000-0000ACA30000}"/>
    <cellStyle name="Note 2 2 6 4 2" xfId="21885" xr:uid="{00000000-0005-0000-0000-0000ADA30000}"/>
    <cellStyle name="Note 2 2 6 4 3" xfId="26767" xr:uid="{00000000-0005-0000-0000-0000AEA30000}"/>
    <cellStyle name="Note 2 2 6 5" xfId="21886" xr:uid="{00000000-0005-0000-0000-0000AFA30000}"/>
    <cellStyle name="Note 2 2 6 5 2" xfId="21887" xr:uid="{00000000-0005-0000-0000-0000B0A30000}"/>
    <cellStyle name="Note 2 2 6 5 3" xfId="26768" xr:uid="{00000000-0005-0000-0000-0000B1A30000}"/>
    <cellStyle name="Note 2 2 6 6" xfId="21888" xr:uid="{00000000-0005-0000-0000-0000B2A30000}"/>
    <cellStyle name="Note 2 2 6 7" xfId="26764" xr:uid="{00000000-0005-0000-0000-0000B3A30000}"/>
    <cellStyle name="Note 2 2 7" xfId="21889" xr:uid="{00000000-0005-0000-0000-0000B4A30000}"/>
    <cellStyle name="Note 2 2 7 2" xfId="21890" xr:uid="{00000000-0005-0000-0000-0000B5A30000}"/>
    <cellStyle name="Note 2 2 7 3" xfId="26769" xr:uid="{00000000-0005-0000-0000-0000B6A30000}"/>
    <cellStyle name="Note 2 2 8" xfId="21891" xr:uid="{00000000-0005-0000-0000-0000B7A30000}"/>
    <cellStyle name="Note 2 2 8 2" xfId="21892" xr:uid="{00000000-0005-0000-0000-0000B8A30000}"/>
    <cellStyle name="Note 2 2 8 3" xfId="26726" xr:uid="{00000000-0005-0000-0000-0000B9A30000}"/>
    <cellStyle name="Note 2 2 9" xfId="21893" xr:uid="{00000000-0005-0000-0000-0000BAA30000}"/>
    <cellStyle name="Note 2 2 9 2" xfId="21894" xr:uid="{00000000-0005-0000-0000-0000BBA30000}"/>
    <cellStyle name="Note 2 2 9 3" xfId="43904" xr:uid="{00000000-0005-0000-0000-0000BCA30000}"/>
    <cellStyle name="Note 2 3" xfId="21895" xr:uid="{00000000-0005-0000-0000-0000BDA30000}"/>
    <cellStyle name="Note 2 3 2" xfId="21896" xr:uid="{00000000-0005-0000-0000-0000BEA30000}"/>
    <cellStyle name="Note 2 3 2 2" xfId="21897" xr:uid="{00000000-0005-0000-0000-0000BFA30000}"/>
    <cellStyle name="Note 2 3 2 2 2" xfId="21898" xr:uid="{00000000-0005-0000-0000-0000C0A30000}"/>
    <cellStyle name="Note 2 3 2 2 3" xfId="26772" xr:uid="{00000000-0005-0000-0000-0000C1A30000}"/>
    <cellStyle name="Note 2 3 2 3" xfId="21899" xr:uid="{00000000-0005-0000-0000-0000C2A30000}"/>
    <cellStyle name="Note 2 3 2 3 2" xfId="21900" xr:uid="{00000000-0005-0000-0000-0000C3A30000}"/>
    <cellStyle name="Note 2 3 2 3 3" xfId="26773" xr:uid="{00000000-0005-0000-0000-0000C4A30000}"/>
    <cellStyle name="Note 2 3 2 4" xfId="21901" xr:uid="{00000000-0005-0000-0000-0000C5A30000}"/>
    <cellStyle name="Note 2 3 2 4 2" xfId="21902" xr:uid="{00000000-0005-0000-0000-0000C6A30000}"/>
    <cellStyle name="Note 2 3 2 4 3" xfId="26774" xr:uid="{00000000-0005-0000-0000-0000C7A30000}"/>
    <cellStyle name="Note 2 3 2 5" xfId="21903" xr:uid="{00000000-0005-0000-0000-0000C8A30000}"/>
    <cellStyle name="Note 2 3 2 5 2" xfId="21904" xr:uid="{00000000-0005-0000-0000-0000C9A30000}"/>
    <cellStyle name="Note 2 3 2 5 3" xfId="26775" xr:uid="{00000000-0005-0000-0000-0000CAA30000}"/>
    <cellStyle name="Note 2 3 2 6" xfId="21905" xr:uid="{00000000-0005-0000-0000-0000CBA30000}"/>
    <cellStyle name="Note 2 3 2 6 2" xfId="21906" xr:uid="{00000000-0005-0000-0000-0000CCA30000}"/>
    <cellStyle name="Note 2 3 2 6 3" xfId="26771" xr:uid="{00000000-0005-0000-0000-0000CDA30000}"/>
    <cellStyle name="Note 2 3 2 7" xfId="21907" xr:uid="{00000000-0005-0000-0000-0000CEA30000}"/>
    <cellStyle name="Note 2 3 2 7 2" xfId="21908" xr:uid="{00000000-0005-0000-0000-0000CFA30000}"/>
    <cellStyle name="Note 2 3 2 7 3" xfId="43913" xr:uid="{00000000-0005-0000-0000-0000D0A30000}"/>
    <cellStyle name="Note 2 3 2 8" xfId="23157" xr:uid="{00000000-0005-0000-0000-0000D1A30000}"/>
    <cellStyle name="Note 2 3 3" xfId="21909" xr:uid="{00000000-0005-0000-0000-0000D2A30000}"/>
    <cellStyle name="Note 2 3 3 2" xfId="21910" xr:uid="{00000000-0005-0000-0000-0000D3A30000}"/>
    <cellStyle name="Note 2 3 3 2 2" xfId="21911" xr:uid="{00000000-0005-0000-0000-0000D4A30000}"/>
    <cellStyle name="Note 2 3 3 2 3" xfId="26777" xr:uid="{00000000-0005-0000-0000-0000D5A30000}"/>
    <cellStyle name="Note 2 3 3 3" xfId="21912" xr:uid="{00000000-0005-0000-0000-0000D6A30000}"/>
    <cellStyle name="Note 2 3 3 3 2" xfId="21913" xr:uid="{00000000-0005-0000-0000-0000D7A30000}"/>
    <cellStyle name="Note 2 3 3 3 3" xfId="26778" xr:uid="{00000000-0005-0000-0000-0000D8A30000}"/>
    <cellStyle name="Note 2 3 3 4" xfId="21914" xr:uid="{00000000-0005-0000-0000-0000D9A30000}"/>
    <cellStyle name="Note 2 3 3 4 2" xfId="21915" xr:uid="{00000000-0005-0000-0000-0000DAA30000}"/>
    <cellStyle name="Note 2 3 3 4 3" xfId="26779" xr:uid="{00000000-0005-0000-0000-0000DBA30000}"/>
    <cellStyle name="Note 2 3 3 5" xfId="21916" xr:uid="{00000000-0005-0000-0000-0000DCA30000}"/>
    <cellStyle name="Note 2 3 3 5 2" xfId="21917" xr:uid="{00000000-0005-0000-0000-0000DDA30000}"/>
    <cellStyle name="Note 2 3 3 5 3" xfId="26780" xr:uid="{00000000-0005-0000-0000-0000DEA30000}"/>
    <cellStyle name="Note 2 3 3 6" xfId="21918" xr:uid="{00000000-0005-0000-0000-0000DFA30000}"/>
    <cellStyle name="Note 2 3 3 6 2" xfId="21919" xr:uid="{00000000-0005-0000-0000-0000E0A30000}"/>
    <cellStyle name="Note 2 3 3 6 3" xfId="26776" xr:uid="{00000000-0005-0000-0000-0000E1A30000}"/>
    <cellStyle name="Note 2 3 3 7" xfId="21920" xr:uid="{00000000-0005-0000-0000-0000E2A30000}"/>
    <cellStyle name="Note 2 3 3 7 2" xfId="21921" xr:uid="{00000000-0005-0000-0000-0000E3A30000}"/>
    <cellStyle name="Note 2 3 3 7 3" xfId="43914" xr:uid="{00000000-0005-0000-0000-0000E4A30000}"/>
    <cellStyle name="Note 2 3 3 8" xfId="23158" xr:uid="{00000000-0005-0000-0000-0000E5A30000}"/>
    <cellStyle name="Note 2 3 4" xfId="21922" xr:uid="{00000000-0005-0000-0000-0000E6A30000}"/>
    <cellStyle name="Note 2 3 4 2" xfId="21923" xr:uid="{00000000-0005-0000-0000-0000E7A30000}"/>
    <cellStyle name="Note 2 3 4 2 2" xfId="21924" xr:uid="{00000000-0005-0000-0000-0000E8A30000}"/>
    <cellStyle name="Note 2 3 4 2 3" xfId="26782" xr:uid="{00000000-0005-0000-0000-0000E9A30000}"/>
    <cellStyle name="Note 2 3 4 3" xfId="21925" xr:uid="{00000000-0005-0000-0000-0000EAA30000}"/>
    <cellStyle name="Note 2 3 4 3 2" xfId="21926" xr:uid="{00000000-0005-0000-0000-0000EBA30000}"/>
    <cellStyle name="Note 2 3 4 3 3" xfId="26783" xr:uid="{00000000-0005-0000-0000-0000ECA30000}"/>
    <cellStyle name="Note 2 3 4 4" xfId="21927" xr:uid="{00000000-0005-0000-0000-0000EDA30000}"/>
    <cellStyle name="Note 2 3 4 4 2" xfId="21928" xr:uid="{00000000-0005-0000-0000-0000EEA30000}"/>
    <cellStyle name="Note 2 3 4 4 3" xfId="26784" xr:uid="{00000000-0005-0000-0000-0000EFA30000}"/>
    <cellStyle name="Note 2 3 4 5" xfId="21929" xr:uid="{00000000-0005-0000-0000-0000F0A30000}"/>
    <cellStyle name="Note 2 3 4 5 2" xfId="21930" xr:uid="{00000000-0005-0000-0000-0000F1A30000}"/>
    <cellStyle name="Note 2 3 4 5 3" xfId="26785" xr:uid="{00000000-0005-0000-0000-0000F2A30000}"/>
    <cellStyle name="Note 2 3 4 6" xfId="21931" xr:uid="{00000000-0005-0000-0000-0000F3A30000}"/>
    <cellStyle name="Note 2 3 4 6 2" xfId="21932" xr:uid="{00000000-0005-0000-0000-0000F4A30000}"/>
    <cellStyle name="Note 2 3 4 6 3" xfId="26781" xr:uid="{00000000-0005-0000-0000-0000F5A30000}"/>
    <cellStyle name="Note 2 3 4 7" xfId="21933" xr:uid="{00000000-0005-0000-0000-0000F6A30000}"/>
    <cellStyle name="Note 2 3 4 7 2" xfId="21934" xr:uid="{00000000-0005-0000-0000-0000F7A30000}"/>
    <cellStyle name="Note 2 3 4 7 3" xfId="43915" xr:uid="{00000000-0005-0000-0000-0000F8A30000}"/>
    <cellStyle name="Note 2 3 4 8" xfId="23159" xr:uid="{00000000-0005-0000-0000-0000F9A30000}"/>
    <cellStyle name="Note 2 3 5" xfId="21935" xr:uid="{00000000-0005-0000-0000-0000FAA30000}"/>
    <cellStyle name="Note 2 3 5 2" xfId="21936" xr:uid="{00000000-0005-0000-0000-0000FBA30000}"/>
    <cellStyle name="Note 2 3 5 2 2" xfId="21937" xr:uid="{00000000-0005-0000-0000-0000FCA30000}"/>
    <cellStyle name="Note 2 3 5 2 3" xfId="26787" xr:uid="{00000000-0005-0000-0000-0000FDA30000}"/>
    <cellStyle name="Note 2 3 5 3" xfId="21938" xr:uid="{00000000-0005-0000-0000-0000FEA30000}"/>
    <cellStyle name="Note 2 3 5 3 2" xfId="21939" xr:uid="{00000000-0005-0000-0000-0000FFA30000}"/>
    <cellStyle name="Note 2 3 5 3 3" xfId="26788" xr:uid="{00000000-0005-0000-0000-000000A40000}"/>
    <cellStyle name="Note 2 3 5 4" xfId="21940" xr:uid="{00000000-0005-0000-0000-000001A40000}"/>
    <cellStyle name="Note 2 3 5 4 2" xfId="21941" xr:uid="{00000000-0005-0000-0000-000002A40000}"/>
    <cellStyle name="Note 2 3 5 4 3" xfId="26789" xr:uid="{00000000-0005-0000-0000-000003A40000}"/>
    <cellStyle name="Note 2 3 5 5" xfId="21942" xr:uid="{00000000-0005-0000-0000-000004A40000}"/>
    <cellStyle name="Note 2 3 5 5 2" xfId="21943" xr:uid="{00000000-0005-0000-0000-000005A40000}"/>
    <cellStyle name="Note 2 3 5 5 3" xfId="26790" xr:uid="{00000000-0005-0000-0000-000006A40000}"/>
    <cellStyle name="Note 2 3 5 6" xfId="21944" xr:uid="{00000000-0005-0000-0000-000007A40000}"/>
    <cellStyle name="Note 2 3 5 7" xfId="26786" xr:uid="{00000000-0005-0000-0000-000008A40000}"/>
    <cellStyle name="Note 2 3 6" xfId="21945" xr:uid="{00000000-0005-0000-0000-000009A40000}"/>
    <cellStyle name="Note 2 3 6 2" xfId="21946" xr:uid="{00000000-0005-0000-0000-00000AA40000}"/>
    <cellStyle name="Note 2 3 6 3" xfId="26791" xr:uid="{00000000-0005-0000-0000-00000BA40000}"/>
    <cellStyle name="Note 2 3 7" xfId="21947" xr:uid="{00000000-0005-0000-0000-00000CA40000}"/>
    <cellStyle name="Note 2 3 7 2" xfId="21948" xr:uid="{00000000-0005-0000-0000-00000DA40000}"/>
    <cellStyle name="Note 2 3 7 3" xfId="26770" xr:uid="{00000000-0005-0000-0000-00000EA40000}"/>
    <cellStyle name="Note 2 3 8" xfId="21949" xr:uid="{00000000-0005-0000-0000-00000FA40000}"/>
    <cellStyle name="Note 2 3 8 2" xfId="21950" xr:uid="{00000000-0005-0000-0000-000010A40000}"/>
    <cellStyle name="Note 2 3 8 3" xfId="43912" xr:uid="{00000000-0005-0000-0000-000011A40000}"/>
    <cellStyle name="Note 2 3 9" xfId="23156" xr:uid="{00000000-0005-0000-0000-000012A40000}"/>
    <cellStyle name="Note 2 4" xfId="21951" xr:uid="{00000000-0005-0000-0000-000013A40000}"/>
    <cellStyle name="Note 2 4 10" xfId="23160" xr:uid="{00000000-0005-0000-0000-000014A40000}"/>
    <cellStyle name="Note 2 4 2" xfId="21952" xr:uid="{00000000-0005-0000-0000-000015A40000}"/>
    <cellStyle name="Note 2 4 2 2" xfId="21953" xr:uid="{00000000-0005-0000-0000-000016A40000}"/>
    <cellStyle name="Note 2 4 2 2 2" xfId="21954" xr:uid="{00000000-0005-0000-0000-000017A40000}"/>
    <cellStyle name="Note 2 4 2 2 3" xfId="26794" xr:uid="{00000000-0005-0000-0000-000018A40000}"/>
    <cellStyle name="Note 2 4 2 3" xfId="21955" xr:uid="{00000000-0005-0000-0000-000019A40000}"/>
    <cellStyle name="Note 2 4 2 3 2" xfId="21956" xr:uid="{00000000-0005-0000-0000-00001AA40000}"/>
    <cellStyle name="Note 2 4 2 3 3" xfId="26795" xr:uid="{00000000-0005-0000-0000-00001BA40000}"/>
    <cellStyle name="Note 2 4 2 4" xfId="21957" xr:uid="{00000000-0005-0000-0000-00001CA40000}"/>
    <cellStyle name="Note 2 4 2 4 2" xfId="21958" xr:uid="{00000000-0005-0000-0000-00001DA40000}"/>
    <cellStyle name="Note 2 4 2 4 3" xfId="26796" xr:uid="{00000000-0005-0000-0000-00001EA40000}"/>
    <cellStyle name="Note 2 4 2 5" xfId="21959" xr:uid="{00000000-0005-0000-0000-00001FA40000}"/>
    <cellStyle name="Note 2 4 2 5 2" xfId="21960" xr:uid="{00000000-0005-0000-0000-000020A40000}"/>
    <cellStyle name="Note 2 4 2 5 3" xfId="26797" xr:uid="{00000000-0005-0000-0000-000021A40000}"/>
    <cellStyle name="Note 2 4 2 6" xfId="21961" xr:uid="{00000000-0005-0000-0000-000022A40000}"/>
    <cellStyle name="Note 2 4 2 7" xfId="26793" xr:uid="{00000000-0005-0000-0000-000023A40000}"/>
    <cellStyle name="Note 2 4 3" xfId="21962" xr:uid="{00000000-0005-0000-0000-000024A40000}"/>
    <cellStyle name="Note 2 4 3 2" xfId="21963" xr:uid="{00000000-0005-0000-0000-000025A40000}"/>
    <cellStyle name="Note 2 4 3 2 2" xfId="21964" xr:uid="{00000000-0005-0000-0000-000026A40000}"/>
    <cellStyle name="Note 2 4 3 2 3" xfId="26799" xr:uid="{00000000-0005-0000-0000-000027A40000}"/>
    <cellStyle name="Note 2 4 3 3" xfId="21965" xr:uid="{00000000-0005-0000-0000-000028A40000}"/>
    <cellStyle name="Note 2 4 3 3 2" xfId="21966" xr:uid="{00000000-0005-0000-0000-000029A40000}"/>
    <cellStyle name="Note 2 4 3 3 3" xfId="26800" xr:uid="{00000000-0005-0000-0000-00002AA40000}"/>
    <cellStyle name="Note 2 4 3 4" xfId="21967" xr:uid="{00000000-0005-0000-0000-00002BA40000}"/>
    <cellStyle name="Note 2 4 3 4 2" xfId="21968" xr:uid="{00000000-0005-0000-0000-00002CA40000}"/>
    <cellStyle name="Note 2 4 3 4 3" xfId="26801" xr:uid="{00000000-0005-0000-0000-00002DA40000}"/>
    <cellStyle name="Note 2 4 3 5" xfId="21969" xr:uid="{00000000-0005-0000-0000-00002EA40000}"/>
    <cellStyle name="Note 2 4 3 5 2" xfId="21970" xr:uid="{00000000-0005-0000-0000-00002FA40000}"/>
    <cellStyle name="Note 2 4 3 5 3" xfId="26802" xr:uid="{00000000-0005-0000-0000-000030A40000}"/>
    <cellStyle name="Note 2 4 3 6" xfId="21971" xr:uid="{00000000-0005-0000-0000-000031A40000}"/>
    <cellStyle name="Note 2 4 3 7" xfId="26798" xr:uid="{00000000-0005-0000-0000-000032A40000}"/>
    <cellStyle name="Note 2 4 4" xfId="21972" xr:uid="{00000000-0005-0000-0000-000033A40000}"/>
    <cellStyle name="Note 2 4 4 2" xfId="21973" xr:uid="{00000000-0005-0000-0000-000034A40000}"/>
    <cellStyle name="Note 2 4 4 2 2" xfId="21974" xr:uid="{00000000-0005-0000-0000-000035A40000}"/>
    <cellStyle name="Note 2 4 4 2 3" xfId="26804" xr:uid="{00000000-0005-0000-0000-000036A40000}"/>
    <cellStyle name="Note 2 4 4 3" xfId="21975" xr:uid="{00000000-0005-0000-0000-000037A40000}"/>
    <cellStyle name="Note 2 4 4 3 2" xfId="21976" xr:uid="{00000000-0005-0000-0000-000038A40000}"/>
    <cellStyle name="Note 2 4 4 3 3" xfId="26805" xr:uid="{00000000-0005-0000-0000-000039A40000}"/>
    <cellStyle name="Note 2 4 4 4" xfId="21977" xr:uid="{00000000-0005-0000-0000-00003AA40000}"/>
    <cellStyle name="Note 2 4 4 4 2" xfId="21978" xr:uid="{00000000-0005-0000-0000-00003BA40000}"/>
    <cellStyle name="Note 2 4 4 4 3" xfId="26806" xr:uid="{00000000-0005-0000-0000-00003CA40000}"/>
    <cellStyle name="Note 2 4 4 5" xfId="21979" xr:uid="{00000000-0005-0000-0000-00003DA40000}"/>
    <cellStyle name="Note 2 4 4 5 2" xfId="21980" xr:uid="{00000000-0005-0000-0000-00003EA40000}"/>
    <cellStyle name="Note 2 4 4 5 3" xfId="26807" xr:uid="{00000000-0005-0000-0000-00003FA40000}"/>
    <cellStyle name="Note 2 4 4 6" xfId="21981" xr:uid="{00000000-0005-0000-0000-000040A40000}"/>
    <cellStyle name="Note 2 4 4 7" xfId="26803" xr:uid="{00000000-0005-0000-0000-000041A40000}"/>
    <cellStyle name="Note 2 4 5" xfId="21982" xr:uid="{00000000-0005-0000-0000-000042A40000}"/>
    <cellStyle name="Note 2 4 5 2" xfId="21983" xr:uid="{00000000-0005-0000-0000-000043A40000}"/>
    <cellStyle name="Note 2 4 5 2 2" xfId="21984" xr:uid="{00000000-0005-0000-0000-000044A40000}"/>
    <cellStyle name="Note 2 4 5 2 3" xfId="26809" xr:uid="{00000000-0005-0000-0000-000045A40000}"/>
    <cellStyle name="Note 2 4 5 3" xfId="21985" xr:uid="{00000000-0005-0000-0000-000046A40000}"/>
    <cellStyle name="Note 2 4 5 3 2" xfId="21986" xr:uid="{00000000-0005-0000-0000-000047A40000}"/>
    <cellStyle name="Note 2 4 5 3 3" xfId="26810" xr:uid="{00000000-0005-0000-0000-000048A40000}"/>
    <cellStyle name="Note 2 4 5 4" xfId="21987" xr:uid="{00000000-0005-0000-0000-000049A40000}"/>
    <cellStyle name="Note 2 4 5 4 2" xfId="21988" xr:uid="{00000000-0005-0000-0000-00004AA40000}"/>
    <cellStyle name="Note 2 4 5 4 3" xfId="26811" xr:uid="{00000000-0005-0000-0000-00004BA40000}"/>
    <cellStyle name="Note 2 4 5 5" xfId="21989" xr:uid="{00000000-0005-0000-0000-00004CA40000}"/>
    <cellStyle name="Note 2 4 5 5 2" xfId="21990" xr:uid="{00000000-0005-0000-0000-00004DA40000}"/>
    <cellStyle name="Note 2 4 5 5 3" xfId="26812" xr:uid="{00000000-0005-0000-0000-00004EA40000}"/>
    <cellStyle name="Note 2 4 5 6" xfId="21991" xr:uid="{00000000-0005-0000-0000-00004FA40000}"/>
    <cellStyle name="Note 2 4 5 7" xfId="26808" xr:uid="{00000000-0005-0000-0000-000050A40000}"/>
    <cellStyle name="Note 2 4 6" xfId="21992" xr:uid="{00000000-0005-0000-0000-000051A40000}"/>
    <cellStyle name="Note 2 4 6 2" xfId="21993" xr:uid="{00000000-0005-0000-0000-000052A40000}"/>
    <cellStyle name="Note 2 4 6 3" xfId="26813" xr:uid="{00000000-0005-0000-0000-000053A40000}"/>
    <cellStyle name="Note 2 4 7" xfId="21994" xr:uid="{00000000-0005-0000-0000-000054A40000}"/>
    <cellStyle name="Note 2 4 7 2" xfId="21995" xr:uid="{00000000-0005-0000-0000-000055A40000}"/>
    <cellStyle name="Note 2 4 7 3" xfId="26814" xr:uid="{00000000-0005-0000-0000-000056A40000}"/>
    <cellStyle name="Note 2 4 8" xfId="21996" xr:uid="{00000000-0005-0000-0000-000057A40000}"/>
    <cellStyle name="Note 2 4 8 2" xfId="21997" xr:uid="{00000000-0005-0000-0000-000058A40000}"/>
    <cellStyle name="Note 2 4 8 3" xfId="26792" xr:uid="{00000000-0005-0000-0000-000059A40000}"/>
    <cellStyle name="Note 2 4 9" xfId="21998" xr:uid="{00000000-0005-0000-0000-00005AA40000}"/>
    <cellStyle name="Note 2 4 9 2" xfId="21999" xr:uid="{00000000-0005-0000-0000-00005BA40000}"/>
    <cellStyle name="Note 2 4 9 3" xfId="43916" xr:uid="{00000000-0005-0000-0000-00005CA40000}"/>
    <cellStyle name="Note 2 5" xfId="22000" xr:uid="{00000000-0005-0000-0000-00005DA40000}"/>
    <cellStyle name="Note 2 5 2" xfId="22001" xr:uid="{00000000-0005-0000-0000-00005EA40000}"/>
    <cellStyle name="Note 2 5 2 2" xfId="22002" xr:uid="{00000000-0005-0000-0000-00005FA40000}"/>
    <cellStyle name="Note 2 5 2 3" xfId="26816" xr:uid="{00000000-0005-0000-0000-000060A40000}"/>
    <cellStyle name="Note 2 5 3" xfId="22003" xr:uid="{00000000-0005-0000-0000-000061A40000}"/>
    <cellStyle name="Note 2 5 3 2" xfId="22004" xr:uid="{00000000-0005-0000-0000-000062A40000}"/>
    <cellStyle name="Note 2 5 3 3" xfId="26817" xr:uid="{00000000-0005-0000-0000-000063A40000}"/>
    <cellStyle name="Note 2 5 4" xfId="22005" xr:uid="{00000000-0005-0000-0000-000064A40000}"/>
    <cellStyle name="Note 2 5 4 2" xfId="22006" xr:uid="{00000000-0005-0000-0000-000065A40000}"/>
    <cellStyle name="Note 2 5 4 3" xfId="26818" xr:uid="{00000000-0005-0000-0000-000066A40000}"/>
    <cellStyle name="Note 2 5 5" xfId="22007" xr:uid="{00000000-0005-0000-0000-000067A40000}"/>
    <cellStyle name="Note 2 5 5 2" xfId="22008" xr:uid="{00000000-0005-0000-0000-000068A40000}"/>
    <cellStyle name="Note 2 5 5 3" xfId="26819" xr:uid="{00000000-0005-0000-0000-000069A40000}"/>
    <cellStyle name="Note 2 5 6" xfId="22009" xr:uid="{00000000-0005-0000-0000-00006AA40000}"/>
    <cellStyle name="Note 2 5 6 2" xfId="22010" xr:uid="{00000000-0005-0000-0000-00006BA40000}"/>
    <cellStyle name="Note 2 5 6 3" xfId="26815" xr:uid="{00000000-0005-0000-0000-00006CA40000}"/>
    <cellStyle name="Note 2 5 7" xfId="22011" xr:uid="{00000000-0005-0000-0000-00006DA40000}"/>
    <cellStyle name="Note 2 5 7 2" xfId="22012" xr:uid="{00000000-0005-0000-0000-00006EA40000}"/>
    <cellStyle name="Note 2 5 7 3" xfId="43917" xr:uid="{00000000-0005-0000-0000-00006FA40000}"/>
    <cellStyle name="Note 2 5 8" xfId="23161" xr:uid="{00000000-0005-0000-0000-000070A40000}"/>
    <cellStyle name="Note 2 6" xfId="22013" xr:uid="{00000000-0005-0000-0000-000071A40000}"/>
    <cellStyle name="Note 2 6 2" xfId="22014" xr:uid="{00000000-0005-0000-0000-000072A40000}"/>
    <cellStyle name="Note 2 6 2 2" xfId="22015" xr:uid="{00000000-0005-0000-0000-000073A40000}"/>
    <cellStyle name="Note 2 6 2 3" xfId="26821" xr:uid="{00000000-0005-0000-0000-000074A40000}"/>
    <cellStyle name="Note 2 6 3" xfId="22016" xr:uid="{00000000-0005-0000-0000-000075A40000}"/>
    <cellStyle name="Note 2 6 3 2" xfId="22017" xr:uid="{00000000-0005-0000-0000-000076A40000}"/>
    <cellStyle name="Note 2 6 3 3" xfId="26822" xr:uid="{00000000-0005-0000-0000-000077A40000}"/>
    <cellStyle name="Note 2 6 4" xfId="22018" xr:uid="{00000000-0005-0000-0000-000078A40000}"/>
    <cellStyle name="Note 2 6 4 2" xfId="22019" xr:uid="{00000000-0005-0000-0000-000079A40000}"/>
    <cellStyle name="Note 2 6 4 3" xfId="26823" xr:uid="{00000000-0005-0000-0000-00007AA40000}"/>
    <cellStyle name="Note 2 6 5" xfId="22020" xr:uid="{00000000-0005-0000-0000-00007BA40000}"/>
    <cellStyle name="Note 2 6 5 2" xfId="22021" xr:uid="{00000000-0005-0000-0000-00007CA40000}"/>
    <cellStyle name="Note 2 6 5 3" xfId="26824" xr:uid="{00000000-0005-0000-0000-00007DA40000}"/>
    <cellStyle name="Note 2 6 6" xfId="22022" xr:uid="{00000000-0005-0000-0000-00007EA40000}"/>
    <cellStyle name="Note 2 6 6 2" xfId="22023" xr:uid="{00000000-0005-0000-0000-00007FA40000}"/>
    <cellStyle name="Note 2 6 6 3" xfId="26820" xr:uid="{00000000-0005-0000-0000-000080A40000}"/>
    <cellStyle name="Note 2 6 7" xfId="22024" xr:uid="{00000000-0005-0000-0000-000081A40000}"/>
    <cellStyle name="Note 2 6 7 2" xfId="22025" xr:uid="{00000000-0005-0000-0000-000082A40000}"/>
    <cellStyle name="Note 2 6 7 3" xfId="43918" xr:uid="{00000000-0005-0000-0000-000083A40000}"/>
    <cellStyle name="Note 2 6 8" xfId="23162" xr:uid="{00000000-0005-0000-0000-000084A40000}"/>
    <cellStyle name="Note 2 7" xfId="22026" xr:uid="{00000000-0005-0000-0000-000085A40000}"/>
    <cellStyle name="Note 2 7 2" xfId="22027" xr:uid="{00000000-0005-0000-0000-000086A40000}"/>
    <cellStyle name="Note 2 7 3" xfId="23454" xr:uid="{00000000-0005-0000-0000-000087A40000}"/>
    <cellStyle name="Note 2 8" xfId="22028" xr:uid="{00000000-0005-0000-0000-000088A40000}"/>
    <cellStyle name="Note 2 8 2" xfId="22029" xr:uid="{00000000-0005-0000-0000-000089A40000}"/>
    <cellStyle name="Note 2 8 3" xfId="27346" xr:uid="{00000000-0005-0000-0000-00008AA40000}"/>
    <cellStyle name="Note 2 9" xfId="22030" xr:uid="{00000000-0005-0000-0000-00008BA40000}"/>
    <cellStyle name="Note 2 9 2" xfId="22031" xr:uid="{00000000-0005-0000-0000-00008CA40000}"/>
    <cellStyle name="Note 2 9 3" xfId="43903" xr:uid="{00000000-0005-0000-0000-00008DA40000}"/>
    <cellStyle name="Note 3" xfId="22032" xr:uid="{00000000-0005-0000-0000-00008EA40000}"/>
    <cellStyle name="Note 3 10" xfId="23163" xr:uid="{00000000-0005-0000-0000-00008FA40000}"/>
    <cellStyle name="Note 3 2" xfId="22033" xr:uid="{00000000-0005-0000-0000-000090A40000}"/>
    <cellStyle name="Note 3 2 2" xfId="22034" xr:uid="{00000000-0005-0000-0000-000091A40000}"/>
    <cellStyle name="Note 3 2 2 2" xfId="22035" xr:uid="{00000000-0005-0000-0000-000092A40000}"/>
    <cellStyle name="Note 3 2 2 3" xfId="26826" xr:uid="{00000000-0005-0000-0000-000093A40000}"/>
    <cellStyle name="Note 3 2 3" xfId="22036" xr:uid="{00000000-0005-0000-0000-000094A40000}"/>
    <cellStyle name="Note 3 2 3 2" xfId="33893" xr:uid="{00000000-0005-0000-0000-000095A40000}"/>
    <cellStyle name="Note 3 2 4" xfId="22037" xr:uid="{00000000-0005-0000-0000-000096A40000}"/>
    <cellStyle name="Note 3 2 4 2" xfId="22038" xr:uid="{00000000-0005-0000-0000-000097A40000}"/>
    <cellStyle name="Note 3 2 4 3" xfId="43920" xr:uid="{00000000-0005-0000-0000-000098A40000}"/>
    <cellStyle name="Note 3 2 5" xfId="22039" xr:uid="{00000000-0005-0000-0000-000099A40000}"/>
    <cellStyle name="Note 3 2 6" xfId="23164" xr:uid="{00000000-0005-0000-0000-00009AA40000}"/>
    <cellStyle name="Note 3 2 7" xfId="23274" xr:uid="{00000000-0005-0000-0000-00009BA40000}"/>
    <cellStyle name="Note 3 3" xfId="22040" xr:uid="{00000000-0005-0000-0000-00009CA40000}"/>
    <cellStyle name="Note 3 3 2" xfId="22041" xr:uid="{00000000-0005-0000-0000-00009DA40000}"/>
    <cellStyle name="Note 3 3 3" xfId="26827" xr:uid="{00000000-0005-0000-0000-00009EA40000}"/>
    <cellStyle name="Note 3 4" xfId="22042" xr:uid="{00000000-0005-0000-0000-00009FA40000}"/>
    <cellStyle name="Note 3 4 2" xfId="22043" xr:uid="{00000000-0005-0000-0000-0000A0A40000}"/>
    <cellStyle name="Note 3 4 3" xfId="26828" xr:uid="{00000000-0005-0000-0000-0000A1A40000}"/>
    <cellStyle name="Note 3 5" xfId="22044" xr:uid="{00000000-0005-0000-0000-0000A2A40000}"/>
    <cellStyle name="Note 3 5 2" xfId="22045" xr:uid="{00000000-0005-0000-0000-0000A3A40000}"/>
    <cellStyle name="Note 3 5 3" xfId="26829" xr:uid="{00000000-0005-0000-0000-0000A4A40000}"/>
    <cellStyle name="Note 3 6" xfId="22046" xr:uid="{00000000-0005-0000-0000-0000A5A40000}"/>
    <cellStyle name="Note 3 6 2" xfId="22047" xr:uid="{00000000-0005-0000-0000-0000A6A40000}"/>
    <cellStyle name="Note 3 6 3" xfId="26830" xr:uid="{00000000-0005-0000-0000-0000A7A40000}"/>
    <cellStyle name="Note 3 7" xfId="22048" xr:uid="{00000000-0005-0000-0000-0000A8A40000}"/>
    <cellStyle name="Note 3 7 2" xfId="22049" xr:uid="{00000000-0005-0000-0000-0000A9A40000}"/>
    <cellStyle name="Note 3 7 3" xfId="26825" xr:uid="{00000000-0005-0000-0000-0000AAA40000}"/>
    <cellStyle name="Note 3 8" xfId="22050" xr:uid="{00000000-0005-0000-0000-0000ABA40000}"/>
    <cellStyle name="Note 3 8 2" xfId="33867" xr:uid="{00000000-0005-0000-0000-0000ACA40000}"/>
    <cellStyle name="Note 3 9" xfId="22051" xr:uid="{00000000-0005-0000-0000-0000ADA40000}"/>
    <cellStyle name="Note 3 9 2" xfId="43919" xr:uid="{00000000-0005-0000-0000-0000AEA40000}"/>
    <cellStyle name="Note 4" xfId="22052" xr:uid="{00000000-0005-0000-0000-0000AFA40000}"/>
    <cellStyle name="Note 4 2" xfId="22053" xr:uid="{00000000-0005-0000-0000-0000B0A40000}"/>
    <cellStyle name="Note 4 2 2" xfId="22054" xr:uid="{00000000-0005-0000-0000-0000B1A40000}"/>
    <cellStyle name="Note 4 2 2 2" xfId="33895" xr:uid="{00000000-0005-0000-0000-0000B2A40000}"/>
    <cellStyle name="Note 4 2 3" xfId="23276" xr:uid="{00000000-0005-0000-0000-0000B3A40000}"/>
    <cellStyle name="Note 4 3" xfId="22055" xr:uid="{00000000-0005-0000-0000-0000B4A40000}"/>
    <cellStyle name="Note 4 3 2" xfId="26831" xr:uid="{00000000-0005-0000-0000-0000B5A40000}"/>
    <cellStyle name="Note 4 4" xfId="22056" xr:uid="{00000000-0005-0000-0000-0000B6A40000}"/>
    <cellStyle name="Note 4 4 2" xfId="22057" xr:uid="{00000000-0005-0000-0000-0000B7A40000}"/>
    <cellStyle name="Note 4 4 3" xfId="33894" xr:uid="{00000000-0005-0000-0000-0000B8A40000}"/>
    <cellStyle name="Note 4 5" xfId="22058" xr:uid="{00000000-0005-0000-0000-0000B9A40000}"/>
    <cellStyle name="Note 4 5 2" xfId="43921" xr:uid="{00000000-0005-0000-0000-0000BAA40000}"/>
    <cellStyle name="Note 4 6" xfId="22059" xr:uid="{00000000-0005-0000-0000-0000BBA40000}"/>
    <cellStyle name="Note 4 7" xfId="23165" xr:uid="{00000000-0005-0000-0000-0000BCA40000}"/>
    <cellStyle name="Note 4 8" xfId="23275" xr:uid="{00000000-0005-0000-0000-0000BDA40000}"/>
    <cellStyle name="Note 5" xfId="22060" xr:uid="{00000000-0005-0000-0000-0000BEA40000}"/>
    <cellStyle name="Note 5 2" xfId="22061" xr:uid="{00000000-0005-0000-0000-0000BFA40000}"/>
    <cellStyle name="Note 5 2 2" xfId="26832" xr:uid="{00000000-0005-0000-0000-0000C0A40000}"/>
    <cellStyle name="Note 5 3" xfId="23356" xr:uid="{00000000-0005-0000-0000-0000C1A40000}"/>
    <cellStyle name="Note 6" xfId="22062" xr:uid="{00000000-0005-0000-0000-0000C2A40000}"/>
    <cellStyle name="Note 6 2" xfId="22063" xr:uid="{00000000-0005-0000-0000-0000C3A40000}"/>
    <cellStyle name="Note 6 3" xfId="26833" xr:uid="{00000000-0005-0000-0000-0000C4A40000}"/>
    <cellStyle name="Œ…‹æØ‚è [0.00]_Region Orders (2)" xfId="22064" xr:uid="{00000000-0005-0000-0000-0000C5A40000}"/>
    <cellStyle name="Œ…‹æØ‚è_Region Orders (2)" xfId="22065" xr:uid="{00000000-0005-0000-0000-0000C6A40000}"/>
    <cellStyle name="Output 2" xfId="22066" xr:uid="{00000000-0005-0000-0000-0000C7A40000}"/>
    <cellStyle name="Output 2 2" xfId="22067" xr:uid="{00000000-0005-0000-0000-0000C8A40000}"/>
    <cellStyle name="Output 2 2 2" xfId="22068" xr:uid="{00000000-0005-0000-0000-0000C9A40000}"/>
    <cellStyle name="Output 2 2 2 10" xfId="22069" xr:uid="{00000000-0005-0000-0000-0000CAA40000}"/>
    <cellStyle name="Output 2 2 2 10 2" xfId="22070" xr:uid="{00000000-0005-0000-0000-0000CBA40000}"/>
    <cellStyle name="Output 2 2 2 10 2 2" xfId="22071" xr:uid="{00000000-0005-0000-0000-0000CCA40000}"/>
    <cellStyle name="Output 2 2 2 10 2 2 2" xfId="22072" xr:uid="{00000000-0005-0000-0000-0000CDA40000}"/>
    <cellStyle name="Output 2 2 2 10 2 2 3" xfId="37320" xr:uid="{00000000-0005-0000-0000-0000CEA40000}"/>
    <cellStyle name="Output 2 2 2 10 2 3" xfId="27298" xr:uid="{00000000-0005-0000-0000-0000CFA40000}"/>
    <cellStyle name="Output 2 2 2 10 3" xfId="22073" xr:uid="{00000000-0005-0000-0000-0000D0A40000}"/>
    <cellStyle name="Output 2 2 2 10 4" xfId="26836" xr:uid="{00000000-0005-0000-0000-0000D1A40000}"/>
    <cellStyle name="Output 2 2 2 11" xfId="22074" xr:uid="{00000000-0005-0000-0000-0000D2A40000}"/>
    <cellStyle name="Output 2 2 2 11 2" xfId="22075" xr:uid="{00000000-0005-0000-0000-0000D3A40000}"/>
    <cellStyle name="Output 2 2 2 11 2 2" xfId="22076" xr:uid="{00000000-0005-0000-0000-0000D4A40000}"/>
    <cellStyle name="Output 2 2 2 11 2 2 2" xfId="22077" xr:uid="{00000000-0005-0000-0000-0000D5A40000}"/>
    <cellStyle name="Output 2 2 2 11 2 2 3" xfId="37321" xr:uid="{00000000-0005-0000-0000-0000D6A40000}"/>
    <cellStyle name="Output 2 2 2 11 2 3" xfId="27299" xr:uid="{00000000-0005-0000-0000-0000D7A40000}"/>
    <cellStyle name="Output 2 2 2 11 3" xfId="22078" xr:uid="{00000000-0005-0000-0000-0000D8A40000}"/>
    <cellStyle name="Output 2 2 2 11 4" xfId="26837" xr:uid="{00000000-0005-0000-0000-0000D9A40000}"/>
    <cellStyle name="Output 2 2 2 12" xfId="22079" xr:uid="{00000000-0005-0000-0000-0000DAA40000}"/>
    <cellStyle name="Output 2 2 2 12 2" xfId="22080" xr:uid="{00000000-0005-0000-0000-0000DBA40000}"/>
    <cellStyle name="Output 2 2 2 12 3" xfId="26835" xr:uid="{00000000-0005-0000-0000-0000DCA40000}"/>
    <cellStyle name="Output 2 2 2 13" xfId="22081" xr:uid="{00000000-0005-0000-0000-0000DDA40000}"/>
    <cellStyle name="Output 2 2 2 13 2" xfId="22082" xr:uid="{00000000-0005-0000-0000-0000DEA40000}"/>
    <cellStyle name="Output 2 2 2 13 3" xfId="43924" xr:uid="{00000000-0005-0000-0000-0000DFA40000}"/>
    <cellStyle name="Output 2 2 2 14" xfId="23168" xr:uid="{00000000-0005-0000-0000-0000E0A40000}"/>
    <cellStyle name="Output 2 2 2 2" xfId="22083" xr:uid="{00000000-0005-0000-0000-0000E1A40000}"/>
    <cellStyle name="Output 2 2 2 2 10" xfId="23169" xr:uid="{00000000-0005-0000-0000-0000E2A40000}"/>
    <cellStyle name="Output 2 2 2 2 2" xfId="22084" xr:uid="{00000000-0005-0000-0000-0000E3A40000}"/>
    <cellStyle name="Output 2 2 2 2 2 2" xfId="22085" xr:uid="{00000000-0005-0000-0000-0000E4A40000}"/>
    <cellStyle name="Output 2 2 2 2 2 2 2" xfId="22086" xr:uid="{00000000-0005-0000-0000-0000E5A40000}"/>
    <cellStyle name="Output 2 2 2 2 2 2 2 2" xfId="22087" xr:uid="{00000000-0005-0000-0000-0000E6A40000}"/>
    <cellStyle name="Output 2 2 2 2 2 2 2 2 2" xfId="22088" xr:uid="{00000000-0005-0000-0000-0000E7A40000}"/>
    <cellStyle name="Output 2 2 2 2 2 2 2 2 3" xfId="37323" xr:uid="{00000000-0005-0000-0000-0000E8A40000}"/>
    <cellStyle name="Output 2 2 2 2 2 2 2 3" xfId="27301" xr:uid="{00000000-0005-0000-0000-0000E9A40000}"/>
    <cellStyle name="Output 2 2 2 2 2 2 3" xfId="22089" xr:uid="{00000000-0005-0000-0000-0000EAA40000}"/>
    <cellStyle name="Output 2 2 2 2 2 2 4" xfId="26840" xr:uid="{00000000-0005-0000-0000-0000EBA40000}"/>
    <cellStyle name="Output 2 2 2 2 2 3" xfId="22090" xr:uid="{00000000-0005-0000-0000-0000ECA40000}"/>
    <cellStyle name="Output 2 2 2 2 2 3 2" xfId="22091" xr:uid="{00000000-0005-0000-0000-0000EDA40000}"/>
    <cellStyle name="Output 2 2 2 2 2 3 2 2" xfId="22092" xr:uid="{00000000-0005-0000-0000-0000EEA40000}"/>
    <cellStyle name="Output 2 2 2 2 2 3 2 2 2" xfId="22093" xr:uid="{00000000-0005-0000-0000-0000EFA40000}"/>
    <cellStyle name="Output 2 2 2 2 2 3 2 2 3" xfId="37324" xr:uid="{00000000-0005-0000-0000-0000F0A40000}"/>
    <cellStyle name="Output 2 2 2 2 2 3 2 3" xfId="27302" xr:uid="{00000000-0005-0000-0000-0000F1A40000}"/>
    <cellStyle name="Output 2 2 2 2 2 3 3" xfId="22094" xr:uid="{00000000-0005-0000-0000-0000F2A40000}"/>
    <cellStyle name="Output 2 2 2 2 2 3 4" xfId="26841" xr:uid="{00000000-0005-0000-0000-0000F3A40000}"/>
    <cellStyle name="Output 2 2 2 2 2 4" xfId="22095" xr:uid="{00000000-0005-0000-0000-0000F4A40000}"/>
    <cellStyle name="Output 2 2 2 2 2 4 2" xfId="22096" xr:uid="{00000000-0005-0000-0000-0000F5A40000}"/>
    <cellStyle name="Output 2 2 2 2 2 4 2 2" xfId="22097" xr:uid="{00000000-0005-0000-0000-0000F6A40000}"/>
    <cellStyle name="Output 2 2 2 2 2 4 2 2 2" xfId="22098" xr:uid="{00000000-0005-0000-0000-0000F7A40000}"/>
    <cellStyle name="Output 2 2 2 2 2 4 2 2 3" xfId="37325" xr:uid="{00000000-0005-0000-0000-0000F8A40000}"/>
    <cellStyle name="Output 2 2 2 2 2 4 2 3" xfId="27303" xr:uid="{00000000-0005-0000-0000-0000F9A40000}"/>
    <cellStyle name="Output 2 2 2 2 2 4 3" xfId="22099" xr:uid="{00000000-0005-0000-0000-0000FAA40000}"/>
    <cellStyle name="Output 2 2 2 2 2 4 4" xfId="26842" xr:uid="{00000000-0005-0000-0000-0000FBA40000}"/>
    <cellStyle name="Output 2 2 2 2 2 5" xfId="22100" xr:uid="{00000000-0005-0000-0000-0000FCA40000}"/>
    <cellStyle name="Output 2 2 2 2 2 5 2" xfId="22101" xr:uid="{00000000-0005-0000-0000-0000FDA40000}"/>
    <cellStyle name="Output 2 2 2 2 2 5 2 2" xfId="22102" xr:uid="{00000000-0005-0000-0000-0000FEA40000}"/>
    <cellStyle name="Output 2 2 2 2 2 5 2 2 2" xfId="22103" xr:uid="{00000000-0005-0000-0000-0000FFA40000}"/>
    <cellStyle name="Output 2 2 2 2 2 5 2 2 3" xfId="37326" xr:uid="{00000000-0005-0000-0000-000000A50000}"/>
    <cellStyle name="Output 2 2 2 2 2 5 2 3" xfId="27304" xr:uid="{00000000-0005-0000-0000-000001A50000}"/>
    <cellStyle name="Output 2 2 2 2 2 5 3" xfId="22104" xr:uid="{00000000-0005-0000-0000-000002A50000}"/>
    <cellStyle name="Output 2 2 2 2 2 5 4" xfId="26843" xr:uid="{00000000-0005-0000-0000-000003A50000}"/>
    <cellStyle name="Output 2 2 2 2 2 6" xfId="22105" xr:uid="{00000000-0005-0000-0000-000004A50000}"/>
    <cellStyle name="Output 2 2 2 2 2 6 2" xfId="22106" xr:uid="{00000000-0005-0000-0000-000005A50000}"/>
    <cellStyle name="Output 2 2 2 2 2 6 2 2" xfId="22107" xr:uid="{00000000-0005-0000-0000-000006A50000}"/>
    <cellStyle name="Output 2 2 2 2 2 6 2 3" xfId="37322" xr:uid="{00000000-0005-0000-0000-000007A50000}"/>
    <cellStyle name="Output 2 2 2 2 2 6 3" xfId="27300" xr:uid="{00000000-0005-0000-0000-000008A50000}"/>
    <cellStyle name="Output 2 2 2 2 2 7" xfId="22108" xr:uid="{00000000-0005-0000-0000-000009A50000}"/>
    <cellStyle name="Output 2 2 2 2 2 8" xfId="26839" xr:uid="{00000000-0005-0000-0000-00000AA50000}"/>
    <cellStyle name="Output 2 2 2 2 3" xfId="22109" xr:uid="{00000000-0005-0000-0000-00000BA50000}"/>
    <cellStyle name="Output 2 2 2 2 3 2" xfId="22110" xr:uid="{00000000-0005-0000-0000-00000CA50000}"/>
    <cellStyle name="Output 2 2 2 2 3 2 2" xfId="22111" xr:uid="{00000000-0005-0000-0000-00000DA50000}"/>
    <cellStyle name="Output 2 2 2 2 3 2 2 2" xfId="22112" xr:uid="{00000000-0005-0000-0000-00000EA50000}"/>
    <cellStyle name="Output 2 2 2 2 3 2 2 2 2" xfId="22113" xr:uid="{00000000-0005-0000-0000-00000FA50000}"/>
    <cellStyle name="Output 2 2 2 2 3 2 2 2 3" xfId="37328" xr:uid="{00000000-0005-0000-0000-000010A50000}"/>
    <cellStyle name="Output 2 2 2 2 3 2 2 3" xfId="27306" xr:uid="{00000000-0005-0000-0000-000011A50000}"/>
    <cellStyle name="Output 2 2 2 2 3 2 3" xfId="22114" xr:uid="{00000000-0005-0000-0000-000012A50000}"/>
    <cellStyle name="Output 2 2 2 2 3 2 4" xfId="26845" xr:uid="{00000000-0005-0000-0000-000013A50000}"/>
    <cellStyle name="Output 2 2 2 2 3 3" xfId="22115" xr:uid="{00000000-0005-0000-0000-000014A50000}"/>
    <cellStyle name="Output 2 2 2 2 3 3 2" xfId="22116" xr:uid="{00000000-0005-0000-0000-000015A50000}"/>
    <cellStyle name="Output 2 2 2 2 3 3 2 2" xfId="22117" xr:uid="{00000000-0005-0000-0000-000016A50000}"/>
    <cellStyle name="Output 2 2 2 2 3 3 2 2 2" xfId="22118" xr:uid="{00000000-0005-0000-0000-000017A50000}"/>
    <cellStyle name="Output 2 2 2 2 3 3 2 2 3" xfId="37329" xr:uid="{00000000-0005-0000-0000-000018A50000}"/>
    <cellStyle name="Output 2 2 2 2 3 3 2 3" xfId="27307" xr:uid="{00000000-0005-0000-0000-000019A50000}"/>
    <cellStyle name="Output 2 2 2 2 3 3 3" xfId="22119" xr:uid="{00000000-0005-0000-0000-00001AA50000}"/>
    <cellStyle name="Output 2 2 2 2 3 3 4" xfId="26846" xr:uid="{00000000-0005-0000-0000-00001BA50000}"/>
    <cellStyle name="Output 2 2 2 2 3 4" xfId="22120" xr:uid="{00000000-0005-0000-0000-00001CA50000}"/>
    <cellStyle name="Output 2 2 2 2 3 4 2" xfId="22121" xr:uid="{00000000-0005-0000-0000-00001DA50000}"/>
    <cellStyle name="Output 2 2 2 2 3 4 2 2" xfId="22122" xr:uid="{00000000-0005-0000-0000-00001EA50000}"/>
    <cellStyle name="Output 2 2 2 2 3 4 2 2 2" xfId="22123" xr:uid="{00000000-0005-0000-0000-00001FA50000}"/>
    <cellStyle name="Output 2 2 2 2 3 4 2 2 3" xfId="37330" xr:uid="{00000000-0005-0000-0000-000020A50000}"/>
    <cellStyle name="Output 2 2 2 2 3 4 2 3" xfId="27308" xr:uid="{00000000-0005-0000-0000-000021A50000}"/>
    <cellStyle name="Output 2 2 2 2 3 4 3" xfId="22124" xr:uid="{00000000-0005-0000-0000-000022A50000}"/>
    <cellStyle name="Output 2 2 2 2 3 4 4" xfId="26847" xr:uid="{00000000-0005-0000-0000-000023A50000}"/>
    <cellStyle name="Output 2 2 2 2 3 5" xfId="22125" xr:uid="{00000000-0005-0000-0000-000024A50000}"/>
    <cellStyle name="Output 2 2 2 2 3 5 2" xfId="22126" xr:uid="{00000000-0005-0000-0000-000025A50000}"/>
    <cellStyle name="Output 2 2 2 2 3 5 2 2" xfId="22127" xr:uid="{00000000-0005-0000-0000-000026A50000}"/>
    <cellStyle name="Output 2 2 2 2 3 5 2 2 2" xfId="22128" xr:uid="{00000000-0005-0000-0000-000027A50000}"/>
    <cellStyle name="Output 2 2 2 2 3 5 2 2 3" xfId="37331" xr:uid="{00000000-0005-0000-0000-000028A50000}"/>
    <cellStyle name="Output 2 2 2 2 3 5 2 3" xfId="27309" xr:uid="{00000000-0005-0000-0000-000029A50000}"/>
    <cellStyle name="Output 2 2 2 2 3 5 3" xfId="22129" xr:uid="{00000000-0005-0000-0000-00002AA50000}"/>
    <cellStyle name="Output 2 2 2 2 3 5 4" xfId="26848" xr:uid="{00000000-0005-0000-0000-00002BA50000}"/>
    <cellStyle name="Output 2 2 2 2 3 6" xfId="22130" xr:uid="{00000000-0005-0000-0000-00002CA50000}"/>
    <cellStyle name="Output 2 2 2 2 3 6 2" xfId="22131" xr:uid="{00000000-0005-0000-0000-00002DA50000}"/>
    <cellStyle name="Output 2 2 2 2 3 6 2 2" xfId="22132" xr:uid="{00000000-0005-0000-0000-00002EA50000}"/>
    <cellStyle name="Output 2 2 2 2 3 6 2 3" xfId="37327" xr:uid="{00000000-0005-0000-0000-00002FA50000}"/>
    <cellStyle name="Output 2 2 2 2 3 6 3" xfId="27305" xr:uid="{00000000-0005-0000-0000-000030A50000}"/>
    <cellStyle name="Output 2 2 2 2 3 7" xfId="22133" xr:uid="{00000000-0005-0000-0000-000031A50000}"/>
    <cellStyle name="Output 2 2 2 2 3 8" xfId="26844" xr:uid="{00000000-0005-0000-0000-000032A50000}"/>
    <cellStyle name="Output 2 2 2 2 4" xfId="22134" xr:uid="{00000000-0005-0000-0000-000033A50000}"/>
    <cellStyle name="Output 2 2 2 2 4 2" xfId="22135" xr:uid="{00000000-0005-0000-0000-000034A50000}"/>
    <cellStyle name="Output 2 2 2 2 4 2 2" xfId="22136" xr:uid="{00000000-0005-0000-0000-000035A50000}"/>
    <cellStyle name="Output 2 2 2 2 4 2 2 2" xfId="22137" xr:uid="{00000000-0005-0000-0000-000036A50000}"/>
    <cellStyle name="Output 2 2 2 2 4 2 2 2 2" xfId="22138" xr:uid="{00000000-0005-0000-0000-000037A50000}"/>
    <cellStyle name="Output 2 2 2 2 4 2 2 2 3" xfId="37333" xr:uid="{00000000-0005-0000-0000-000038A50000}"/>
    <cellStyle name="Output 2 2 2 2 4 2 2 3" xfId="27311" xr:uid="{00000000-0005-0000-0000-000039A50000}"/>
    <cellStyle name="Output 2 2 2 2 4 2 3" xfId="22139" xr:uid="{00000000-0005-0000-0000-00003AA50000}"/>
    <cellStyle name="Output 2 2 2 2 4 2 4" xfId="26850" xr:uid="{00000000-0005-0000-0000-00003BA50000}"/>
    <cellStyle name="Output 2 2 2 2 4 3" xfId="22140" xr:uid="{00000000-0005-0000-0000-00003CA50000}"/>
    <cellStyle name="Output 2 2 2 2 4 3 2" xfId="22141" xr:uid="{00000000-0005-0000-0000-00003DA50000}"/>
    <cellStyle name="Output 2 2 2 2 4 3 2 2" xfId="22142" xr:uid="{00000000-0005-0000-0000-00003EA50000}"/>
    <cellStyle name="Output 2 2 2 2 4 3 2 2 2" xfId="22143" xr:uid="{00000000-0005-0000-0000-00003FA50000}"/>
    <cellStyle name="Output 2 2 2 2 4 3 2 2 3" xfId="37334" xr:uid="{00000000-0005-0000-0000-000040A50000}"/>
    <cellStyle name="Output 2 2 2 2 4 3 2 3" xfId="27312" xr:uid="{00000000-0005-0000-0000-000041A50000}"/>
    <cellStyle name="Output 2 2 2 2 4 3 3" xfId="22144" xr:uid="{00000000-0005-0000-0000-000042A50000}"/>
    <cellStyle name="Output 2 2 2 2 4 3 4" xfId="26851" xr:uid="{00000000-0005-0000-0000-000043A50000}"/>
    <cellStyle name="Output 2 2 2 2 4 4" xfId="22145" xr:uid="{00000000-0005-0000-0000-000044A50000}"/>
    <cellStyle name="Output 2 2 2 2 4 4 2" xfId="22146" xr:uid="{00000000-0005-0000-0000-000045A50000}"/>
    <cellStyle name="Output 2 2 2 2 4 4 2 2" xfId="22147" xr:uid="{00000000-0005-0000-0000-000046A50000}"/>
    <cellStyle name="Output 2 2 2 2 4 4 2 2 2" xfId="22148" xr:uid="{00000000-0005-0000-0000-000047A50000}"/>
    <cellStyle name="Output 2 2 2 2 4 4 2 2 3" xfId="37335" xr:uid="{00000000-0005-0000-0000-000048A50000}"/>
    <cellStyle name="Output 2 2 2 2 4 4 2 3" xfId="27313" xr:uid="{00000000-0005-0000-0000-000049A50000}"/>
    <cellStyle name="Output 2 2 2 2 4 4 3" xfId="22149" xr:uid="{00000000-0005-0000-0000-00004AA50000}"/>
    <cellStyle name="Output 2 2 2 2 4 4 4" xfId="26852" xr:uid="{00000000-0005-0000-0000-00004BA50000}"/>
    <cellStyle name="Output 2 2 2 2 4 5" xfId="22150" xr:uid="{00000000-0005-0000-0000-00004CA50000}"/>
    <cellStyle name="Output 2 2 2 2 4 5 2" xfId="22151" xr:uid="{00000000-0005-0000-0000-00004DA50000}"/>
    <cellStyle name="Output 2 2 2 2 4 5 2 2" xfId="22152" xr:uid="{00000000-0005-0000-0000-00004EA50000}"/>
    <cellStyle name="Output 2 2 2 2 4 5 2 2 2" xfId="22153" xr:uid="{00000000-0005-0000-0000-00004FA50000}"/>
    <cellStyle name="Output 2 2 2 2 4 5 2 2 3" xfId="37336" xr:uid="{00000000-0005-0000-0000-000050A50000}"/>
    <cellStyle name="Output 2 2 2 2 4 5 2 3" xfId="27314" xr:uid="{00000000-0005-0000-0000-000051A50000}"/>
    <cellStyle name="Output 2 2 2 2 4 5 3" xfId="22154" xr:uid="{00000000-0005-0000-0000-000052A50000}"/>
    <cellStyle name="Output 2 2 2 2 4 5 4" xfId="26853" xr:uid="{00000000-0005-0000-0000-000053A50000}"/>
    <cellStyle name="Output 2 2 2 2 4 6" xfId="22155" xr:uid="{00000000-0005-0000-0000-000054A50000}"/>
    <cellStyle name="Output 2 2 2 2 4 6 2" xfId="22156" xr:uid="{00000000-0005-0000-0000-000055A50000}"/>
    <cellStyle name="Output 2 2 2 2 4 6 2 2" xfId="22157" xr:uid="{00000000-0005-0000-0000-000056A50000}"/>
    <cellStyle name="Output 2 2 2 2 4 6 2 3" xfId="37332" xr:uid="{00000000-0005-0000-0000-000057A50000}"/>
    <cellStyle name="Output 2 2 2 2 4 6 3" xfId="27310" xr:uid="{00000000-0005-0000-0000-000058A50000}"/>
    <cellStyle name="Output 2 2 2 2 4 7" xfId="22158" xr:uid="{00000000-0005-0000-0000-000059A50000}"/>
    <cellStyle name="Output 2 2 2 2 4 8" xfId="26849" xr:uid="{00000000-0005-0000-0000-00005AA50000}"/>
    <cellStyle name="Output 2 2 2 2 5" xfId="22159" xr:uid="{00000000-0005-0000-0000-00005BA50000}"/>
    <cellStyle name="Output 2 2 2 2 5 2" xfId="22160" xr:uid="{00000000-0005-0000-0000-00005CA50000}"/>
    <cellStyle name="Output 2 2 2 2 5 2 2" xfId="22161" xr:uid="{00000000-0005-0000-0000-00005DA50000}"/>
    <cellStyle name="Output 2 2 2 2 5 2 2 2" xfId="22162" xr:uid="{00000000-0005-0000-0000-00005EA50000}"/>
    <cellStyle name="Output 2 2 2 2 5 2 2 2 2" xfId="22163" xr:uid="{00000000-0005-0000-0000-00005FA50000}"/>
    <cellStyle name="Output 2 2 2 2 5 2 2 2 3" xfId="37338" xr:uid="{00000000-0005-0000-0000-000060A50000}"/>
    <cellStyle name="Output 2 2 2 2 5 2 2 3" xfId="27316" xr:uid="{00000000-0005-0000-0000-000061A50000}"/>
    <cellStyle name="Output 2 2 2 2 5 2 3" xfId="22164" xr:uid="{00000000-0005-0000-0000-000062A50000}"/>
    <cellStyle name="Output 2 2 2 2 5 2 4" xfId="26855" xr:uid="{00000000-0005-0000-0000-000063A50000}"/>
    <cellStyle name="Output 2 2 2 2 5 3" xfId="22165" xr:uid="{00000000-0005-0000-0000-000064A50000}"/>
    <cellStyle name="Output 2 2 2 2 5 3 2" xfId="22166" xr:uid="{00000000-0005-0000-0000-000065A50000}"/>
    <cellStyle name="Output 2 2 2 2 5 3 2 2" xfId="22167" xr:uid="{00000000-0005-0000-0000-000066A50000}"/>
    <cellStyle name="Output 2 2 2 2 5 3 2 2 2" xfId="22168" xr:uid="{00000000-0005-0000-0000-000067A50000}"/>
    <cellStyle name="Output 2 2 2 2 5 3 2 2 3" xfId="37339" xr:uid="{00000000-0005-0000-0000-000068A50000}"/>
    <cellStyle name="Output 2 2 2 2 5 3 2 3" xfId="27317" xr:uid="{00000000-0005-0000-0000-000069A50000}"/>
    <cellStyle name="Output 2 2 2 2 5 3 3" xfId="22169" xr:uid="{00000000-0005-0000-0000-00006AA50000}"/>
    <cellStyle name="Output 2 2 2 2 5 3 4" xfId="26856" xr:uid="{00000000-0005-0000-0000-00006BA50000}"/>
    <cellStyle name="Output 2 2 2 2 5 4" xfId="22170" xr:uid="{00000000-0005-0000-0000-00006CA50000}"/>
    <cellStyle name="Output 2 2 2 2 5 4 2" xfId="22171" xr:uid="{00000000-0005-0000-0000-00006DA50000}"/>
    <cellStyle name="Output 2 2 2 2 5 4 2 2" xfId="22172" xr:uid="{00000000-0005-0000-0000-00006EA50000}"/>
    <cellStyle name="Output 2 2 2 2 5 4 2 2 2" xfId="22173" xr:uid="{00000000-0005-0000-0000-00006FA50000}"/>
    <cellStyle name="Output 2 2 2 2 5 4 2 2 3" xfId="37340" xr:uid="{00000000-0005-0000-0000-000070A50000}"/>
    <cellStyle name="Output 2 2 2 2 5 4 2 3" xfId="27318" xr:uid="{00000000-0005-0000-0000-000071A50000}"/>
    <cellStyle name="Output 2 2 2 2 5 4 3" xfId="22174" xr:uid="{00000000-0005-0000-0000-000072A50000}"/>
    <cellStyle name="Output 2 2 2 2 5 4 4" xfId="26857" xr:uid="{00000000-0005-0000-0000-000073A50000}"/>
    <cellStyle name="Output 2 2 2 2 5 5" xfId="22175" xr:uid="{00000000-0005-0000-0000-000074A50000}"/>
    <cellStyle name="Output 2 2 2 2 5 5 2" xfId="22176" xr:uid="{00000000-0005-0000-0000-000075A50000}"/>
    <cellStyle name="Output 2 2 2 2 5 5 2 2" xfId="22177" xr:uid="{00000000-0005-0000-0000-000076A50000}"/>
    <cellStyle name="Output 2 2 2 2 5 5 2 2 2" xfId="22178" xr:uid="{00000000-0005-0000-0000-000077A50000}"/>
    <cellStyle name="Output 2 2 2 2 5 5 2 2 3" xfId="37341" xr:uid="{00000000-0005-0000-0000-000078A50000}"/>
    <cellStyle name="Output 2 2 2 2 5 5 2 3" xfId="27319" xr:uid="{00000000-0005-0000-0000-000079A50000}"/>
    <cellStyle name="Output 2 2 2 2 5 5 3" xfId="22179" xr:uid="{00000000-0005-0000-0000-00007AA50000}"/>
    <cellStyle name="Output 2 2 2 2 5 5 4" xfId="26858" xr:uid="{00000000-0005-0000-0000-00007BA50000}"/>
    <cellStyle name="Output 2 2 2 2 5 6" xfId="22180" xr:uid="{00000000-0005-0000-0000-00007CA50000}"/>
    <cellStyle name="Output 2 2 2 2 5 6 2" xfId="22181" xr:uid="{00000000-0005-0000-0000-00007DA50000}"/>
    <cellStyle name="Output 2 2 2 2 5 6 2 2" xfId="22182" xr:uid="{00000000-0005-0000-0000-00007EA50000}"/>
    <cellStyle name="Output 2 2 2 2 5 6 2 3" xfId="37337" xr:uid="{00000000-0005-0000-0000-00007FA50000}"/>
    <cellStyle name="Output 2 2 2 2 5 6 3" xfId="27315" xr:uid="{00000000-0005-0000-0000-000080A50000}"/>
    <cellStyle name="Output 2 2 2 2 5 7" xfId="22183" xr:uid="{00000000-0005-0000-0000-000081A50000}"/>
    <cellStyle name="Output 2 2 2 2 5 8" xfId="26854" xr:uid="{00000000-0005-0000-0000-000082A50000}"/>
    <cellStyle name="Output 2 2 2 2 6" xfId="22184" xr:uid="{00000000-0005-0000-0000-000083A50000}"/>
    <cellStyle name="Output 2 2 2 2 6 2" xfId="22185" xr:uid="{00000000-0005-0000-0000-000084A50000}"/>
    <cellStyle name="Output 2 2 2 2 6 2 2" xfId="22186" xr:uid="{00000000-0005-0000-0000-000085A50000}"/>
    <cellStyle name="Output 2 2 2 2 6 2 2 2" xfId="22187" xr:uid="{00000000-0005-0000-0000-000086A50000}"/>
    <cellStyle name="Output 2 2 2 2 6 2 2 3" xfId="37342" xr:uid="{00000000-0005-0000-0000-000087A50000}"/>
    <cellStyle name="Output 2 2 2 2 6 2 3" xfId="27320" xr:uid="{00000000-0005-0000-0000-000088A50000}"/>
    <cellStyle name="Output 2 2 2 2 6 3" xfId="22188" xr:uid="{00000000-0005-0000-0000-000089A50000}"/>
    <cellStyle name="Output 2 2 2 2 6 4" xfId="26859" xr:uid="{00000000-0005-0000-0000-00008AA50000}"/>
    <cellStyle name="Output 2 2 2 2 7" xfId="22189" xr:uid="{00000000-0005-0000-0000-00008BA50000}"/>
    <cellStyle name="Output 2 2 2 2 7 2" xfId="22190" xr:uid="{00000000-0005-0000-0000-00008CA50000}"/>
    <cellStyle name="Output 2 2 2 2 7 2 2" xfId="22191" xr:uid="{00000000-0005-0000-0000-00008DA50000}"/>
    <cellStyle name="Output 2 2 2 2 7 2 2 2" xfId="22192" xr:uid="{00000000-0005-0000-0000-00008EA50000}"/>
    <cellStyle name="Output 2 2 2 2 7 2 2 3" xfId="37343" xr:uid="{00000000-0005-0000-0000-00008FA50000}"/>
    <cellStyle name="Output 2 2 2 2 7 2 3" xfId="27321" xr:uid="{00000000-0005-0000-0000-000090A50000}"/>
    <cellStyle name="Output 2 2 2 2 7 3" xfId="22193" xr:uid="{00000000-0005-0000-0000-000091A50000}"/>
    <cellStyle name="Output 2 2 2 2 7 4" xfId="26860" xr:uid="{00000000-0005-0000-0000-000092A50000}"/>
    <cellStyle name="Output 2 2 2 2 8" xfId="22194" xr:uid="{00000000-0005-0000-0000-000093A50000}"/>
    <cellStyle name="Output 2 2 2 2 8 2" xfId="22195" xr:uid="{00000000-0005-0000-0000-000094A50000}"/>
    <cellStyle name="Output 2 2 2 2 8 3" xfId="26838" xr:uid="{00000000-0005-0000-0000-000095A50000}"/>
    <cellStyle name="Output 2 2 2 2 9" xfId="22196" xr:uid="{00000000-0005-0000-0000-000096A50000}"/>
    <cellStyle name="Output 2 2 2 2 9 2" xfId="22197" xr:uid="{00000000-0005-0000-0000-000097A50000}"/>
    <cellStyle name="Output 2 2 2 2 9 3" xfId="43925" xr:uid="{00000000-0005-0000-0000-000098A50000}"/>
    <cellStyle name="Output 2 2 2 3" xfId="22198" xr:uid="{00000000-0005-0000-0000-000099A50000}"/>
    <cellStyle name="Output 2 2 2 3 2" xfId="22199" xr:uid="{00000000-0005-0000-0000-00009AA50000}"/>
    <cellStyle name="Output 2 2 2 3 2 2" xfId="22200" xr:uid="{00000000-0005-0000-0000-00009BA50000}"/>
    <cellStyle name="Output 2 2 2 3 2 2 2" xfId="22201" xr:uid="{00000000-0005-0000-0000-00009CA50000}"/>
    <cellStyle name="Output 2 2 2 3 2 2 2 2" xfId="22202" xr:uid="{00000000-0005-0000-0000-00009DA50000}"/>
    <cellStyle name="Output 2 2 2 3 2 2 2 3" xfId="37344" xr:uid="{00000000-0005-0000-0000-00009EA50000}"/>
    <cellStyle name="Output 2 2 2 3 2 2 3" xfId="27322" xr:uid="{00000000-0005-0000-0000-00009FA50000}"/>
    <cellStyle name="Output 2 2 2 3 2 3" xfId="22203" xr:uid="{00000000-0005-0000-0000-0000A0A50000}"/>
    <cellStyle name="Output 2 2 2 3 2 4" xfId="26862" xr:uid="{00000000-0005-0000-0000-0000A1A50000}"/>
    <cellStyle name="Output 2 2 2 3 3" xfId="22204" xr:uid="{00000000-0005-0000-0000-0000A2A50000}"/>
    <cellStyle name="Output 2 2 2 3 3 2" xfId="22205" xr:uid="{00000000-0005-0000-0000-0000A3A50000}"/>
    <cellStyle name="Output 2 2 2 3 3 2 2" xfId="22206" xr:uid="{00000000-0005-0000-0000-0000A4A50000}"/>
    <cellStyle name="Output 2 2 2 3 3 2 2 2" xfId="22207" xr:uid="{00000000-0005-0000-0000-0000A5A50000}"/>
    <cellStyle name="Output 2 2 2 3 3 2 2 3" xfId="37345" xr:uid="{00000000-0005-0000-0000-0000A6A50000}"/>
    <cellStyle name="Output 2 2 2 3 3 2 3" xfId="27323" xr:uid="{00000000-0005-0000-0000-0000A7A50000}"/>
    <cellStyle name="Output 2 2 2 3 3 3" xfId="22208" xr:uid="{00000000-0005-0000-0000-0000A8A50000}"/>
    <cellStyle name="Output 2 2 2 3 3 4" xfId="26863" xr:uid="{00000000-0005-0000-0000-0000A9A50000}"/>
    <cellStyle name="Output 2 2 2 3 4" xfId="22209" xr:uid="{00000000-0005-0000-0000-0000AAA50000}"/>
    <cellStyle name="Output 2 2 2 3 4 2" xfId="22210" xr:uid="{00000000-0005-0000-0000-0000ABA50000}"/>
    <cellStyle name="Output 2 2 2 3 4 2 2" xfId="22211" xr:uid="{00000000-0005-0000-0000-0000ACA50000}"/>
    <cellStyle name="Output 2 2 2 3 4 2 2 2" xfId="22212" xr:uid="{00000000-0005-0000-0000-0000ADA50000}"/>
    <cellStyle name="Output 2 2 2 3 4 2 2 3" xfId="37346" xr:uid="{00000000-0005-0000-0000-0000AEA50000}"/>
    <cellStyle name="Output 2 2 2 3 4 2 3" xfId="27324" xr:uid="{00000000-0005-0000-0000-0000AFA50000}"/>
    <cellStyle name="Output 2 2 2 3 4 3" xfId="22213" xr:uid="{00000000-0005-0000-0000-0000B0A50000}"/>
    <cellStyle name="Output 2 2 2 3 4 4" xfId="26864" xr:uid="{00000000-0005-0000-0000-0000B1A50000}"/>
    <cellStyle name="Output 2 2 2 3 5" xfId="22214" xr:uid="{00000000-0005-0000-0000-0000B2A50000}"/>
    <cellStyle name="Output 2 2 2 3 5 2" xfId="22215" xr:uid="{00000000-0005-0000-0000-0000B3A50000}"/>
    <cellStyle name="Output 2 2 2 3 5 2 2" xfId="22216" xr:uid="{00000000-0005-0000-0000-0000B4A50000}"/>
    <cellStyle name="Output 2 2 2 3 5 2 2 2" xfId="22217" xr:uid="{00000000-0005-0000-0000-0000B5A50000}"/>
    <cellStyle name="Output 2 2 2 3 5 2 2 3" xfId="37347" xr:uid="{00000000-0005-0000-0000-0000B6A50000}"/>
    <cellStyle name="Output 2 2 2 3 5 2 3" xfId="27325" xr:uid="{00000000-0005-0000-0000-0000B7A50000}"/>
    <cellStyle name="Output 2 2 2 3 5 3" xfId="22218" xr:uid="{00000000-0005-0000-0000-0000B8A50000}"/>
    <cellStyle name="Output 2 2 2 3 5 4" xfId="26865" xr:uid="{00000000-0005-0000-0000-0000B9A50000}"/>
    <cellStyle name="Output 2 2 2 3 6" xfId="22219" xr:uid="{00000000-0005-0000-0000-0000BAA50000}"/>
    <cellStyle name="Output 2 2 2 3 6 2" xfId="22220" xr:uid="{00000000-0005-0000-0000-0000BBA50000}"/>
    <cellStyle name="Output 2 2 2 3 6 3" xfId="26861" xr:uid="{00000000-0005-0000-0000-0000BCA50000}"/>
    <cellStyle name="Output 2 2 2 3 7" xfId="22221" xr:uid="{00000000-0005-0000-0000-0000BDA50000}"/>
    <cellStyle name="Output 2 2 2 3 7 2" xfId="22222" xr:uid="{00000000-0005-0000-0000-0000BEA50000}"/>
    <cellStyle name="Output 2 2 2 3 7 3" xfId="43926" xr:uid="{00000000-0005-0000-0000-0000BFA50000}"/>
    <cellStyle name="Output 2 2 2 3 8" xfId="23170" xr:uid="{00000000-0005-0000-0000-0000C0A50000}"/>
    <cellStyle name="Output 2 2 2 4" xfId="22223" xr:uid="{00000000-0005-0000-0000-0000C1A50000}"/>
    <cellStyle name="Output 2 2 2 4 2" xfId="22224" xr:uid="{00000000-0005-0000-0000-0000C2A50000}"/>
    <cellStyle name="Output 2 2 2 4 2 2" xfId="22225" xr:uid="{00000000-0005-0000-0000-0000C3A50000}"/>
    <cellStyle name="Output 2 2 2 4 2 2 2" xfId="22226" xr:uid="{00000000-0005-0000-0000-0000C4A50000}"/>
    <cellStyle name="Output 2 2 2 4 2 2 2 2" xfId="22227" xr:uid="{00000000-0005-0000-0000-0000C5A50000}"/>
    <cellStyle name="Output 2 2 2 4 2 2 2 3" xfId="37348" xr:uid="{00000000-0005-0000-0000-0000C6A50000}"/>
    <cellStyle name="Output 2 2 2 4 2 2 3" xfId="27326" xr:uid="{00000000-0005-0000-0000-0000C7A50000}"/>
    <cellStyle name="Output 2 2 2 4 2 3" xfId="22228" xr:uid="{00000000-0005-0000-0000-0000C8A50000}"/>
    <cellStyle name="Output 2 2 2 4 2 4" xfId="26867" xr:uid="{00000000-0005-0000-0000-0000C9A50000}"/>
    <cellStyle name="Output 2 2 2 4 3" xfId="22229" xr:uid="{00000000-0005-0000-0000-0000CAA50000}"/>
    <cellStyle name="Output 2 2 2 4 3 2" xfId="22230" xr:uid="{00000000-0005-0000-0000-0000CBA50000}"/>
    <cellStyle name="Output 2 2 2 4 3 2 2" xfId="22231" xr:uid="{00000000-0005-0000-0000-0000CCA50000}"/>
    <cellStyle name="Output 2 2 2 4 3 2 2 2" xfId="22232" xr:uid="{00000000-0005-0000-0000-0000CDA50000}"/>
    <cellStyle name="Output 2 2 2 4 3 2 2 3" xfId="37349" xr:uid="{00000000-0005-0000-0000-0000CEA50000}"/>
    <cellStyle name="Output 2 2 2 4 3 2 3" xfId="27327" xr:uid="{00000000-0005-0000-0000-0000CFA50000}"/>
    <cellStyle name="Output 2 2 2 4 3 3" xfId="22233" xr:uid="{00000000-0005-0000-0000-0000D0A50000}"/>
    <cellStyle name="Output 2 2 2 4 3 4" xfId="26868" xr:uid="{00000000-0005-0000-0000-0000D1A50000}"/>
    <cellStyle name="Output 2 2 2 4 4" xfId="22234" xr:uid="{00000000-0005-0000-0000-0000D2A50000}"/>
    <cellStyle name="Output 2 2 2 4 4 2" xfId="22235" xr:uid="{00000000-0005-0000-0000-0000D3A50000}"/>
    <cellStyle name="Output 2 2 2 4 4 2 2" xfId="22236" xr:uid="{00000000-0005-0000-0000-0000D4A50000}"/>
    <cellStyle name="Output 2 2 2 4 4 2 2 2" xfId="22237" xr:uid="{00000000-0005-0000-0000-0000D5A50000}"/>
    <cellStyle name="Output 2 2 2 4 4 2 2 3" xfId="37350" xr:uid="{00000000-0005-0000-0000-0000D6A50000}"/>
    <cellStyle name="Output 2 2 2 4 4 2 3" xfId="27328" xr:uid="{00000000-0005-0000-0000-0000D7A50000}"/>
    <cellStyle name="Output 2 2 2 4 4 3" xfId="22238" xr:uid="{00000000-0005-0000-0000-0000D8A50000}"/>
    <cellStyle name="Output 2 2 2 4 4 4" xfId="26869" xr:uid="{00000000-0005-0000-0000-0000D9A50000}"/>
    <cellStyle name="Output 2 2 2 4 5" xfId="22239" xr:uid="{00000000-0005-0000-0000-0000DAA50000}"/>
    <cellStyle name="Output 2 2 2 4 5 2" xfId="22240" xr:uid="{00000000-0005-0000-0000-0000DBA50000}"/>
    <cellStyle name="Output 2 2 2 4 5 2 2" xfId="22241" xr:uid="{00000000-0005-0000-0000-0000DCA50000}"/>
    <cellStyle name="Output 2 2 2 4 5 2 2 2" xfId="22242" xr:uid="{00000000-0005-0000-0000-0000DDA50000}"/>
    <cellStyle name="Output 2 2 2 4 5 2 2 3" xfId="37351" xr:uid="{00000000-0005-0000-0000-0000DEA50000}"/>
    <cellStyle name="Output 2 2 2 4 5 2 3" xfId="27329" xr:uid="{00000000-0005-0000-0000-0000DFA50000}"/>
    <cellStyle name="Output 2 2 2 4 5 3" xfId="22243" xr:uid="{00000000-0005-0000-0000-0000E0A50000}"/>
    <cellStyle name="Output 2 2 2 4 5 4" xfId="26870" xr:uid="{00000000-0005-0000-0000-0000E1A50000}"/>
    <cellStyle name="Output 2 2 2 4 6" xfId="22244" xr:uid="{00000000-0005-0000-0000-0000E2A50000}"/>
    <cellStyle name="Output 2 2 2 4 6 2" xfId="22245" xr:uid="{00000000-0005-0000-0000-0000E3A50000}"/>
    <cellStyle name="Output 2 2 2 4 6 3" xfId="26866" xr:uid="{00000000-0005-0000-0000-0000E4A50000}"/>
    <cellStyle name="Output 2 2 2 4 7" xfId="22246" xr:uid="{00000000-0005-0000-0000-0000E5A50000}"/>
    <cellStyle name="Output 2 2 2 4 7 2" xfId="22247" xr:uid="{00000000-0005-0000-0000-0000E6A50000}"/>
    <cellStyle name="Output 2 2 2 4 7 3" xfId="43927" xr:uid="{00000000-0005-0000-0000-0000E7A50000}"/>
    <cellStyle name="Output 2 2 2 4 8" xfId="23171" xr:uid="{00000000-0005-0000-0000-0000E8A50000}"/>
    <cellStyle name="Output 2 2 2 5" xfId="22248" xr:uid="{00000000-0005-0000-0000-0000E9A50000}"/>
    <cellStyle name="Output 2 2 2 5 2" xfId="22249" xr:uid="{00000000-0005-0000-0000-0000EAA50000}"/>
    <cellStyle name="Output 2 2 2 5 2 2" xfId="22250" xr:uid="{00000000-0005-0000-0000-0000EBA50000}"/>
    <cellStyle name="Output 2 2 2 5 2 2 2" xfId="22251" xr:uid="{00000000-0005-0000-0000-0000ECA50000}"/>
    <cellStyle name="Output 2 2 2 5 2 2 2 2" xfId="22252" xr:uid="{00000000-0005-0000-0000-0000EDA50000}"/>
    <cellStyle name="Output 2 2 2 5 2 2 2 3" xfId="37352" xr:uid="{00000000-0005-0000-0000-0000EEA50000}"/>
    <cellStyle name="Output 2 2 2 5 2 2 3" xfId="27330" xr:uid="{00000000-0005-0000-0000-0000EFA50000}"/>
    <cellStyle name="Output 2 2 2 5 2 3" xfId="22253" xr:uid="{00000000-0005-0000-0000-0000F0A50000}"/>
    <cellStyle name="Output 2 2 2 5 2 4" xfId="26872" xr:uid="{00000000-0005-0000-0000-0000F1A50000}"/>
    <cellStyle name="Output 2 2 2 5 3" xfId="22254" xr:uid="{00000000-0005-0000-0000-0000F2A50000}"/>
    <cellStyle name="Output 2 2 2 5 3 2" xfId="22255" xr:uid="{00000000-0005-0000-0000-0000F3A50000}"/>
    <cellStyle name="Output 2 2 2 5 3 2 2" xfId="22256" xr:uid="{00000000-0005-0000-0000-0000F4A50000}"/>
    <cellStyle name="Output 2 2 2 5 3 2 2 2" xfId="22257" xr:uid="{00000000-0005-0000-0000-0000F5A50000}"/>
    <cellStyle name="Output 2 2 2 5 3 2 2 3" xfId="37353" xr:uid="{00000000-0005-0000-0000-0000F6A50000}"/>
    <cellStyle name="Output 2 2 2 5 3 2 3" xfId="27331" xr:uid="{00000000-0005-0000-0000-0000F7A50000}"/>
    <cellStyle name="Output 2 2 2 5 3 3" xfId="22258" xr:uid="{00000000-0005-0000-0000-0000F8A50000}"/>
    <cellStyle name="Output 2 2 2 5 3 4" xfId="26873" xr:uid="{00000000-0005-0000-0000-0000F9A50000}"/>
    <cellStyle name="Output 2 2 2 5 4" xfId="22259" xr:uid="{00000000-0005-0000-0000-0000FAA50000}"/>
    <cellStyle name="Output 2 2 2 5 4 2" xfId="22260" xr:uid="{00000000-0005-0000-0000-0000FBA50000}"/>
    <cellStyle name="Output 2 2 2 5 4 2 2" xfId="22261" xr:uid="{00000000-0005-0000-0000-0000FCA50000}"/>
    <cellStyle name="Output 2 2 2 5 4 2 2 2" xfId="22262" xr:uid="{00000000-0005-0000-0000-0000FDA50000}"/>
    <cellStyle name="Output 2 2 2 5 4 2 2 3" xfId="37354" xr:uid="{00000000-0005-0000-0000-0000FEA50000}"/>
    <cellStyle name="Output 2 2 2 5 4 2 3" xfId="27332" xr:uid="{00000000-0005-0000-0000-0000FFA50000}"/>
    <cellStyle name="Output 2 2 2 5 4 3" xfId="22263" xr:uid="{00000000-0005-0000-0000-000000A60000}"/>
    <cellStyle name="Output 2 2 2 5 4 4" xfId="26874" xr:uid="{00000000-0005-0000-0000-000001A60000}"/>
    <cellStyle name="Output 2 2 2 5 5" xfId="22264" xr:uid="{00000000-0005-0000-0000-000002A60000}"/>
    <cellStyle name="Output 2 2 2 5 5 2" xfId="22265" xr:uid="{00000000-0005-0000-0000-000003A60000}"/>
    <cellStyle name="Output 2 2 2 5 5 2 2" xfId="22266" xr:uid="{00000000-0005-0000-0000-000004A60000}"/>
    <cellStyle name="Output 2 2 2 5 5 2 2 2" xfId="22267" xr:uid="{00000000-0005-0000-0000-000005A60000}"/>
    <cellStyle name="Output 2 2 2 5 5 2 2 3" xfId="37355" xr:uid="{00000000-0005-0000-0000-000006A60000}"/>
    <cellStyle name="Output 2 2 2 5 5 2 3" xfId="27333" xr:uid="{00000000-0005-0000-0000-000007A60000}"/>
    <cellStyle name="Output 2 2 2 5 5 3" xfId="22268" xr:uid="{00000000-0005-0000-0000-000008A60000}"/>
    <cellStyle name="Output 2 2 2 5 5 4" xfId="26875" xr:uid="{00000000-0005-0000-0000-000009A60000}"/>
    <cellStyle name="Output 2 2 2 5 6" xfId="22269" xr:uid="{00000000-0005-0000-0000-00000AA60000}"/>
    <cellStyle name="Output 2 2 2 5 6 2" xfId="22270" xr:uid="{00000000-0005-0000-0000-00000BA60000}"/>
    <cellStyle name="Output 2 2 2 5 6 3" xfId="26871" xr:uid="{00000000-0005-0000-0000-00000CA60000}"/>
    <cellStyle name="Output 2 2 2 5 7" xfId="22271" xr:uid="{00000000-0005-0000-0000-00000DA60000}"/>
    <cellStyle name="Output 2 2 2 5 7 2" xfId="22272" xr:uid="{00000000-0005-0000-0000-00000EA60000}"/>
    <cellStyle name="Output 2 2 2 5 7 3" xfId="43928" xr:uid="{00000000-0005-0000-0000-00000FA60000}"/>
    <cellStyle name="Output 2 2 2 5 8" xfId="23172" xr:uid="{00000000-0005-0000-0000-000010A60000}"/>
    <cellStyle name="Output 2 2 2 6" xfId="22273" xr:uid="{00000000-0005-0000-0000-000011A60000}"/>
    <cellStyle name="Output 2 2 2 6 2" xfId="22274" xr:uid="{00000000-0005-0000-0000-000012A60000}"/>
    <cellStyle name="Output 2 2 2 6 2 2" xfId="22275" xr:uid="{00000000-0005-0000-0000-000013A60000}"/>
    <cellStyle name="Output 2 2 2 6 2 2 2" xfId="22276" xr:uid="{00000000-0005-0000-0000-000014A60000}"/>
    <cellStyle name="Output 2 2 2 6 2 2 2 2" xfId="22277" xr:uid="{00000000-0005-0000-0000-000015A60000}"/>
    <cellStyle name="Output 2 2 2 6 2 2 2 3" xfId="37356" xr:uid="{00000000-0005-0000-0000-000016A60000}"/>
    <cellStyle name="Output 2 2 2 6 2 2 3" xfId="27334" xr:uid="{00000000-0005-0000-0000-000017A60000}"/>
    <cellStyle name="Output 2 2 2 6 2 3" xfId="22278" xr:uid="{00000000-0005-0000-0000-000018A60000}"/>
    <cellStyle name="Output 2 2 2 6 2 4" xfId="26877" xr:uid="{00000000-0005-0000-0000-000019A60000}"/>
    <cellStyle name="Output 2 2 2 6 3" xfId="22279" xr:uid="{00000000-0005-0000-0000-00001AA60000}"/>
    <cellStyle name="Output 2 2 2 6 3 2" xfId="22280" xr:uid="{00000000-0005-0000-0000-00001BA60000}"/>
    <cellStyle name="Output 2 2 2 6 3 2 2" xfId="22281" xr:uid="{00000000-0005-0000-0000-00001CA60000}"/>
    <cellStyle name="Output 2 2 2 6 3 2 2 2" xfId="22282" xr:uid="{00000000-0005-0000-0000-00001DA60000}"/>
    <cellStyle name="Output 2 2 2 6 3 2 2 3" xfId="37357" xr:uid="{00000000-0005-0000-0000-00001EA60000}"/>
    <cellStyle name="Output 2 2 2 6 3 2 3" xfId="27335" xr:uid="{00000000-0005-0000-0000-00001FA60000}"/>
    <cellStyle name="Output 2 2 2 6 3 3" xfId="22283" xr:uid="{00000000-0005-0000-0000-000020A60000}"/>
    <cellStyle name="Output 2 2 2 6 3 4" xfId="26878" xr:uid="{00000000-0005-0000-0000-000021A60000}"/>
    <cellStyle name="Output 2 2 2 6 4" xfId="22284" xr:uid="{00000000-0005-0000-0000-000022A60000}"/>
    <cellStyle name="Output 2 2 2 6 4 2" xfId="22285" xr:uid="{00000000-0005-0000-0000-000023A60000}"/>
    <cellStyle name="Output 2 2 2 6 4 2 2" xfId="22286" xr:uid="{00000000-0005-0000-0000-000024A60000}"/>
    <cellStyle name="Output 2 2 2 6 4 2 2 2" xfId="22287" xr:uid="{00000000-0005-0000-0000-000025A60000}"/>
    <cellStyle name="Output 2 2 2 6 4 2 2 3" xfId="37358" xr:uid="{00000000-0005-0000-0000-000026A60000}"/>
    <cellStyle name="Output 2 2 2 6 4 2 3" xfId="27336" xr:uid="{00000000-0005-0000-0000-000027A60000}"/>
    <cellStyle name="Output 2 2 2 6 4 3" xfId="22288" xr:uid="{00000000-0005-0000-0000-000028A60000}"/>
    <cellStyle name="Output 2 2 2 6 4 4" xfId="26879" xr:uid="{00000000-0005-0000-0000-000029A60000}"/>
    <cellStyle name="Output 2 2 2 6 5" xfId="22289" xr:uid="{00000000-0005-0000-0000-00002AA60000}"/>
    <cellStyle name="Output 2 2 2 6 5 2" xfId="22290" xr:uid="{00000000-0005-0000-0000-00002BA60000}"/>
    <cellStyle name="Output 2 2 2 6 5 2 2" xfId="22291" xr:uid="{00000000-0005-0000-0000-00002CA60000}"/>
    <cellStyle name="Output 2 2 2 6 5 2 2 2" xfId="22292" xr:uid="{00000000-0005-0000-0000-00002DA60000}"/>
    <cellStyle name="Output 2 2 2 6 5 2 2 3" xfId="37359" xr:uid="{00000000-0005-0000-0000-00002EA60000}"/>
    <cellStyle name="Output 2 2 2 6 5 2 3" xfId="27337" xr:uid="{00000000-0005-0000-0000-00002FA60000}"/>
    <cellStyle name="Output 2 2 2 6 5 3" xfId="22293" xr:uid="{00000000-0005-0000-0000-000030A60000}"/>
    <cellStyle name="Output 2 2 2 6 5 4" xfId="26880" xr:uid="{00000000-0005-0000-0000-000031A60000}"/>
    <cellStyle name="Output 2 2 2 6 6" xfId="22294" xr:uid="{00000000-0005-0000-0000-000032A60000}"/>
    <cellStyle name="Output 2 2 2 6 6 2" xfId="22295" xr:uid="{00000000-0005-0000-0000-000033A60000}"/>
    <cellStyle name="Output 2 2 2 6 6 3" xfId="26876" xr:uid="{00000000-0005-0000-0000-000034A60000}"/>
    <cellStyle name="Output 2 2 2 6 7" xfId="22296" xr:uid="{00000000-0005-0000-0000-000035A60000}"/>
    <cellStyle name="Output 2 2 2 6 7 2" xfId="22297" xr:uid="{00000000-0005-0000-0000-000036A60000}"/>
    <cellStyle name="Output 2 2 2 6 7 3" xfId="43929" xr:uid="{00000000-0005-0000-0000-000037A60000}"/>
    <cellStyle name="Output 2 2 2 6 8" xfId="23173" xr:uid="{00000000-0005-0000-0000-000038A60000}"/>
    <cellStyle name="Output 2 2 2 7" xfId="22298" xr:uid="{00000000-0005-0000-0000-000039A60000}"/>
    <cellStyle name="Output 2 2 2 7 2" xfId="22299" xr:uid="{00000000-0005-0000-0000-00003AA60000}"/>
    <cellStyle name="Output 2 2 2 7 2 2" xfId="22300" xr:uid="{00000000-0005-0000-0000-00003BA60000}"/>
    <cellStyle name="Output 2 2 2 7 2 2 2" xfId="22301" xr:uid="{00000000-0005-0000-0000-00003CA60000}"/>
    <cellStyle name="Output 2 2 2 7 2 2 2 2" xfId="22302" xr:uid="{00000000-0005-0000-0000-00003DA60000}"/>
    <cellStyle name="Output 2 2 2 7 2 2 2 3" xfId="37360" xr:uid="{00000000-0005-0000-0000-00003EA60000}"/>
    <cellStyle name="Output 2 2 2 7 2 2 3" xfId="27338" xr:uid="{00000000-0005-0000-0000-00003FA60000}"/>
    <cellStyle name="Output 2 2 2 7 2 3" xfId="22303" xr:uid="{00000000-0005-0000-0000-000040A60000}"/>
    <cellStyle name="Output 2 2 2 7 2 4" xfId="26882" xr:uid="{00000000-0005-0000-0000-000041A60000}"/>
    <cellStyle name="Output 2 2 2 7 3" xfId="22304" xr:uid="{00000000-0005-0000-0000-000042A60000}"/>
    <cellStyle name="Output 2 2 2 7 3 2" xfId="22305" xr:uid="{00000000-0005-0000-0000-000043A60000}"/>
    <cellStyle name="Output 2 2 2 7 3 2 2" xfId="22306" xr:uid="{00000000-0005-0000-0000-000044A60000}"/>
    <cellStyle name="Output 2 2 2 7 3 2 2 2" xfId="22307" xr:uid="{00000000-0005-0000-0000-000045A60000}"/>
    <cellStyle name="Output 2 2 2 7 3 2 2 3" xfId="37361" xr:uid="{00000000-0005-0000-0000-000046A60000}"/>
    <cellStyle name="Output 2 2 2 7 3 2 3" xfId="27339" xr:uid="{00000000-0005-0000-0000-000047A60000}"/>
    <cellStyle name="Output 2 2 2 7 3 3" xfId="22308" xr:uid="{00000000-0005-0000-0000-000048A60000}"/>
    <cellStyle name="Output 2 2 2 7 3 4" xfId="26883" xr:uid="{00000000-0005-0000-0000-000049A60000}"/>
    <cellStyle name="Output 2 2 2 7 4" xfId="22309" xr:uid="{00000000-0005-0000-0000-00004AA60000}"/>
    <cellStyle name="Output 2 2 2 7 4 2" xfId="26884" xr:uid="{00000000-0005-0000-0000-00004BA60000}"/>
    <cellStyle name="Output 2 2 2 7 5" xfId="22310" xr:uid="{00000000-0005-0000-0000-00004CA60000}"/>
    <cellStyle name="Output 2 2 2 7 5 2" xfId="26885" xr:uid="{00000000-0005-0000-0000-00004DA60000}"/>
    <cellStyle name="Output 2 2 2 7 6" xfId="22311" xr:uid="{00000000-0005-0000-0000-00004EA60000}"/>
    <cellStyle name="Output 2 2 2 7 6 2" xfId="22312" xr:uid="{00000000-0005-0000-0000-00004FA60000}"/>
    <cellStyle name="Output 2 2 2 7 6 3" xfId="26881" xr:uid="{00000000-0005-0000-0000-000050A60000}"/>
    <cellStyle name="Output 2 2 2 7 7" xfId="22313" xr:uid="{00000000-0005-0000-0000-000051A60000}"/>
    <cellStyle name="Output 2 2 2 7 7 2" xfId="22314" xr:uid="{00000000-0005-0000-0000-000052A60000}"/>
    <cellStyle name="Output 2 2 2 7 7 3" xfId="43930" xr:uid="{00000000-0005-0000-0000-000053A60000}"/>
    <cellStyle name="Output 2 2 2 7 8" xfId="23174" xr:uid="{00000000-0005-0000-0000-000054A60000}"/>
    <cellStyle name="Output 2 2 2 8" xfId="22315" xr:uid="{00000000-0005-0000-0000-000055A60000}"/>
    <cellStyle name="Output 2 2 2 8 2" xfId="22316" xr:uid="{00000000-0005-0000-0000-000056A60000}"/>
    <cellStyle name="Output 2 2 2 8 2 2" xfId="26887" xr:uid="{00000000-0005-0000-0000-000057A60000}"/>
    <cellStyle name="Output 2 2 2 8 3" xfId="22317" xr:uid="{00000000-0005-0000-0000-000058A60000}"/>
    <cellStyle name="Output 2 2 2 8 3 2" xfId="26888" xr:uid="{00000000-0005-0000-0000-000059A60000}"/>
    <cellStyle name="Output 2 2 2 8 4" xfId="22318" xr:uid="{00000000-0005-0000-0000-00005AA60000}"/>
    <cellStyle name="Output 2 2 2 8 4 2" xfId="26889" xr:uid="{00000000-0005-0000-0000-00005BA60000}"/>
    <cellStyle name="Output 2 2 2 8 5" xfId="22319" xr:uid="{00000000-0005-0000-0000-00005CA60000}"/>
    <cellStyle name="Output 2 2 2 8 5 2" xfId="26890" xr:uid="{00000000-0005-0000-0000-00005DA60000}"/>
    <cellStyle name="Output 2 2 2 8 6" xfId="22320" xr:uid="{00000000-0005-0000-0000-00005EA60000}"/>
    <cellStyle name="Output 2 2 2 8 6 2" xfId="26886" xr:uid="{00000000-0005-0000-0000-00005FA60000}"/>
    <cellStyle name="Output 2 2 2 8 7" xfId="22321" xr:uid="{00000000-0005-0000-0000-000060A60000}"/>
    <cellStyle name="Output 2 2 2 8 7 2" xfId="22322" xr:uid="{00000000-0005-0000-0000-000061A60000}"/>
    <cellStyle name="Output 2 2 2 8 7 3" xfId="33896" xr:uid="{00000000-0005-0000-0000-000062A60000}"/>
    <cellStyle name="Output 2 2 2 8 8" xfId="22323" xr:uid="{00000000-0005-0000-0000-000063A60000}"/>
    <cellStyle name="Output 2 2 2 8 8 2" xfId="22324" xr:uid="{00000000-0005-0000-0000-000064A60000}"/>
    <cellStyle name="Output 2 2 2 8 8 3" xfId="43931" xr:uid="{00000000-0005-0000-0000-000065A60000}"/>
    <cellStyle name="Output 2 2 2 8 9" xfId="23175" xr:uid="{00000000-0005-0000-0000-000066A60000}"/>
    <cellStyle name="Output 2 2 2 9" xfId="22325" xr:uid="{00000000-0005-0000-0000-000067A60000}"/>
    <cellStyle name="Output 2 2 2 9 2" xfId="22326" xr:uid="{00000000-0005-0000-0000-000068A60000}"/>
    <cellStyle name="Output 2 2 2 9 2 2" xfId="26891" xr:uid="{00000000-0005-0000-0000-000069A60000}"/>
    <cellStyle name="Output 2 2 2 9 3" xfId="22327" xr:uid="{00000000-0005-0000-0000-00006AA60000}"/>
    <cellStyle name="Output 2 2 2 9 3 2" xfId="22328" xr:uid="{00000000-0005-0000-0000-00006BA60000}"/>
    <cellStyle name="Output 2 2 2 9 3 3" xfId="33897" xr:uid="{00000000-0005-0000-0000-00006CA60000}"/>
    <cellStyle name="Output 2 2 2 9 4" xfId="22329" xr:uid="{00000000-0005-0000-0000-00006DA60000}"/>
    <cellStyle name="Output 2 2 2 9 4 2" xfId="22330" xr:uid="{00000000-0005-0000-0000-00006EA60000}"/>
    <cellStyle name="Output 2 2 2 9 4 3" xfId="43932" xr:uid="{00000000-0005-0000-0000-00006FA60000}"/>
    <cellStyle name="Output 2 2 2 9 5" xfId="23176" xr:uid="{00000000-0005-0000-0000-000070A60000}"/>
    <cellStyle name="Output 2 2 3" xfId="22331" xr:uid="{00000000-0005-0000-0000-000071A60000}"/>
    <cellStyle name="Output 2 2 3 2" xfId="22332" xr:uid="{00000000-0005-0000-0000-000072A60000}"/>
    <cellStyle name="Output 2 2 3 2 2" xfId="26893" xr:uid="{00000000-0005-0000-0000-000073A60000}"/>
    <cellStyle name="Output 2 2 3 3" xfId="22333" xr:uid="{00000000-0005-0000-0000-000074A60000}"/>
    <cellStyle name="Output 2 2 3 3 2" xfId="26894" xr:uid="{00000000-0005-0000-0000-000075A60000}"/>
    <cellStyle name="Output 2 2 3 4" xfId="22334" xr:uid="{00000000-0005-0000-0000-000076A60000}"/>
    <cellStyle name="Output 2 2 3 4 2" xfId="26895" xr:uid="{00000000-0005-0000-0000-000077A60000}"/>
    <cellStyle name="Output 2 2 3 5" xfId="22335" xr:uid="{00000000-0005-0000-0000-000078A60000}"/>
    <cellStyle name="Output 2 2 3 5 2" xfId="26896" xr:uid="{00000000-0005-0000-0000-000079A60000}"/>
    <cellStyle name="Output 2 2 3 6" xfId="22336" xr:uid="{00000000-0005-0000-0000-00007AA60000}"/>
    <cellStyle name="Output 2 2 3 6 2" xfId="26892" xr:uid="{00000000-0005-0000-0000-00007BA60000}"/>
    <cellStyle name="Output 2 2 3 7" xfId="22337" xr:uid="{00000000-0005-0000-0000-00007CA60000}"/>
    <cellStyle name="Output 2 2 3 7 2" xfId="22338" xr:uid="{00000000-0005-0000-0000-00007DA60000}"/>
    <cellStyle name="Output 2 2 3 7 3" xfId="33898" xr:uid="{00000000-0005-0000-0000-00007EA60000}"/>
    <cellStyle name="Output 2 2 3 8" xfId="22339" xr:uid="{00000000-0005-0000-0000-00007FA60000}"/>
    <cellStyle name="Output 2 2 3 8 2" xfId="22340" xr:uid="{00000000-0005-0000-0000-000080A60000}"/>
    <cellStyle name="Output 2 2 3 8 3" xfId="43933" xr:uid="{00000000-0005-0000-0000-000081A60000}"/>
    <cellStyle name="Output 2 2 3 9" xfId="23177" xr:uid="{00000000-0005-0000-0000-000082A60000}"/>
    <cellStyle name="Output 2 2 4" xfId="22341" xr:uid="{00000000-0005-0000-0000-000083A60000}"/>
    <cellStyle name="Output 2 2 4 2" xfId="22342" xr:uid="{00000000-0005-0000-0000-000084A60000}"/>
    <cellStyle name="Output 2 2 4 2 2" xfId="26898" xr:uid="{00000000-0005-0000-0000-000085A60000}"/>
    <cellStyle name="Output 2 2 4 3" xfId="22343" xr:uid="{00000000-0005-0000-0000-000086A60000}"/>
    <cellStyle name="Output 2 2 4 3 2" xfId="26899" xr:uid="{00000000-0005-0000-0000-000087A60000}"/>
    <cellStyle name="Output 2 2 4 4" xfId="22344" xr:uid="{00000000-0005-0000-0000-000088A60000}"/>
    <cellStyle name="Output 2 2 4 4 2" xfId="26900" xr:uid="{00000000-0005-0000-0000-000089A60000}"/>
    <cellStyle name="Output 2 2 4 5" xfId="22345" xr:uid="{00000000-0005-0000-0000-00008AA60000}"/>
    <cellStyle name="Output 2 2 4 5 2" xfId="26901" xr:uid="{00000000-0005-0000-0000-00008BA60000}"/>
    <cellStyle name="Output 2 2 4 6" xfId="22346" xr:uid="{00000000-0005-0000-0000-00008CA60000}"/>
    <cellStyle name="Output 2 2 4 6 2" xfId="26897" xr:uid="{00000000-0005-0000-0000-00008DA60000}"/>
    <cellStyle name="Output 2 2 4 7" xfId="22347" xr:uid="{00000000-0005-0000-0000-00008EA60000}"/>
    <cellStyle name="Output 2 2 4 7 2" xfId="22348" xr:uid="{00000000-0005-0000-0000-00008FA60000}"/>
    <cellStyle name="Output 2 2 4 7 3" xfId="33899" xr:uid="{00000000-0005-0000-0000-000090A60000}"/>
    <cellStyle name="Output 2 2 4 8" xfId="22349" xr:uid="{00000000-0005-0000-0000-000091A60000}"/>
    <cellStyle name="Output 2 2 4 8 2" xfId="22350" xr:uid="{00000000-0005-0000-0000-000092A60000}"/>
    <cellStyle name="Output 2 2 4 8 3" xfId="43934" xr:uid="{00000000-0005-0000-0000-000093A60000}"/>
    <cellStyle name="Output 2 2 4 9" xfId="23178" xr:uid="{00000000-0005-0000-0000-000094A60000}"/>
    <cellStyle name="Output 2 2 5" xfId="22351" xr:uid="{00000000-0005-0000-0000-000095A60000}"/>
    <cellStyle name="Output 2 2 5 2" xfId="22352" xr:uid="{00000000-0005-0000-0000-000096A60000}"/>
    <cellStyle name="Output 2 2 5 3" xfId="26834" xr:uid="{00000000-0005-0000-0000-000097A60000}"/>
    <cellStyle name="Output 2 2 6" xfId="22353" xr:uid="{00000000-0005-0000-0000-000098A60000}"/>
    <cellStyle name="Output 2 2 6 2" xfId="33868" xr:uid="{00000000-0005-0000-0000-000099A60000}"/>
    <cellStyle name="Output 2 2 7" xfId="22354" xr:uid="{00000000-0005-0000-0000-00009AA60000}"/>
    <cellStyle name="Output 2 2 7 2" xfId="22355" xr:uid="{00000000-0005-0000-0000-00009BA60000}"/>
    <cellStyle name="Output 2 2 7 3" xfId="43923" xr:uid="{00000000-0005-0000-0000-00009CA60000}"/>
    <cellStyle name="Output 2 2 8" xfId="23167" xr:uid="{00000000-0005-0000-0000-00009DA60000}"/>
    <cellStyle name="Output 2 3" xfId="22356" xr:uid="{00000000-0005-0000-0000-00009EA60000}"/>
    <cellStyle name="Output 2 3 2" xfId="22357" xr:uid="{00000000-0005-0000-0000-00009FA60000}"/>
    <cellStyle name="Output 2 3 2 10" xfId="22358" xr:uid="{00000000-0005-0000-0000-0000A0A60000}"/>
    <cellStyle name="Output 2 3 2 10 2" xfId="26904" xr:uid="{00000000-0005-0000-0000-0000A1A60000}"/>
    <cellStyle name="Output 2 3 2 11" xfId="22359" xr:uid="{00000000-0005-0000-0000-0000A2A60000}"/>
    <cellStyle name="Output 2 3 2 11 2" xfId="26905" xr:uid="{00000000-0005-0000-0000-0000A3A60000}"/>
    <cellStyle name="Output 2 3 2 12" xfId="22360" xr:uid="{00000000-0005-0000-0000-0000A4A60000}"/>
    <cellStyle name="Output 2 3 2 12 2" xfId="26903" xr:uid="{00000000-0005-0000-0000-0000A5A60000}"/>
    <cellStyle name="Output 2 3 2 13" xfId="22361" xr:uid="{00000000-0005-0000-0000-0000A6A60000}"/>
    <cellStyle name="Output 2 3 2 13 2" xfId="22362" xr:uid="{00000000-0005-0000-0000-0000A7A60000}"/>
    <cellStyle name="Output 2 3 2 13 3" xfId="33901" xr:uid="{00000000-0005-0000-0000-0000A8A60000}"/>
    <cellStyle name="Output 2 3 2 14" xfId="22363" xr:uid="{00000000-0005-0000-0000-0000A9A60000}"/>
    <cellStyle name="Output 2 3 2 14 2" xfId="22364" xr:uid="{00000000-0005-0000-0000-0000AAA60000}"/>
    <cellStyle name="Output 2 3 2 14 3" xfId="43936" xr:uid="{00000000-0005-0000-0000-0000ABA60000}"/>
    <cellStyle name="Output 2 3 2 15" xfId="23180" xr:uid="{00000000-0005-0000-0000-0000ACA60000}"/>
    <cellStyle name="Output 2 3 2 2" xfId="22365" xr:uid="{00000000-0005-0000-0000-0000ADA60000}"/>
    <cellStyle name="Output 2 3 2 2 10" xfId="22366" xr:uid="{00000000-0005-0000-0000-0000AEA60000}"/>
    <cellStyle name="Output 2 3 2 2 10 2" xfId="22367" xr:uid="{00000000-0005-0000-0000-0000AFA60000}"/>
    <cellStyle name="Output 2 3 2 2 10 3" xfId="43937" xr:uid="{00000000-0005-0000-0000-0000B0A60000}"/>
    <cellStyle name="Output 2 3 2 2 11" xfId="23181" xr:uid="{00000000-0005-0000-0000-0000B1A60000}"/>
    <cellStyle name="Output 2 3 2 2 2" xfId="22368" xr:uid="{00000000-0005-0000-0000-0000B2A60000}"/>
    <cellStyle name="Output 2 3 2 2 2 2" xfId="22369" xr:uid="{00000000-0005-0000-0000-0000B3A60000}"/>
    <cellStyle name="Output 2 3 2 2 2 2 2" xfId="26908" xr:uid="{00000000-0005-0000-0000-0000B4A60000}"/>
    <cellStyle name="Output 2 3 2 2 2 3" xfId="22370" xr:uid="{00000000-0005-0000-0000-0000B5A60000}"/>
    <cellStyle name="Output 2 3 2 2 2 3 2" xfId="26909" xr:uid="{00000000-0005-0000-0000-0000B6A60000}"/>
    <cellStyle name="Output 2 3 2 2 2 4" xfId="22371" xr:uid="{00000000-0005-0000-0000-0000B7A60000}"/>
    <cellStyle name="Output 2 3 2 2 2 4 2" xfId="26910" xr:uid="{00000000-0005-0000-0000-0000B8A60000}"/>
    <cellStyle name="Output 2 3 2 2 2 5" xfId="22372" xr:uid="{00000000-0005-0000-0000-0000B9A60000}"/>
    <cellStyle name="Output 2 3 2 2 2 5 2" xfId="26911" xr:uid="{00000000-0005-0000-0000-0000BAA60000}"/>
    <cellStyle name="Output 2 3 2 2 2 6" xfId="26907" xr:uid="{00000000-0005-0000-0000-0000BBA60000}"/>
    <cellStyle name="Output 2 3 2 2 3" xfId="22373" xr:uid="{00000000-0005-0000-0000-0000BCA60000}"/>
    <cellStyle name="Output 2 3 2 2 3 2" xfId="22374" xr:uid="{00000000-0005-0000-0000-0000BDA60000}"/>
    <cellStyle name="Output 2 3 2 2 3 2 2" xfId="26913" xr:uid="{00000000-0005-0000-0000-0000BEA60000}"/>
    <cellStyle name="Output 2 3 2 2 3 3" xfId="22375" xr:uid="{00000000-0005-0000-0000-0000BFA60000}"/>
    <cellStyle name="Output 2 3 2 2 3 3 2" xfId="26914" xr:uid="{00000000-0005-0000-0000-0000C0A60000}"/>
    <cellStyle name="Output 2 3 2 2 3 4" xfId="22376" xr:uid="{00000000-0005-0000-0000-0000C1A60000}"/>
    <cellStyle name="Output 2 3 2 2 3 4 2" xfId="26915" xr:uid="{00000000-0005-0000-0000-0000C2A60000}"/>
    <cellStyle name="Output 2 3 2 2 3 5" xfId="22377" xr:uid="{00000000-0005-0000-0000-0000C3A60000}"/>
    <cellStyle name="Output 2 3 2 2 3 5 2" xfId="26916" xr:uid="{00000000-0005-0000-0000-0000C4A60000}"/>
    <cellStyle name="Output 2 3 2 2 3 6" xfId="26912" xr:uid="{00000000-0005-0000-0000-0000C5A60000}"/>
    <cellStyle name="Output 2 3 2 2 4" xfId="22378" xr:uid="{00000000-0005-0000-0000-0000C6A60000}"/>
    <cellStyle name="Output 2 3 2 2 4 2" xfId="22379" xr:uid="{00000000-0005-0000-0000-0000C7A60000}"/>
    <cellStyle name="Output 2 3 2 2 4 2 2" xfId="26918" xr:uid="{00000000-0005-0000-0000-0000C8A60000}"/>
    <cellStyle name="Output 2 3 2 2 4 3" xfId="22380" xr:uid="{00000000-0005-0000-0000-0000C9A60000}"/>
    <cellStyle name="Output 2 3 2 2 4 3 2" xfId="26919" xr:uid="{00000000-0005-0000-0000-0000CAA60000}"/>
    <cellStyle name="Output 2 3 2 2 4 4" xfId="22381" xr:uid="{00000000-0005-0000-0000-0000CBA60000}"/>
    <cellStyle name="Output 2 3 2 2 4 4 2" xfId="26920" xr:uid="{00000000-0005-0000-0000-0000CCA60000}"/>
    <cellStyle name="Output 2 3 2 2 4 5" xfId="22382" xr:uid="{00000000-0005-0000-0000-0000CDA60000}"/>
    <cellStyle name="Output 2 3 2 2 4 5 2" xfId="26921" xr:uid="{00000000-0005-0000-0000-0000CEA60000}"/>
    <cellStyle name="Output 2 3 2 2 4 6" xfId="26917" xr:uid="{00000000-0005-0000-0000-0000CFA60000}"/>
    <cellStyle name="Output 2 3 2 2 5" xfId="22383" xr:uid="{00000000-0005-0000-0000-0000D0A60000}"/>
    <cellStyle name="Output 2 3 2 2 5 2" xfId="22384" xr:uid="{00000000-0005-0000-0000-0000D1A60000}"/>
    <cellStyle name="Output 2 3 2 2 5 2 2" xfId="26923" xr:uid="{00000000-0005-0000-0000-0000D2A60000}"/>
    <cellStyle name="Output 2 3 2 2 5 3" xfId="22385" xr:uid="{00000000-0005-0000-0000-0000D3A60000}"/>
    <cellStyle name="Output 2 3 2 2 5 3 2" xfId="26924" xr:uid="{00000000-0005-0000-0000-0000D4A60000}"/>
    <cellStyle name="Output 2 3 2 2 5 4" xfId="22386" xr:uid="{00000000-0005-0000-0000-0000D5A60000}"/>
    <cellStyle name="Output 2 3 2 2 5 4 2" xfId="26925" xr:uid="{00000000-0005-0000-0000-0000D6A60000}"/>
    <cellStyle name="Output 2 3 2 2 5 5" xfId="22387" xr:uid="{00000000-0005-0000-0000-0000D7A60000}"/>
    <cellStyle name="Output 2 3 2 2 5 5 2" xfId="26926" xr:uid="{00000000-0005-0000-0000-0000D8A60000}"/>
    <cellStyle name="Output 2 3 2 2 5 6" xfId="26922" xr:uid="{00000000-0005-0000-0000-0000D9A60000}"/>
    <cellStyle name="Output 2 3 2 2 6" xfId="22388" xr:uid="{00000000-0005-0000-0000-0000DAA60000}"/>
    <cellStyle name="Output 2 3 2 2 6 2" xfId="26927" xr:uid="{00000000-0005-0000-0000-0000DBA60000}"/>
    <cellStyle name="Output 2 3 2 2 7" xfId="22389" xr:uid="{00000000-0005-0000-0000-0000DCA60000}"/>
    <cellStyle name="Output 2 3 2 2 7 2" xfId="26928" xr:uid="{00000000-0005-0000-0000-0000DDA60000}"/>
    <cellStyle name="Output 2 3 2 2 8" xfId="22390" xr:uid="{00000000-0005-0000-0000-0000DEA60000}"/>
    <cellStyle name="Output 2 3 2 2 8 2" xfId="26906" xr:uid="{00000000-0005-0000-0000-0000DFA60000}"/>
    <cellStyle name="Output 2 3 2 2 9" xfId="22391" xr:uid="{00000000-0005-0000-0000-0000E0A60000}"/>
    <cellStyle name="Output 2 3 2 2 9 2" xfId="22392" xr:uid="{00000000-0005-0000-0000-0000E1A60000}"/>
    <cellStyle name="Output 2 3 2 2 9 3" xfId="33902" xr:uid="{00000000-0005-0000-0000-0000E2A60000}"/>
    <cellStyle name="Output 2 3 2 3" xfId="22393" xr:uid="{00000000-0005-0000-0000-0000E3A60000}"/>
    <cellStyle name="Output 2 3 2 3 2" xfId="22394" xr:uid="{00000000-0005-0000-0000-0000E4A60000}"/>
    <cellStyle name="Output 2 3 2 3 2 2" xfId="26930" xr:uid="{00000000-0005-0000-0000-0000E5A60000}"/>
    <cellStyle name="Output 2 3 2 3 3" xfId="22395" xr:uid="{00000000-0005-0000-0000-0000E6A60000}"/>
    <cellStyle name="Output 2 3 2 3 3 2" xfId="26931" xr:uid="{00000000-0005-0000-0000-0000E7A60000}"/>
    <cellStyle name="Output 2 3 2 3 4" xfId="22396" xr:uid="{00000000-0005-0000-0000-0000E8A60000}"/>
    <cellStyle name="Output 2 3 2 3 4 2" xfId="26932" xr:uid="{00000000-0005-0000-0000-0000E9A60000}"/>
    <cellStyle name="Output 2 3 2 3 5" xfId="22397" xr:uid="{00000000-0005-0000-0000-0000EAA60000}"/>
    <cellStyle name="Output 2 3 2 3 5 2" xfId="26933" xr:uid="{00000000-0005-0000-0000-0000EBA60000}"/>
    <cellStyle name="Output 2 3 2 3 6" xfId="22398" xr:uid="{00000000-0005-0000-0000-0000ECA60000}"/>
    <cellStyle name="Output 2 3 2 3 6 2" xfId="26929" xr:uid="{00000000-0005-0000-0000-0000EDA60000}"/>
    <cellStyle name="Output 2 3 2 3 7" xfId="22399" xr:uid="{00000000-0005-0000-0000-0000EEA60000}"/>
    <cellStyle name="Output 2 3 2 3 7 2" xfId="22400" xr:uid="{00000000-0005-0000-0000-0000EFA60000}"/>
    <cellStyle name="Output 2 3 2 3 7 3" xfId="33903" xr:uid="{00000000-0005-0000-0000-0000F0A60000}"/>
    <cellStyle name="Output 2 3 2 3 8" xfId="22401" xr:uid="{00000000-0005-0000-0000-0000F1A60000}"/>
    <cellStyle name="Output 2 3 2 3 8 2" xfId="22402" xr:uid="{00000000-0005-0000-0000-0000F2A60000}"/>
    <cellStyle name="Output 2 3 2 3 8 3" xfId="43938" xr:uid="{00000000-0005-0000-0000-0000F3A60000}"/>
    <cellStyle name="Output 2 3 2 3 9" xfId="23182" xr:uid="{00000000-0005-0000-0000-0000F4A60000}"/>
    <cellStyle name="Output 2 3 2 4" xfId="22403" xr:uid="{00000000-0005-0000-0000-0000F5A60000}"/>
    <cellStyle name="Output 2 3 2 4 2" xfId="22404" xr:uid="{00000000-0005-0000-0000-0000F6A60000}"/>
    <cellStyle name="Output 2 3 2 4 2 2" xfId="26935" xr:uid="{00000000-0005-0000-0000-0000F7A60000}"/>
    <cellStyle name="Output 2 3 2 4 3" xfId="22405" xr:uid="{00000000-0005-0000-0000-0000F8A60000}"/>
    <cellStyle name="Output 2 3 2 4 3 2" xfId="26936" xr:uid="{00000000-0005-0000-0000-0000F9A60000}"/>
    <cellStyle name="Output 2 3 2 4 4" xfId="22406" xr:uid="{00000000-0005-0000-0000-0000FAA60000}"/>
    <cellStyle name="Output 2 3 2 4 4 2" xfId="26937" xr:uid="{00000000-0005-0000-0000-0000FBA60000}"/>
    <cellStyle name="Output 2 3 2 4 5" xfId="22407" xr:uid="{00000000-0005-0000-0000-0000FCA60000}"/>
    <cellStyle name="Output 2 3 2 4 5 2" xfId="26938" xr:uid="{00000000-0005-0000-0000-0000FDA60000}"/>
    <cellStyle name="Output 2 3 2 4 6" xfId="22408" xr:uid="{00000000-0005-0000-0000-0000FEA60000}"/>
    <cellStyle name="Output 2 3 2 4 6 2" xfId="26934" xr:uid="{00000000-0005-0000-0000-0000FFA60000}"/>
    <cellStyle name="Output 2 3 2 4 7" xfId="22409" xr:uid="{00000000-0005-0000-0000-000000A70000}"/>
    <cellStyle name="Output 2 3 2 4 7 2" xfId="22410" xr:uid="{00000000-0005-0000-0000-000001A70000}"/>
    <cellStyle name="Output 2 3 2 4 7 3" xfId="33904" xr:uid="{00000000-0005-0000-0000-000002A70000}"/>
    <cellStyle name="Output 2 3 2 4 8" xfId="22411" xr:uid="{00000000-0005-0000-0000-000003A70000}"/>
    <cellStyle name="Output 2 3 2 4 8 2" xfId="22412" xr:uid="{00000000-0005-0000-0000-000004A70000}"/>
    <cellStyle name="Output 2 3 2 4 8 3" xfId="43939" xr:uid="{00000000-0005-0000-0000-000005A70000}"/>
    <cellStyle name="Output 2 3 2 4 9" xfId="23183" xr:uid="{00000000-0005-0000-0000-000006A70000}"/>
    <cellStyle name="Output 2 3 2 5" xfId="22413" xr:uid="{00000000-0005-0000-0000-000007A70000}"/>
    <cellStyle name="Output 2 3 2 5 2" xfId="22414" xr:uid="{00000000-0005-0000-0000-000008A70000}"/>
    <cellStyle name="Output 2 3 2 5 2 2" xfId="26940" xr:uid="{00000000-0005-0000-0000-000009A70000}"/>
    <cellStyle name="Output 2 3 2 5 3" xfId="22415" xr:uid="{00000000-0005-0000-0000-00000AA70000}"/>
    <cellStyle name="Output 2 3 2 5 3 2" xfId="26941" xr:uid="{00000000-0005-0000-0000-00000BA70000}"/>
    <cellStyle name="Output 2 3 2 5 4" xfId="22416" xr:uid="{00000000-0005-0000-0000-00000CA70000}"/>
    <cellStyle name="Output 2 3 2 5 4 2" xfId="26942" xr:uid="{00000000-0005-0000-0000-00000DA70000}"/>
    <cellStyle name="Output 2 3 2 5 5" xfId="22417" xr:uid="{00000000-0005-0000-0000-00000EA70000}"/>
    <cellStyle name="Output 2 3 2 5 5 2" xfId="26943" xr:uid="{00000000-0005-0000-0000-00000FA70000}"/>
    <cellStyle name="Output 2 3 2 5 6" xfId="22418" xr:uid="{00000000-0005-0000-0000-000010A70000}"/>
    <cellStyle name="Output 2 3 2 5 6 2" xfId="26939" xr:uid="{00000000-0005-0000-0000-000011A70000}"/>
    <cellStyle name="Output 2 3 2 5 7" xfId="22419" xr:uid="{00000000-0005-0000-0000-000012A70000}"/>
    <cellStyle name="Output 2 3 2 5 7 2" xfId="22420" xr:uid="{00000000-0005-0000-0000-000013A70000}"/>
    <cellStyle name="Output 2 3 2 5 7 3" xfId="33905" xr:uid="{00000000-0005-0000-0000-000014A70000}"/>
    <cellStyle name="Output 2 3 2 5 8" xfId="22421" xr:uid="{00000000-0005-0000-0000-000015A70000}"/>
    <cellStyle name="Output 2 3 2 5 8 2" xfId="22422" xr:uid="{00000000-0005-0000-0000-000016A70000}"/>
    <cellStyle name="Output 2 3 2 5 8 3" xfId="43940" xr:uid="{00000000-0005-0000-0000-000017A70000}"/>
    <cellStyle name="Output 2 3 2 5 9" xfId="23184" xr:uid="{00000000-0005-0000-0000-000018A70000}"/>
    <cellStyle name="Output 2 3 2 6" xfId="22423" xr:uid="{00000000-0005-0000-0000-000019A70000}"/>
    <cellStyle name="Output 2 3 2 6 2" xfId="22424" xr:uid="{00000000-0005-0000-0000-00001AA70000}"/>
    <cellStyle name="Output 2 3 2 6 2 2" xfId="26945" xr:uid="{00000000-0005-0000-0000-00001BA70000}"/>
    <cellStyle name="Output 2 3 2 6 3" xfId="22425" xr:uid="{00000000-0005-0000-0000-00001CA70000}"/>
    <cellStyle name="Output 2 3 2 6 3 2" xfId="26946" xr:uid="{00000000-0005-0000-0000-00001DA70000}"/>
    <cellStyle name="Output 2 3 2 6 4" xfId="22426" xr:uid="{00000000-0005-0000-0000-00001EA70000}"/>
    <cellStyle name="Output 2 3 2 6 4 2" xfId="26947" xr:uid="{00000000-0005-0000-0000-00001FA70000}"/>
    <cellStyle name="Output 2 3 2 6 5" xfId="22427" xr:uid="{00000000-0005-0000-0000-000020A70000}"/>
    <cellStyle name="Output 2 3 2 6 5 2" xfId="26948" xr:uid="{00000000-0005-0000-0000-000021A70000}"/>
    <cellStyle name="Output 2 3 2 6 6" xfId="22428" xr:uid="{00000000-0005-0000-0000-000022A70000}"/>
    <cellStyle name="Output 2 3 2 6 6 2" xfId="26944" xr:uid="{00000000-0005-0000-0000-000023A70000}"/>
    <cellStyle name="Output 2 3 2 6 7" xfId="22429" xr:uid="{00000000-0005-0000-0000-000024A70000}"/>
    <cellStyle name="Output 2 3 2 6 7 2" xfId="22430" xr:uid="{00000000-0005-0000-0000-000025A70000}"/>
    <cellStyle name="Output 2 3 2 6 7 3" xfId="33906" xr:uid="{00000000-0005-0000-0000-000026A70000}"/>
    <cellStyle name="Output 2 3 2 6 8" xfId="22431" xr:uid="{00000000-0005-0000-0000-000027A70000}"/>
    <cellStyle name="Output 2 3 2 6 8 2" xfId="22432" xr:uid="{00000000-0005-0000-0000-000028A70000}"/>
    <cellStyle name="Output 2 3 2 6 8 3" xfId="43941" xr:uid="{00000000-0005-0000-0000-000029A70000}"/>
    <cellStyle name="Output 2 3 2 6 9" xfId="23185" xr:uid="{00000000-0005-0000-0000-00002AA70000}"/>
    <cellStyle name="Output 2 3 2 7" xfId="22433" xr:uid="{00000000-0005-0000-0000-00002BA70000}"/>
    <cellStyle name="Output 2 3 2 7 2" xfId="22434" xr:uid="{00000000-0005-0000-0000-00002CA70000}"/>
    <cellStyle name="Output 2 3 2 7 2 2" xfId="26950" xr:uid="{00000000-0005-0000-0000-00002DA70000}"/>
    <cellStyle name="Output 2 3 2 7 3" xfId="22435" xr:uid="{00000000-0005-0000-0000-00002EA70000}"/>
    <cellStyle name="Output 2 3 2 7 3 2" xfId="26951" xr:uid="{00000000-0005-0000-0000-00002FA70000}"/>
    <cellStyle name="Output 2 3 2 7 4" xfId="22436" xr:uid="{00000000-0005-0000-0000-000030A70000}"/>
    <cellStyle name="Output 2 3 2 7 4 2" xfId="26952" xr:uid="{00000000-0005-0000-0000-000031A70000}"/>
    <cellStyle name="Output 2 3 2 7 5" xfId="22437" xr:uid="{00000000-0005-0000-0000-000032A70000}"/>
    <cellStyle name="Output 2 3 2 7 5 2" xfId="26953" xr:uid="{00000000-0005-0000-0000-000033A70000}"/>
    <cellStyle name="Output 2 3 2 7 6" xfId="22438" xr:uid="{00000000-0005-0000-0000-000034A70000}"/>
    <cellStyle name="Output 2 3 2 7 6 2" xfId="26949" xr:uid="{00000000-0005-0000-0000-000035A70000}"/>
    <cellStyle name="Output 2 3 2 7 7" xfId="22439" xr:uid="{00000000-0005-0000-0000-000036A70000}"/>
    <cellStyle name="Output 2 3 2 7 7 2" xfId="22440" xr:uid="{00000000-0005-0000-0000-000037A70000}"/>
    <cellStyle name="Output 2 3 2 7 7 3" xfId="33907" xr:uid="{00000000-0005-0000-0000-000038A70000}"/>
    <cellStyle name="Output 2 3 2 7 8" xfId="22441" xr:uid="{00000000-0005-0000-0000-000039A70000}"/>
    <cellStyle name="Output 2 3 2 7 8 2" xfId="22442" xr:uid="{00000000-0005-0000-0000-00003AA70000}"/>
    <cellStyle name="Output 2 3 2 7 8 3" xfId="43942" xr:uid="{00000000-0005-0000-0000-00003BA70000}"/>
    <cellStyle name="Output 2 3 2 7 9" xfId="23186" xr:uid="{00000000-0005-0000-0000-00003CA70000}"/>
    <cellStyle name="Output 2 3 2 8" xfId="22443" xr:uid="{00000000-0005-0000-0000-00003DA70000}"/>
    <cellStyle name="Output 2 3 2 8 2" xfId="22444" xr:uid="{00000000-0005-0000-0000-00003EA70000}"/>
    <cellStyle name="Output 2 3 2 8 2 2" xfId="26955" xr:uid="{00000000-0005-0000-0000-00003FA70000}"/>
    <cellStyle name="Output 2 3 2 8 3" xfId="22445" xr:uid="{00000000-0005-0000-0000-000040A70000}"/>
    <cellStyle name="Output 2 3 2 8 3 2" xfId="26956" xr:uid="{00000000-0005-0000-0000-000041A70000}"/>
    <cellStyle name="Output 2 3 2 8 4" xfId="22446" xr:uid="{00000000-0005-0000-0000-000042A70000}"/>
    <cellStyle name="Output 2 3 2 8 4 2" xfId="26957" xr:uid="{00000000-0005-0000-0000-000043A70000}"/>
    <cellStyle name="Output 2 3 2 8 5" xfId="22447" xr:uid="{00000000-0005-0000-0000-000044A70000}"/>
    <cellStyle name="Output 2 3 2 8 5 2" xfId="26958" xr:uid="{00000000-0005-0000-0000-000045A70000}"/>
    <cellStyle name="Output 2 3 2 8 6" xfId="22448" xr:uid="{00000000-0005-0000-0000-000046A70000}"/>
    <cellStyle name="Output 2 3 2 8 6 2" xfId="26954" xr:uid="{00000000-0005-0000-0000-000047A70000}"/>
    <cellStyle name="Output 2 3 2 8 7" xfId="22449" xr:uid="{00000000-0005-0000-0000-000048A70000}"/>
    <cellStyle name="Output 2 3 2 8 7 2" xfId="22450" xr:uid="{00000000-0005-0000-0000-000049A70000}"/>
    <cellStyle name="Output 2 3 2 8 7 3" xfId="33908" xr:uid="{00000000-0005-0000-0000-00004AA70000}"/>
    <cellStyle name="Output 2 3 2 8 8" xfId="22451" xr:uid="{00000000-0005-0000-0000-00004BA70000}"/>
    <cellStyle name="Output 2 3 2 8 8 2" xfId="22452" xr:uid="{00000000-0005-0000-0000-00004CA70000}"/>
    <cellStyle name="Output 2 3 2 8 8 3" xfId="43943" xr:uid="{00000000-0005-0000-0000-00004DA70000}"/>
    <cellStyle name="Output 2 3 2 8 9" xfId="23187" xr:uid="{00000000-0005-0000-0000-00004EA70000}"/>
    <cellStyle name="Output 2 3 2 9" xfId="22453" xr:uid="{00000000-0005-0000-0000-00004FA70000}"/>
    <cellStyle name="Output 2 3 2 9 2" xfId="22454" xr:uid="{00000000-0005-0000-0000-000050A70000}"/>
    <cellStyle name="Output 2 3 2 9 2 2" xfId="26959" xr:uid="{00000000-0005-0000-0000-000051A70000}"/>
    <cellStyle name="Output 2 3 2 9 3" xfId="22455" xr:uid="{00000000-0005-0000-0000-000052A70000}"/>
    <cellStyle name="Output 2 3 2 9 3 2" xfId="22456" xr:uid="{00000000-0005-0000-0000-000053A70000}"/>
    <cellStyle name="Output 2 3 2 9 3 3" xfId="33909" xr:uid="{00000000-0005-0000-0000-000054A70000}"/>
    <cellStyle name="Output 2 3 2 9 4" xfId="22457" xr:uid="{00000000-0005-0000-0000-000055A70000}"/>
    <cellStyle name="Output 2 3 2 9 4 2" xfId="22458" xr:uid="{00000000-0005-0000-0000-000056A70000}"/>
    <cellStyle name="Output 2 3 2 9 4 3" xfId="43944" xr:uid="{00000000-0005-0000-0000-000057A70000}"/>
    <cellStyle name="Output 2 3 2 9 5" xfId="23188" xr:uid="{00000000-0005-0000-0000-000058A70000}"/>
    <cellStyle name="Output 2 3 3" xfId="22459" xr:uid="{00000000-0005-0000-0000-000059A70000}"/>
    <cellStyle name="Output 2 3 3 2" xfId="22460" xr:uid="{00000000-0005-0000-0000-00005AA70000}"/>
    <cellStyle name="Output 2 3 3 2 2" xfId="26961" xr:uid="{00000000-0005-0000-0000-00005BA70000}"/>
    <cellStyle name="Output 2 3 3 3" xfId="22461" xr:uid="{00000000-0005-0000-0000-00005CA70000}"/>
    <cellStyle name="Output 2 3 3 3 2" xfId="26962" xr:uid="{00000000-0005-0000-0000-00005DA70000}"/>
    <cellStyle name="Output 2 3 3 4" xfId="22462" xr:uid="{00000000-0005-0000-0000-00005EA70000}"/>
    <cellStyle name="Output 2 3 3 4 2" xfId="26963" xr:uid="{00000000-0005-0000-0000-00005FA70000}"/>
    <cellStyle name="Output 2 3 3 5" xfId="22463" xr:uid="{00000000-0005-0000-0000-000060A70000}"/>
    <cellStyle name="Output 2 3 3 5 2" xfId="26964" xr:uid="{00000000-0005-0000-0000-000061A70000}"/>
    <cellStyle name="Output 2 3 3 6" xfId="22464" xr:uid="{00000000-0005-0000-0000-000062A70000}"/>
    <cellStyle name="Output 2 3 3 6 2" xfId="26960" xr:uid="{00000000-0005-0000-0000-000063A70000}"/>
    <cellStyle name="Output 2 3 3 7" xfId="22465" xr:uid="{00000000-0005-0000-0000-000064A70000}"/>
    <cellStyle name="Output 2 3 3 7 2" xfId="22466" xr:uid="{00000000-0005-0000-0000-000065A70000}"/>
    <cellStyle name="Output 2 3 3 7 3" xfId="33910" xr:uid="{00000000-0005-0000-0000-000066A70000}"/>
    <cellStyle name="Output 2 3 3 8" xfId="22467" xr:uid="{00000000-0005-0000-0000-000067A70000}"/>
    <cellStyle name="Output 2 3 3 8 2" xfId="22468" xr:uid="{00000000-0005-0000-0000-000068A70000}"/>
    <cellStyle name="Output 2 3 3 8 3" xfId="43945" xr:uid="{00000000-0005-0000-0000-000069A70000}"/>
    <cellStyle name="Output 2 3 3 9" xfId="23189" xr:uid="{00000000-0005-0000-0000-00006AA70000}"/>
    <cellStyle name="Output 2 3 4" xfId="22469" xr:uid="{00000000-0005-0000-0000-00006BA70000}"/>
    <cellStyle name="Output 2 3 4 2" xfId="22470" xr:uid="{00000000-0005-0000-0000-00006CA70000}"/>
    <cellStyle name="Output 2 3 4 2 2" xfId="26966" xr:uid="{00000000-0005-0000-0000-00006DA70000}"/>
    <cellStyle name="Output 2 3 4 3" xfId="22471" xr:uid="{00000000-0005-0000-0000-00006EA70000}"/>
    <cellStyle name="Output 2 3 4 3 2" xfId="26967" xr:uid="{00000000-0005-0000-0000-00006FA70000}"/>
    <cellStyle name="Output 2 3 4 4" xfId="22472" xr:uid="{00000000-0005-0000-0000-000070A70000}"/>
    <cellStyle name="Output 2 3 4 4 2" xfId="26968" xr:uid="{00000000-0005-0000-0000-000071A70000}"/>
    <cellStyle name="Output 2 3 4 5" xfId="22473" xr:uid="{00000000-0005-0000-0000-000072A70000}"/>
    <cellStyle name="Output 2 3 4 5 2" xfId="26969" xr:uid="{00000000-0005-0000-0000-000073A70000}"/>
    <cellStyle name="Output 2 3 4 6" xfId="22474" xr:uid="{00000000-0005-0000-0000-000074A70000}"/>
    <cellStyle name="Output 2 3 4 6 2" xfId="26965" xr:uid="{00000000-0005-0000-0000-000075A70000}"/>
    <cellStyle name="Output 2 3 4 7" xfId="22475" xr:uid="{00000000-0005-0000-0000-000076A70000}"/>
    <cellStyle name="Output 2 3 4 7 2" xfId="22476" xr:uid="{00000000-0005-0000-0000-000077A70000}"/>
    <cellStyle name="Output 2 3 4 7 3" xfId="33911" xr:uid="{00000000-0005-0000-0000-000078A70000}"/>
    <cellStyle name="Output 2 3 4 8" xfId="22477" xr:uid="{00000000-0005-0000-0000-000079A70000}"/>
    <cellStyle name="Output 2 3 4 8 2" xfId="22478" xr:uid="{00000000-0005-0000-0000-00007AA70000}"/>
    <cellStyle name="Output 2 3 4 8 3" xfId="43946" xr:uid="{00000000-0005-0000-0000-00007BA70000}"/>
    <cellStyle name="Output 2 3 4 9" xfId="23190" xr:uid="{00000000-0005-0000-0000-00007CA70000}"/>
    <cellStyle name="Output 2 3 5" xfId="22479" xr:uid="{00000000-0005-0000-0000-00007DA70000}"/>
    <cellStyle name="Output 2 3 5 2" xfId="26902" xr:uid="{00000000-0005-0000-0000-00007EA70000}"/>
    <cellStyle name="Output 2 3 6" xfId="22480" xr:uid="{00000000-0005-0000-0000-00007FA70000}"/>
    <cellStyle name="Output 2 3 6 2" xfId="22481" xr:uid="{00000000-0005-0000-0000-000080A70000}"/>
    <cellStyle name="Output 2 3 6 3" xfId="33900" xr:uid="{00000000-0005-0000-0000-000081A70000}"/>
    <cellStyle name="Output 2 3 7" xfId="22482" xr:uid="{00000000-0005-0000-0000-000082A70000}"/>
    <cellStyle name="Output 2 3 7 2" xfId="22483" xr:uid="{00000000-0005-0000-0000-000083A70000}"/>
    <cellStyle name="Output 2 3 7 3" xfId="43935" xr:uid="{00000000-0005-0000-0000-000084A70000}"/>
    <cellStyle name="Output 2 3 8" xfId="23179" xr:uid="{00000000-0005-0000-0000-000085A70000}"/>
    <cellStyle name="Output 2 4" xfId="22484" xr:uid="{00000000-0005-0000-0000-000086A70000}"/>
    <cellStyle name="Output 2 4 10" xfId="22485" xr:uid="{00000000-0005-0000-0000-000087A70000}"/>
    <cellStyle name="Output 2 4 10 2" xfId="26971" xr:uid="{00000000-0005-0000-0000-000088A70000}"/>
    <cellStyle name="Output 2 4 11" xfId="22486" xr:uid="{00000000-0005-0000-0000-000089A70000}"/>
    <cellStyle name="Output 2 4 11 2" xfId="26972" xr:uid="{00000000-0005-0000-0000-00008AA70000}"/>
    <cellStyle name="Output 2 4 12" xfId="22487" xr:uid="{00000000-0005-0000-0000-00008BA70000}"/>
    <cellStyle name="Output 2 4 12 2" xfId="26970" xr:uid="{00000000-0005-0000-0000-00008CA70000}"/>
    <cellStyle name="Output 2 4 13" xfId="22488" xr:uid="{00000000-0005-0000-0000-00008DA70000}"/>
    <cellStyle name="Output 2 4 13 2" xfId="22489" xr:uid="{00000000-0005-0000-0000-00008EA70000}"/>
    <cellStyle name="Output 2 4 13 3" xfId="33912" xr:uid="{00000000-0005-0000-0000-00008FA70000}"/>
    <cellStyle name="Output 2 4 14" xfId="22490" xr:uid="{00000000-0005-0000-0000-000090A70000}"/>
    <cellStyle name="Output 2 4 14 2" xfId="22491" xr:uid="{00000000-0005-0000-0000-000091A70000}"/>
    <cellStyle name="Output 2 4 14 3" xfId="43947" xr:uid="{00000000-0005-0000-0000-000092A70000}"/>
    <cellStyle name="Output 2 4 15" xfId="23191" xr:uid="{00000000-0005-0000-0000-000093A70000}"/>
    <cellStyle name="Output 2 4 2" xfId="22492" xr:uid="{00000000-0005-0000-0000-000094A70000}"/>
    <cellStyle name="Output 2 4 2 10" xfId="22493" xr:uid="{00000000-0005-0000-0000-000095A70000}"/>
    <cellStyle name="Output 2 4 2 10 2" xfId="22494" xr:uid="{00000000-0005-0000-0000-000096A70000}"/>
    <cellStyle name="Output 2 4 2 10 3" xfId="43948" xr:uid="{00000000-0005-0000-0000-000097A70000}"/>
    <cellStyle name="Output 2 4 2 11" xfId="23192" xr:uid="{00000000-0005-0000-0000-000098A70000}"/>
    <cellStyle name="Output 2 4 2 2" xfId="22495" xr:uid="{00000000-0005-0000-0000-000099A70000}"/>
    <cellStyle name="Output 2 4 2 2 2" xfId="22496" xr:uid="{00000000-0005-0000-0000-00009AA70000}"/>
    <cellStyle name="Output 2 4 2 2 2 2" xfId="26975" xr:uid="{00000000-0005-0000-0000-00009BA70000}"/>
    <cellStyle name="Output 2 4 2 2 3" xfId="22497" xr:uid="{00000000-0005-0000-0000-00009CA70000}"/>
    <cellStyle name="Output 2 4 2 2 3 2" xfId="26976" xr:uid="{00000000-0005-0000-0000-00009DA70000}"/>
    <cellStyle name="Output 2 4 2 2 4" xfId="22498" xr:uid="{00000000-0005-0000-0000-00009EA70000}"/>
    <cellStyle name="Output 2 4 2 2 4 2" xfId="26977" xr:uid="{00000000-0005-0000-0000-00009FA70000}"/>
    <cellStyle name="Output 2 4 2 2 5" xfId="22499" xr:uid="{00000000-0005-0000-0000-0000A0A70000}"/>
    <cellStyle name="Output 2 4 2 2 5 2" xfId="26978" xr:uid="{00000000-0005-0000-0000-0000A1A70000}"/>
    <cellStyle name="Output 2 4 2 2 6" xfId="26974" xr:uid="{00000000-0005-0000-0000-0000A2A70000}"/>
    <cellStyle name="Output 2 4 2 3" xfId="22500" xr:uid="{00000000-0005-0000-0000-0000A3A70000}"/>
    <cellStyle name="Output 2 4 2 3 2" xfId="22501" xr:uid="{00000000-0005-0000-0000-0000A4A70000}"/>
    <cellStyle name="Output 2 4 2 3 2 2" xfId="26980" xr:uid="{00000000-0005-0000-0000-0000A5A70000}"/>
    <cellStyle name="Output 2 4 2 3 3" xfId="22502" xr:uid="{00000000-0005-0000-0000-0000A6A70000}"/>
    <cellStyle name="Output 2 4 2 3 3 2" xfId="26981" xr:uid="{00000000-0005-0000-0000-0000A7A70000}"/>
    <cellStyle name="Output 2 4 2 3 4" xfId="22503" xr:uid="{00000000-0005-0000-0000-0000A8A70000}"/>
    <cellStyle name="Output 2 4 2 3 4 2" xfId="26982" xr:uid="{00000000-0005-0000-0000-0000A9A70000}"/>
    <cellStyle name="Output 2 4 2 3 5" xfId="22504" xr:uid="{00000000-0005-0000-0000-0000AAA70000}"/>
    <cellStyle name="Output 2 4 2 3 5 2" xfId="26983" xr:uid="{00000000-0005-0000-0000-0000ABA70000}"/>
    <cellStyle name="Output 2 4 2 3 6" xfId="26979" xr:uid="{00000000-0005-0000-0000-0000ACA70000}"/>
    <cellStyle name="Output 2 4 2 4" xfId="22505" xr:uid="{00000000-0005-0000-0000-0000ADA70000}"/>
    <cellStyle name="Output 2 4 2 4 2" xfId="22506" xr:uid="{00000000-0005-0000-0000-0000AEA70000}"/>
    <cellStyle name="Output 2 4 2 4 2 2" xfId="26985" xr:uid="{00000000-0005-0000-0000-0000AFA70000}"/>
    <cellStyle name="Output 2 4 2 4 3" xfId="22507" xr:uid="{00000000-0005-0000-0000-0000B0A70000}"/>
    <cellStyle name="Output 2 4 2 4 3 2" xfId="26986" xr:uid="{00000000-0005-0000-0000-0000B1A70000}"/>
    <cellStyle name="Output 2 4 2 4 4" xfId="22508" xr:uid="{00000000-0005-0000-0000-0000B2A70000}"/>
    <cellStyle name="Output 2 4 2 4 4 2" xfId="26987" xr:uid="{00000000-0005-0000-0000-0000B3A70000}"/>
    <cellStyle name="Output 2 4 2 4 5" xfId="22509" xr:uid="{00000000-0005-0000-0000-0000B4A70000}"/>
    <cellStyle name="Output 2 4 2 4 5 2" xfId="26988" xr:uid="{00000000-0005-0000-0000-0000B5A70000}"/>
    <cellStyle name="Output 2 4 2 4 6" xfId="26984" xr:uid="{00000000-0005-0000-0000-0000B6A70000}"/>
    <cellStyle name="Output 2 4 2 5" xfId="22510" xr:uid="{00000000-0005-0000-0000-0000B7A70000}"/>
    <cellStyle name="Output 2 4 2 5 2" xfId="22511" xr:uid="{00000000-0005-0000-0000-0000B8A70000}"/>
    <cellStyle name="Output 2 4 2 5 2 2" xfId="26990" xr:uid="{00000000-0005-0000-0000-0000B9A70000}"/>
    <cellStyle name="Output 2 4 2 5 3" xfId="22512" xr:uid="{00000000-0005-0000-0000-0000BAA70000}"/>
    <cellStyle name="Output 2 4 2 5 3 2" xfId="26991" xr:uid="{00000000-0005-0000-0000-0000BBA70000}"/>
    <cellStyle name="Output 2 4 2 5 4" xfId="22513" xr:uid="{00000000-0005-0000-0000-0000BCA70000}"/>
    <cellStyle name="Output 2 4 2 5 4 2" xfId="26992" xr:uid="{00000000-0005-0000-0000-0000BDA70000}"/>
    <cellStyle name="Output 2 4 2 5 5" xfId="22514" xr:uid="{00000000-0005-0000-0000-0000BEA70000}"/>
    <cellStyle name="Output 2 4 2 5 5 2" xfId="26993" xr:uid="{00000000-0005-0000-0000-0000BFA70000}"/>
    <cellStyle name="Output 2 4 2 5 6" xfId="26989" xr:uid="{00000000-0005-0000-0000-0000C0A70000}"/>
    <cellStyle name="Output 2 4 2 6" xfId="22515" xr:uid="{00000000-0005-0000-0000-0000C1A70000}"/>
    <cellStyle name="Output 2 4 2 6 2" xfId="26994" xr:uid="{00000000-0005-0000-0000-0000C2A70000}"/>
    <cellStyle name="Output 2 4 2 7" xfId="22516" xr:uid="{00000000-0005-0000-0000-0000C3A70000}"/>
    <cellStyle name="Output 2 4 2 7 2" xfId="26995" xr:uid="{00000000-0005-0000-0000-0000C4A70000}"/>
    <cellStyle name="Output 2 4 2 8" xfId="22517" xr:uid="{00000000-0005-0000-0000-0000C5A70000}"/>
    <cellStyle name="Output 2 4 2 8 2" xfId="26973" xr:uid="{00000000-0005-0000-0000-0000C6A70000}"/>
    <cellStyle name="Output 2 4 2 9" xfId="22518" xr:uid="{00000000-0005-0000-0000-0000C7A70000}"/>
    <cellStyle name="Output 2 4 2 9 2" xfId="22519" xr:uid="{00000000-0005-0000-0000-0000C8A70000}"/>
    <cellStyle name="Output 2 4 2 9 3" xfId="33913" xr:uid="{00000000-0005-0000-0000-0000C9A70000}"/>
    <cellStyle name="Output 2 4 3" xfId="22520" xr:uid="{00000000-0005-0000-0000-0000CAA70000}"/>
    <cellStyle name="Output 2 4 3 2" xfId="22521" xr:uid="{00000000-0005-0000-0000-0000CBA70000}"/>
    <cellStyle name="Output 2 4 3 2 2" xfId="26997" xr:uid="{00000000-0005-0000-0000-0000CCA70000}"/>
    <cellStyle name="Output 2 4 3 3" xfId="22522" xr:uid="{00000000-0005-0000-0000-0000CDA70000}"/>
    <cellStyle name="Output 2 4 3 3 2" xfId="26998" xr:uid="{00000000-0005-0000-0000-0000CEA70000}"/>
    <cellStyle name="Output 2 4 3 4" xfId="22523" xr:uid="{00000000-0005-0000-0000-0000CFA70000}"/>
    <cellStyle name="Output 2 4 3 4 2" xfId="26999" xr:uid="{00000000-0005-0000-0000-0000D0A70000}"/>
    <cellStyle name="Output 2 4 3 5" xfId="22524" xr:uid="{00000000-0005-0000-0000-0000D1A70000}"/>
    <cellStyle name="Output 2 4 3 5 2" xfId="27000" xr:uid="{00000000-0005-0000-0000-0000D2A70000}"/>
    <cellStyle name="Output 2 4 3 6" xfId="22525" xr:uid="{00000000-0005-0000-0000-0000D3A70000}"/>
    <cellStyle name="Output 2 4 3 6 2" xfId="26996" xr:uid="{00000000-0005-0000-0000-0000D4A70000}"/>
    <cellStyle name="Output 2 4 3 7" xfId="22526" xr:uid="{00000000-0005-0000-0000-0000D5A70000}"/>
    <cellStyle name="Output 2 4 3 7 2" xfId="22527" xr:uid="{00000000-0005-0000-0000-0000D6A70000}"/>
    <cellStyle name="Output 2 4 3 7 3" xfId="33914" xr:uid="{00000000-0005-0000-0000-0000D7A70000}"/>
    <cellStyle name="Output 2 4 3 8" xfId="22528" xr:uid="{00000000-0005-0000-0000-0000D8A70000}"/>
    <cellStyle name="Output 2 4 3 8 2" xfId="22529" xr:uid="{00000000-0005-0000-0000-0000D9A70000}"/>
    <cellStyle name="Output 2 4 3 8 3" xfId="43949" xr:uid="{00000000-0005-0000-0000-0000DAA70000}"/>
    <cellStyle name="Output 2 4 3 9" xfId="23193" xr:uid="{00000000-0005-0000-0000-0000DBA70000}"/>
    <cellStyle name="Output 2 4 4" xfId="22530" xr:uid="{00000000-0005-0000-0000-0000DCA70000}"/>
    <cellStyle name="Output 2 4 4 2" xfId="22531" xr:uid="{00000000-0005-0000-0000-0000DDA70000}"/>
    <cellStyle name="Output 2 4 4 2 2" xfId="27002" xr:uid="{00000000-0005-0000-0000-0000DEA70000}"/>
    <cellStyle name="Output 2 4 4 3" xfId="22532" xr:uid="{00000000-0005-0000-0000-0000DFA70000}"/>
    <cellStyle name="Output 2 4 4 3 2" xfId="27003" xr:uid="{00000000-0005-0000-0000-0000E0A70000}"/>
    <cellStyle name="Output 2 4 4 4" xfId="22533" xr:uid="{00000000-0005-0000-0000-0000E1A70000}"/>
    <cellStyle name="Output 2 4 4 4 2" xfId="27004" xr:uid="{00000000-0005-0000-0000-0000E2A70000}"/>
    <cellStyle name="Output 2 4 4 5" xfId="22534" xr:uid="{00000000-0005-0000-0000-0000E3A70000}"/>
    <cellStyle name="Output 2 4 4 5 2" xfId="27005" xr:uid="{00000000-0005-0000-0000-0000E4A70000}"/>
    <cellStyle name="Output 2 4 4 6" xfId="22535" xr:uid="{00000000-0005-0000-0000-0000E5A70000}"/>
    <cellStyle name="Output 2 4 4 6 2" xfId="27001" xr:uid="{00000000-0005-0000-0000-0000E6A70000}"/>
    <cellStyle name="Output 2 4 4 7" xfId="22536" xr:uid="{00000000-0005-0000-0000-0000E7A70000}"/>
    <cellStyle name="Output 2 4 4 7 2" xfId="22537" xr:uid="{00000000-0005-0000-0000-0000E8A70000}"/>
    <cellStyle name="Output 2 4 4 7 3" xfId="33915" xr:uid="{00000000-0005-0000-0000-0000E9A70000}"/>
    <cellStyle name="Output 2 4 4 8" xfId="22538" xr:uid="{00000000-0005-0000-0000-0000EAA70000}"/>
    <cellStyle name="Output 2 4 4 8 2" xfId="22539" xr:uid="{00000000-0005-0000-0000-0000EBA70000}"/>
    <cellStyle name="Output 2 4 4 8 3" xfId="43950" xr:uid="{00000000-0005-0000-0000-0000ECA70000}"/>
    <cellStyle name="Output 2 4 4 9" xfId="23194" xr:uid="{00000000-0005-0000-0000-0000EDA70000}"/>
    <cellStyle name="Output 2 4 5" xfId="22540" xr:uid="{00000000-0005-0000-0000-0000EEA70000}"/>
    <cellStyle name="Output 2 4 5 2" xfId="22541" xr:uid="{00000000-0005-0000-0000-0000EFA70000}"/>
    <cellStyle name="Output 2 4 5 2 2" xfId="27007" xr:uid="{00000000-0005-0000-0000-0000F0A70000}"/>
    <cellStyle name="Output 2 4 5 3" xfId="22542" xr:uid="{00000000-0005-0000-0000-0000F1A70000}"/>
    <cellStyle name="Output 2 4 5 3 2" xfId="27008" xr:uid="{00000000-0005-0000-0000-0000F2A70000}"/>
    <cellStyle name="Output 2 4 5 4" xfId="22543" xr:uid="{00000000-0005-0000-0000-0000F3A70000}"/>
    <cellStyle name="Output 2 4 5 4 2" xfId="27009" xr:uid="{00000000-0005-0000-0000-0000F4A70000}"/>
    <cellStyle name="Output 2 4 5 5" xfId="22544" xr:uid="{00000000-0005-0000-0000-0000F5A70000}"/>
    <cellStyle name="Output 2 4 5 5 2" xfId="27010" xr:uid="{00000000-0005-0000-0000-0000F6A70000}"/>
    <cellStyle name="Output 2 4 5 6" xfId="22545" xr:uid="{00000000-0005-0000-0000-0000F7A70000}"/>
    <cellStyle name="Output 2 4 5 6 2" xfId="27006" xr:uid="{00000000-0005-0000-0000-0000F8A70000}"/>
    <cellStyle name="Output 2 4 5 7" xfId="22546" xr:uid="{00000000-0005-0000-0000-0000F9A70000}"/>
    <cellStyle name="Output 2 4 5 7 2" xfId="22547" xr:uid="{00000000-0005-0000-0000-0000FAA70000}"/>
    <cellStyle name="Output 2 4 5 7 3" xfId="33916" xr:uid="{00000000-0005-0000-0000-0000FBA70000}"/>
    <cellStyle name="Output 2 4 5 8" xfId="22548" xr:uid="{00000000-0005-0000-0000-0000FCA70000}"/>
    <cellStyle name="Output 2 4 5 8 2" xfId="22549" xr:uid="{00000000-0005-0000-0000-0000FDA70000}"/>
    <cellStyle name="Output 2 4 5 8 3" xfId="43951" xr:uid="{00000000-0005-0000-0000-0000FEA70000}"/>
    <cellStyle name="Output 2 4 5 9" xfId="23195" xr:uid="{00000000-0005-0000-0000-0000FFA70000}"/>
    <cellStyle name="Output 2 4 6" xfId="22550" xr:uid="{00000000-0005-0000-0000-000000A80000}"/>
    <cellStyle name="Output 2 4 6 2" xfId="22551" xr:uid="{00000000-0005-0000-0000-000001A80000}"/>
    <cellStyle name="Output 2 4 6 2 2" xfId="27012" xr:uid="{00000000-0005-0000-0000-000002A80000}"/>
    <cellStyle name="Output 2 4 6 3" xfId="22552" xr:uid="{00000000-0005-0000-0000-000003A80000}"/>
    <cellStyle name="Output 2 4 6 3 2" xfId="27013" xr:uid="{00000000-0005-0000-0000-000004A80000}"/>
    <cellStyle name="Output 2 4 6 4" xfId="22553" xr:uid="{00000000-0005-0000-0000-000005A80000}"/>
    <cellStyle name="Output 2 4 6 4 2" xfId="27014" xr:uid="{00000000-0005-0000-0000-000006A80000}"/>
    <cellStyle name="Output 2 4 6 5" xfId="22554" xr:uid="{00000000-0005-0000-0000-000007A80000}"/>
    <cellStyle name="Output 2 4 6 5 2" xfId="27015" xr:uid="{00000000-0005-0000-0000-000008A80000}"/>
    <cellStyle name="Output 2 4 6 6" xfId="22555" xr:uid="{00000000-0005-0000-0000-000009A80000}"/>
    <cellStyle name="Output 2 4 6 6 2" xfId="27011" xr:uid="{00000000-0005-0000-0000-00000AA80000}"/>
    <cellStyle name="Output 2 4 6 7" xfId="22556" xr:uid="{00000000-0005-0000-0000-00000BA80000}"/>
    <cellStyle name="Output 2 4 6 7 2" xfId="22557" xr:uid="{00000000-0005-0000-0000-00000CA80000}"/>
    <cellStyle name="Output 2 4 6 7 3" xfId="33917" xr:uid="{00000000-0005-0000-0000-00000DA80000}"/>
    <cellStyle name="Output 2 4 6 8" xfId="22558" xr:uid="{00000000-0005-0000-0000-00000EA80000}"/>
    <cellStyle name="Output 2 4 6 8 2" xfId="22559" xr:uid="{00000000-0005-0000-0000-00000FA80000}"/>
    <cellStyle name="Output 2 4 6 8 3" xfId="43952" xr:uid="{00000000-0005-0000-0000-000010A80000}"/>
    <cellStyle name="Output 2 4 6 9" xfId="23196" xr:uid="{00000000-0005-0000-0000-000011A80000}"/>
    <cellStyle name="Output 2 4 7" xfId="22560" xr:uid="{00000000-0005-0000-0000-000012A80000}"/>
    <cellStyle name="Output 2 4 7 2" xfId="22561" xr:uid="{00000000-0005-0000-0000-000013A80000}"/>
    <cellStyle name="Output 2 4 7 2 2" xfId="27017" xr:uid="{00000000-0005-0000-0000-000014A80000}"/>
    <cellStyle name="Output 2 4 7 3" xfId="22562" xr:uid="{00000000-0005-0000-0000-000015A80000}"/>
    <cellStyle name="Output 2 4 7 3 2" xfId="27018" xr:uid="{00000000-0005-0000-0000-000016A80000}"/>
    <cellStyle name="Output 2 4 7 4" xfId="22563" xr:uid="{00000000-0005-0000-0000-000017A80000}"/>
    <cellStyle name="Output 2 4 7 4 2" xfId="27019" xr:uid="{00000000-0005-0000-0000-000018A80000}"/>
    <cellStyle name="Output 2 4 7 5" xfId="22564" xr:uid="{00000000-0005-0000-0000-000019A80000}"/>
    <cellStyle name="Output 2 4 7 5 2" xfId="27020" xr:uid="{00000000-0005-0000-0000-00001AA80000}"/>
    <cellStyle name="Output 2 4 7 6" xfId="22565" xr:uid="{00000000-0005-0000-0000-00001BA80000}"/>
    <cellStyle name="Output 2 4 7 6 2" xfId="27016" xr:uid="{00000000-0005-0000-0000-00001CA80000}"/>
    <cellStyle name="Output 2 4 7 7" xfId="22566" xr:uid="{00000000-0005-0000-0000-00001DA80000}"/>
    <cellStyle name="Output 2 4 7 7 2" xfId="22567" xr:uid="{00000000-0005-0000-0000-00001EA80000}"/>
    <cellStyle name="Output 2 4 7 7 3" xfId="33918" xr:uid="{00000000-0005-0000-0000-00001FA80000}"/>
    <cellStyle name="Output 2 4 7 8" xfId="22568" xr:uid="{00000000-0005-0000-0000-000020A80000}"/>
    <cellStyle name="Output 2 4 7 8 2" xfId="22569" xr:uid="{00000000-0005-0000-0000-000021A80000}"/>
    <cellStyle name="Output 2 4 7 8 3" xfId="43953" xr:uid="{00000000-0005-0000-0000-000022A80000}"/>
    <cellStyle name="Output 2 4 7 9" xfId="23197" xr:uid="{00000000-0005-0000-0000-000023A80000}"/>
    <cellStyle name="Output 2 4 8" xfId="22570" xr:uid="{00000000-0005-0000-0000-000024A80000}"/>
    <cellStyle name="Output 2 4 8 2" xfId="22571" xr:uid="{00000000-0005-0000-0000-000025A80000}"/>
    <cellStyle name="Output 2 4 8 2 2" xfId="27022" xr:uid="{00000000-0005-0000-0000-000026A80000}"/>
    <cellStyle name="Output 2 4 8 3" xfId="22572" xr:uid="{00000000-0005-0000-0000-000027A80000}"/>
    <cellStyle name="Output 2 4 8 3 2" xfId="27023" xr:uid="{00000000-0005-0000-0000-000028A80000}"/>
    <cellStyle name="Output 2 4 8 4" xfId="22573" xr:uid="{00000000-0005-0000-0000-000029A80000}"/>
    <cellStyle name="Output 2 4 8 4 2" xfId="27024" xr:uid="{00000000-0005-0000-0000-00002AA80000}"/>
    <cellStyle name="Output 2 4 8 5" xfId="22574" xr:uid="{00000000-0005-0000-0000-00002BA80000}"/>
    <cellStyle name="Output 2 4 8 5 2" xfId="27025" xr:uid="{00000000-0005-0000-0000-00002CA80000}"/>
    <cellStyle name="Output 2 4 8 6" xfId="22575" xr:uid="{00000000-0005-0000-0000-00002DA80000}"/>
    <cellStyle name="Output 2 4 8 6 2" xfId="27021" xr:uid="{00000000-0005-0000-0000-00002EA80000}"/>
    <cellStyle name="Output 2 4 8 7" xfId="22576" xr:uid="{00000000-0005-0000-0000-00002FA80000}"/>
    <cellStyle name="Output 2 4 8 7 2" xfId="22577" xr:uid="{00000000-0005-0000-0000-000030A80000}"/>
    <cellStyle name="Output 2 4 8 7 3" xfId="33919" xr:uid="{00000000-0005-0000-0000-000031A80000}"/>
    <cellStyle name="Output 2 4 8 8" xfId="22578" xr:uid="{00000000-0005-0000-0000-000032A80000}"/>
    <cellStyle name="Output 2 4 8 8 2" xfId="22579" xr:uid="{00000000-0005-0000-0000-000033A80000}"/>
    <cellStyle name="Output 2 4 8 8 3" xfId="43954" xr:uid="{00000000-0005-0000-0000-000034A80000}"/>
    <cellStyle name="Output 2 4 8 9" xfId="23198" xr:uid="{00000000-0005-0000-0000-000035A80000}"/>
    <cellStyle name="Output 2 4 9" xfId="22580" xr:uid="{00000000-0005-0000-0000-000036A80000}"/>
    <cellStyle name="Output 2 4 9 2" xfId="22581" xr:uid="{00000000-0005-0000-0000-000037A80000}"/>
    <cellStyle name="Output 2 4 9 2 2" xfId="27026" xr:uid="{00000000-0005-0000-0000-000038A80000}"/>
    <cellStyle name="Output 2 4 9 3" xfId="22582" xr:uid="{00000000-0005-0000-0000-000039A80000}"/>
    <cellStyle name="Output 2 4 9 3 2" xfId="22583" xr:uid="{00000000-0005-0000-0000-00003AA80000}"/>
    <cellStyle name="Output 2 4 9 3 3" xfId="33920" xr:uid="{00000000-0005-0000-0000-00003BA80000}"/>
    <cellStyle name="Output 2 4 9 4" xfId="22584" xr:uid="{00000000-0005-0000-0000-00003CA80000}"/>
    <cellStyle name="Output 2 4 9 4 2" xfId="22585" xr:uid="{00000000-0005-0000-0000-00003DA80000}"/>
    <cellStyle name="Output 2 4 9 4 3" xfId="43955" xr:uid="{00000000-0005-0000-0000-00003EA80000}"/>
    <cellStyle name="Output 2 4 9 5" xfId="23199" xr:uid="{00000000-0005-0000-0000-00003FA80000}"/>
    <cellStyle name="Output 2 5" xfId="22586" xr:uid="{00000000-0005-0000-0000-000040A80000}"/>
    <cellStyle name="Output 2 5 2" xfId="22587" xr:uid="{00000000-0005-0000-0000-000041A80000}"/>
    <cellStyle name="Output 2 5 2 2" xfId="22588" xr:uid="{00000000-0005-0000-0000-000042A80000}"/>
    <cellStyle name="Output 2 5 2 2 2" xfId="27029" xr:uid="{00000000-0005-0000-0000-000043A80000}"/>
    <cellStyle name="Output 2 5 2 3" xfId="22589" xr:uid="{00000000-0005-0000-0000-000044A80000}"/>
    <cellStyle name="Output 2 5 2 3 2" xfId="27030" xr:uid="{00000000-0005-0000-0000-000045A80000}"/>
    <cellStyle name="Output 2 5 2 4" xfId="22590" xr:uid="{00000000-0005-0000-0000-000046A80000}"/>
    <cellStyle name="Output 2 5 2 4 2" xfId="27031" xr:uid="{00000000-0005-0000-0000-000047A80000}"/>
    <cellStyle name="Output 2 5 2 5" xfId="22591" xr:uid="{00000000-0005-0000-0000-000048A80000}"/>
    <cellStyle name="Output 2 5 2 5 2" xfId="27032" xr:uid="{00000000-0005-0000-0000-000049A80000}"/>
    <cellStyle name="Output 2 5 2 6" xfId="27028" xr:uid="{00000000-0005-0000-0000-00004AA80000}"/>
    <cellStyle name="Output 2 5 3" xfId="22592" xr:uid="{00000000-0005-0000-0000-00004BA80000}"/>
    <cellStyle name="Output 2 5 3 2" xfId="22593" xr:uid="{00000000-0005-0000-0000-00004CA80000}"/>
    <cellStyle name="Output 2 5 3 2 2" xfId="27034" xr:uid="{00000000-0005-0000-0000-00004DA80000}"/>
    <cellStyle name="Output 2 5 3 3" xfId="22594" xr:uid="{00000000-0005-0000-0000-00004EA80000}"/>
    <cellStyle name="Output 2 5 3 3 2" xfId="27035" xr:uid="{00000000-0005-0000-0000-00004FA80000}"/>
    <cellStyle name="Output 2 5 3 4" xfId="22595" xr:uid="{00000000-0005-0000-0000-000050A80000}"/>
    <cellStyle name="Output 2 5 3 4 2" xfId="27036" xr:uid="{00000000-0005-0000-0000-000051A80000}"/>
    <cellStyle name="Output 2 5 3 5" xfId="22596" xr:uid="{00000000-0005-0000-0000-000052A80000}"/>
    <cellStyle name="Output 2 5 3 5 2" xfId="27037" xr:uid="{00000000-0005-0000-0000-000053A80000}"/>
    <cellStyle name="Output 2 5 3 6" xfId="27033" xr:uid="{00000000-0005-0000-0000-000054A80000}"/>
    <cellStyle name="Output 2 5 4" xfId="22597" xr:uid="{00000000-0005-0000-0000-000055A80000}"/>
    <cellStyle name="Output 2 5 4 2" xfId="22598" xr:uid="{00000000-0005-0000-0000-000056A80000}"/>
    <cellStyle name="Output 2 5 4 2 2" xfId="27039" xr:uid="{00000000-0005-0000-0000-000057A80000}"/>
    <cellStyle name="Output 2 5 4 3" xfId="22599" xr:uid="{00000000-0005-0000-0000-000058A80000}"/>
    <cellStyle name="Output 2 5 4 3 2" xfId="27040" xr:uid="{00000000-0005-0000-0000-000059A80000}"/>
    <cellStyle name="Output 2 5 4 4" xfId="22600" xr:uid="{00000000-0005-0000-0000-00005AA80000}"/>
    <cellStyle name="Output 2 5 4 4 2" xfId="27041" xr:uid="{00000000-0005-0000-0000-00005BA80000}"/>
    <cellStyle name="Output 2 5 4 5" xfId="22601" xr:uid="{00000000-0005-0000-0000-00005CA80000}"/>
    <cellStyle name="Output 2 5 4 5 2" xfId="27042" xr:uid="{00000000-0005-0000-0000-00005DA80000}"/>
    <cellStyle name="Output 2 5 4 6" xfId="27038" xr:uid="{00000000-0005-0000-0000-00005EA80000}"/>
    <cellStyle name="Output 2 5 5" xfId="22602" xr:uid="{00000000-0005-0000-0000-00005FA80000}"/>
    <cellStyle name="Output 2 5 5 2" xfId="22603" xr:uid="{00000000-0005-0000-0000-000060A80000}"/>
    <cellStyle name="Output 2 5 5 2 2" xfId="27044" xr:uid="{00000000-0005-0000-0000-000061A80000}"/>
    <cellStyle name="Output 2 5 5 3" xfId="22604" xr:uid="{00000000-0005-0000-0000-000062A80000}"/>
    <cellStyle name="Output 2 5 5 3 2" xfId="27045" xr:uid="{00000000-0005-0000-0000-000063A80000}"/>
    <cellStyle name="Output 2 5 5 4" xfId="22605" xr:uid="{00000000-0005-0000-0000-000064A80000}"/>
    <cellStyle name="Output 2 5 5 4 2" xfId="27046" xr:uid="{00000000-0005-0000-0000-000065A80000}"/>
    <cellStyle name="Output 2 5 5 5" xfId="22606" xr:uid="{00000000-0005-0000-0000-000066A80000}"/>
    <cellStyle name="Output 2 5 5 5 2" xfId="27047" xr:uid="{00000000-0005-0000-0000-000067A80000}"/>
    <cellStyle name="Output 2 5 5 6" xfId="27043" xr:uid="{00000000-0005-0000-0000-000068A80000}"/>
    <cellStyle name="Output 2 5 6" xfId="22607" xr:uid="{00000000-0005-0000-0000-000069A80000}"/>
    <cellStyle name="Output 2 5 6 2" xfId="27048" xr:uid="{00000000-0005-0000-0000-00006AA80000}"/>
    <cellStyle name="Output 2 5 7" xfId="22608" xr:uid="{00000000-0005-0000-0000-00006BA80000}"/>
    <cellStyle name="Output 2 5 7 2" xfId="27049" xr:uid="{00000000-0005-0000-0000-00006CA80000}"/>
    <cellStyle name="Output 2 5 8" xfId="22609" xr:uid="{00000000-0005-0000-0000-00006DA80000}"/>
    <cellStyle name="Output 2 5 8 2" xfId="27027" xr:uid="{00000000-0005-0000-0000-00006EA80000}"/>
    <cellStyle name="Output 2 5 9" xfId="23357" xr:uid="{00000000-0005-0000-0000-00006FA80000}"/>
    <cellStyle name="Output 2 6" xfId="22610" xr:uid="{00000000-0005-0000-0000-000070A80000}"/>
    <cellStyle name="Output 2 6 2" xfId="22611" xr:uid="{00000000-0005-0000-0000-000071A80000}"/>
    <cellStyle name="Output 2 6 2 2" xfId="27051" xr:uid="{00000000-0005-0000-0000-000072A80000}"/>
    <cellStyle name="Output 2 6 3" xfId="22612" xr:uid="{00000000-0005-0000-0000-000073A80000}"/>
    <cellStyle name="Output 2 6 3 2" xfId="27052" xr:uid="{00000000-0005-0000-0000-000074A80000}"/>
    <cellStyle name="Output 2 6 4" xfId="22613" xr:uid="{00000000-0005-0000-0000-000075A80000}"/>
    <cellStyle name="Output 2 6 4 2" xfId="27053" xr:uid="{00000000-0005-0000-0000-000076A80000}"/>
    <cellStyle name="Output 2 6 5" xfId="22614" xr:uid="{00000000-0005-0000-0000-000077A80000}"/>
    <cellStyle name="Output 2 6 5 2" xfId="27054" xr:uid="{00000000-0005-0000-0000-000078A80000}"/>
    <cellStyle name="Output 2 6 6" xfId="22615" xr:uid="{00000000-0005-0000-0000-000079A80000}"/>
    <cellStyle name="Output 2 6 6 2" xfId="27050" xr:uid="{00000000-0005-0000-0000-00007AA80000}"/>
    <cellStyle name="Output 2 6 7" xfId="22616" xr:uid="{00000000-0005-0000-0000-00007BA80000}"/>
    <cellStyle name="Output 2 6 8" xfId="23455" xr:uid="{00000000-0005-0000-0000-00007CA80000}"/>
    <cellStyle name="Output 2 7" xfId="22617" xr:uid="{00000000-0005-0000-0000-00007DA80000}"/>
    <cellStyle name="Output 2 7 2" xfId="22618" xr:uid="{00000000-0005-0000-0000-00007EA80000}"/>
    <cellStyle name="Output 2 7 3" xfId="27347" xr:uid="{00000000-0005-0000-0000-00007FA80000}"/>
    <cellStyle name="Output 2 8" xfId="22619" xr:uid="{00000000-0005-0000-0000-000080A80000}"/>
    <cellStyle name="Output 2 8 2" xfId="22620" xr:uid="{00000000-0005-0000-0000-000081A80000}"/>
    <cellStyle name="Output 2 8 3" xfId="43922" xr:uid="{00000000-0005-0000-0000-000082A80000}"/>
    <cellStyle name="Output 2 9" xfId="23166" xr:uid="{00000000-0005-0000-0000-000083A80000}"/>
    <cellStyle name="Output 3" xfId="22621" xr:uid="{00000000-0005-0000-0000-000084A80000}"/>
    <cellStyle name="Output 3 10" xfId="23200" xr:uid="{00000000-0005-0000-0000-000085A80000}"/>
    <cellStyle name="Output 3 2" xfId="22622" xr:uid="{00000000-0005-0000-0000-000086A80000}"/>
    <cellStyle name="Output 3 2 2" xfId="27056" xr:uid="{00000000-0005-0000-0000-000087A80000}"/>
    <cellStyle name="Output 3 3" xfId="22623" xr:uid="{00000000-0005-0000-0000-000088A80000}"/>
    <cellStyle name="Output 3 3 2" xfId="27057" xr:uid="{00000000-0005-0000-0000-000089A80000}"/>
    <cellStyle name="Output 3 4" xfId="22624" xr:uid="{00000000-0005-0000-0000-00008AA80000}"/>
    <cellStyle name="Output 3 4 2" xfId="27058" xr:uid="{00000000-0005-0000-0000-00008BA80000}"/>
    <cellStyle name="Output 3 5" xfId="22625" xr:uid="{00000000-0005-0000-0000-00008CA80000}"/>
    <cellStyle name="Output 3 5 2" xfId="27059" xr:uid="{00000000-0005-0000-0000-00008DA80000}"/>
    <cellStyle name="Output 3 6" xfId="22626" xr:uid="{00000000-0005-0000-0000-00008EA80000}"/>
    <cellStyle name="Output 3 6 2" xfId="27060" xr:uid="{00000000-0005-0000-0000-00008FA80000}"/>
    <cellStyle name="Output 3 7" xfId="22627" xr:uid="{00000000-0005-0000-0000-000090A80000}"/>
    <cellStyle name="Output 3 7 2" xfId="27055" xr:uid="{00000000-0005-0000-0000-000091A80000}"/>
    <cellStyle name="Output 3 8" xfId="22628" xr:uid="{00000000-0005-0000-0000-000092A80000}"/>
    <cellStyle name="Output 3 8 2" xfId="22629" xr:uid="{00000000-0005-0000-0000-000093A80000}"/>
    <cellStyle name="Output 3 8 3" xfId="33921" xr:uid="{00000000-0005-0000-0000-000094A80000}"/>
    <cellStyle name="Output 3 9" xfId="22630" xr:uid="{00000000-0005-0000-0000-000095A80000}"/>
    <cellStyle name="Output 3 9 2" xfId="22631" xr:uid="{00000000-0005-0000-0000-000096A80000}"/>
    <cellStyle name="Output 3 9 3" xfId="43956" xr:uid="{00000000-0005-0000-0000-000097A80000}"/>
    <cellStyle name="Output 4" xfId="22632" xr:uid="{00000000-0005-0000-0000-000098A80000}"/>
    <cellStyle name="Output 4 2" xfId="22633" xr:uid="{00000000-0005-0000-0000-000099A80000}"/>
    <cellStyle name="Output 4 2 2" xfId="27061" xr:uid="{00000000-0005-0000-0000-00009AA80000}"/>
    <cellStyle name="Output 4 3" xfId="22634" xr:uid="{00000000-0005-0000-0000-00009BA80000}"/>
    <cellStyle name="Output 4 3 2" xfId="22635" xr:uid="{00000000-0005-0000-0000-00009CA80000}"/>
    <cellStyle name="Output 4 3 3" xfId="33922" xr:uid="{00000000-0005-0000-0000-00009DA80000}"/>
    <cellStyle name="Output 4 4" xfId="23277" xr:uid="{00000000-0005-0000-0000-00009EA80000}"/>
    <cellStyle name="per.style" xfId="22636" xr:uid="{00000000-0005-0000-0000-00009FA80000}"/>
    <cellStyle name="per.style 2" xfId="23278" xr:uid="{00000000-0005-0000-0000-0000A0A80000}"/>
    <cellStyle name="Percent [2]" xfId="22637" xr:uid="{00000000-0005-0000-0000-0000A1A80000}"/>
    <cellStyle name="Percent [2] 2" xfId="22638" xr:uid="{00000000-0005-0000-0000-0000A2A80000}"/>
    <cellStyle name="Percent [2] 2 2" xfId="23359" xr:uid="{00000000-0005-0000-0000-0000A3A80000}"/>
    <cellStyle name="Percent [2] 3" xfId="23279" xr:uid="{00000000-0005-0000-0000-0000A4A80000}"/>
    <cellStyle name="Percent 10" xfId="22639" xr:uid="{00000000-0005-0000-0000-0000A5A80000}"/>
    <cellStyle name="Percent 10 2" xfId="23360" xr:uid="{00000000-0005-0000-0000-0000A6A80000}"/>
    <cellStyle name="Percent 11" xfId="22640" xr:uid="{00000000-0005-0000-0000-0000A7A80000}"/>
    <cellStyle name="Percent 11 2" xfId="23361" xr:uid="{00000000-0005-0000-0000-0000A8A80000}"/>
    <cellStyle name="Percent 12" xfId="22641" xr:uid="{00000000-0005-0000-0000-0000A9A80000}"/>
    <cellStyle name="Percent 12 2" xfId="23362" xr:uid="{00000000-0005-0000-0000-0000AAA80000}"/>
    <cellStyle name="Percent 13" xfId="22642" xr:uid="{00000000-0005-0000-0000-0000ABA80000}"/>
    <cellStyle name="Percent 13 2" xfId="23363" xr:uid="{00000000-0005-0000-0000-0000ACA80000}"/>
    <cellStyle name="Percent 14" xfId="22643" xr:uid="{00000000-0005-0000-0000-0000ADA80000}"/>
    <cellStyle name="Percent 14 2" xfId="23364" xr:uid="{00000000-0005-0000-0000-0000AEA80000}"/>
    <cellStyle name="Percent 2" xfId="22644" xr:uid="{00000000-0005-0000-0000-0000AFA80000}"/>
    <cellStyle name="Percent 2 2" xfId="22645" xr:uid="{00000000-0005-0000-0000-0000B0A80000}"/>
    <cellStyle name="Percent 2 2 2" xfId="22646" xr:uid="{00000000-0005-0000-0000-0000B1A80000}"/>
    <cellStyle name="Percent 2 2 2 2" xfId="23366" xr:uid="{00000000-0005-0000-0000-0000B2A80000}"/>
    <cellStyle name="Percent 2 2 3" xfId="23365" xr:uid="{00000000-0005-0000-0000-0000B3A80000}"/>
    <cellStyle name="Percent 2 3" xfId="22647" xr:uid="{00000000-0005-0000-0000-0000B4A80000}"/>
    <cellStyle name="Percent 2 3 2" xfId="22648" xr:uid="{00000000-0005-0000-0000-0000B5A80000}"/>
    <cellStyle name="Percent 2 3 2 2" xfId="23368" xr:uid="{00000000-0005-0000-0000-0000B6A80000}"/>
    <cellStyle name="Percent 2 3 3" xfId="23367" xr:uid="{00000000-0005-0000-0000-0000B7A80000}"/>
    <cellStyle name="Percent 2 4" xfId="22649" xr:uid="{00000000-0005-0000-0000-0000B8A80000}"/>
    <cellStyle name="Percent 2 4 2" xfId="23369" xr:uid="{00000000-0005-0000-0000-0000B9A80000}"/>
    <cellStyle name="Percent 2 5" xfId="22650" xr:uid="{00000000-0005-0000-0000-0000BAA80000}"/>
    <cellStyle name="Percent 2 5 2" xfId="27062" xr:uid="{00000000-0005-0000-0000-0000BBA80000}"/>
    <cellStyle name="Percent 2 6" xfId="23201" xr:uid="{00000000-0005-0000-0000-0000BCA80000}"/>
    <cellStyle name="Percent 3" xfId="22651" xr:uid="{00000000-0005-0000-0000-0000BDA80000}"/>
    <cellStyle name="Percent 3 2" xfId="23202" xr:uid="{00000000-0005-0000-0000-0000BEA80000}"/>
    <cellStyle name="Percent 4" xfId="22652" xr:uid="{00000000-0005-0000-0000-0000BFA80000}"/>
    <cellStyle name="Percent 4 2" xfId="22653" xr:uid="{00000000-0005-0000-0000-0000C0A80000}"/>
    <cellStyle name="Percent 4 2 2" xfId="43957" xr:uid="{00000000-0005-0000-0000-0000C1A80000}"/>
    <cellStyle name="Percent 4 3" xfId="22654" xr:uid="{00000000-0005-0000-0000-0000C2A80000}"/>
    <cellStyle name="Percent 4 4" xfId="23203" xr:uid="{00000000-0005-0000-0000-0000C3A80000}"/>
    <cellStyle name="Percent 4 5" xfId="23370" xr:uid="{00000000-0005-0000-0000-0000C4A80000}"/>
    <cellStyle name="Percent 5" xfId="22655" xr:uid="{00000000-0005-0000-0000-0000C5A80000}"/>
    <cellStyle name="Percent 5 2" xfId="22656" xr:uid="{00000000-0005-0000-0000-0000C6A80000}"/>
    <cellStyle name="Percent 5 2 2" xfId="43958" xr:uid="{00000000-0005-0000-0000-0000C7A80000}"/>
    <cellStyle name="Percent 5 3" xfId="22657" xr:uid="{00000000-0005-0000-0000-0000C8A80000}"/>
    <cellStyle name="Percent 5 4" xfId="23204" xr:uid="{00000000-0005-0000-0000-0000C9A80000}"/>
    <cellStyle name="Percent 5 5" xfId="23371" xr:uid="{00000000-0005-0000-0000-0000CAA80000}"/>
    <cellStyle name="Percent 6" xfId="22658" xr:uid="{00000000-0005-0000-0000-0000CBA80000}"/>
    <cellStyle name="Percent 6 2" xfId="22659" xr:uid="{00000000-0005-0000-0000-0000CCA80000}"/>
    <cellStyle name="Percent 6 2 2" xfId="43959" xr:uid="{00000000-0005-0000-0000-0000CDA80000}"/>
    <cellStyle name="Percent 6 3" xfId="23372" xr:uid="{00000000-0005-0000-0000-0000CEA80000}"/>
    <cellStyle name="Percent 7" xfId="22660" xr:uid="{00000000-0005-0000-0000-0000CFA80000}"/>
    <cellStyle name="Percent 7 2" xfId="23373" xr:uid="{00000000-0005-0000-0000-0000D0A80000}"/>
    <cellStyle name="Percent 8" xfId="22661" xr:uid="{00000000-0005-0000-0000-0000D1A80000}"/>
    <cellStyle name="Percent 8 2" xfId="23374" xr:uid="{00000000-0005-0000-0000-0000D2A80000}"/>
    <cellStyle name="Percent 9" xfId="22662" xr:uid="{00000000-0005-0000-0000-0000D3A80000}"/>
    <cellStyle name="Percent 9 2" xfId="23375" xr:uid="{00000000-0005-0000-0000-0000D4A80000}"/>
    <cellStyle name="pricing" xfId="22663" xr:uid="{00000000-0005-0000-0000-0000D5A80000}"/>
    <cellStyle name="pricing 2" xfId="23280" xr:uid="{00000000-0005-0000-0000-0000D6A80000}"/>
    <cellStyle name="PSChar" xfId="22664" xr:uid="{00000000-0005-0000-0000-0000D7A80000}"/>
    <cellStyle name="PSChar 2" xfId="23281" xr:uid="{00000000-0005-0000-0000-0000D8A80000}"/>
    <cellStyle name="RevList" xfId="22665" xr:uid="{00000000-0005-0000-0000-0000D9A80000}"/>
    <cellStyle name="RevList 2" xfId="23282" xr:uid="{00000000-0005-0000-0000-0000DAA80000}"/>
    <cellStyle name="Subtotal" xfId="22666" xr:uid="{00000000-0005-0000-0000-0000DBA80000}"/>
    <cellStyle name="Subtotal 2" xfId="23283" xr:uid="{00000000-0005-0000-0000-0000DCA80000}"/>
    <cellStyle name="Title 2" xfId="22667" xr:uid="{00000000-0005-0000-0000-0000DDA80000}"/>
    <cellStyle name="Title 2 2" xfId="22668" xr:uid="{00000000-0005-0000-0000-0000DEA80000}"/>
    <cellStyle name="Title 2 2 2" xfId="23376" xr:uid="{00000000-0005-0000-0000-0000DFA80000}"/>
    <cellStyle name="Title 2 3" xfId="22669" xr:uid="{00000000-0005-0000-0000-0000E0A80000}"/>
    <cellStyle name="Title 2 3 2" xfId="27063" xr:uid="{00000000-0005-0000-0000-0000E1A80000}"/>
    <cellStyle name="Title 2 4" xfId="23205" xr:uid="{00000000-0005-0000-0000-0000E2A80000}"/>
    <cellStyle name="Title 3" xfId="22670" xr:uid="{00000000-0005-0000-0000-0000E3A80000}"/>
    <cellStyle name="Title 3 2" xfId="22671" xr:uid="{00000000-0005-0000-0000-0000E4A80000}"/>
    <cellStyle name="Title 3 2 2" xfId="27064" xr:uid="{00000000-0005-0000-0000-0000E5A80000}"/>
    <cellStyle name="Title 3 3" xfId="23206" xr:uid="{00000000-0005-0000-0000-0000E6A80000}"/>
    <cellStyle name="Title 4" xfId="22672" xr:uid="{00000000-0005-0000-0000-0000E7A80000}"/>
    <cellStyle name="Title 4 2" xfId="22673" xr:uid="{00000000-0005-0000-0000-0000E8A80000}"/>
    <cellStyle name="Title 4 2 2" xfId="27065" xr:uid="{00000000-0005-0000-0000-0000E9A80000}"/>
    <cellStyle name="Title 4 3" xfId="23284" xr:uid="{00000000-0005-0000-0000-0000EAA80000}"/>
    <cellStyle name="Total 2" xfId="22674" xr:uid="{00000000-0005-0000-0000-0000EBA80000}"/>
    <cellStyle name="Total 2 2" xfId="22675" xr:uid="{00000000-0005-0000-0000-0000ECA80000}"/>
    <cellStyle name="Total 2 2 2" xfId="22676" xr:uid="{00000000-0005-0000-0000-0000EDA80000}"/>
    <cellStyle name="Total 2 2 2 10" xfId="22677" xr:uid="{00000000-0005-0000-0000-0000EEA80000}"/>
    <cellStyle name="Total 2 2 2 10 2" xfId="27069" xr:uid="{00000000-0005-0000-0000-0000EFA80000}"/>
    <cellStyle name="Total 2 2 2 11" xfId="22678" xr:uid="{00000000-0005-0000-0000-0000F0A80000}"/>
    <cellStyle name="Total 2 2 2 11 2" xfId="27070" xr:uid="{00000000-0005-0000-0000-0000F1A80000}"/>
    <cellStyle name="Total 2 2 2 12" xfId="22679" xr:uid="{00000000-0005-0000-0000-0000F2A80000}"/>
    <cellStyle name="Total 2 2 2 12 2" xfId="27068" xr:uid="{00000000-0005-0000-0000-0000F3A80000}"/>
    <cellStyle name="Total 2 2 2 13" xfId="22680" xr:uid="{00000000-0005-0000-0000-0000F4A80000}"/>
    <cellStyle name="Total 2 2 2 13 2" xfId="22681" xr:uid="{00000000-0005-0000-0000-0000F5A80000}"/>
    <cellStyle name="Total 2 2 2 13 3" xfId="33924" xr:uid="{00000000-0005-0000-0000-0000F6A80000}"/>
    <cellStyle name="Total 2 2 2 14" xfId="22682" xr:uid="{00000000-0005-0000-0000-0000F7A80000}"/>
    <cellStyle name="Total 2 2 2 14 2" xfId="22683" xr:uid="{00000000-0005-0000-0000-0000F8A80000}"/>
    <cellStyle name="Total 2 2 2 14 3" xfId="43962" xr:uid="{00000000-0005-0000-0000-0000F9A80000}"/>
    <cellStyle name="Total 2 2 2 15" xfId="23209" xr:uid="{00000000-0005-0000-0000-0000FAA80000}"/>
    <cellStyle name="Total 2 2 2 2" xfId="22684" xr:uid="{00000000-0005-0000-0000-0000FBA80000}"/>
    <cellStyle name="Total 2 2 2 2 10" xfId="22685" xr:uid="{00000000-0005-0000-0000-0000FCA80000}"/>
    <cellStyle name="Total 2 2 2 2 10 2" xfId="22686" xr:uid="{00000000-0005-0000-0000-0000FDA80000}"/>
    <cellStyle name="Total 2 2 2 2 10 3" xfId="43963" xr:uid="{00000000-0005-0000-0000-0000FEA80000}"/>
    <cellStyle name="Total 2 2 2 2 11" xfId="23210" xr:uid="{00000000-0005-0000-0000-0000FFA80000}"/>
    <cellStyle name="Total 2 2 2 2 2" xfId="22687" xr:uid="{00000000-0005-0000-0000-000000A90000}"/>
    <cellStyle name="Total 2 2 2 2 2 2" xfId="22688" xr:uid="{00000000-0005-0000-0000-000001A90000}"/>
    <cellStyle name="Total 2 2 2 2 2 2 2" xfId="27073" xr:uid="{00000000-0005-0000-0000-000002A90000}"/>
    <cellStyle name="Total 2 2 2 2 2 3" xfId="22689" xr:uid="{00000000-0005-0000-0000-000003A90000}"/>
    <cellStyle name="Total 2 2 2 2 2 3 2" xfId="27074" xr:uid="{00000000-0005-0000-0000-000004A90000}"/>
    <cellStyle name="Total 2 2 2 2 2 4" xfId="22690" xr:uid="{00000000-0005-0000-0000-000005A90000}"/>
    <cellStyle name="Total 2 2 2 2 2 4 2" xfId="27075" xr:uid="{00000000-0005-0000-0000-000006A90000}"/>
    <cellStyle name="Total 2 2 2 2 2 5" xfId="22691" xr:uid="{00000000-0005-0000-0000-000007A90000}"/>
    <cellStyle name="Total 2 2 2 2 2 5 2" xfId="27076" xr:uid="{00000000-0005-0000-0000-000008A90000}"/>
    <cellStyle name="Total 2 2 2 2 2 6" xfId="27072" xr:uid="{00000000-0005-0000-0000-000009A90000}"/>
    <cellStyle name="Total 2 2 2 2 3" xfId="22692" xr:uid="{00000000-0005-0000-0000-00000AA90000}"/>
    <cellStyle name="Total 2 2 2 2 3 2" xfId="22693" xr:uid="{00000000-0005-0000-0000-00000BA90000}"/>
    <cellStyle name="Total 2 2 2 2 3 2 2" xfId="27078" xr:uid="{00000000-0005-0000-0000-00000CA90000}"/>
    <cellStyle name="Total 2 2 2 2 3 3" xfId="22694" xr:uid="{00000000-0005-0000-0000-00000DA90000}"/>
    <cellStyle name="Total 2 2 2 2 3 3 2" xfId="27079" xr:uid="{00000000-0005-0000-0000-00000EA90000}"/>
    <cellStyle name="Total 2 2 2 2 3 4" xfId="22695" xr:uid="{00000000-0005-0000-0000-00000FA90000}"/>
    <cellStyle name="Total 2 2 2 2 3 4 2" xfId="27080" xr:uid="{00000000-0005-0000-0000-000010A90000}"/>
    <cellStyle name="Total 2 2 2 2 3 5" xfId="22696" xr:uid="{00000000-0005-0000-0000-000011A90000}"/>
    <cellStyle name="Total 2 2 2 2 3 5 2" xfId="27081" xr:uid="{00000000-0005-0000-0000-000012A90000}"/>
    <cellStyle name="Total 2 2 2 2 3 6" xfId="27077" xr:uid="{00000000-0005-0000-0000-000013A90000}"/>
    <cellStyle name="Total 2 2 2 2 4" xfId="22697" xr:uid="{00000000-0005-0000-0000-000014A90000}"/>
    <cellStyle name="Total 2 2 2 2 4 2" xfId="22698" xr:uid="{00000000-0005-0000-0000-000015A90000}"/>
    <cellStyle name="Total 2 2 2 2 4 2 2" xfId="27083" xr:uid="{00000000-0005-0000-0000-000016A90000}"/>
    <cellStyle name="Total 2 2 2 2 4 3" xfId="22699" xr:uid="{00000000-0005-0000-0000-000017A90000}"/>
    <cellStyle name="Total 2 2 2 2 4 3 2" xfId="27084" xr:uid="{00000000-0005-0000-0000-000018A90000}"/>
    <cellStyle name="Total 2 2 2 2 4 4" xfId="22700" xr:uid="{00000000-0005-0000-0000-000019A90000}"/>
    <cellStyle name="Total 2 2 2 2 4 4 2" xfId="27085" xr:uid="{00000000-0005-0000-0000-00001AA90000}"/>
    <cellStyle name="Total 2 2 2 2 4 5" xfId="22701" xr:uid="{00000000-0005-0000-0000-00001BA90000}"/>
    <cellStyle name="Total 2 2 2 2 4 5 2" xfId="27086" xr:uid="{00000000-0005-0000-0000-00001CA90000}"/>
    <cellStyle name="Total 2 2 2 2 4 6" xfId="27082" xr:uid="{00000000-0005-0000-0000-00001DA90000}"/>
    <cellStyle name="Total 2 2 2 2 5" xfId="22702" xr:uid="{00000000-0005-0000-0000-00001EA90000}"/>
    <cellStyle name="Total 2 2 2 2 5 2" xfId="22703" xr:uid="{00000000-0005-0000-0000-00001FA90000}"/>
    <cellStyle name="Total 2 2 2 2 5 2 2" xfId="27088" xr:uid="{00000000-0005-0000-0000-000020A90000}"/>
    <cellStyle name="Total 2 2 2 2 5 3" xfId="22704" xr:uid="{00000000-0005-0000-0000-000021A90000}"/>
    <cellStyle name="Total 2 2 2 2 5 3 2" xfId="27089" xr:uid="{00000000-0005-0000-0000-000022A90000}"/>
    <cellStyle name="Total 2 2 2 2 5 4" xfId="22705" xr:uid="{00000000-0005-0000-0000-000023A90000}"/>
    <cellStyle name="Total 2 2 2 2 5 4 2" xfId="27090" xr:uid="{00000000-0005-0000-0000-000024A90000}"/>
    <cellStyle name="Total 2 2 2 2 5 5" xfId="22706" xr:uid="{00000000-0005-0000-0000-000025A90000}"/>
    <cellStyle name="Total 2 2 2 2 5 5 2" xfId="27091" xr:uid="{00000000-0005-0000-0000-000026A90000}"/>
    <cellStyle name="Total 2 2 2 2 5 6" xfId="27087" xr:uid="{00000000-0005-0000-0000-000027A90000}"/>
    <cellStyle name="Total 2 2 2 2 6" xfId="22707" xr:uid="{00000000-0005-0000-0000-000028A90000}"/>
    <cellStyle name="Total 2 2 2 2 6 2" xfId="27092" xr:uid="{00000000-0005-0000-0000-000029A90000}"/>
    <cellStyle name="Total 2 2 2 2 7" xfId="22708" xr:uid="{00000000-0005-0000-0000-00002AA90000}"/>
    <cellStyle name="Total 2 2 2 2 7 2" xfId="27093" xr:uid="{00000000-0005-0000-0000-00002BA90000}"/>
    <cellStyle name="Total 2 2 2 2 8" xfId="22709" xr:uid="{00000000-0005-0000-0000-00002CA90000}"/>
    <cellStyle name="Total 2 2 2 2 8 2" xfId="27071" xr:uid="{00000000-0005-0000-0000-00002DA90000}"/>
    <cellStyle name="Total 2 2 2 2 9" xfId="22710" xr:uid="{00000000-0005-0000-0000-00002EA90000}"/>
    <cellStyle name="Total 2 2 2 2 9 2" xfId="22711" xr:uid="{00000000-0005-0000-0000-00002FA90000}"/>
    <cellStyle name="Total 2 2 2 2 9 3" xfId="33925" xr:uid="{00000000-0005-0000-0000-000030A90000}"/>
    <cellStyle name="Total 2 2 2 3" xfId="22712" xr:uid="{00000000-0005-0000-0000-000031A90000}"/>
    <cellStyle name="Total 2 2 2 3 2" xfId="22713" xr:uid="{00000000-0005-0000-0000-000032A90000}"/>
    <cellStyle name="Total 2 2 2 3 2 2" xfId="27095" xr:uid="{00000000-0005-0000-0000-000033A90000}"/>
    <cellStyle name="Total 2 2 2 3 3" xfId="22714" xr:uid="{00000000-0005-0000-0000-000034A90000}"/>
    <cellStyle name="Total 2 2 2 3 3 2" xfId="27096" xr:uid="{00000000-0005-0000-0000-000035A90000}"/>
    <cellStyle name="Total 2 2 2 3 4" xfId="22715" xr:uid="{00000000-0005-0000-0000-000036A90000}"/>
    <cellStyle name="Total 2 2 2 3 4 2" xfId="27097" xr:uid="{00000000-0005-0000-0000-000037A90000}"/>
    <cellStyle name="Total 2 2 2 3 5" xfId="22716" xr:uid="{00000000-0005-0000-0000-000038A90000}"/>
    <cellStyle name="Total 2 2 2 3 5 2" xfId="27098" xr:uid="{00000000-0005-0000-0000-000039A90000}"/>
    <cellStyle name="Total 2 2 2 3 6" xfId="22717" xr:uid="{00000000-0005-0000-0000-00003AA90000}"/>
    <cellStyle name="Total 2 2 2 3 6 2" xfId="27094" xr:uid="{00000000-0005-0000-0000-00003BA90000}"/>
    <cellStyle name="Total 2 2 2 3 7" xfId="22718" xr:uid="{00000000-0005-0000-0000-00003CA90000}"/>
    <cellStyle name="Total 2 2 2 3 7 2" xfId="22719" xr:uid="{00000000-0005-0000-0000-00003DA90000}"/>
    <cellStyle name="Total 2 2 2 3 7 3" xfId="33926" xr:uid="{00000000-0005-0000-0000-00003EA90000}"/>
    <cellStyle name="Total 2 2 2 3 8" xfId="22720" xr:uid="{00000000-0005-0000-0000-00003FA90000}"/>
    <cellStyle name="Total 2 2 2 3 8 2" xfId="22721" xr:uid="{00000000-0005-0000-0000-000040A90000}"/>
    <cellStyle name="Total 2 2 2 3 8 3" xfId="43964" xr:uid="{00000000-0005-0000-0000-000041A90000}"/>
    <cellStyle name="Total 2 2 2 3 9" xfId="23211" xr:uid="{00000000-0005-0000-0000-000042A90000}"/>
    <cellStyle name="Total 2 2 2 4" xfId="22722" xr:uid="{00000000-0005-0000-0000-000043A90000}"/>
    <cellStyle name="Total 2 2 2 4 2" xfId="22723" xr:uid="{00000000-0005-0000-0000-000044A90000}"/>
    <cellStyle name="Total 2 2 2 4 2 2" xfId="27100" xr:uid="{00000000-0005-0000-0000-000045A90000}"/>
    <cellStyle name="Total 2 2 2 4 3" xfId="22724" xr:uid="{00000000-0005-0000-0000-000046A90000}"/>
    <cellStyle name="Total 2 2 2 4 3 2" xfId="27101" xr:uid="{00000000-0005-0000-0000-000047A90000}"/>
    <cellStyle name="Total 2 2 2 4 4" xfId="22725" xr:uid="{00000000-0005-0000-0000-000048A90000}"/>
    <cellStyle name="Total 2 2 2 4 4 2" xfId="27102" xr:uid="{00000000-0005-0000-0000-000049A90000}"/>
    <cellStyle name="Total 2 2 2 4 5" xfId="22726" xr:uid="{00000000-0005-0000-0000-00004AA90000}"/>
    <cellStyle name="Total 2 2 2 4 5 2" xfId="27103" xr:uid="{00000000-0005-0000-0000-00004BA90000}"/>
    <cellStyle name="Total 2 2 2 4 6" xfId="22727" xr:uid="{00000000-0005-0000-0000-00004CA90000}"/>
    <cellStyle name="Total 2 2 2 4 6 2" xfId="27099" xr:uid="{00000000-0005-0000-0000-00004DA90000}"/>
    <cellStyle name="Total 2 2 2 4 7" xfId="22728" xr:uid="{00000000-0005-0000-0000-00004EA90000}"/>
    <cellStyle name="Total 2 2 2 4 7 2" xfId="22729" xr:uid="{00000000-0005-0000-0000-00004FA90000}"/>
    <cellStyle name="Total 2 2 2 4 7 3" xfId="33927" xr:uid="{00000000-0005-0000-0000-000050A90000}"/>
    <cellStyle name="Total 2 2 2 4 8" xfId="22730" xr:uid="{00000000-0005-0000-0000-000051A90000}"/>
    <cellStyle name="Total 2 2 2 4 8 2" xfId="22731" xr:uid="{00000000-0005-0000-0000-000052A90000}"/>
    <cellStyle name="Total 2 2 2 4 8 3" xfId="43965" xr:uid="{00000000-0005-0000-0000-000053A90000}"/>
    <cellStyle name="Total 2 2 2 4 9" xfId="23212" xr:uid="{00000000-0005-0000-0000-000054A90000}"/>
    <cellStyle name="Total 2 2 2 5" xfId="22732" xr:uid="{00000000-0005-0000-0000-000055A90000}"/>
    <cellStyle name="Total 2 2 2 5 2" xfId="22733" xr:uid="{00000000-0005-0000-0000-000056A90000}"/>
    <cellStyle name="Total 2 2 2 5 2 2" xfId="27105" xr:uid="{00000000-0005-0000-0000-000057A90000}"/>
    <cellStyle name="Total 2 2 2 5 3" xfId="22734" xr:uid="{00000000-0005-0000-0000-000058A90000}"/>
    <cellStyle name="Total 2 2 2 5 3 2" xfId="27106" xr:uid="{00000000-0005-0000-0000-000059A90000}"/>
    <cellStyle name="Total 2 2 2 5 4" xfId="22735" xr:uid="{00000000-0005-0000-0000-00005AA90000}"/>
    <cellStyle name="Total 2 2 2 5 4 2" xfId="27107" xr:uid="{00000000-0005-0000-0000-00005BA90000}"/>
    <cellStyle name="Total 2 2 2 5 5" xfId="22736" xr:uid="{00000000-0005-0000-0000-00005CA90000}"/>
    <cellStyle name="Total 2 2 2 5 5 2" xfId="27108" xr:uid="{00000000-0005-0000-0000-00005DA90000}"/>
    <cellStyle name="Total 2 2 2 5 6" xfId="22737" xr:uid="{00000000-0005-0000-0000-00005EA90000}"/>
    <cellStyle name="Total 2 2 2 5 6 2" xfId="27104" xr:uid="{00000000-0005-0000-0000-00005FA90000}"/>
    <cellStyle name="Total 2 2 2 5 7" xfId="22738" xr:uid="{00000000-0005-0000-0000-000060A90000}"/>
    <cellStyle name="Total 2 2 2 5 7 2" xfId="22739" xr:uid="{00000000-0005-0000-0000-000061A90000}"/>
    <cellStyle name="Total 2 2 2 5 7 3" xfId="33928" xr:uid="{00000000-0005-0000-0000-000062A90000}"/>
    <cellStyle name="Total 2 2 2 5 8" xfId="22740" xr:uid="{00000000-0005-0000-0000-000063A90000}"/>
    <cellStyle name="Total 2 2 2 5 8 2" xfId="22741" xr:uid="{00000000-0005-0000-0000-000064A90000}"/>
    <cellStyle name="Total 2 2 2 5 8 3" xfId="43966" xr:uid="{00000000-0005-0000-0000-000065A90000}"/>
    <cellStyle name="Total 2 2 2 5 9" xfId="23213" xr:uid="{00000000-0005-0000-0000-000066A90000}"/>
    <cellStyle name="Total 2 2 2 6" xfId="22742" xr:uid="{00000000-0005-0000-0000-000067A90000}"/>
    <cellStyle name="Total 2 2 2 6 2" xfId="22743" xr:uid="{00000000-0005-0000-0000-000068A90000}"/>
    <cellStyle name="Total 2 2 2 6 2 2" xfId="27110" xr:uid="{00000000-0005-0000-0000-000069A90000}"/>
    <cellStyle name="Total 2 2 2 6 3" xfId="22744" xr:uid="{00000000-0005-0000-0000-00006AA90000}"/>
    <cellStyle name="Total 2 2 2 6 3 2" xfId="27111" xr:uid="{00000000-0005-0000-0000-00006BA90000}"/>
    <cellStyle name="Total 2 2 2 6 4" xfId="22745" xr:uid="{00000000-0005-0000-0000-00006CA90000}"/>
    <cellStyle name="Total 2 2 2 6 4 2" xfId="27112" xr:uid="{00000000-0005-0000-0000-00006DA90000}"/>
    <cellStyle name="Total 2 2 2 6 5" xfId="22746" xr:uid="{00000000-0005-0000-0000-00006EA90000}"/>
    <cellStyle name="Total 2 2 2 6 5 2" xfId="27113" xr:uid="{00000000-0005-0000-0000-00006FA90000}"/>
    <cellStyle name="Total 2 2 2 6 6" xfId="22747" xr:uid="{00000000-0005-0000-0000-000070A90000}"/>
    <cellStyle name="Total 2 2 2 6 6 2" xfId="27109" xr:uid="{00000000-0005-0000-0000-000071A90000}"/>
    <cellStyle name="Total 2 2 2 6 7" xfId="22748" xr:uid="{00000000-0005-0000-0000-000072A90000}"/>
    <cellStyle name="Total 2 2 2 6 7 2" xfId="22749" xr:uid="{00000000-0005-0000-0000-000073A90000}"/>
    <cellStyle name="Total 2 2 2 6 7 3" xfId="33929" xr:uid="{00000000-0005-0000-0000-000074A90000}"/>
    <cellStyle name="Total 2 2 2 6 8" xfId="22750" xr:uid="{00000000-0005-0000-0000-000075A90000}"/>
    <cellStyle name="Total 2 2 2 6 8 2" xfId="22751" xr:uid="{00000000-0005-0000-0000-000076A90000}"/>
    <cellStyle name="Total 2 2 2 6 8 3" xfId="43967" xr:uid="{00000000-0005-0000-0000-000077A90000}"/>
    <cellStyle name="Total 2 2 2 6 9" xfId="23214" xr:uid="{00000000-0005-0000-0000-000078A90000}"/>
    <cellStyle name="Total 2 2 2 7" xfId="22752" xr:uid="{00000000-0005-0000-0000-000079A90000}"/>
    <cellStyle name="Total 2 2 2 7 2" xfId="22753" xr:uid="{00000000-0005-0000-0000-00007AA90000}"/>
    <cellStyle name="Total 2 2 2 7 2 2" xfId="27115" xr:uid="{00000000-0005-0000-0000-00007BA90000}"/>
    <cellStyle name="Total 2 2 2 7 3" xfId="22754" xr:uid="{00000000-0005-0000-0000-00007CA90000}"/>
    <cellStyle name="Total 2 2 2 7 3 2" xfId="27116" xr:uid="{00000000-0005-0000-0000-00007DA90000}"/>
    <cellStyle name="Total 2 2 2 7 4" xfId="22755" xr:uid="{00000000-0005-0000-0000-00007EA90000}"/>
    <cellStyle name="Total 2 2 2 7 4 2" xfId="27117" xr:uid="{00000000-0005-0000-0000-00007FA90000}"/>
    <cellStyle name="Total 2 2 2 7 5" xfId="22756" xr:uid="{00000000-0005-0000-0000-000080A90000}"/>
    <cellStyle name="Total 2 2 2 7 5 2" xfId="27118" xr:uid="{00000000-0005-0000-0000-000081A90000}"/>
    <cellStyle name="Total 2 2 2 7 6" xfId="22757" xr:uid="{00000000-0005-0000-0000-000082A90000}"/>
    <cellStyle name="Total 2 2 2 7 6 2" xfId="27114" xr:uid="{00000000-0005-0000-0000-000083A90000}"/>
    <cellStyle name="Total 2 2 2 7 7" xfId="22758" xr:uid="{00000000-0005-0000-0000-000084A90000}"/>
    <cellStyle name="Total 2 2 2 7 7 2" xfId="22759" xr:uid="{00000000-0005-0000-0000-000085A90000}"/>
    <cellStyle name="Total 2 2 2 7 7 3" xfId="33930" xr:uid="{00000000-0005-0000-0000-000086A90000}"/>
    <cellStyle name="Total 2 2 2 7 8" xfId="22760" xr:uid="{00000000-0005-0000-0000-000087A90000}"/>
    <cellStyle name="Total 2 2 2 7 8 2" xfId="22761" xr:uid="{00000000-0005-0000-0000-000088A90000}"/>
    <cellStyle name="Total 2 2 2 7 8 3" xfId="43968" xr:uid="{00000000-0005-0000-0000-000089A90000}"/>
    <cellStyle name="Total 2 2 2 7 9" xfId="23215" xr:uid="{00000000-0005-0000-0000-00008AA90000}"/>
    <cellStyle name="Total 2 2 2 8" xfId="22762" xr:uid="{00000000-0005-0000-0000-00008BA90000}"/>
    <cellStyle name="Total 2 2 2 8 2" xfId="22763" xr:uid="{00000000-0005-0000-0000-00008CA90000}"/>
    <cellStyle name="Total 2 2 2 8 2 2" xfId="27120" xr:uid="{00000000-0005-0000-0000-00008DA90000}"/>
    <cellStyle name="Total 2 2 2 8 3" xfId="22764" xr:uid="{00000000-0005-0000-0000-00008EA90000}"/>
    <cellStyle name="Total 2 2 2 8 3 2" xfId="27121" xr:uid="{00000000-0005-0000-0000-00008FA90000}"/>
    <cellStyle name="Total 2 2 2 8 4" xfId="22765" xr:uid="{00000000-0005-0000-0000-000090A90000}"/>
    <cellStyle name="Total 2 2 2 8 4 2" xfId="27122" xr:uid="{00000000-0005-0000-0000-000091A90000}"/>
    <cellStyle name="Total 2 2 2 8 5" xfId="22766" xr:uid="{00000000-0005-0000-0000-000092A90000}"/>
    <cellStyle name="Total 2 2 2 8 5 2" xfId="27123" xr:uid="{00000000-0005-0000-0000-000093A90000}"/>
    <cellStyle name="Total 2 2 2 8 6" xfId="22767" xr:uid="{00000000-0005-0000-0000-000094A90000}"/>
    <cellStyle name="Total 2 2 2 8 6 2" xfId="27119" xr:uid="{00000000-0005-0000-0000-000095A90000}"/>
    <cellStyle name="Total 2 2 2 8 7" xfId="22768" xr:uid="{00000000-0005-0000-0000-000096A90000}"/>
    <cellStyle name="Total 2 2 2 8 7 2" xfId="22769" xr:uid="{00000000-0005-0000-0000-000097A90000}"/>
    <cellStyle name="Total 2 2 2 8 7 3" xfId="33931" xr:uid="{00000000-0005-0000-0000-000098A90000}"/>
    <cellStyle name="Total 2 2 2 8 8" xfId="22770" xr:uid="{00000000-0005-0000-0000-000099A90000}"/>
    <cellStyle name="Total 2 2 2 8 8 2" xfId="22771" xr:uid="{00000000-0005-0000-0000-00009AA90000}"/>
    <cellStyle name="Total 2 2 2 8 8 3" xfId="43969" xr:uid="{00000000-0005-0000-0000-00009BA90000}"/>
    <cellStyle name="Total 2 2 2 8 9" xfId="23216" xr:uid="{00000000-0005-0000-0000-00009CA90000}"/>
    <cellStyle name="Total 2 2 2 9" xfId="22772" xr:uid="{00000000-0005-0000-0000-00009DA90000}"/>
    <cellStyle name="Total 2 2 2 9 2" xfId="22773" xr:uid="{00000000-0005-0000-0000-00009EA90000}"/>
    <cellStyle name="Total 2 2 2 9 2 2" xfId="27124" xr:uid="{00000000-0005-0000-0000-00009FA90000}"/>
    <cellStyle name="Total 2 2 2 9 3" xfId="22774" xr:uid="{00000000-0005-0000-0000-0000A0A90000}"/>
    <cellStyle name="Total 2 2 2 9 3 2" xfId="22775" xr:uid="{00000000-0005-0000-0000-0000A1A90000}"/>
    <cellStyle name="Total 2 2 2 9 3 3" xfId="33932" xr:uid="{00000000-0005-0000-0000-0000A2A90000}"/>
    <cellStyle name="Total 2 2 2 9 4" xfId="22776" xr:uid="{00000000-0005-0000-0000-0000A3A90000}"/>
    <cellStyle name="Total 2 2 2 9 4 2" xfId="22777" xr:uid="{00000000-0005-0000-0000-0000A4A90000}"/>
    <cellStyle name="Total 2 2 2 9 4 3" xfId="43970" xr:uid="{00000000-0005-0000-0000-0000A5A90000}"/>
    <cellStyle name="Total 2 2 2 9 5" xfId="23217" xr:uid="{00000000-0005-0000-0000-0000A6A90000}"/>
    <cellStyle name="Total 2 2 3" xfId="22778" xr:uid="{00000000-0005-0000-0000-0000A7A90000}"/>
    <cellStyle name="Total 2 2 3 2" xfId="22779" xr:uid="{00000000-0005-0000-0000-0000A8A90000}"/>
    <cellStyle name="Total 2 2 3 2 2" xfId="27126" xr:uid="{00000000-0005-0000-0000-0000A9A90000}"/>
    <cellStyle name="Total 2 2 3 3" xfId="22780" xr:uid="{00000000-0005-0000-0000-0000AAA90000}"/>
    <cellStyle name="Total 2 2 3 3 2" xfId="27127" xr:uid="{00000000-0005-0000-0000-0000ABA90000}"/>
    <cellStyle name="Total 2 2 3 4" xfId="22781" xr:uid="{00000000-0005-0000-0000-0000ACA90000}"/>
    <cellStyle name="Total 2 2 3 4 2" xfId="27128" xr:uid="{00000000-0005-0000-0000-0000ADA90000}"/>
    <cellStyle name="Total 2 2 3 5" xfId="22782" xr:uid="{00000000-0005-0000-0000-0000AEA90000}"/>
    <cellStyle name="Total 2 2 3 5 2" xfId="27129" xr:uid="{00000000-0005-0000-0000-0000AFA90000}"/>
    <cellStyle name="Total 2 2 3 6" xfId="22783" xr:uid="{00000000-0005-0000-0000-0000B0A90000}"/>
    <cellStyle name="Total 2 2 3 6 2" xfId="27125" xr:uid="{00000000-0005-0000-0000-0000B1A90000}"/>
    <cellStyle name="Total 2 2 3 7" xfId="22784" xr:uid="{00000000-0005-0000-0000-0000B2A90000}"/>
    <cellStyle name="Total 2 2 3 7 2" xfId="22785" xr:uid="{00000000-0005-0000-0000-0000B3A90000}"/>
    <cellStyle name="Total 2 2 3 7 3" xfId="33933" xr:uid="{00000000-0005-0000-0000-0000B4A90000}"/>
    <cellStyle name="Total 2 2 3 8" xfId="22786" xr:uid="{00000000-0005-0000-0000-0000B5A90000}"/>
    <cellStyle name="Total 2 2 3 8 2" xfId="22787" xr:uid="{00000000-0005-0000-0000-0000B6A90000}"/>
    <cellStyle name="Total 2 2 3 8 3" xfId="43971" xr:uid="{00000000-0005-0000-0000-0000B7A90000}"/>
    <cellStyle name="Total 2 2 3 9" xfId="23218" xr:uid="{00000000-0005-0000-0000-0000B8A90000}"/>
    <cellStyle name="Total 2 2 4" xfId="22788" xr:uid="{00000000-0005-0000-0000-0000B9A90000}"/>
    <cellStyle name="Total 2 2 4 2" xfId="22789" xr:uid="{00000000-0005-0000-0000-0000BAA90000}"/>
    <cellStyle name="Total 2 2 4 2 2" xfId="27131" xr:uid="{00000000-0005-0000-0000-0000BBA90000}"/>
    <cellStyle name="Total 2 2 4 3" xfId="22790" xr:uid="{00000000-0005-0000-0000-0000BCA90000}"/>
    <cellStyle name="Total 2 2 4 3 2" xfId="27132" xr:uid="{00000000-0005-0000-0000-0000BDA90000}"/>
    <cellStyle name="Total 2 2 4 4" xfId="22791" xr:uid="{00000000-0005-0000-0000-0000BEA90000}"/>
    <cellStyle name="Total 2 2 4 4 2" xfId="27133" xr:uid="{00000000-0005-0000-0000-0000BFA90000}"/>
    <cellStyle name="Total 2 2 4 5" xfId="22792" xr:uid="{00000000-0005-0000-0000-0000C0A90000}"/>
    <cellStyle name="Total 2 2 4 5 2" xfId="27134" xr:uid="{00000000-0005-0000-0000-0000C1A90000}"/>
    <cellStyle name="Total 2 2 4 6" xfId="22793" xr:uid="{00000000-0005-0000-0000-0000C2A90000}"/>
    <cellStyle name="Total 2 2 4 6 2" xfId="27130" xr:uid="{00000000-0005-0000-0000-0000C3A90000}"/>
    <cellStyle name="Total 2 2 4 7" xfId="22794" xr:uid="{00000000-0005-0000-0000-0000C4A90000}"/>
    <cellStyle name="Total 2 2 4 7 2" xfId="22795" xr:uid="{00000000-0005-0000-0000-0000C5A90000}"/>
    <cellStyle name="Total 2 2 4 7 3" xfId="33934" xr:uid="{00000000-0005-0000-0000-0000C6A90000}"/>
    <cellStyle name="Total 2 2 4 8" xfId="22796" xr:uid="{00000000-0005-0000-0000-0000C7A90000}"/>
    <cellStyle name="Total 2 2 4 8 2" xfId="22797" xr:uid="{00000000-0005-0000-0000-0000C8A90000}"/>
    <cellStyle name="Total 2 2 4 8 3" xfId="43972" xr:uid="{00000000-0005-0000-0000-0000C9A90000}"/>
    <cellStyle name="Total 2 2 4 9" xfId="23219" xr:uid="{00000000-0005-0000-0000-0000CAA90000}"/>
    <cellStyle name="Total 2 2 5" xfId="22798" xr:uid="{00000000-0005-0000-0000-0000CBA90000}"/>
    <cellStyle name="Total 2 2 5 2" xfId="27067" xr:uid="{00000000-0005-0000-0000-0000CCA90000}"/>
    <cellStyle name="Total 2 2 6" xfId="22799" xr:uid="{00000000-0005-0000-0000-0000CDA90000}"/>
    <cellStyle name="Total 2 2 6 2" xfId="33869" xr:uid="{00000000-0005-0000-0000-0000CEA90000}"/>
    <cellStyle name="Total 2 2 7" xfId="22800" xr:uid="{00000000-0005-0000-0000-0000CFA90000}"/>
    <cellStyle name="Total 2 2 7 2" xfId="22801" xr:uid="{00000000-0005-0000-0000-0000D0A90000}"/>
    <cellStyle name="Total 2 2 7 3" xfId="33923" xr:uid="{00000000-0005-0000-0000-0000D1A90000}"/>
    <cellStyle name="Total 2 2 8" xfId="22802" xr:uid="{00000000-0005-0000-0000-0000D2A90000}"/>
    <cellStyle name="Total 2 2 8 2" xfId="22803" xr:uid="{00000000-0005-0000-0000-0000D3A90000}"/>
    <cellStyle name="Total 2 2 8 3" xfId="43961" xr:uid="{00000000-0005-0000-0000-0000D4A90000}"/>
    <cellStyle name="Total 2 2 9" xfId="23208" xr:uid="{00000000-0005-0000-0000-0000D5A90000}"/>
    <cellStyle name="Total 2 3" xfId="22804" xr:uid="{00000000-0005-0000-0000-0000D6A90000}"/>
    <cellStyle name="Total 2 3 2" xfId="22805" xr:uid="{00000000-0005-0000-0000-0000D7A90000}"/>
    <cellStyle name="Total 2 3 2 10" xfId="22806" xr:uid="{00000000-0005-0000-0000-0000D8A90000}"/>
    <cellStyle name="Total 2 3 2 10 2" xfId="27137" xr:uid="{00000000-0005-0000-0000-0000D9A90000}"/>
    <cellStyle name="Total 2 3 2 11" xfId="22807" xr:uid="{00000000-0005-0000-0000-0000DAA90000}"/>
    <cellStyle name="Total 2 3 2 11 2" xfId="27138" xr:uid="{00000000-0005-0000-0000-0000DBA90000}"/>
    <cellStyle name="Total 2 3 2 12" xfId="22808" xr:uid="{00000000-0005-0000-0000-0000DCA90000}"/>
    <cellStyle name="Total 2 3 2 12 2" xfId="27136" xr:uid="{00000000-0005-0000-0000-0000DDA90000}"/>
    <cellStyle name="Total 2 3 2 13" xfId="22809" xr:uid="{00000000-0005-0000-0000-0000DEA90000}"/>
    <cellStyle name="Total 2 3 2 13 2" xfId="22810" xr:uid="{00000000-0005-0000-0000-0000DFA90000}"/>
    <cellStyle name="Total 2 3 2 13 3" xfId="33936" xr:uid="{00000000-0005-0000-0000-0000E0A90000}"/>
    <cellStyle name="Total 2 3 2 14" xfId="22811" xr:uid="{00000000-0005-0000-0000-0000E1A90000}"/>
    <cellStyle name="Total 2 3 2 14 2" xfId="22812" xr:uid="{00000000-0005-0000-0000-0000E2A90000}"/>
    <cellStyle name="Total 2 3 2 14 3" xfId="43974" xr:uid="{00000000-0005-0000-0000-0000E3A90000}"/>
    <cellStyle name="Total 2 3 2 15" xfId="23221" xr:uid="{00000000-0005-0000-0000-0000E4A90000}"/>
    <cellStyle name="Total 2 3 2 2" xfId="22813" xr:uid="{00000000-0005-0000-0000-0000E5A90000}"/>
    <cellStyle name="Total 2 3 2 2 10" xfId="22814" xr:uid="{00000000-0005-0000-0000-0000E6A90000}"/>
    <cellStyle name="Total 2 3 2 2 10 2" xfId="22815" xr:uid="{00000000-0005-0000-0000-0000E7A90000}"/>
    <cellStyle name="Total 2 3 2 2 10 3" xfId="43975" xr:uid="{00000000-0005-0000-0000-0000E8A90000}"/>
    <cellStyle name="Total 2 3 2 2 11" xfId="23222" xr:uid="{00000000-0005-0000-0000-0000E9A90000}"/>
    <cellStyle name="Total 2 3 2 2 2" xfId="22816" xr:uid="{00000000-0005-0000-0000-0000EAA90000}"/>
    <cellStyle name="Total 2 3 2 2 2 2" xfId="22817" xr:uid="{00000000-0005-0000-0000-0000EBA90000}"/>
    <cellStyle name="Total 2 3 2 2 2 2 2" xfId="27141" xr:uid="{00000000-0005-0000-0000-0000ECA90000}"/>
    <cellStyle name="Total 2 3 2 2 2 3" xfId="22818" xr:uid="{00000000-0005-0000-0000-0000EDA90000}"/>
    <cellStyle name="Total 2 3 2 2 2 3 2" xfId="27142" xr:uid="{00000000-0005-0000-0000-0000EEA90000}"/>
    <cellStyle name="Total 2 3 2 2 2 4" xfId="22819" xr:uid="{00000000-0005-0000-0000-0000EFA90000}"/>
    <cellStyle name="Total 2 3 2 2 2 4 2" xfId="27143" xr:uid="{00000000-0005-0000-0000-0000F0A90000}"/>
    <cellStyle name="Total 2 3 2 2 2 5" xfId="22820" xr:uid="{00000000-0005-0000-0000-0000F1A90000}"/>
    <cellStyle name="Total 2 3 2 2 2 5 2" xfId="27144" xr:uid="{00000000-0005-0000-0000-0000F2A90000}"/>
    <cellStyle name="Total 2 3 2 2 2 6" xfId="27140" xr:uid="{00000000-0005-0000-0000-0000F3A90000}"/>
    <cellStyle name="Total 2 3 2 2 3" xfId="22821" xr:uid="{00000000-0005-0000-0000-0000F4A90000}"/>
    <cellStyle name="Total 2 3 2 2 3 2" xfId="22822" xr:uid="{00000000-0005-0000-0000-0000F5A90000}"/>
    <cellStyle name="Total 2 3 2 2 3 2 2" xfId="27146" xr:uid="{00000000-0005-0000-0000-0000F6A90000}"/>
    <cellStyle name="Total 2 3 2 2 3 3" xfId="22823" xr:uid="{00000000-0005-0000-0000-0000F7A90000}"/>
    <cellStyle name="Total 2 3 2 2 3 3 2" xfId="27147" xr:uid="{00000000-0005-0000-0000-0000F8A90000}"/>
    <cellStyle name="Total 2 3 2 2 3 4" xfId="22824" xr:uid="{00000000-0005-0000-0000-0000F9A90000}"/>
    <cellStyle name="Total 2 3 2 2 3 4 2" xfId="27148" xr:uid="{00000000-0005-0000-0000-0000FAA90000}"/>
    <cellStyle name="Total 2 3 2 2 3 5" xfId="22825" xr:uid="{00000000-0005-0000-0000-0000FBA90000}"/>
    <cellStyle name="Total 2 3 2 2 3 5 2" xfId="27149" xr:uid="{00000000-0005-0000-0000-0000FCA90000}"/>
    <cellStyle name="Total 2 3 2 2 3 6" xfId="27145" xr:uid="{00000000-0005-0000-0000-0000FDA90000}"/>
    <cellStyle name="Total 2 3 2 2 4" xfId="22826" xr:uid="{00000000-0005-0000-0000-0000FEA90000}"/>
    <cellStyle name="Total 2 3 2 2 4 2" xfId="22827" xr:uid="{00000000-0005-0000-0000-0000FFA90000}"/>
    <cellStyle name="Total 2 3 2 2 4 2 2" xfId="27151" xr:uid="{00000000-0005-0000-0000-000000AA0000}"/>
    <cellStyle name="Total 2 3 2 2 4 3" xfId="22828" xr:uid="{00000000-0005-0000-0000-000001AA0000}"/>
    <cellStyle name="Total 2 3 2 2 4 3 2" xfId="27152" xr:uid="{00000000-0005-0000-0000-000002AA0000}"/>
    <cellStyle name="Total 2 3 2 2 4 4" xfId="22829" xr:uid="{00000000-0005-0000-0000-000003AA0000}"/>
    <cellStyle name="Total 2 3 2 2 4 4 2" xfId="27153" xr:uid="{00000000-0005-0000-0000-000004AA0000}"/>
    <cellStyle name="Total 2 3 2 2 4 5" xfId="22830" xr:uid="{00000000-0005-0000-0000-000005AA0000}"/>
    <cellStyle name="Total 2 3 2 2 4 5 2" xfId="27154" xr:uid="{00000000-0005-0000-0000-000006AA0000}"/>
    <cellStyle name="Total 2 3 2 2 4 6" xfId="27150" xr:uid="{00000000-0005-0000-0000-000007AA0000}"/>
    <cellStyle name="Total 2 3 2 2 5" xfId="22831" xr:uid="{00000000-0005-0000-0000-000008AA0000}"/>
    <cellStyle name="Total 2 3 2 2 5 2" xfId="22832" xr:uid="{00000000-0005-0000-0000-000009AA0000}"/>
    <cellStyle name="Total 2 3 2 2 5 2 2" xfId="27156" xr:uid="{00000000-0005-0000-0000-00000AAA0000}"/>
    <cellStyle name="Total 2 3 2 2 5 3" xfId="22833" xr:uid="{00000000-0005-0000-0000-00000BAA0000}"/>
    <cellStyle name="Total 2 3 2 2 5 3 2" xfId="27157" xr:uid="{00000000-0005-0000-0000-00000CAA0000}"/>
    <cellStyle name="Total 2 3 2 2 5 4" xfId="22834" xr:uid="{00000000-0005-0000-0000-00000DAA0000}"/>
    <cellStyle name="Total 2 3 2 2 5 4 2" xfId="27158" xr:uid="{00000000-0005-0000-0000-00000EAA0000}"/>
    <cellStyle name="Total 2 3 2 2 5 5" xfId="22835" xr:uid="{00000000-0005-0000-0000-00000FAA0000}"/>
    <cellStyle name="Total 2 3 2 2 5 5 2" xfId="27159" xr:uid="{00000000-0005-0000-0000-000010AA0000}"/>
    <cellStyle name="Total 2 3 2 2 5 6" xfId="27155" xr:uid="{00000000-0005-0000-0000-000011AA0000}"/>
    <cellStyle name="Total 2 3 2 2 6" xfId="22836" xr:uid="{00000000-0005-0000-0000-000012AA0000}"/>
    <cellStyle name="Total 2 3 2 2 6 2" xfId="27160" xr:uid="{00000000-0005-0000-0000-000013AA0000}"/>
    <cellStyle name="Total 2 3 2 2 7" xfId="22837" xr:uid="{00000000-0005-0000-0000-000014AA0000}"/>
    <cellStyle name="Total 2 3 2 2 7 2" xfId="27161" xr:uid="{00000000-0005-0000-0000-000015AA0000}"/>
    <cellStyle name="Total 2 3 2 2 8" xfId="22838" xr:uid="{00000000-0005-0000-0000-000016AA0000}"/>
    <cellStyle name="Total 2 3 2 2 8 2" xfId="27139" xr:uid="{00000000-0005-0000-0000-000017AA0000}"/>
    <cellStyle name="Total 2 3 2 2 9" xfId="22839" xr:uid="{00000000-0005-0000-0000-000018AA0000}"/>
    <cellStyle name="Total 2 3 2 2 9 2" xfId="22840" xr:uid="{00000000-0005-0000-0000-000019AA0000}"/>
    <cellStyle name="Total 2 3 2 2 9 3" xfId="33937" xr:uid="{00000000-0005-0000-0000-00001AAA0000}"/>
    <cellStyle name="Total 2 3 2 3" xfId="22841" xr:uid="{00000000-0005-0000-0000-00001BAA0000}"/>
    <cellStyle name="Total 2 3 2 3 2" xfId="22842" xr:uid="{00000000-0005-0000-0000-00001CAA0000}"/>
    <cellStyle name="Total 2 3 2 3 2 2" xfId="27163" xr:uid="{00000000-0005-0000-0000-00001DAA0000}"/>
    <cellStyle name="Total 2 3 2 3 3" xfId="22843" xr:uid="{00000000-0005-0000-0000-00001EAA0000}"/>
    <cellStyle name="Total 2 3 2 3 3 2" xfId="27164" xr:uid="{00000000-0005-0000-0000-00001FAA0000}"/>
    <cellStyle name="Total 2 3 2 3 4" xfId="22844" xr:uid="{00000000-0005-0000-0000-000020AA0000}"/>
    <cellStyle name="Total 2 3 2 3 4 2" xfId="27165" xr:uid="{00000000-0005-0000-0000-000021AA0000}"/>
    <cellStyle name="Total 2 3 2 3 5" xfId="22845" xr:uid="{00000000-0005-0000-0000-000022AA0000}"/>
    <cellStyle name="Total 2 3 2 3 5 2" xfId="27166" xr:uid="{00000000-0005-0000-0000-000023AA0000}"/>
    <cellStyle name="Total 2 3 2 3 6" xfId="22846" xr:uid="{00000000-0005-0000-0000-000024AA0000}"/>
    <cellStyle name="Total 2 3 2 3 6 2" xfId="27162" xr:uid="{00000000-0005-0000-0000-000025AA0000}"/>
    <cellStyle name="Total 2 3 2 3 7" xfId="22847" xr:uid="{00000000-0005-0000-0000-000026AA0000}"/>
    <cellStyle name="Total 2 3 2 3 7 2" xfId="22848" xr:uid="{00000000-0005-0000-0000-000027AA0000}"/>
    <cellStyle name="Total 2 3 2 3 7 3" xfId="33938" xr:uid="{00000000-0005-0000-0000-000028AA0000}"/>
    <cellStyle name="Total 2 3 2 3 8" xfId="22849" xr:uid="{00000000-0005-0000-0000-000029AA0000}"/>
    <cellStyle name="Total 2 3 2 3 8 2" xfId="22850" xr:uid="{00000000-0005-0000-0000-00002AAA0000}"/>
    <cellStyle name="Total 2 3 2 3 8 3" xfId="43976" xr:uid="{00000000-0005-0000-0000-00002BAA0000}"/>
    <cellStyle name="Total 2 3 2 3 9" xfId="23223" xr:uid="{00000000-0005-0000-0000-00002CAA0000}"/>
    <cellStyle name="Total 2 3 2 4" xfId="22851" xr:uid="{00000000-0005-0000-0000-00002DAA0000}"/>
    <cellStyle name="Total 2 3 2 4 2" xfId="22852" xr:uid="{00000000-0005-0000-0000-00002EAA0000}"/>
    <cellStyle name="Total 2 3 2 4 2 2" xfId="27168" xr:uid="{00000000-0005-0000-0000-00002FAA0000}"/>
    <cellStyle name="Total 2 3 2 4 3" xfId="22853" xr:uid="{00000000-0005-0000-0000-000030AA0000}"/>
    <cellStyle name="Total 2 3 2 4 3 2" xfId="27169" xr:uid="{00000000-0005-0000-0000-000031AA0000}"/>
    <cellStyle name="Total 2 3 2 4 4" xfId="22854" xr:uid="{00000000-0005-0000-0000-000032AA0000}"/>
    <cellStyle name="Total 2 3 2 4 4 2" xfId="27170" xr:uid="{00000000-0005-0000-0000-000033AA0000}"/>
    <cellStyle name="Total 2 3 2 4 5" xfId="22855" xr:uid="{00000000-0005-0000-0000-000034AA0000}"/>
    <cellStyle name="Total 2 3 2 4 5 2" xfId="27171" xr:uid="{00000000-0005-0000-0000-000035AA0000}"/>
    <cellStyle name="Total 2 3 2 4 6" xfId="22856" xr:uid="{00000000-0005-0000-0000-000036AA0000}"/>
    <cellStyle name="Total 2 3 2 4 6 2" xfId="27167" xr:uid="{00000000-0005-0000-0000-000037AA0000}"/>
    <cellStyle name="Total 2 3 2 4 7" xfId="22857" xr:uid="{00000000-0005-0000-0000-000038AA0000}"/>
    <cellStyle name="Total 2 3 2 4 7 2" xfId="22858" xr:uid="{00000000-0005-0000-0000-000039AA0000}"/>
    <cellStyle name="Total 2 3 2 4 7 3" xfId="33939" xr:uid="{00000000-0005-0000-0000-00003AAA0000}"/>
    <cellStyle name="Total 2 3 2 4 8" xfId="22859" xr:uid="{00000000-0005-0000-0000-00003BAA0000}"/>
    <cellStyle name="Total 2 3 2 4 8 2" xfId="22860" xr:uid="{00000000-0005-0000-0000-00003CAA0000}"/>
    <cellStyle name="Total 2 3 2 4 8 3" xfId="43977" xr:uid="{00000000-0005-0000-0000-00003DAA0000}"/>
    <cellStyle name="Total 2 3 2 4 9" xfId="23224" xr:uid="{00000000-0005-0000-0000-00003EAA0000}"/>
    <cellStyle name="Total 2 3 2 5" xfId="22861" xr:uid="{00000000-0005-0000-0000-00003FAA0000}"/>
    <cellStyle name="Total 2 3 2 5 2" xfId="22862" xr:uid="{00000000-0005-0000-0000-000040AA0000}"/>
    <cellStyle name="Total 2 3 2 5 2 2" xfId="27173" xr:uid="{00000000-0005-0000-0000-000041AA0000}"/>
    <cellStyle name="Total 2 3 2 5 3" xfId="22863" xr:uid="{00000000-0005-0000-0000-000042AA0000}"/>
    <cellStyle name="Total 2 3 2 5 3 2" xfId="27174" xr:uid="{00000000-0005-0000-0000-000043AA0000}"/>
    <cellStyle name="Total 2 3 2 5 4" xfId="22864" xr:uid="{00000000-0005-0000-0000-000044AA0000}"/>
    <cellStyle name="Total 2 3 2 5 4 2" xfId="27175" xr:uid="{00000000-0005-0000-0000-000045AA0000}"/>
    <cellStyle name="Total 2 3 2 5 5" xfId="22865" xr:uid="{00000000-0005-0000-0000-000046AA0000}"/>
    <cellStyle name="Total 2 3 2 5 5 2" xfId="27176" xr:uid="{00000000-0005-0000-0000-000047AA0000}"/>
    <cellStyle name="Total 2 3 2 5 6" xfId="22866" xr:uid="{00000000-0005-0000-0000-000048AA0000}"/>
    <cellStyle name="Total 2 3 2 5 6 2" xfId="27172" xr:uid="{00000000-0005-0000-0000-000049AA0000}"/>
    <cellStyle name="Total 2 3 2 5 7" xfId="22867" xr:uid="{00000000-0005-0000-0000-00004AAA0000}"/>
    <cellStyle name="Total 2 3 2 5 7 2" xfId="22868" xr:uid="{00000000-0005-0000-0000-00004BAA0000}"/>
    <cellStyle name="Total 2 3 2 5 7 3" xfId="33940" xr:uid="{00000000-0005-0000-0000-00004CAA0000}"/>
    <cellStyle name="Total 2 3 2 5 8" xfId="22869" xr:uid="{00000000-0005-0000-0000-00004DAA0000}"/>
    <cellStyle name="Total 2 3 2 5 8 2" xfId="22870" xr:uid="{00000000-0005-0000-0000-00004EAA0000}"/>
    <cellStyle name="Total 2 3 2 5 8 3" xfId="43978" xr:uid="{00000000-0005-0000-0000-00004FAA0000}"/>
    <cellStyle name="Total 2 3 2 5 9" xfId="23225" xr:uid="{00000000-0005-0000-0000-000050AA0000}"/>
    <cellStyle name="Total 2 3 2 6" xfId="22871" xr:uid="{00000000-0005-0000-0000-000051AA0000}"/>
    <cellStyle name="Total 2 3 2 6 2" xfId="22872" xr:uid="{00000000-0005-0000-0000-000052AA0000}"/>
    <cellStyle name="Total 2 3 2 6 2 2" xfId="27178" xr:uid="{00000000-0005-0000-0000-000053AA0000}"/>
    <cellStyle name="Total 2 3 2 6 3" xfId="22873" xr:uid="{00000000-0005-0000-0000-000054AA0000}"/>
    <cellStyle name="Total 2 3 2 6 3 2" xfId="27179" xr:uid="{00000000-0005-0000-0000-000055AA0000}"/>
    <cellStyle name="Total 2 3 2 6 4" xfId="22874" xr:uid="{00000000-0005-0000-0000-000056AA0000}"/>
    <cellStyle name="Total 2 3 2 6 4 2" xfId="27180" xr:uid="{00000000-0005-0000-0000-000057AA0000}"/>
    <cellStyle name="Total 2 3 2 6 5" xfId="22875" xr:uid="{00000000-0005-0000-0000-000058AA0000}"/>
    <cellStyle name="Total 2 3 2 6 5 2" xfId="27181" xr:uid="{00000000-0005-0000-0000-000059AA0000}"/>
    <cellStyle name="Total 2 3 2 6 6" xfId="22876" xr:uid="{00000000-0005-0000-0000-00005AAA0000}"/>
    <cellStyle name="Total 2 3 2 6 6 2" xfId="27177" xr:uid="{00000000-0005-0000-0000-00005BAA0000}"/>
    <cellStyle name="Total 2 3 2 6 7" xfId="22877" xr:uid="{00000000-0005-0000-0000-00005CAA0000}"/>
    <cellStyle name="Total 2 3 2 6 7 2" xfId="22878" xr:uid="{00000000-0005-0000-0000-00005DAA0000}"/>
    <cellStyle name="Total 2 3 2 6 7 3" xfId="33941" xr:uid="{00000000-0005-0000-0000-00005EAA0000}"/>
    <cellStyle name="Total 2 3 2 6 8" xfId="22879" xr:uid="{00000000-0005-0000-0000-00005FAA0000}"/>
    <cellStyle name="Total 2 3 2 6 8 2" xfId="22880" xr:uid="{00000000-0005-0000-0000-000060AA0000}"/>
    <cellStyle name="Total 2 3 2 6 8 3" xfId="43979" xr:uid="{00000000-0005-0000-0000-000061AA0000}"/>
    <cellStyle name="Total 2 3 2 6 9" xfId="23226" xr:uid="{00000000-0005-0000-0000-000062AA0000}"/>
    <cellStyle name="Total 2 3 2 7" xfId="22881" xr:uid="{00000000-0005-0000-0000-000063AA0000}"/>
    <cellStyle name="Total 2 3 2 7 2" xfId="22882" xr:uid="{00000000-0005-0000-0000-000064AA0000}"/>
    <cellStyle name="Total 2 3 2 7 2 2" xfId="27183" xr:uid="{00000000-0005-0000-0000-000065AA0000}"/>
    <cellStyle name="Total 2 3 2 7 3" xfId="22883" xr:uid="{00000000-0005-0000-0000-000066AA0000}"/>
    <cellStyle name="Total 2 3 2 7 3 2" xfId="27184" xr:uid="{00000000-0005-0000-0000-000067AA0000}"/>
    <cellStyle name="Total 2 3 2 7 4" xfId="22884" xr:uid="{00000000-0005-0000-0000-000068AA0000}"/>
    <cellStyle name="Total 2 3 2 7 4 2" xfId="27185" xr:uid="{00000000-0005-0000-0000-000069AA0000}"/>
    <cellStyle name="Total 2 3 2 7 5" xfId="22885" xr:uid="{00000000-0005-0000-0000-00006AAA0000}"/>
    <cellStyle name="Total 2 3 2 7 5 2" xfId="27186" xr:uid="{00000000-0005-0000-0000-00006BAA0000}"/>
    <cellStyle name="Total 2 3 2 7 6" xfId="22886" xr:uid="{00000000-0005-0000-0000-00006CAA0000}"/>
    <cellStyle name="Total 2 3 2 7 6 2" xfId="27182" xr:uid="{00000000-0005-0000-0000-00006DAA0000}"/>
    <cellStyle name="Total 2 3 2 7 7" xfId="22887" xr:uid="{00000000-0005-0000-0000-00006EAA0000}"/>
    <cellStyle name="Total 2 3 2 7 7 2" xfId="22888" xr:uid="{00000000-0005-0000-0000-00006FAA0000}"/>
    <cellStyle name="Total 2 3 2 7 7 3" xfId="33942" xr:uid="{00000000-0005-0000-0000-000070AA0000}"/>
    <cellStyle name="Total 2 3 2 7 8" xfId="22889" xr:uid="{00000000-0005-0000-0000-000071AA0000}"/>
    <cellStyle name="Total 2 3 2 7 8 2" xfId="22890" xr:uid="{00000000-0005-0000-0000-000072AA0000}"/>
    <cellStyle name="Total 2 3 2 7 8 3" xfId="43980" xr:uid="{00000000-0005-0000-0000-000073AA0000}"/>
    <cellStyle name="Total 2 3 2 7 9" xfId="23227" xr:uid="{00000000-0005-0000-0000-000074AA0000}"/>
    <cellStyle name="Total 2 3 2 8" xfId="22891" xr:uid="{00000000-0005-0000-0000-000075AA0000}"/>
    <cellStyle name="Total 2 3 2 8 2" xfId="22892" xr:uid="{00000000-0005-0000-0000-000076AA0000}"/>
    <cellStyle name="Total 2 3 2 8 2 2" xfId="27188" xr:uid="{00000000-0005-0000-0000-000077AA0000}"/>
    <cellStyle name="Total 2 3 2 8 3" xfId="22893" xr:uid="{00000000-0005-0000-0000-000078AA0000}"/>
    <cellStyle name="Total 2 3 2 8 3 2" xfId="27189" xr:uid="{00000000-0005-0000-0000-000079AA0000}"/>
    <cellStyle name="Total 2 3 2 8 4" xfId="22894" xr:uid="{00000000-0005-0000-0000-00007AAA0000}"/>
    <cellStyle name="Total 2 3 2 8 4 2" xfId="27190" xr:uid="{00000000-0005-0000-0000-00007BAA0000}"/>
    <cellStyle name="Total 2 3 2 8 5" xfId="22895" xr:uid="{00000000-0005-0000-0000-00007CAA0000}"/>
    <cellStyle name="Total 2 3 2 8 5 2" xfId="27191" xr:uid="{00000000-0005-0000-0000-00007DAA0000}"/>
    <cellStyle name="Total 2 3 2 8 6" xfId="22896" xr:uid="{00000000-0005-0000-0000-00007EAA0000}"/>
    <cellStyle name="Total 2 3 2 8 6 2" xfId="27187" xr:uid="{00000000-0005-0000-0000-00007FAA0000}"/>
    <cellStyle name="Total 2 3 2 8 7" xfId="22897" xr:uid="{00000000-0005-0000-0000-000080AA0000}"/>
    <cellStyle name="Total 2 3 2 8 7 2" xfId="22898" xr:uid="{00000000-0005-0000-0000-000081AA0000}"/>
    <cellStyle name="Total 2 3 2 8 7 3" xfId="33943" xr:uid="{00000000-0005-0000-0000-000082AA0000}"/>
    <cellStyle name="Total 2 3 2 8 8" xfId="22899" xr:uid="{00000000-0005-0000-0000-000083AA0000}"/>
    <cellStyle name="Total 2 3 2 8 8 2" xfId="22900" xr:uid="{00000000-0005-0000-0000-000084AA0000}"/>
    <cellStyle name="Total 2 3 2 8 8 3" xfId="43981" xr:uid="{00000000-0005-0000-0000-000085AA0000}"/>
    <cellStyle name="Total 2 3 2 8 9" xfId="23228" xr:uid="{00000000-0005-0000-0000-000086AA0000}"/>
    <cellStyle name="Total 2 3 2 9" xfId="22901" xr:uid="{00000000-0005-0000-0000-000087AA0000}"/>
    <cellStyle name="Total 2 3 2 9 2" xfId="22902" xr:uid="{00000000-0005-0000-0000-000088AA0000}"/>
    <cellStyle name="Total 2 3 2 9 2 2" xfId="27192" xr:uid="{00000000-0005-0000-0000-000089AA0000}"/>
    <cellStyle name="Total 2 3 2 9 3" xfId="22903" xr:uid="{00000000-0005-0000-0000-00008AAA0000}"/>
    <cellStyle name="Total 2 3 2 9 3 2" xfId="22904" xr:uid="{00000000-0005-0000-0000-00008BAA0000}"/>
    <cellStyle name="Total 2 3 2 9 3 3" xfId="33944" xr:uid="{00000000-0005-0000-0000-00008CAA0000}"/>
    <cellStyle name="Total 2 3 2 9 4" xfId="22905" xr:uid="{00000000-0005-0000-0000-00008DAA0000}"/>
    <cellStyle name="Total 2 3 2 9 4 2" xfId="22906" xr:uid="{00000000-0005-0000-0000-00008EAA0000}"/>
    <cellStyle name="Total 2 3 2 9 4 3" xfId="43982" xr:uid="{00000000-0005-0000-0000-00008FAA0000}"/>
    <cellStyle name="Total 2 3 2 9 5" xfId="23229" xr:uid="{00000000-0005-0000-0000-000090AA0000}"/>
    <cellStyle name="Total 2 3 3" xfId="22907" xr:uid="{00000000-0005-0000-0000-000091AA0000}"/>
    <cellStyle name="Total 2 3 3 2" xfId="22908" xr:uid="{00000000-0005-0000-0000-000092AA0000}"/>
    <cellStyle name="Total 2 3 3 2 2" xfId="27194" xr:uid="{00000000-0005-0000-0000-000093AA0000}"/>
    <cellStyle name="Total 2 3 3 3" xfId="22909" xr:uid="{00000000-0005-0000-0000-000094AA0000}"/>
    <cellStyle name="Total 2 3 3 3 2" xfId="27195" xr:uid="{00000000-0005-0000-0000-000095AA0000}"/>
    <cellStyle name="Total 2 3 3 4" xfId="22910" xr:uid="{00000000-0005-0000-0000-000096AA0000}"/>
    <cellStyle name="Total 2 3 3 4 2" xfId="27196" xr:uid="{00000000-0005-0000-0000-000097AA0000}"/>
    <cellStyle name="Total 2 3 3 5" xfId="22911" xr:uid="{00000000-0005-0000-0000-000098AA0000}"/>
    <cellStyle name="Total 2 3 3 5 2" xfId="27197" xr:uid="{00000000-0005-0000-0000-000099AA0000}"/>
    <cellStyle name="Total 2 3 3 6" xfId="22912" xr:uid="{00000000-0005-0000-0000-00009AAA0000}"/>
    <cellStyle name="Total 2 3 3 6 2" xfId="27193" xr:uid="{00000000-0005-0000-0000-00009BAA0000}"/>
    <cellStyle name="Total 2 3 3 7" xfId="22913" xr:uid="{00000000-0005-0000-0000-00009CAA0000}"/>
    <cellStyle name="Total 2 3 3 7 2" xfId="22914" xr:uid="{00000000-0005-0000-0000-00009DAA0000}"/>
    <cellStyle name="Total 2 3 3 7 3" xfId="33945" xr:uid="{00000000-0005-0000-0000-00009EAA0000}"/>
    <cellStyle name="Total 2 3 3 8" xfId="22915" xr:uid="{00000000-0005-0000-0000-00009FAA0000}"/>
    <cellStyle name="Total 2 3 3 8 2" xfId="22916" xr:uid="{00000000-0005-0000-0000-0000A0AA0000}"/>
    <cellStyle name="Total 2 3 3 8 3" xfId="43983" xr:uid="{00000000-0005-0000-0000-0000A1AA0000}"/>
    <cellStyle name="Total 2 3 3 9" xfId="23230" xr:uid="{00000000-0005-0000-0000-0000A2AA0000}"/>
    <cellStyle name="Total 2 3 4" xfId="22917" xr:uid="{00000000-0005-0000-0000-0000A3AA0000}"/>
    <cellStyle name="Total 2 3 4 2" xfId="22918" xr:uid="{00000000-0005-0000-0000-0000A4AA0000}"/>
    <cellStyle name="Total 2 3 4 2 2" xfId="27199" xr:uid="{00000000-0005-0000-0000-0000A5AA0000}"/>
    <cellStyle name="Total 2 3 4 3" xfId="22919" xr:uid="{00000000-0005-0000-0000-0000A6AA0000}"/>
    <cellStyle name="Total 2 3 4 3 2" xfId="27200" xr:uid="{00000000-0005-0000-0000-0000A7AA0000}"/>
    <cellStyle name="Total 2 3 4 4" xfId="22920" xr:uid="{00000000-0005-0000-0000-0000A8AA0000}"/>
    <cellStyle name="Total 2 3 4 4 2" xfId="27201" xr:uid="{00000000-0005-0000-0000-0000A9AA0000}"/>
    <cellStyle name="Total 2 3 4 5" xfId="22921" xr:uid="{00000000-0005-0000-0000-0000AAAA0000}"/>
    <cellStyle name="Total 2 3 4 5 2" xfId="27202" xr:uid="{00000000-0005-0000-0000-0000ABAA0000}"/>
    <cellStyle name="Total 2 3 4 6" xfId="22922" xr:uid="{00000000-0005-0000-0000-0000ACAA0000}"/>
    <cellStyle name="Total 2 3 4 6 2" xfId="27198" xr:uid="{00000000-0005-0000-0000-0000ADAA0000}"/>
    <cellStyle name="Total 2 3 4 7" xfId="22923" xr:uid="{00000000-0005-0000-0000-0000AEAA0000}"/>
    <cellStyle name="Total 2 3 4 7 2" xfId="22924" xr:uid="{00000000-0005-0000-0000-0000AFAA0000}"/>
    <cellStyle name="Total 2 3 4 7 3" xfId="33946" xr:uid="{00000000-0005-0000-0000-0000B0AA0000}"/>
    <cellStyle name="Total 2 3 4 8" xfId="22925" xr:uid="{00000000-0005-0000-0000-0000B1AA0000}"/>
    <cellStyle name="Total 2 3 4 8 2" xfId="22926" xr:uid="{00000000-0005-0000-0000-0000B2AA0000}"/>
    <cellStyle name="Total 2 3 4 8 3" xfId="43984" xr:uid="{00000000-0005-0000-0000-0000B3AA0000}"/>
    <cellStyle name="Total 2 3 4 9" xfId="23231" xr:uid="{00000000-0005-0000-0000-0000B4AA0000}"/>
    <cellStyle name="Total 2 3 5" xfId="22927" xr:uid="{00000000-0005-0000-0000-0000B5AA0000}"/>
    <cellStyle name="Total 2 3 5 2" xfId="27135" xr:uid="{00000000-0005-0000-0000-0000B6AA0000}"/>
    <cellStyle name="Total 2 3 6" xfId="22928" xr:uid="{00000000-0005-0000-0000-0000B7AA0000}"/>
    <cellStyle name="Total 2 3 6 2" xfId="22929" xr:uid="{00000000-0005-0000-0000-0000B8AA0000}"/>
    <cellStyle name="Total 2 3 6 3" xfId="33935" xr:uid="{00000000-0005-0000-0000-0000B9AA0000}"/>
    <cellStyle name="Total 2 3 7" xfId="22930" xr:uid="{00000000-0005-0000-0000-0000BAAA0000}"/>
    <cellStyle name="Total 2 3 7 2" xfId="22931" xr:uid="{00000000-0005-0000-0000-0000BBAA0000}"/>
    <cellStyle name="Total 2 3 7 3" xfId="43973" xr:uid="{00000000-0005-0000-0000-0000BCAA0000}"/>
    <cellStyle name="Total 2 3 8" xfId="23220" xr:uid="{00000000-0005-0000-0000-0000BDAA0000}"/>
    <cellStyle name="Total 2 4" xfId="22932" xr:uid="{00000000-0005-0000-0000-0000BEAA0000}"/>
    <cellStyle name="Total 2 4 10" xfId="22933" xr:uid="{00000000-0005-0000-0000-0000BFAA0000}"/>
    <cellStyle name="Total 2 4 10 2" xfId="27204" xr:uid="{00000000-0005-0000-0000-0000C0AA0000}"/>
    <cellStyle name="Total 2 4 11" xfId="22934" xr:uid="{00000000-0005-0000-0000-0000C1AA0000}"/>
    <cellStyle name="Total 2 4 11 2" xfId="27205" xr:uid="{00000000-0005-0000-0000-0000C2AA0000}"/>
    <cellStyle name="Total 2 4 12" xfId="22935" xr:uid="{00000000-0005-0000-0000-0000C3AA0000}"/>
    <cellStyle name="Total 2 4 12 2" xfId="27203" xr:uid="{00000000-0005-0000-0000-0000C4AA0000}"/>
    <cellStyle name="Total 2 4 13" xfId="22936" xr:uid="{00000000-0005-0000-0000-0000C5AA0000}"/>
    <cellStyle name="Total 2 4 13 2" xfId="22937" xr:uid="{00000000-0005-0000-0000-0000C6AA0000}"/>
    <cellStyle name="Total 2 4 13 3" xfId="33947" xr:uid="{00000000-0005-0000-0000-0000C7AA0000}"/>
    <cellStyle name="Total 2 4 14" xfId="22938" xr:uid="{00000000-0005-0000-0000-0000C8AA0000}"/>
    <cellStyle name="Total 2 4 14 2" xfId="22939" xr:uid="{00000000-0005-0000-0000-0000C9AA0000}"/>
    <cellStyle name="Total 2 4 14 3" xfId="43985" xr:uid="{00000000-0005-0000-0000-0000CAAA0000}"/>
    <cellStyle name="Total 2 4 15" xfId="23232" xr:uid="{00000000-0005-0000-0000-0000CBAA0000}"/>
    <cellStyle name="Total 2 4 2" xfId="22940" xr:uid="{00000000-0005-0000-0000-0000CCAA0000}"/>
    <cellStyle name="Total 2 4 2 10" xfId="22941" xr:uid="{00000000-0005-0000-0000-0000CDAA0000}"/>
    <cellStyle name="Total 2 4 2 10 2" xfId="22942" xr:uid="{00000000-0005-0000-0000-0000CEAA0000}"/>
    <cellStyle name="Total 2 4 2 10 3" xfId="43986" xr:uid="{00000000-0005-0000-0000-0000CFAA0000}"/>
    <cellStyle name="Total 2 4 2 11" xfId="23233" xr:uid="{00000000-0005-0000-0000-0000D0AA0000}"/>
    <cellStyle name="Total 2 4 2 2" xfId="22943" xr:uid="{00000000-0005-0000-0000-0000D1AA0000}"/>
    <cellStyle name="Total 2 4 2 2 2" xfId="22944" xr:uid="{00000000-0005-0000-0000-0000D2AA0000}"/>
    <cellStyle name="Total 2 4 2 2 2 2" xfId="27208" xr:uid="{00000000-0005-0000-0000-0000D3AA0000}"/>
    <cellStyle name="Total 2 4 2 2 3" xfId="22945" xr:uid="{00000000-0005-0000-0000-0000D4AA0000}"/>
    <cellStyle name="Total 2 4 2 2 3 2" xfId="27209" xr:uid="{00000000-0005-0000-0000-0000D5AA0000}"/>
    <cellStyle name="Total 2 4 2 2 4" xfId="22946" xr:uid="{00000000-0005-0000-0000-0000D6AA0000}"/>
    <cellStyle name="Total 2 4 2 2 4 2" xfId="27210" xr:uid="{00000000-0005-0000-0000-0000D7AA0000}"/>
    <cellStyle name="Total 2 4 2 2 5" xfId="22947" xr:uid="{00000000-0005-0000-0000-0000D8AA0000}"/>
    <cellStyle name="Total 2 4 2 2 5 2" xfId="27211" xr:uid="{00000000-0005-0000-0000-0000D9AA0000}"/>
    <cellStyle name="Total 2 4 2 2 6" xfId="27207" xr:uid="{00000000-0005-0000-0000-0000DAAA0000}"/>
    <cellStyle name="Total 2 4 2 3" xfId="22948" xr:uid="{00000000-0005-0000-0000-0000DBAA0000}"/>
    <cellStyle name="Total 2 4 2 3 2" xfId="22949" xr:uid="{00000000-0005-0000-0000-0000DCAA0000}"/>
    <cellStyle name="Total 2 4 2 3 2 2" xfId="27213" xr:uid="{00000000-0005-0000-0000-0000DDAA0000}"/>
    <cellStyle name="Total 2 4 2 3 3" xfId="22950" xr:uid="{00000000-0005-0000-0000-0000DEAA0000}"/>
    <cellStyle name="Total 2 4 2 3 3 2" xfId="27214" xr:uid="{00000000-0005-0000-0000-0000DFAA0000}"/>
    <cellStyle name="Total 2 4 2 3 4" xfId="22951" xr:uid="{00000000-0005-0000-0000-0000E0AA0000}"/>
    <cellStyle name="Total 2 4 2 3 4 2" xfId="27215" xr:uid="{00000000-0005-0000-0000-0000E1AA0000}"/>
    <cellStyle name="Total 2 4 2 3 5" xfId="22952" xr:uid="{00000000-0005-0000-0000-0000E2AA0000}"/>
    <cellStyle name="Total 2 4 2 3 5 2" xfId="27216" xr:uid="{00000000-0005-0000-0000-0000E3AA0000}"/>
    <cellStyle name="Total 2 4 2 3 6" xfId="27212" xr:uid="{00000000-0005-0000-0000-0000E4AA0000}"/>
    <cellStyle name="Total 2 4 2 4" xfId="22953" xr:uid="{00000000-0005-0000-0000-0000E5AA0000}"/>
    <cellStyle name="Total 2 4 2 4 2" xfId="22954" xr:uid="{00000000-0005-0000-0000-0000E6AA0000}"/>
    <cellStyle name="Total 2 4 2 4 2 2" xfId="27218" xr:uid="{00000000-0005-0000-0000-0000E7AA0000}"/>
    <cellStyle name="Total 2 4 2 4 3" xfId="22955" xr:uid="{00000000-0005-0000-0000-0000E8AA0000}"/>
    <cellStyle name="Total 2 4 2 4 3 2" xfId="27219" xr:uid="{00000000-0005-0000-0000-0000E9AA0000}"/>
    <cellStyle name="Total 2 4 2 4 4" xfId="22956" xr:uid="{00000000-0005-0000-0000-0000EAAA0000}"/>
    <cellStyle name="Total 2 4 2 4 4 2" xfId="27220" xr:uid="{00000000-0005-0000-0000-0000EBAA0000}"/>
    <cellStyle name="Total 2 4 2 4 5" xfId="22957" xr:uid="{00000000-0005-0000-0000-0000ECAA0000}"/>
    <cellStyle name="Total 2 4 2 4 5 2" xfId="27221" xr:uid="{00000000-0005-0000-0000-0000EDAA0000}"/>
    <cellStyle name="Total 2 4 2 4 6" xfId="27217" xr:uid="{00000000-0005-0000-0000-0000EEAA0000}"/>
    <cellStyle name="Total 2 4 2 5" xfId="22958" xr:uid="{00000000-0005-0000-0000-0000EFAA0000}"/>
    <cellStyle name="Total 2 4 2 5 2" xfId="22959" xr:uid="{00000000-0005-0000-0000-0000F0AA0000}"/>
    <cellStyle name="Total 2 4 2 5 2 2" xfId="27223" xr:uid="{00000000-0005-0000-0000-0000F1AA0000}"/>
    <cellStyle name="Total 2 4 2 5 3" xfId="22960" xr:uid="{00000000-0005-0000-0000-0000F2AA0000}"/>
    <cellStyle name="Total 2 4 2 5 3 2" xfId="27224" xr:uid="{00000000-0005-0000-0000-0000F3AA0000}"/>
    <cellStyle name="Total 2 4 2 5 4" xfId="22961" xr:uid="{00000000-0005-0000-0000-0000F4AA0000}"/>
    <cellStyle name="Total 2 4 2 5 4 2" xfId="27225" xr:uid="{00000000-0005-0000-0000-0000F5AA0000}"/>
    <cellStyle name="Total 2 4 2 5 5" xfId="22962" xr:uid="{00000000-0005-0000-0000-0000F6AA0000}"/>
    <cellStyle name="Total 2 4 2 5 5 2" xfId="27226" xr:uid="{00000000-0005-0000-0000-0000F7AA0000}"/>
    <cellStyle name="Total 2 4 2 5 6" xfId="27222" xr:uid="{00000000-0005-0000-0000-0000F8AA0000}"/>
    <cellStyle name="Total 2 4 2 6" xfId="22963" xr:uid="{00000000-0005-0000-0000-0000F9AA0000}"/>
    <cellStyle name="Total 2 4 2 6 2" xfId="27227" xr:uid="{00000000-0005-0000-0000-0000FAAA0000}"/>
    <cellStyle name="Total 2 4 2 7" xfId="22964" xr:uid="{00000000-0005-0000-0000-0000FBAA0000}"/>
    <cellStyle name="Total 2 4 2 7 2" xfId="27228" xr:uid="{00000000-0005-0000-0000-0000FCAA0000}"/>
    <cellStyle name="Total 2 4 2 8" xfId="22965" xr:uid="{00000000-0005-0000-0000-0000FDAA0000}"/>
    <cellStyle name="Total 2 4 2 8 2" xfId="27206" xr:uid="{00000000-0005-0000-0000-0000FEAA0000}"/>
    <cellStyle name="Total 2 4 2 9" xfId="22966" xr:uid="{00000000-0005-0000-0000-0000FFAA0000}"/>
    <cellStyle name="Total 2 4 2 9 2" xfId="22967" xr:uid="{00000000-0005-0000-0000-000000AB0000}"/>
    <cellStyle name="Total 2 4 2 9 3" xfId="33948" xr:uid="{00000000-0005-0000-0000-000001AB0000}"/>
    <cellStyle name="Total 2 4 3" xfId="22968" xr:uid="{00000000-0005-0000-0000-000002AB0000}"/>
    <cellStyle name="Total 2 4 3 2" xfId="22969" xr:uid="{00000000-0005-0000-0000-000003AB0000}"/>
    <cellStyle name="Total 2 4 3 2 2" xfId="27230" xr:uid="{00000000-0005-0000-0000-000004AB0000}"/>
    <cellStyle name="Total 2 4 3 3" xfId="22970" xr:uid="{00000000-0005-0000-0000-000005AB0000}"/>
    <cellStyle name="Total 2 4 3 3 2" xfId="27231" xr:uid="{00000000-0005-0000-0000-000006AB0000}"/>
    <cellStyle name="Total 2 4 3 4" xfId="22971" xr:uid="{00000000-0005-0000-0000-000007AB0000}"/>
    <cellStyle name="Total 2 4 3 4 2" xfId="27232" xr:uid="{00000000-0005-0000-0000-000008AB0000}"/>
    <cellStyle name="Total 2 4 3 5" xfId="22972" xr:uid="{00000000-0005-0000-0000-000009AB0000}"/>
    <cellStyle name="Total 2 4 3 5 2" xfId="27233" xr:uid="{00000000-0005-0000-0000-00000AAB0000}"/>
    <cellStyle name="Total 2 4 3 6" xfId="22973" xr:uid="{00000000-0005-0000-0000-00000BAB0000}"/>
    <cellStyle name="Total 2 4 3 6 2" xfId="27229" xr:uid="{00000000-0005-0000-0000-00000CAB0000}"/>
    <cellStyle name="Total 2 4 3 7" xfId="22974" xr:uid="{00000000-0005-0000-0000-00000DAB0000}"/>
    <cellStyle name="Total 2 4 3 7 2" xfId="22975" xr:uid="{00000000-0005-0000-0000-00000EAB0000}"/>
    <cellStyle name="Total 2 4 3 7 3" xfId="33949" xr:uid="{00000000-0005-0000-0000-00000FAB0000}"/>
    <cellStyle name="Total 2 4 3 8" xfId="22976" xr:uid="{00000000-0005-0000-0000-000010AB0000}"/>
    <cellStyle name="Total 2 4 3 8 2" xfId="22977" xr:uid="{00000000-0005-0000-0000-000011AB0000}"/>
    <cellStyle name="Total 2 4 3 8 3" xfId="43987" xr:uid="{00000000-0005-0000-0000-000012AB0000}"/>
    <cellStyle name="Total 2 4 3 9" xfId="23234" xr:uid="{00000000-0005-0000-0000-000013AB0000}"/>
    <cellStyle name="Total 2 4 4" xfId="22978" xr:uid="{00000000-0005-0000-0000-000014AB0000}"/>
    <cellStyle name="Total 2 4 4 2" xfId="22979" xr:uid="{00000000-0005-0000-0000-000015AB0000}"/>
    <cellStyle name="Total 2 4 4 2 2" xfId="27235" xr:uid="{00000000-0005-0000-0000-000016AB0000}"/>
    <cellStyle name="Total 2 4 4 3" xfId="22980" xr:uid="{00000000-0005-0000-0000-000017AB0000}"/>
    <cellStyle name="Total 2 4 4 3 2" xfId="27236" xr:uid="{00000000-0005-0000-0000-000018AB0000}"/>
    <cellStyle name="Total 2 4 4 4" xfId="22981" xr:uid="{00000000-0005-0000-0000-000019AB0000}"/>
    <cellStyle name="Total 2 4 4 4 2" xfId="27237" xr:uid="{00000000-0005-0000-0000-00001AAB0000}"/>
    <cellStyle name="Total 2 4 4 5" xfId="22982" xr:uid="{00000000-0005-0000-0000-00001BAB0000}"/>
    <cellStyle name="Total 2 4 4 5 2" xfId="27238" xr:uid="{00000000-0005-0000-0000-00001CAB0000}"/>
    <cellStyle name="Total 2 4 4 6" xfId="22983" xr:uid="{00000000-0005-0000-0000-00001DAB0000}"/>
    <cellStyle name="Total 2 4 4 6 2" xfId="27234" xr:uid="{00000000-0005-0000-0000-00001EAB0000}"/>
    <cellStyle name="Total 2 4 4 7" xfId="22984" xr:uid="{00000000-0005-0000-0000-00001FAB0000}"/>
    <cellStyle name="Total 2 4 4 7 2" xfId="22985" xr:uid="{00000000-0005-0000-0000-000020AB0000}"/>
    <cellStyle name="Total 2 4 4 7 3" xfId="33950" xr:uid="{00000000-0005-0000-0000-000021AB0000}"/>
    <cellStyle name="Total 2 4 4 8" xfId="22986" xr:uid="{00000000-0005-0000-0000-000022AB0000}"/>
    <cellStyle name="Total 2 4 4 8 2" xfId="22987" xr:uid="{00000000-0005-0000-0000-000023AB0000}"/>
    <cellStyle name="Total 2 4 4 8 3" xfId="43988" xr:uid="{00000000-0005-0000-0000-000024AB0000}"/>
    <cellStyle name="Total 2 4 4 9" xfId="23235" xr:uid="{00000000-0005-0000-0000-000025AB0000}"/>
    <cellStyle name="Total 2 4 5" xfId="22988" xr:uid="{00000000-0005-0000-0000-000026AB0000}"/>
    <cellStyle name="Total 2 4 5 2" xfId="22989" xr:uid="{00000000-0005-0000-0000-000027AB0000}"/>
    <cellStyle name="Total 2 4 5 2 2" xfId="27240" xr:uid="{00000000-0005-0000-0000-000028AB0000}"/>
    <cellStyle name="Total 2 4 5 3" xfId="22990" xr:uid="{00000000-0005-0000-0000-000029AB0000}"/>
    <cellStyle name="Total 2 4 5 3 2" xfId="27241" xr:uid="{00000000-0005-0000-0000-00002AAB0000}"/>
    <cellStyle name="Total 2 4 5 4" xfId="22991" xr:uid="{00000000-0005-0000-0000-00002BAB0000}"/>
    <cellStyle name="Total 2 4 5 4 2" xfId="27242" xr:uid="{00000000-0005-0000-0000-00002CAB0000}"/>
    <cellStyle name="Total 2 4 5 5" xfId="22992" xr:uid="{00000000-0005-0000-0000-00002DAB0000}"/>
    <cellStyle name="Total 2 4 5 5 2" xfId="27243" xr:uid="{00000000-0005-0000-0000-00002EAB0000}"/>
    <cellStyle name="Total 2 4 5 6" xfId="22993" xr:uid="{00000000-0005-0000-0000-00002FAB0000}"/>
    <cellStyle name="Total 2 4 5 6 2" xfId="27239" xr:uid="{00000000-0005-0000-0000-000030AB0000}"/>
    <cellStyle name="Total 2 4 5 7" xfId="22994" xr:uid="{00000000-0005-0000-0000-000031AB0000}"/>
    <cellStyle name="Total 2 4 5 7 2" xfId="22995" xr:uid="{00000000-0005-0000-0000-000032AB0000}"/>
    <cellStyle name="Total 2 4 5 7 3" xfId="33951" xr:uid="{00000000-0005-0000-0000-000033AB0000}"/>
    <cellStyle name="Total 2 4 5 8" xfId="22996" xr:uid="{00000000-0005-0000-0000-000034AB0000}"/>
    <cellStyle name="Total 2 4 5 8 2" xfId="22997" xr:uid="{00000000-0005-0000-0000-000035AB0000}"/>
    <cellStyle name="Total 2 4 5 8 3" xfId="43989" xr:uid="{00000000-0005-0000-0000-000036AB0000}"/>
    <cellStyle name="Total 2 4 5 9" xfId="23236" xr:uid="{00000000-0005-0000-0000-000037AB0000}"/>
    <cellStyle name="Total 2 4 6" xfId="22998" xr:uid="{00000000-0005-0000-0000-000038AB0000}"/>
    <cellStyle name="Total 2 4 6 2" xfId="22999" xr:uid="{00000000-0005-0000-0000-000039AB0000}"/>
    <cellStyle name="Total 2 4 6 2 2" xfId="27245" xr:uid="{00000000-0005-0000-0000-00003AAB0000}"/>
    <cellStyle name="Total 2 4 6 3" xfId="23000" xr:uid="{00000000-0005-0000-0000-00003BAB0000}"/>
    <cellStyle name="Total 2 4 6 3 2" xfId="27246" xr:uid="{00000000-0005-0000-0000-00003CAB0000}"/>
    <cellStyle name="Total 2 4 6 4" xfId="23001" xr:uid="{00000000-0005-0000-0000-00003DAB0000}"/>
    <cellStyle name="Total 2 4 6 4 2" xfId="27247" xr:uid="{00000000-0005-0000-0000-00003EAB0000}"/>
    <cellStyle name="Total 2 4 6 5" xfId="23002" xr:uid="{00000000-0005-0000-0000-00003FAB0000}"/>
    <cellStyle name="Total 2 4 6 5 2" xfId="27248" xr:uid="{00000000-0005-0000-0000-000040AB0000}"/>
    <cellStyle name="Total 2 4 6 6" xfId="23003" xr:uid="{00000000-0005-0000-0000-000041AB0000}"/>
    <cellStyle name="Total 2 4 6 6 2" xfId="27244" xr:uid="{00000000-0005-0000-0000-000042AB0000}"/>
    <cellStyle name="Total 2 4 6 7" xfId="23004" xr:uid="{00000000-0005-0000-0000-000043AB0000}"/>
    <cellStyle name="Total 2 4 6 7 2" xfId="23005" xr:uid="{00000000-0005-0000-0000-000044AB0000}"/>
    <cellStyle name="Total 2 4 6 7 3" xfId="33952" xr:uid="{00000000-0005-0000-0000-000045AB0000}"/>
    <cellStyle name="Total 2 4 6 8" xfId="23006" xr:uid="{00000000-0005-0000-0000-000046AB0000}"/>
    <cellStyle name="Total 2 4 6 8 2" xfId="23007" xr:uid="{00000000-0005-0000-0000-000047AB0000}"/>
    <cellStyle name="Total 2 4 6 8 3" xfId="43990" xr:uid="{00000000-0005-0000-0000-000048AB0000}"/>
    <cellStyle name="Total 2 4 6 9" xfId="23237" xr:uid="{00000000-0005-0000-0000-000049AB0000}"/>
    <cellStyle name="Total 2 4 7" xfId="23008" xr:uid="{00000000-0005-0000-0000-00004AAB0000}"/>
    <cellStyle name="Total 2 4 7 2" xfId="23009" xr:uid="{00000000-0005-0000-0000-00004BAB0000}"/>
    <cellStyle name="Total 2 4 7 2 2" xfId="27250" xr:uid="{00000000-0005-0000-0000-00004CAB0000}"/>
    <cellStyle name="Total 2 4 7 3" xfId="23010" xr:uid="{00000000-0005-0000-0000-00004DAB0000}"/>
    <cellStyle name="Total 2 4 7 3 2" xfId="27251" xr:uid="{00000000-0005-0000-0000-00004EAB0000}"/>
    <cellStyle name="Total 2 4 7 4" xfId="23011" xr:uid="{00000000-0005-0000-0000-00004FAB0000}"/>
    <cellStyle name="Total 2 4 7 4 2" xfId="27252" xr:uid="{00000000-0005-0000-0000-000050AB0000}"/>
    <cellStyle name="Total 2 4 7 5" xfId="23012" xr:uid="{00000000-0005-0000-0000-000051AB0000}"/>
    <cellStyle name="Total 2 4 7 5 2" xfId="27253" xr:uid="{00000000-0005-0000-0000-000052AB0000}"/>
    <cellStyle name="Total 2 4 7 6" xfId="23013" xr:uid="{00000000-0005-0000-0000-000053AB0000}"/>
    <cellStyle name="Total 2 4 7 6 2" xfId="27249" xr:uid="{00000000-0005-0000-0000-000054AB0000}"/>
    <cellStyle name="Total 2 4 7 7" xfId="23014" xr:uid="{00000000-0005-0000-0000-000055AB0000}"/>
    <cellStyle name="Total 2 4 7 7 2" xfId="23015" xr:uid="{00000000-0005-0000-0000-000056AB0000}"/>
    <cellStyle name="Total 2 4 7 7 3" xfId="33953" xr:uid="{00000000-0005-0000-0000-000057AB0000}"/>
    <cellStyle name="Total 2 4 7 8" xfId="23016" xr:uid="{00000000-0005-0000-0000-000058AB0000}"/>
    <cellStyle name="Total 2 4 7 8 2" xfId="23017" xr:uid="{00000000-0005-0000-0000-000059AB0000}"/>
    <cellStyle name="Total 2 4 7 8 3" xfId="43991" xr:uid="{00000000-0005-0000-0000-00005AAB0000}"/>
    <cellStyle name="Total 2 4 7 9" xfId="23238" xr:uid="{00000000-0005-0000-0000-00005BAB0000}"/>
    <cellStyle name="Total 2 4 8" xfId="23018" xr:uid="{00000000-0005-0000-0000-00005CAB0000}"/>
    <cellStyle name="Total 2 4 8 2" xfId="23019" xr:uid="{00000000-0005-0000-0000-00005DAB0000}"/>
    <cellStyle name="Total 2 4 8 2 2" xfId="27255" xr:uid="{00000000-0005-0000-0000-00005EAB0000}"/>
    <cellStyle name="Total 2 4 8 3" xfId="23020" xr:uid="{00000000-0005-0000-0000-00005FAB0000}"/>
    <cellStyle name="Total 2 4 8 3 2" xfId="27256" xr:uid="{00000000-0005-0000-0000-000060AB0000}"/>
    <cellStyle name="Total 2 4 8 4" xfId="23021" xr:uid="{00000000-0005-0000-0000-000061AB0000}"/>
    <cellStyle name="Total 2 4 8 4 2" xfId="27257" xr:uid="{00000000-0005-0000-0000-000062AB0000}"/>
    <cellStyle name="Total 2 4 8 5" xfId="23022" xr:uid="{00000000-0005-0000-0000-000063AB0000}"/>
    <cellStyle name="Total 2 4 8 5 2" xfId="27258" xr:uid="{00000000-0005-0000-0000-000064AB0000}"/>
    <cellStyle name="Total 2 4 8 6" xfId="23023" xr:uid="{00000000-0005-0000-0000-000065AB0000}"/>
    <cellStyle name="Total 2 4 8 6 2" xfId="27254" xr:uid="{00000000-0005-0000-0000-000066AB0000}"/>
    <cellStyle name="Total 2 4 8 7" xfId="23024" xr:uid="{00000000-0005-0000-0000-000067AB0000}"/>
    <cellStyle name="Total 2 4 8 7 2" xfId="23025" xr:uid="{00000000-0005-0000-0000-000068AB0000}"/>
    <cellStyle name="Total 2 4 8 7 3" xfId="33954" xr:uid="{00000000-0005-0000-0000-000069AB0000}"/>
    <cellStyle name="Total 2 4 8 8" xfId="23026" xr:uid="{00000000-0005-0000-0000-00006AAB0000}"/>
    <cellStyle name="Total 2 4 8 8 2" xfId="23027" xr:uid="{00000000-0005-0000-0000-00006BAB0000}"/>
    <cellStyle name="Total 2 4 8 8 3" xfId="43992" xr:uid="{00000000-0005-0000-0000-00006CAB0000}"/>
    <cellStyle name="Total 2 4 8 9" xfId="23239" xr:uid="{00000000-0005-0000-0000-00006DAB0000}"/>
    <cellStyle name="Total 2 4 9" xfId="23028" xr:uid="{00000000-0005-0000-0000-00006EAB0000}"/>
    <cellStyle name="Total 2 4 9 2" xfId="23029" xr:uid="{00000000-0005-0000-0000-00006FAB0000}"/>
    <cellStyle name="Total 2 4 9 2 2" xfId="27259" xr:uid="{00000000-0005-0000-0000-000070AB0000}"/>
    <cellStyle name="Total 2 4 9 3" xfId="23030" xr:uid="{00000000-0005-0000-0000-000071AB0000}"/>
    <cellStyle name="Total 2 4 9 3 2" xfId="23031" xr:uid="{00000000-0005-0000-0000-000072AB0000}"/>
    <cellStyle name="Total 2 4 9 3 3" xfId="33955" xr:uid="{00000000-0005-0000-0000-000073AB0000}"/>
    <cellStyle name="Total 2 4 9 4" xfId="23032" xr:uid="{00000000-0005-0000-0000-000074AB0000}"/>
    <cellStyle name="Total 2 4 9 4 2" xfId="23033" xr:uid="{00000000-0005-0000-0000-000075AB0000}"/>
    <cellStyle name="Total 2 4 9 4 3" xfId="43993" xr:uid="{00000000-0005-0000-0000-000076AB0000}"/>
    <cellStyle name="Total 2 4 9 5" xfId="23240" xr:uid="{00000000-0005-0000-0000-000077AB0000}"/>
    <cellStyle name="Total 2 5" xfId="23034" xr:uid="{00000000-0005-0000-0000-000078AB0000}"/>
    <cellStyle name="Total 2 5 2" xfId="23035" xr:uid="{00000000-0005-0000-0000-000079AB0000}"/>
    <cellStyle name="Total 2 5 2 2" xfId="23036" xr:uid="{00000000-0005-0000-0000-00007AAB0000}"/>
    <cellStyle name="Total 2 5 2 2 2" xfId="27262" xr:uid="{00000000-0005-0000-0000-00007BAB0000}"/>
    <cellStyle name="Total 2 5 2 3" xfId="23037" xr:uid="{00000000-0005-0000-0000-00007CAB0000}"/>
    <cellStyle name="Total 2 5 2 3 2" xfId="27263" xr:uid="{00000000-0005-0000-0000-00007DAB0000}"/>
    <cellStyle name="Total 2 5 2 4" xfId="23038" xr:uid="{00000000-0005-0000-0000-00007EAB0000}"/>
    <cellStyle name="Total 2 5 2 4 2" xfId="27264" xr:uid="{00000000-0005-0000-0000-00007FAB0000}"/>
    <cellStyle name="Total 2 5 2 5" xfId="23039" xr:uid="{00000000-0005-0000-0000-000080AB0000}"/>
    <cellStyle name="Total 2 5 2 5 2" xfId="27265" xr:uid="{00000000-0005-0000-0000-000081AB0000}"/>
    <cellStyle name="Total 2 5 2 6" xfId="27261" xr:uid="{00000000-0005-0000-0000-000082AB0000}"/>
    <cellStyle name="Total 2 5 3" xfId="23040" xr:uid="{00000000-0005-0000-0000-000083AB0000}"/>
    <cellStyle name="Total 2 5 3 2" xfId="23041" xr:uid="{00000000-0005-0000-0000-000084AB0000}"/>
    <cellStyle name="Total 2 5 3 2 2" xfId="27267" xr:uid="{00000000-0005-0000-0000-000085AB0000}"/>
    <cellStyle name="Total 2 5 3 3" xfId="23042" xr:uid="{00000000-0005-0000-0000-000086AB0000}"/>
    <cellStyle name="Total 2 5 3 3 2" xfId="27268" xr:uid="{00000000-0005-0000-0000-000087AB0000}"/>
    <cellStyle name="Total 2 5 3 4" xfId="23043" xr:uid="{00000000-0005-0000-0000-000088AB0000}"/>
    <cellStyle name="Total 2 5 3 4 2" xfId="27269" xr:uid="{00000000-0005-0000-0000-000089AB0000}"/>
    <cellStyle name="Total 2 5 3 5" xfId="23044" xr:uid="{00000000-0005-0000-0000-00008AAB0000}"/>
    <cellStyle name="Total 2 5 3 5 2" xfId="27270" xr:uid="{00000000-0005-0000-0000-00008BAB0000}"/>
    <cellStyle name="Total 2 5 3 6" xfId="27266" xr:uid="{00000000-0005-0000-0000-00008CAB0000}"/>
    <cellStyle name="Total 2 5 4" xfId="23045" xr:uid="{00000000-0005-0000-0000-00008DAB0000}"/>
    <cellStyle name="Total 2 5 4 2" xfId="23046" xr:uid="{00000000-0005-0000-0000-00008EAB0000}"/>
    <cellStyle name="Total 2 5 4 2 2" xfId="27272" xr:uid="{00000000-0005-0000-0000-00008FAB0000}"/>
    <cellStyle name="Total 2 5 4 3" xfId="23047" xr:uid="{00000000-0005-0000-0000-000090AB0000}"/>
    <cellStyle name="Total 2 5 4 3 2" xfId="27273" xr:uid="{00000000-0005-0000-0000-000091AB0000}"/>
    <cellStyle name="Total 2 5 4 4" xfId="23048" xr:uid="{00000000-0005-0000-0000-000092AB0000}"/>
    <cellStyle name="Total 2 5 4 4 2" xfId="27274" xr:uid="{00000000-0005-0000-0000-000093AB0000}"/>
    <cellStyle name="Total 2 5 4 5" xfId="23049" xr:uid="{00000000-0005-0000-0000-000094AB0000}"/>
    <cellStyle name="Total 2 5 4 5 2" xfId="27275" xr:uid="{00000000-0005-0000-0000-000095AB0000}"/>
    <cellStyle name="Total 2 5 4 6" xfId="27271" xr:uid="{00000000-0005-0000-0000-000096AB0000}"/>
    <cellStyle name="Total 2 5 5" xfId="23050" xr:uid="{00000000-0005-0000-0000-000097AB0000}"/>
    <cellStyle name="Total 2 5 5 2" xfId="23051" xr:uid="{00000000-0005-0000-0000-000098AB0000}"/>
    <cellStyle name="Total 2 5 5 2 2" xfId="27277" xr:uid="{00000000-0005-0000-0000-000099AB0000}"/>
    <cellStyle name="Total 2 5 5 3" xfId="23052" xr:uid="{00000000-0005-0000-0000-00009AAB0000}"/>
    <cellStyle name="Total 2 5 5 3 2" xfId="27278" xr:uid="{00000000-0005-0000-0000-00009BAB0000}"/>
    <cellStyle name="Total 2 5 5 4" xfId="23053" xr:uid="{00000000-0005-0000-0000-00009CAB0000}"/>
    <cellStyle name="Total 2 5 5 4 2" xfId="27279" xr:uid="{00000000-0005-0000-0000-00009DAB0000}"/>
    <cellStyle name="Total 2 5 5 5" xfId="23054" xr:uid="{00000000-0005-0000-0000-00009EAB0000}"/>
    <cellStyle name="Total 2 5 5 5 2" xfId="27280" xr:uid="{00000000-0005-0000-0000-00009FAB0000}"/>
    <cellStyle name="Total 2 5 5 6" xfId="27276" xr:uid="{00000000-0005-0000-0000-0000A0AB0000}"/>
    <cellStyle name="Total 2 5 6" xfId="23055" xr:uid="{00000000-0005-0000-0000-0000A1AB0000}"/>
    <cellStyle name="Total 2 5 6 2" xfId="27281" xr:uid="{00000000-0005-0000-0000-0000A2AB0000}"/>
    <cellStyle name="Total 2 5 7" xfId="23056" xr:uid="{00000000-0005-0000-0000-0000A3AB0000}"/>
    <cellStyle name="Total 2 5 7 2" xfId="27282" xr:uid="{00000000-0005-0000-0000-0000A4AB0000}"/>
    <cellStyle name="Total 2 5 8" xfId="23057" xr:uid="{00000000-0005-0000-0000-0000A5AB0000}"/>
    <cellStyle name="Total 2 5 8 2" xfId="27260" xr:uid="{00000000-0005-0000-0000-0000A6AB0000}"/>
    <cellStyle name="Total 2 5 9" xfId="23377" xr:uid="{00000000-0005-0000-0000-0000A7AB0000}"/>
    <cellStyle name="Total 2 6" xfId="23058" xr:uid="{00000000-0005-0000-0000-0000A8AB0000}"/>
    <cellStyle name="Total 2 6 2" xfId="23059" xr:uid="{00000000-0005-0000-0000-0000A9AB0000}"/>
    <cellStyle name="Total 2 6 2 2" xfId="27284" xr:uid="{00000000-0005-0000-0000-0000AAAB0000}"/>
    <cellStyle name="Total 2 6 3" xfId="23060" xr:uid="{00000000-0005-0000-0000-0000ABAB0000}"/>
    <cellStyle name="Total 2 6 3 2" xfId="27285" xr:uid="{00000000-0005-0000-0000-0000ACAB0000}"/>
    <cellStyle name="Total 2 6 4" xfId="23061" xr:uid="{00000000-0005-0000-0000-0000ADAB0000}"/>
    <cellStyle name="Total 2 6 4 2" xfId="27286" xr:uid="{00000000-0005-0000-0000-0000AEAB0000}"/>
    <cellStyle name="Total 2 6 5" xfId="23062" xr:uid="{00000000-0005-0000-0000-0000AFAB0000}"/>
    <cellStyle name="Total 2 6 5 2" xfId="27287" xr:uid="{00000000-0005-0000-0000-0000B0AB0000}"/>
    <cellStyle name="Total 2 6 6" xfId="23063" xr:uid="{00000000-0005-0000-0000-0000B1AB0000}"/>
    <cellStyle name="Total 2 6 6 2" xfId="27283" xr:uid="{00000000-0005-0000-0000-0000B2AB0000}"/>
    <cellStyle name="Total 2 6 7" xfId="23064" xr:uid="{00000000-0005-0000-0000-0000B3AB0000}"/>
    <cellStyle name="Total 2 6 8" xfId="23456" xr:uid="{00000000-0005-0000-0000-0000B4AB0000}"/>
    <cellStyle name="Total 2 7" xfId="23065" xr:uid="{00000000-0005-0000-0000-0000B5AB0000}"/>
    <cellStyle name="Total 2 7 2" xfId="27066" xr:uid="{00000000-0005-0000-0000-0000B6AB0000}"/>
    <cellStyle name="Total 2 8" xfId="23066" xr:uid="{00000000-0005-0000-0000-0000B7AB0000}"/>
    <cellStyle name="Total 2 8 2" xfId="23067" xr:uid="{00000000-0005-0000-0000-0000B8AB0000}"/>
    <cellStyle name="Total 2 8 3" xfId="43960" xr:uid="{00000000-0005-0000-0000-0000B9AB0000}"/>
    <cellStyle name="Total 2 9" xfId="23207" xr:uid="{00000000-0005-0000-0000-0000BAAB0000}"/>
    <cellStyle name="Total 3" xfId="23068" xr:uid="{00000000-0005-0000-0000-0000BBAB0000}"/>
    <cellStyle name="Total 3 10" xfId="23241" xr:uid="{00000000-0005-0000-0000-0000BCAB0000}"/>
    <cellStyle name="Total 3 2" xfId="23069" xr:uid="{00000000-0005-0000-0000-0000BDAB0000}"/>
    <cellStyle name="Total 3 2 2" xfId="27289" xr:uid="{00000000-0005-0000-0000-0000BEAB0000}"/>
    <cellStyle name="Total 3 3" xfId="23070" xr:uid="{00000000-0005-0000-0000-0000BFAB0000}"/>
    <cellStyle name="Total 3 3 2" xfId="27290" xr:uid="{00000000-0005-0000-0000-0000C0AB0000}"/>
    <cellStyle name="Total 3 4" xfId="23071" xr:uid="{00000000-0005-0000-0000-0000C1AB0000}"/>
    <cellStyle name="Total 3 4 2" xfId="27291" xr:uid="{00000000-0005-0000-0000-0000C2AB0000}"/>
    <cellStyle name="Total 3 5" xfId="23072" xr:uid="{00000000-0005-0000-0000-0000C3AB0000}"/>
    <cellStyle name="Total 3 5 2" xfId="27292" xr:uid="{00000000-0005-0000-0000-0000C4AB0000}"/>
    <cellStyle name="Total 3 6" xfId="23073" xr:uid="{00000000-0005-0000-0000-0000C5AB0000}"/>
    <cellStyle name="Total 3 6 2" xfId="27293" xr:uid="{00000000-0005-0000-0000-0000C6AB0000}"/>
    <cellStyle name="Total 3 7" xfId="23074" xr:uid="{00000000-0005-0000-0000-0000C7AB0000}"/>
    <cellStyle name="Total 3 7 2" xfId="27288" xr:uid="{00000000-0005-0000-0000-0000C8AB0000}"/>
    <cellStyle name="Total 3 8" xfId="23075" xr:uid="{00000000-0005-0000-0000-0000C9AB0000}"/>
    <cellStyle name="Total 3 8 2" xfId="23076" xr:uid="{00000000-0005-0000-0000-0000CAAB0000}"/>
    <cellStyle name="Total 3 8 3" xfId="33956" xr:uid="{00000000-0005-0000-0000-0000CBAB0000}"/>
    <cellStyle name="Total 3 9" xfId="23077" xr:uid="{00000000-0005-0000-0000-0000CCAB0000}"/>
    <cellStyle name="Total 3 9 2" xfId="23078" xr:uid="{00000000-0005-0000-0000-0000CDAB0000}"/>
    <cellStyle name="Total 3 9 3" xfId="43994" xr:uid="{00000000-0005-0000-0000-0000CEAB0000}"/>
    <cellStyle name="Total 4" xfId="23079" xr:uid="{00000000-0005-0000-0000-0000CFAB0000}"/>
    <cellStyle name="Total 4 2" xfId="23080" xr:uid="{00000000-0005-0000-0000-0000D0AB0000}"/>
    <cellStyle name="Total 4 2 2" xfId="27294" xr:uid="{00000000-0005-0000-0000-0000D1AB0000}"/>
    <cellStyle name="Total 4 3" xfId="23081" xr:uid="{00000000-0005-0000-0000-0000D2AB0000}"/>
    <cellStyle name="Total 4 3 2" xfId="23082" xr:uid="{00000000-0005-0000-0000-0000D3AB0000}"/>
    <cellStyle name="Total 4 3 3" xfId="33957" xr:uid="{00000000-0005-0000-0000-0000D4AB0000}"/>
    <cellStyle name="Total 4 4" xfId="23285" xr:uid="{00000000-0005-0000-0000-0000D5AB0000}"/>
    <cellStyle name="Warning Text 2" xfId="23083" xr:uid="{00000000-0005-0000-0000-0000D6AB0000}"/>
    <cellStyle name="Warning Text 2 2" xfId="23084" xr:uid="{00000000-0005-0000-0000-0000D7AB0000}"/>
    <cellStyle name="Warning Text 2 2 2" xfId="23378" xr:uid="{00000000-0005-0000-0000-0000D8AB0000}"/>
    <cellStyle name="Warning Text 2 3" xfId="23085" xr:uid="{00000000-0005-0000-0000-0000D9AB0000}"/>
    <cellStyle name="Warning Text 2 3 2" xfId="27295" xr:uid="{00000000-0005-0000-0000-0000DAAB0000}"/>
    <cellStyle name="Warning Text 2 4" xfId="23242" xr:uid="{00000000-0005-0000-0000-0000DBAB0000}"/>
    <cellStyle name="Warning Text 3" xfId="23086" xr:uid="{00000000-0005-0000-0000-0000DCAB0000}"/>
    <cellStyle name="Warning Text 3 2" xfId="23087" xr:uid="{00000000-0005-0000-0000-0000DDAB0000}"/>
    <cellStyle name="Warning Text 3 2 2" xfId="27296" xr:uid="{00000000-0005-0000-0000-0000DEAB0000}"/>
    <cellStyle name="Warning Text 3 3" xfId="23243" xr:uid="{00000000-0005-0000-0000-0000DFAB0000}"/>
    <cellStyle name="Warning Text 4" xfId="23088" xr:uid="{00000000-0005-0000-0000-0000E0AB0000}"/>
    <cellStyle name="Warning Text 4 2" xfId="23089" xr:uid="{00000000-0005-0000-0000-0000E1AB0000}"/>
    <cellStyle name="Warning Text 4 2 2" xfId="27297" xr:uid="{00000000-0005-0000-0000-0000E2AB0000}"/>
    <cellStyle name="Warning Text 4 3" xfId="23286" xr:uid="{00000000-0005-0000-0000-0000E3AB0000}"/>
    <cellStyle name="عادي_aaa حمل التكيف واختيار الوحدات" xfId="44022" xr:uid="{00000000-0005-0000-0000-0000E4AB0000}"/>
    <cellStyle name="강조색1" xfId="23090" xr:uid="{00000000-0005-0000-0000-0000E5AB0000}"/>
    <cellStyle name="강조색1 2" xfId="23442" xr:uid="{00000000-0005-0000-0000-0000E6AB0000}"/>
    <cellStyle name="강조색2" xfId="23091" xr:uid="{00000000-0005-0000-0000-0000E7AB0000}"/>
    <cellStyle name="강조색2 2" xfId="23441" xr:uid="{00000000-0005-0000-0000-0000E8AB0000}"/>
    <cellStyle name="강조색3" xfId="23092" xr:uid="{00000000-0005-0000-0000-0000E9AB0000}"/>
    <cellStyle name="강조색3 2" xfId="23472" xr:uid="{00000000-0005-0000-0000-0000EAAB0000}"/>
    <cellStyle name="강조색4" xfId="23093" xr:uid="{00000000-0005-0000-0000-0000EBAB0000}"/>
    <cellStyle name="강조색4 2" xfId="23471" xr:uid="{00000000-0005-0000-0000-0000ECAB0000}"/>
    <cellStyle name="강조색5" xfId="23094" xr:uid="{00000000-0005-0000-0000-0000EDAB0000}"/>
    <cellStyle name="강조색5 2" xfId="23470" xr:uid="{00000000-0005-0000-0000-0000EEAB0000}"/>
    <cellStyle name="강조색6" xfId="23095" xr:uid="{00000000-0005-0000-0000-0000EFAB0000}"/>
    <cellStyle name="강조색6 2" xfId="23440" xr:uid="{00000000-0005-0000-0000-0000F0AB0000}"/>
    <cellStyle name="경고문" xfId="23096" xr:uid="{00000000-0005-0000-0000-0000F1AB0000}"/>
    <cellStyle name="경고문 2" xfId="23439" xr:uid="{00000000-0005-0000-0000-0000F2AB0000}"/>
    <cellStyle name="계산" xfId="23097" xr:uid="{00000000-0005-0000-0000-0000F3AB0000}"/>
    <cellStyle name="계산 2" xfId="23098" xr:uid="{00000000-0005-0000-0000-0000F4AB0000}"/>
    <cellStyle name="계산 3" xfId="23469" xr:uid="{00000000-0005-0000-0000-0000F5AB0000}"/>
    <cellStyle name="나쁨" xfId="23099" xr:uid="{00000000-0005-0000-0000-0000F6AB0000}"/>
    <cellStyle name="나쁨 2" xfId="23468" xr:uid="{00000000-0005-0000-0000-0000F7AB0000}"/>
    <cellStyle name="메모" xfId="23100" xr:uid="{00000000-0005-0000-0000-0000F8AB0000}"/>
    <cellStyle name="메모 2" xfId="23101" xr:uid="{00000000-0005-0000-0000-0000F9AB0000}"/>
    <cellStyle name="메모 3" xfId="23467" xr:uid="{00000000-0005-0000-0000-0000FAAB0000}"/>
    <cellStyle name="보통" xfId="23102" xr:uid="{00000000-0005-0000-0000-0000FBAB0000}"/>
    <cellStyle name="보통 2" xfId="23466" xr:uid="{00000000-0005-0000-0000-0000FCAB0000}"/>
    <cellStyle name="설명 텍스트" xfId="23103" xr:uid="{00000000-0005-0000-0000-0000FDAB0000}"/>
    <cellStyle name="설명 텍스트 2" xfId="23465" xr:uid="{00000000-0005-0000-0000-0000FEAB0000}"/>
    <cellStyle name="셀 확인" xfId="23104" xr:uid="{00000000-0005-0000-0000-0000FFAB0000}"/>
    <cellStyle name="셀 확인 2" xfId="23464" xr:uid="{00000000-0005-0000-0000-000000AC0000}"/>
    <cellStyle name="연결된 셀" xfId="23105" xr:uid="{00000000-0005-0000-0000-000001AC0000}"/>
    <cellStyle name="연결된 셀 2" xfId="23438" xr:uid="{00000000-0005-0000-0000-000002AC0000}"/>
    <cellStyle name="요약" xfId="23106" xr:uid="{00000000-0005-0000-0000-000003AC0000}"/>
    <cellStyle name="요약 2" xfId="23107" xr:uid="{00000000-0005-0000-0000-000004AC0000}"/>
    <cellStyle name="요약 3" xfId="23463" xr:uid="{00000000-0005-0000-0000-000005AC0000}"/>
    <cellStyle name="입력" xfId="23108" xr:uid="{00000000-0005-0000-0000-000006AC0000}"/>
    <cellStyle name="입력 2" xfId="23109" xr:uid="{00000000-0005-0000-0000-000007AC0000}"/>
    <cellStyle name="입력 3" xfId="23462" xr:uid="{00000000-0005-0000-0000-000008AC0000}"/>
    <cellStyle name="제목" xfId="23110" xr:uid="{00000000-0005-0000-0000-000009AC0000}"/>
    <cellStyle name="제목 1" xfId="23111" xr:uid="{00000000-0005-0000-0000-00000AAC0000}"/>
    <cellStyle name="제목 1 2" xfId="23461" xr:uid="{00000000-0005-0000-0000-00000BAC0000}"/>
    <cellStyle name="제목 2" xfId="23112" xr:uid="{00000000-0005-0000-0000-00000CAC0000}"/>
    <cellStyle name="제목 2 2" xfId="23436" xr:uid="{00000000-0005-0000-0000-00000DAC0000}"/>
    <cellStyle name="제목 3" xfId="23113" xr:uid="{00000000-0005-0000-0000-00000EAC0000}"/>
    <cellStyle name="제목 3 2" xfId="23458" xr:uid="{00000000-0005-0000-0000-00000FAC0000}"/>
    <cellStyle name="제목 4" xfId="23114" xr:uid="{00000000-0005-0000-0000-000010AC0000}"/>
    <cellStyle name="제목 4 2" xfId="23460" xr:uid="{00000000-0005-0000-0000-000011AC0000}"/>
    <cellStyle name="제목 5" xfId="23437" xr:uid="{00000000-0005-0000-0000-000012AC0000}"/>
    <cellStyle name="좋음" xfId="23115" xr:uid="{00000000-0005-0000-0000-000013AC0000}"/>
    <cellStyle name="좋음 2" xfId="23459" xr:uid="{00000000-0005-0000-0000-000014AC0000}"/>
    <cellStyle name="출력" xfId="23116" xr:uid="{00000000-0005-0000-0000-000015AC0000}"/>
    <cellStyle name="출력 2" xfId="23117" xr:uid="{00000000-0005-0000-0000-000016AC0000}"/>
    <cellStyle name="출력 2 2" xfId="23118" xr:uid="{00000000-0005-0000-0000-000017AC0000}"/>
    <cellStyle name="출력 2 2 2" xfId="23119" xr:uid="{00000000-0005-0000-0000-000018AC0000}"/>
    <cellStyle name="출력 2 2 3" xfId="37365" xr:uid="{00000000-0005-0000-0000-000019AC0000}"/>
    <cellStyle name="출력 2 3" xfId="27343" xr:uid="{00000000-0005-0000-0000-00001AAC0000}"/>
    <cellStyle name="출력 3" xfId="23120" xr:uid="{00000000-0005-0000-0000-00001BAC0000}"/>
    <cellStyle name="출력 4" xfId="23435" xr:uid="{00000000-0005-0000-0000-00001CAC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05_SEC-IIA_Plumbing_BOQ_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105_SEC-IIB_Drainage_BOQ_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REF"/>
      <sheetName val="SHOPLIST"/>
      <sheetName val="BQ"/>
      <sheetName val="BQ External"/>
      <sheetName val="Graph Data (DO NOT PRINT)"/>
      <sheetName val="D-623D"/>
      <sheetName val="Notes"/>
      <sheetName val="icmal"/>
      <sheetName val="Basis"/>
      <sheetName val="TAS"/>
      <sheetName val="SubmitCal"/>
      <sheetName val="StattCo yCharges"/>
      <sheetName val="GFA_HQ_Building"/>
      <sheetName val="GFA_Conference"/>
      <sheetName val="Su}}ary"/>
      <sheetName val="Penthouse Apartment"/>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Cash2"/>
      <sheetName val="Z"/>
      <sheetName val="Raw Data"/>
      <sheetName val="BOQ"/>
      <sheetName val="Bill No. 2"/>
      <sheetName val="ancillary"/>
      <sheetName val="1"/>
      <sheetName val="CT Thang Mo"/>
      <sheetName val="budget summary (2)"/>
      <sheetName val="Budget Analysis Summary"/>
      <sheetName val="Sheet1"/>
      <sheetName val="改加胶玻璃、室外栏杆"/>
      <sheetName val="BQ_External"/>
      <sheetName val="Bill_1"/>
      <sheetName val="Bill_2"/>
      <sheetName val="Bill_3"/>
      <sheetName val="Bill_4"/>
      <sheetName val="Bill_5"/>
      <sheetName val="Bill_6"/>
      <sheetName val="Bill_7"/>
      <sheetName val="CASHFLOWS"/>
      <sheetName val="LEVEL SHEET"/>
      <sheetName val="Data"/>
      <sheetName val="Tender Summary"/>
      <sheetName val="Insurance Ext"/>
      <sheetName val="Prelims"/>
      <sheetName val="FOL - Bar"/>
      <sheetName val="Projet, methodes &amp; couts"/>
      <sheetName val="Macro1"/>
      <sheetName val="Planning"/>
      <sheetName val="TAHRIR"/>
      <sheetName val="Bases"/>
      <sheetName val="Risques majeurs &amp; Frais Ind."/>
      <sheetName val="Bouclage"/>
      <sheetName val="AREG_05"/>
      <sheetName val="SPT vs PHI"/>
      <sheetName val="Sheet2"/>
      <sheetName val="CT  PL"/>
      <sheetName val=""/>
      <sheetName val="LABOUR_HISTOGRAM"/>
      <sheetName val="JAS"/>
      <sheetName val="List"/>
      <sheetName val="Body Sheet"/>
      <sheetName val="1.0 Executive Summary"/>
      <sheetName val="intr stool brkup"/>
      <sheetName val="HQ-TO"/>
      <sheetName val="ANNEXURE-A"/>
      <sheetName val="Customize Your Invoice"/>
      <sheetName val="B"/>
      <sheetName val="HVAC BoQ"/>
      <sheetName val="PriceSummary"/>
      <sheetName val="企业表一"/>
      <sheetName val="M-5C"/>
      <sheetName val="M-5A"/>
      <sheetName val="Budget"/>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Currencies"/>
      <sheetName val="COC"/>
      <sheetName val="Rate analysis"/>
      <sheetName val="Top sheet"/>
      <sheetName val="ConferenceCentre_x0000_옰ʒ䄂ʒ鵠ʐ䄂ʒ閐̐䄂ʒ蕈̐"/>
      <sheetName val="POWER"/>
      <sheetName val="MTP"/>
      <sheetName val="Bill 1"/>
      <sheetName val="Bill 2"/>
      <sheetName val="Bill 3"/>
      <sheetName val="Bill 4"/>
      <sheetName val="Bill 5"/>
      <sheetName val="Bill 6"/>
      <sheetName val="Bill 7"/>
      <sheetName val="Geneí¬_x0008_i_x0000__x0000__x0014__x0000_0."/>
      <sheetName val="70_x0000_,/0_x0000_s«_x0008_i_x0000_Æø_x0003_í¬_x0008_i_x0000_"/>
      <sheetName val="LABOUR_HISTOGRAM1"/>
      <sheetName val="PROJECT BRIEF"/>
      <sheetName val="DATAS"/>
      <sheetName val="C (3)"/>
      <sheetName val="Ap A"/>
      <sheetName val="concrete"/>
      <sheetName val="beam-reinft-IIInd floor"/>
      <sheetName val="SHOPLIST.xls"/>
      <sheetName val="기계내역서"/>
      <sheetName val="Tender_Summary"/>
      <sheetName val="Insurance_Ext"/>
      <sheetName val="2 Div 14 "/>
      <sheetName val="Rate_Analysis"/>
      <sheetName val="Inputs"/>
      <sheetName val="SAP"/>
      <sheetName val="ACT_SPS"/>
      <sheetName val="SPSF"/>
      <sheetName val="Invoice Summary"/>
      <sheetName val="공종별_집계금액"/>
      <sheetName val="_x0000__x0000__x0000__x0000__x0000__x0000__x0000__x0000_"/>
      <sheetName val="POWER ASSUMPTIONS"/>
      <sheetName val="Sheet3"/>
      <sheetName val="beam-reinft-machine rm"/>
      <sheetName val="girder"/>
      <sheetName val="Rocker"/>
      <sheetName val="98Price"/>
      <sheetName val="Wall"/>
      <sheetName val="Customize_Your_Invoice"/>
      <sheetName val="HVAC_BoQ"/>
      <sheetName val="Dubai golf"/>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Civil Boq"/>
      <sheetName val="sal"/>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WITHOUT C&amp;I PROFIT (3)"/>
      <sheetName val="Geneí¬_x0008_i"/>
      <sheetName val="70"/>
      <sheetName val="마산월령동골조물량변경"/>
      <sheetName val="CODE"/>
      <sheetName val="HIRED LABOUR CODE"/>
      <sheetName val="PA- Consutant "/>
      <sheetName val="Design"/>
      <sheetName val="upa"/>
      <sheetName val="foot-slab reinft"/>
      <sheetName val="Softscape Buildup"/>
      <sheetName val="Mat'l Rate"/>
      <sheetName val="Activity List"/>
      <sheetName val="GFA_HQ_Building6"/>
      <sheetName val="MOS"/>
      <sheetName val="BILL COV"/>
      <sheetName val="Bill_21"/>
      <sheetName val="2_Div_14_"/>
      <sheetName val="Ap_A"/>
      <sheetName val="SHOPLIST_xls"/>
      <sheetName val="Geneí¬i0_"/>
      <sheetName val="70,/0s«iÆøí¬i"/>
      <sheetName val="Invoice_Summary"/>
      <sheetName val="PROJECT_BRIEF"/>
      <sheetName val="Ra  stair"/>
      <sheetName val="250mm"/>
      <sheetName val="200mm"/>
      <sheetName val="160mm"/>
      <sheetName val="FITTINGS"/>
      <sheetName val="VALVE CHAMBERS"/>
      <sheetName val="Fire Hydrants"/>
      <sheetName val="B.GATE VALVE"/>
      <sheetName val="Sub G1 Fire"/>
      <sheetName val="Sub G12 Fire"/>
      <sheetName val="ABSTRACT"/>
      <sheetName val="DETAILED  BOQ"/>
      <sheetName val="M-Book for Conc"/>
      <sheetName val="M-Book for FW"/>
      <sheetName val="Vehicles"/>
      <sheetName val="Materials Cost(PCC)"/>
      <sheetName val="India F&amp;S Template"/>
      <sheetName val="Annex"/>
      <sheetName val="factors"/>
      <sheetName val="P4-B"/>
      <sheetName val="Break_Up"/>
      <sheetName val="RESULT"/>
      <sheetName val="IO LIST"/>
      <sheetName val="Formulas"/>
      <sheetName val="Material "/>
      <sheetName val="Quote Sheet"/>
      <sheetName val="CERTIFICATE"/>
      <sheetName val="INSTR"/>
      <sheetName val="ConferenceCentre?옰ʒ䄂ʒ鵠ʐ䄂ʒ閐̐䄂ʒ蕈̐"/>
      <sheetName val="PROJECT_BRIEF1"/>
      <sheetName val="Bill_22"/>
      <sheetName val="C_(3)1"/>
      <sheetName val="Ap_A1"/>
      <sheetName val="2_Div_14_1"/>
      <sheetName val="Bill_11"/>
      <sheetName val="Bill_31"/>
      <sheetName val="Bill_41"/>
      <sheetName val="Bill_51"/>
      <sheetName val="Bill_61"/>
      <sheetName val="Bill_71"/>
      <sheetName val="Dubai_golf"/>
      <sheetName val="beam-reinft-IIInd_floor"/>
      <sheetName val="POWER_ASSUMPTIONS"/>
      <sheetName val="beam-reinft-machine_rm"/>
      <sheetName val="C_(3)"/>
      <sheetName val="GFA_HQ_Building7"/>
      <sheetName val="GFA_Conference6"/>
      <sheetName val="BQ_External6"/>
      <sheetName val="Projet,_methodes_&amp;_couts4"/>
      <sheetName val="Risques_majeurs_&amp;_Frais_Ind_4"/>
      <sheetName val="Penthouse_Apartment5"/>
      <sheetName val="LABOUR_HISTOGRAM6"/>
      <sheetName val="StattCo_yCharges5"/>
      <sheetName val="Chiet_tinh_dz225"/>
      <sheetName val="Chiet_tinh_dz355"/>
      <sheetName val="Raw_Data5"/>
      <sheetName val="CT_Thang_Mo5"/>
      <sheetName val="LEVEL_SHEET5"/>
      <sheetName val="SPT_vs_PHI5"/>
      <sheetName val="@risk_rents_and_incentives5"/>
      <sheetName val="Car_park_lease5"/>
      <sheetName val="Net_rent_analysis5"/>
      <sheetName val="Poz-1_5"/>
      <sheetName val="Lab_Cum_Hist5"/>
      <sheetName val="Graph_Data_(DO_NOT_PRINT)5"/>
      <sheetName val="Bill_No__25"/>
      <sheetName val="budget_summary_(2)4"/>
      <sheetName val="Budget_Analysis_Summary4"/>
      <sheetName val="Customize_Your_Invoice5"/>
      <sheetName val="HVAC_BoQ5"/>
      <sheetName val="FOL_-_Bar5"/>
      <sheetName val="Tender_Summary5"/>
      <sheetName val="Insurance_Ext5"/>
      <sheetName val="CT__PL4"/>
      <sheetName val="intr_stool_brkup4"/>
      <sheetName val="Top_sheet4"/>
      <sheetName val="Rate_analysis4"/>
      <sheetName val="PROJECT_BRIEF2"/>
      <sheetName val="Body_Sheet4"/>
      <sheetName val="1_0_Executive_Summary4"/>
      <sheetName val="Bill_23"/>
      <sheetName val="C_(3)2"/>
      <sheetName val="Ap_A2"/>
      <sheetName val="2_Div_14_2"/>
      <sheetName val="Bill_12"/>
      <sheetName val="Bill_32"/>
      <sheetName val="Bill_42"/>
      <sheetName val="Bill_52"/>
      <sheetName val="Bill_62"/>
      <sheetName val="Bill_72"/>
      <sheetName val="SHOPLIST_xls1"/>
      <sheetName val="Dubai_golf1"/>
      <sheetName val="Invoice_Summary1"/>
      <sheetName val="beam-reinft-IIInd_floor1"/>
      <sheetName val="POWER_ASSUMPTIONS1"/>
      <sheetName val="beam-reinft-machine_rm1"/>
      <sheetName val="Civil_Boq"/>
      <sheetName val="WITHOUT_C&amp;I_PROFIT_(3)"/>
      <sheetName val="Geneí¬i"/>
      <sheetName val="Activity_List"/>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HIRED_LABOUR_CODE"/>
      <sheetName val="PA-_Consutant_"/>
      <sheetName val="foot-slab_reinft"/>
      <sheetName val="DETAILED__BOQ"/>
      <sheetName val="M-Book_for_Conc"/>
      <sheetName val="M-Book_for_FW"/>
      <sheetName val="BILL_COV"/>
      <sheetName val="Ra__stair"/>
      <sheetName val="Day work"/>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BILL_COV1"/>
      <sheetName val="Ra__stair1"/>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Toolbox"/>
      <sheetName val="B03"/>
      <sheetName val="B09.1"/>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CHART OF ACCOUNTS"/>
      <sheetName val="Dropdown"/>
      <sheetName val="Data_Summary"/>
      <sheetName val="房屋及建筑物"/>
      <sheetName val="XL4Poppy"/>
      <sheetName val="B185-B-2"/>
      <sheetName val="B185-B-3"/>
      <sheetName val="B185-B-4"/>
      <sheetName val="B185-B-5"/>
      <sheetName val="B185-B-6"/>
      <sheetName val="B185-B-7"/>
      <sheetName val="B185-B-8"/>
      <sheetName val="B185-B-9.1"/>
      <sheetName val="B185-B-9.2"/>
      <sheetName val="Day_work"/>
      <sheetName val="갑지"/>
      <sheetName val="15-MECH"/>
      <sheetName val="E-Bill No.6 A-O"/>
      <sheetName val="Working for RCC"/>
      <sheetName val="COLUMN"/>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Elemental Buildup"/>
      <sheetName val="77S(O)"/>
      <sheetName val="PointNo.5"/>
      <sheetName val="11-hsd"/>
      <sheetName val="13-septic"/>
      <sheetName val="7-ug"/>
      <sheetName val="2-utility"/>
      <sheetName val="18-misc"/>
      <sheetName val="5-pipe"/>
      <sheetName val="w't table"/>
      <sheetName val="cp-e1"/>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입찰내역 발주처 양식"/>
      <sheetName val="Material List "/>
      <sheetName val="LIST DO NOT REMOVE"/>
      <sheetName val="집계표(OPTION)"/>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PMWeb data"/>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SStaff-Sept2013"/>
      <sheetName val="Index List"/>
      <sheetName val="Type List"/>
      <sheetName val="File Types"/>
      <sheetName val="SS M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refreshError="1"/>
      <sheetData sheetId="170" refreshError="1"/>
      <sheetData sheetId="171" refreshError="1"/>
      <sheetData sheetId="172" refreshError="1"/>
      <sheetData sheetId="173" refreshError="1"/>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sheetData sheetId="214"/>
      <sheetData sheetId="215" refreshError="1"/>
      <sheetData sheetId="216" refreshError="1"/>
      <sheetData sheetId="217" refreshError="1"/>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refreshError="1"/>
      <sheetData sheetId="242" refreshError="1"/>
      <sheetData sheetId="243"/>
      <sheetData sheetId="244"/>
      <sheetData sheetId="245" refreshError="1"/>
      <sheetData sheetId="246" refreshError="1"/>
      <sheetData sheetId="247" refreshError="1"/>
      <sheetData sheetId="248" refreshError="1"/>
      <sheetData sheetId="249"/>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refreshError="1"/>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sheetData sheetId="788"/>
      <sheetData sheetId="789"/>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refreshError="1"/>
      <sheetData sheetId="896" refreshError="1"/>
      <sheetData sheetId="897" refreshError="1"/>
      <sheetData sheetId="898" refreshError="1"/>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s>
    <sheetDataSet>
      <sheetData sheetId="0">
        <row r="41">
          <cell r="G41">
            <v>685955.5</v>
          </cell>
          <cell r="I41">
            <v>115185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Plan"/>
      <sheetName val="Main Building"/>
    </sheetNames>
    <sheetDataSet>
      <sheetData sheetId="0"/>
      <sheetData sheetId="1">
        <row r="52">
          <cell r="G52">
            <v>575430.5</v>
          </cell>
          <cell r="I52">
            <v>190012.5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121">
    <pageSetUpPr fitToPage="1"/>
  </sheetPr>
  <dimension ref="A1:K178"/>
  <sheetViews>
    <sheetView showGridLines="0" view="pageBreakPreview" topLeftCell="A100" zoomScale="85" zoomScaleNormal="85" zoomScaleSheetLayoutView="85" workbookViewId="0">
      <selection activeCell="B114" sqref="B114"/>
    </sheetView>
  </sheetViews>
  <sheetFormatPr defaultRowHeight="13.5"/>
  <cols>
    <col min="1" max="1" width="10" style="8" customWidth="1"/>
    <col min="2" max="2" width="15" customWidth="1"/>
    <col min="3" max="3" width="61.85546875" style="12" customWidth="1"/>
    <col min="4" max="4" width="8.140625" style="8" customWidth="1"/>
    <col min="5" max="5" width="8.85546875" style="17" bestFit="1" customWidth="1"/>
    <col min="6" max="7" width="20.7109375" customWidth="1"/>
  </cols>
  <sheetData>
    <row r="1" spans="1:11" s="23" customFormat="1" ht="33.75" customHeight="1">
      <c r="A1" s="25" t="s">
        <v>38</v>
      </c>
      <c r="B1" s="26"/>
      <c r="C1" s="26"/>
      <c r="D1" s="435" t="s">
        <v>37</v>
      </c>
      <c r="E1" s="435"/>
      <c r="F1" s="435"/>
      <c r="G1" s="436"/>
    </row>
    <row r="2" spans="1:11" s="1" customFormat="1" ht="33.75" customHeight="1">
      <c r="A2" s="428"/>
      <c r="B2" s="429"/>
      <c r="C2" s="430"/>
      <c r="D2" s="431"/>
      <c r="E2" s="432"/>
      <c r="F2" s="433" t="s">
        <v>3</v>
      </c>
      <c r="G2" s="434"/>
    </row>
    <row r="3" spans="1:11" s="2" customFormat="1" ht="39.950000000000003" customHeight="1">
      <c r="A3" s="27" t="s">
        <v>28</v>
      </c>
      <c r="B3" s="35" t="s">
        <v>29</v>
      </c>
      <c r="C3" s="3" t="s">
        <v>0</v>
      </c>
      <c r="D3" s="3" t="s">
        <v>13</v>
      </c>
      <c r="E3" s="14" t="s">
        <v>14</v>
      </c>
      <c r="F3" s="24" t="s">
        <v>15</v>
      </c>
      <c r="G3" s="24" t="s">
        <v>16</v>
      </c>
    </row>
    <row r="4" spans="1:11" s="4" customFormat="1" ht="21" customHeight="1">
      <c r="A4" s="6"/>
      <c r="B4" s="5"/>
      <c r="C4" s="13" t="s">
        <v>55</v>
      </c>
      <c r="D4" s="6"/>
      <c r="E4" s="15"/>
      <c r="F4" s="5"/>
      <c r="G4" s="5"/>
    </row>
    <row r="5" spans="1:11" s="50" customFormat="1" ht="80.099999999999994" customHeight="1">
      <c r="A5" s="43">
        <v>1</v>
      </c>
      <c r="B5" s="44" t="s">
        <v>104</v>
      </c>
      <c r="C5" s="45" t="s">
        <v>131</v>
      </c>
      <c r="D5" s="46"/>
      <c r="E5" s="44"/>
      <c r="F5" s="47"/>
      <c r="G5" s="5"/>
      <c r="H5" s="107"/>
      <c r="I5" s="107"/>
      <c r="J5" s="108"/>
      <c r="K5" s="49"/>
    </row>
    <row r="6" spans="1:11" s="50" customFormat="1" ht="20.100000000000001" customHeight="1">
      <c r="A6" s="43">
        <v>1.1000000000000001</v>
      </c>
      <c r="B6" s="44"/>
      <c r="C6" s="51" t="s">
        <v>130</v>
      </c>
      <c r="D6" s="46">
        <v>5</v>
      </c>
      <c r="E6" s="44" t="s">
        <v>17</v>
      </c>
      <c r="F6" s="48"/>
      <c r="G6" s="5"/>
      <c r="H6" s="108"/>
      <c r="I6" s="108"/>
      <c r="J6" s="108"/>
      <c r="K6" s="49"/>
    </row>
    <row r="7" spans="1:11" s="4" customFormat="1" ht="61.5" customHeight="1">
      <c r="A7" s="6">
        <v>2</v>
      </c>
      <c r="B7" s="6" t="s">
        <v>22</v>
      </c>
      <c r="C7" s="10" t="s">
        <v>81</v>
      </c>
      <c r="D7" s="6"/>
      <c r="E7" s="15"/>
      <c r="F7" s="5"/>
      <c r="G7" s="5"/>
    </row>
    <row r="8" spans="1:11" s="4" customFormat="1" ht="20.100000000000001" customHeight="1">
      <c r="A8" s="6" t="s">
        <v>31</v>
      </c>
      <c r="B8" s="5"/>
      <c r="C8" s="9" t="s">
        <v>99</v>
      </c>
      <c r="D8" s="6" t="s">
        <v>17</v>
      </c>
      <c r="E8" s="15">
        <v>1</v>
      </c>
      <c r="F8" s="5"/>
      <c r="G8" s="5"/>
    </row>
    <row r="9" spans="1:11" s="4" customFormat="1" ht="20.100000000000001" customHeight="1">
      <c r="A9" s="6" t="s">
        <v>27</v>
      </c>
      <c r="B9" s="5"/>
      <c r="C9" s="9" t="s">
        <v>100</v>
      </c>
      <c r="D9" s="6" t="s">
        <v>17</v>
      </c>
      <c r="E9" s="15">
        <v>1</v>
      </c>
      <c r="F9" s="5"/>
      <c r="G9" s="5"/>
    </row>
    <row r="10" spans="1:11" s="4" customFormat="1" ht="20.100000000000001" customHeight="1">
      <c r="A10" s="6" t="s">
        <v>32</v>
      </c>
      <c r="B10" s="5"/>
      <c r="C10" s="9" t="s">
        <v>101</v>
      </c>
      <c r="D10" s="6" t="s">
        <v>17</v>
      </c>
      <c r="E10" s="15">
        <v>1</v>
      </c>
      <c r="F10" s="5"/>
      <c r="G10" s="5"/>
    </row>
    <row r="11" spans="1:11" s="4" customFormat="1" ht="20.100000000000001" customHeight="1">
      <c r="A11" s="6" t="s">
        <v>33</v>
      </c>
      <c r="B11" s="5"/>
      <c r="C11" s="9" t="s">
        <v>102</v>
      </c>
      <c r="D11" s="6" t="s">
        <v>17</v>
      </c>
      <c r="E11" s="15">
        <v>1</v>
      </c>
      <c r="F11" s="5"/>
      <c r="G11" s="5"/>
    </row>
    <row r="12" spans="1:11" s="4" customFormat="1" ht="20.100000000000001" customHeight="1">
      <c r="A12" s="6" t="s">
        <v>34</v>
      </c>
      <c r="B12" s="5"/>
      <c r="C12" s="9" t="s">
        <v>78</v>
      </c>
      <c r="D12" s="6" t="s">
        <v>17</v>
      </c>
      <c r="E12" s="15">
        <v>1</v>
      </c>
      <c r="F12" s="5"/>
      <c r="G12" s="5"/>
    </row>
    <row r="13" spans="1:11" s="50" customFormat="1" ht="65.099999999999994" customHeight="1">
      <c r="A13" s="43">
        <v>3</v>
      </c>
      <c r="B13" s="44" t="s">
        <v>109</v>
      </c>
      <c r="C13" s="45" t="s">
        <v>132</v>
      </c>
      <c r="D13" s="46"/>
      <c r="E13" s="44"/>
      <c r="F13" s="48"/>
      <c r="G13" s="5"/>
      <c r="H13" s="107"/>
      <c r="I13" s="107"/>
      <c r="J13" s="108"/>
      <c r="K13" s="49"/>
    </row>
    <row r="14" spans="1:11" s="50" customFormat="1" ht="20.100000000000001" customHeight="1">
      <c r="A14" s="43">
        <v>3.1</v>
      </c>
      <c r="B14" s="44"/>
      <c r="C14" s="51" t="s">
        <v>110</v>
      </c>
      <c r="D14" s="46">
        <v>3</v>
      </c>
      <c r="E14" s="44" t="s">
        <v>2</v>
      </c>
      <c r="F14" s="48"/>
      <c r="G14" s="5"/>
      <c r="H14" s="60"/>
      <c r="I14" s="60"/>
      <c r="J14" s="60"/>
      <c r="K14" s="49"/>
    </row>
    <row r="15" spans="1:11" s="50" customFormat="1" ht="65.099999999999994" customHeight="1">
      <c r="A15" s="43">
        <v>4</v>
      </c>
      <c r="B15" s="44" t="s">
        <v>111</v>
      </c>
      <c r="C15" s="45" t="s">
        <v>112</v>
      </c>
      <c r="D15" s="46"/>
      <c r="E15" s="44"/>
      <c r="F15" s="48"/>
      <c r="G15" s="5"/>
      <c r="H15" s="107"/>
      <c r="I15" s="107"/>
      <c r="J15" s="108"/>
      <c r="K15" s="49"/>
    </row>
    <row r="16" spans="1:11" s="50" customFormat="1" ht="20.100000000000001" customHeight="1">
      <c r="A16" s="43" t="s">
        <v>105</v>
      </c>
      <c r="B16" s="43"/>
      <c r="C16" s="51" t="s">
        <v>113</v>
      </c>
      <c r="D16" s="46">
        <v>5</v>
      </c>
      <c r="E16" s="44" t="s">
        <v>2</v>
      </c>
      <c r="F16" s="48"/>
      <c r="G16" s="5"/>
      <c r="H16" s="60"/>
      <c r="I16" s="60"/>
      <c r="J16" s="60"/>
      <c r="K16" s="49"/>
    </row>
    <row r="17" spans="1:11" s="50" customFormat="1" ht="20.100000000000001" customHeight="1">
      <c r="A17" s="43" t="s">
        <v>107</v>
      </c>
      <c r="B17" s="43"/>
      <c r="C17" s="51" t="s">
        <v>114</v>
      </c>
      <c r="D17" s="46">
        <v>5</v>
      </c>
      <c r="E17" s="44" t="s">
        <v>2</v>
      </c>
      <c r="F17" s="48"/>
      <c r="G17" s="5"/>
      <c r="H17" s="60"/>
      <c r="I17" s="60"/>
      <c r="J17" s="60"/>
      <c r="K17" s="49"/>
    </row>
    <row r="18" spans="1:11" s="50" customFormat="1" ht="20.100000000000001" customHeight="1">
      <c r="A18" s="43" t="s">
        <v>115</v>
      </c>
      <c r="B18" s="43"/>
      <c r="C18" s="51" t="s">
        <v>116</v>
      </c>
      <c r="D18" s="46">
        <v>5</v>
      </c>
      <c r="E18" s="44" t="s">
        <v>2</v>
      </c>
      <c r="F18" s="48"/>
      <c r="G18" s="5"/>
      <c r="H18" s="60"/>
      <c r="I18" s="60"/>
      <c r="J18" s="60"/>
      <c r="K18" s="49"/>
    </row>
    <row r="19" spans="1:11" s="50" customFormat="1" ht="95.1" customHeight="1">
      <c r="A19" s="43">
        <v>5</v>
      </c>
      <c r="B19" s="44" t="s">
        <v>106</v>
      </c>
      <c r="C19" s="45" t="s">
        <v>133</v>
      </c>
      <c r="D19" s="46"/>
      <c r="E19" s="44"/>
      <c r="F19" s="48"/>
      <c r="G19" s="5"/>
      <c r="H19" s="107"/>
      <c r="I19" s="107"/>
      <c r="J19" s="108"/>
      <c r="K19" s="49"/>
    </row>
    <row r="20" spans="1:11" s="50" customFormat="1" ht="20.100000000000001" customHeight="1">
      <c r="A20" s="43"/>
      <c r="B20" s="44"/>
      <c r="C20" s="51" t="s">
        <v>108</v>
      </c>
      <c r="D20" s="46">
        <v>2</v>
      </c>
      <c r="E20" s="44" t="s">
        <v>2</v>
      </c>
      <c r="F20" s="52"/>
      <c r="G20" s="5"/>
      <c r="H20" s="60"/>
      <c r="I20" s="60"/>
      <c r="J20" s="60"/>
      <c r="K20" s="49"/>
    </row>
    <row r="21" spans="1:11" s="4" customFormat="1" ht="30">
      <c r="A21" s="6">
        <v>1.2</v>
      </c>
      <c r="B21" s="6" t="s">
        <v>18</v>
      </c>
      <c r="C21" s="10" t="s">
        <v>77</v>
      </c>
      <c r="D21" s="6"/>
      <c r="E21" s="15"/>
      <c r="F21" s="5"/>
      <c r="G21" s="5"/>
    </row>
    <row r="22" spans="1:11" s="4" customFormat="1" ht="20.100000000000001" customHeight="1">
      <c r="A22" s="6" t="s">
        <v>31</v>
      </c>
      <c r="B22" s="5"/>
      <c r="C22" s="9" t="s">
        <v>97</v>
      </c>
      <c r="D22" s="6" t="s">
        <v>17</v>
      </c>
      <c r="E22" s="15">
        <v>1</v>
      </c>
      <c r="F22" s="5"/>
      <c r="G22" s="5"/>
    </row>
    <row r="23" spans="1:11" s="4" customFormat="1" ht="20.100000000000001" customHeight="1">
      <c r="A23" s="6" t="s">
        <v>27</v>
      </c>
      <c r="B23" s="5"/>
      <c r="C23" s="9" t="s">
        <v>96</v>
      </c>
      <c r="D23" s="6" t="s">
        <v>17</v>
      </c>
      <c r="E23" s="15">
        <v>1</v>
      </c>
      <c r="F23" s="5"/>
      <c r="G23" s="5"/>
    </row>
    <row r="24" spans="1:11" s="4" customFormat="1" ht="20.100000000000001" customHeight="1">
      <c r="A24" s="6" t="s">
        <v>32</v>
      </c>
      <c r="B24" s="5"/>
      <c r="C24" s="9" t="s">
        <v>95</v>
      </c>
      <c r="D24" s="6" t="s">
        <v>17</v>
      </c>
      <c r="E24" s="15">
        <v>1</v>
      </c>
      <c r="F24" s="5"/>
      <c r="G24" s="5"/>
    </row>
    <row r="25" spans="1:11" s="4" customFormat="1" ht="20.100000000000001" customHeight="1">
      <c r="A25" s="6" t="s">
        <v>33</v>
      </c>
      <c r="B25" s="5"/>
      <c r="C25" s="9" t="s">
        <v>98</v>
      </c>
      <c r="D25" s="6" t="s">
        <v>17</v>
      </c>
      <c r="E25" s="15">
        <v>1</v>
      </c>
      <c r="F25" s="5"/>
      <c r="G25" s="5"/>
    </row>
    <row r="26" spans="1:11" s="4" customFormat="1" ht="20.100000000000001" customHeight="1">
      <c r="A26" s="6" t="s">
        <v>34</v>
      </c>
      <c r="B26" s="5"/>
      <c r="C26" s="9" t="s">
        <v>79</v>
      </c>
      <c r="D26" s="6" t="s">
        <v>17</v>
      </c>
      <c r="E26" s="15">
        <v>1</v>
      </c>
      <c r="F26" s="5"/>
      <c r="G26" s="5"/>
    </row>
    <row r="27" spans="1:11" s="4" customFormat="1" ht="20.100000000000001" customHeight="1">
      <c r="A27" s="6" t="s">
        <v>35</v>
      </c>
      <c r="B27" s="5"/>
      <c r="C27" s="9" t="s">
        <v>80</v>
      </c>
      <c r="D27" s="6" t="s">
        <v>17</v>
      </c>
      <c r="E27" s="15">
        <v>1</v>
      </c>
      <c r="F27" s="5"/>
      <c r="G27" s="5"/>
    </row>
    <row r="28" spans="1:11" s="4" customFormat="1" ht="52.5" customHeight="1">
      <c r="A28" s="6">
        <v>1.3</v>
      </c>
      <c r="B28" s="6" t="s">
        <v>19</v>
      </c>
      <c r="C28" s="10" t="s">
        <v>26</v>
      </c>
      <c r="D28" s="6"/>
      <c r="E28" s="15"/>
      <c r="F28" s="5"/>
      <c r="G28" s="5"/>
    </row>
    <row r="29" spans="1:11" s="4" customFormat="1" ht="18.75" customHeight="1">
      <c r="A29" s="6"/>
      <c r="B29" s="6"/>
      <c r="C29" s="13" t="s">
        <v>25</v>
      </c>
      <c r="D29" s="6"/>
      <c r="E29" s="15"/>
      <c r="F29" s="5"/>
      <c r="G29" s="5"/>
    </row>
    <row r="30" spans="1:11" s="4" customFormat="1" ht="20.100000000000001" customHeight="1">
      <c r="A30" s="6" t="s">
        <v>31</v>
      </c>
      <c r="B30" s="5"/>
      <c r="C30" s="9" t="s">
        <v>39</v>
      </c>
      <c r="D30" s="6" t="s">
        <v>2</v>
      </c>
      <c r="E30" s="15">
        <v>3</v>
      </c>
      <c r="F30" s="5"/>
      <c r="G30" s="5"/>
    </row>
    <row r="31" spans="1:11" s="4" customFormat="1" ht="59.25" customHeight="1">
      <c r="A31" s="6">
        <v>1.4</v>
      </c>
      <c r="B31" s="6" t="s">
        <v>20</v>
      </c>
      <c r="C31" s="10" t="s">
        <v>23</v>
      </c>
      <c r="D31" s="6"/>
      <c r="E31" s="15"/>
      <c r="F31" s="5"/>
      <c r="G31" s="5"/>
    </row>
    <row r="32" spans="1:11" s="4" customFormat="1" ht="20.100000000000001" customHeight="1">
      <c r="A32" s="6" t="s">
        <v>31</v>
      </c>
      <c r="B32" s="5"/>
      <c r="C32" s="9" t="s">
        <v>9</v>
      </c>
      <c r="D32" s="6" t="s">
        <v>12</v>
      </c>
      <c r="E32" s="15">
        <v>12000</v>
      </c>
      <c r="F32" s="5"/>
      <c r="G32" s="5"/>
    </row>
    <row r="33" spans="1:7" s="4" customFormat="1" ht="60">
      <c r="A33" s="6">
        <v>1.5</v>
      </c>
      <c r="B33" s="6" t="s">
        <v>40</v>
      </c>
      <c r="C33" s="10" t="s">
        <v>41</v>
      </c>
      <c r="D33" s="6" t="s">
        <v>12</v>
      </c>
      <c r="E33" s="15">
        <v>12000</v>
      </c>
      <c r="F33" s="5"/>
      <c r="G33" s="5"/>
    </row>
    <row r="34" spans="1:7" s="4" customFormat="1" ht="39.75" customHeight="1">
      <c r="A34" s="6">
        <v>1.6</v>
      </c>
      <c r="B34" s="6" t="s">
        <v>52</v>
      </c>
      <c r="C34" s="10" t="s">
        <v>92</v>
      </c>
      <c r="D34" s="6" t="s">
        <v>12</v>
      </c>
      <c r="E34" s="15">
        <v>6000</v>
      </c>
      <c r="F34" s="5"/>
      <c r="G34" s="5"/>
    </row>
    <row r="35" spans="1:7" s="4" customFormat="1" ht="75">
      <c r="A35" s="6">
        <v>1.7</v>
      </c>
      <c r="B35" s="6" t="s">
        <v>42</v>
      </c>
      <c r="C35" s="10" t="s">
        <v>43</v>
      </c>
      <c r="D35" s="6"/>
      <c r="E35" s="15"/>
      <c r="F35" s="5"/>
      <c r="G35" s="5"/>
    </row>
    <row r="36" spans="1:7" s="4" customFormat="1" ht="20.100000000000001" customHeight="1">
      <c r="A36" s="6" t="s">
        <v>31</v>
      </c>
      <c r="B36" s="6"/>
      <c r="C36" s="9" t="s">
        <v>45</v>
      </c>
      <c r="D36" s="6" t="s">
        <v>11</v>
      </c>
      <c r="E36" s="15">
        <f>55*2</f>
        <v>110</v>
      </c>
      <c r="F36" s="5"/>
      <c r="G36" s="5"/>
    </row>
    <row r="37" spans="1:7" s="4" customFormat="1" ht="20.100000000000001" customHeight="1">
      <c r="A37" s="6" t="s">
        <v>27</v>
      </c>
      <c r="B37" s="6"/>
      <c r="C37" s="9" t="s">
        <v>46</v>
      </c>
      <c r="D37" s="6" t="s">
        <v>11</v>
      </c>
      <c r="E37" s="15">
        <f>167*2</f>
        <v>334</v>
      </c>
      <c r="F37" s="5"/>
      <c r="G37" s="5"/>
    </row>
    <row r="38" spans="1:7" s="4" customFormat="1" ht="20.100000000000001" customHeight="1">
      <c r="A38" s="6" t="s">
        <v>32</v>
      </c>
      <c r="B38" s="6"/>
      <c r="C38" s="9" t="s">
        <v>47</v>
      </c>
      <c r="D38" s="6" t="s">
        <v>11</v>
      </c>
      <c r="E38" s="15">
        <f>75*2</f>
        <v>150</v>
      </c>
      <c r="F38" s="5"/>
      <c r="G38" s="5"/>
    </row>
    <row r="39" spans="1:7" s="4" customFormat="1" ht="20.100000000000001" customHeight="1">
      <c r="A39" s="6" t="s">
        <v>33</v>
      </c>
      <c r="B39" s="6"/>
      <c r="C39" s="9" t="s">
        <v>48</v>
      </c>
      <c r="D39" s="6" t="s">
        <v>11</v>
      </c>
      <c r="E39" s="15">
        <f>117*2</f>
        <v>234</v>
      </c>
      <c r="F39" s="5"/>
      <c r="G39" s="5"/>
    </row>
    <row r="40" spans="1:7" s="4" customFormat="1" ht="75">
      <c r="A40" s="6">
        <v>1.8</v>
      </c>
      <c r="B40" s="6" t="s">
        <v>40</v>
      </c>
      <c r="C40" s="10" t="s">
        <v>51</v>
      </c>
      <c r="D40" s="6"/>
      <c r="E40" s="15"/>
      <c r="F40" s="5"/>
      <c r="G40" s="5"/>
    </row>
    <row r="41" spans="1:7" s="4" customFormat="1" ht="20.100000000000001" customHeight="1">
      <c r="A41" s="6" t="s">
        <v>31</v>
      </c>
      <c r="B41" s="6"/>
      <c r="C41" s="9" t="s">
        <v>45</v>
      </c>
      <c r="D41" s="6" t="s">
        <v>11</v>
      </c>
      <c r="E41" s="15">
        <f>55*2</f>
        <v>110</v>
      </c>
      <c r="F41" s="5"/>
      <c r="G41" s="5"/>
    </row>
    <row r="42" spans="1:7" s="4" customFormat="1" ht="20.100000000000001" customHeight="1">
      <c r="A42" s="6" t="s">
        <v>27</v>
      </c>
      <c r="B42" s="6"/>
      <c r="C42" s="9" t="s">
        <v>46</v>
      </c>
      <c r="D42" s="6" t="s">
        <v>11</v>
      </c>
      <c r="E42" s="15">
        <f>167*2</f>
        <v>334</v>
      </c>
      <c r="F42" s="5"/>
      <c r="G42" s="5"/>
    </row>
    <row r="43" spans="1:7" s="4" customFormat="1" ht="20.100000000000001" customHeight="1">
      <c r="A43" s="6" t="s">
        <v>32</v>
      </c>
      <c r="B43" s="6"/>
      <c r="C43" s="9" t="s">
        <v>47</v>
      </c>
      <c r="D43" s="6" t="s">
        <v>11</v>
      </c>
      <c r="E43" s="15">
        <f>75*2</f>
        <v>150</v>
      </c>
      <c r="F43" s="5"/>
      <c r="G43" s="5"/>
    </row>
    <row r="44" spans="1:7" s="4" customFormat="1" ht="20.100000000000001" customHeight="1">
      <c r="A44" s="6" t="s">
        <v>33</v>
      </c>
      <c r="B44" s="6"/>
      <c r="C44" s="9" t="s">
        <v>48</v>
      </c>
      <c r="D44" s="6" t="s">
        <v>11</v>
      </c>
      <c r="E44" s="15">
        <f>117*2</f>
        <v>234</v>
      </c>
      <c r="F44" s="5"/>
      <c r="G44" s="5"/>
    </row>
    <row r="45" spans="1:7" s="4" customFormat="1" ht="75">
      <c r="A45" s="6">
        <v>1.9</v>
      </c>
      <c r="B45" s="6" t="s">
        <v>49</v>
      </c>
      <c r="C45" s="10" t="s">
        <v>54</v>
      </c>
      <c r="D45" s="6"/>
      <c r="E45" s="15"/>
      <c r="F45" s="5"/>
      <c r="G45" s="5"/>
    </row>
    <row r="46" spans="1:7" s="4" customFormat="1" ht="20.100000000000001" customHeight="1">
      <c r="A46" s="6" t="s">
        <v>31</v>
      </c>
      <c r="B46" s="6"/>
      <c r="C46" s="9" t="s">
        <v>10</v>
      </c>
      <c r="D46" s="6" t="s">
        <v>11</v>
      </c>
      <c r="E46" s="15">
        <v>50</v>
      </c>
      <c r="F46" s="5"/>
      <c r="G46" s="5"/>
    </row>
    <row r="47" spans="1:7" s="4" customFormat="1" ht="20.100000000000001" customHeight="1">
      <c r="A47" s="6" t="s">
        <v>27</v>
      </c>
      <c r="B47" s="6"/>
      <c r="C47" s="9" t="s">
        <v>50</v>
      </c>
      <c r="D47" s="6" t="s">
        <v>11</v>
      </c>
      <c r="E47" s="15">
        <v>40</v>
      </c>
      <c r="F47" s="5"/>
      <c r="G47" s="5"/>
    </row>
    <row r="48" spans="1:7" s="4" customFormat="1" ht="20.100000000000001" customHeight="1">
      <c r="A48" s="6" t="s">
        <v>32</v>
      </c>
      <c r="B48" s="6"/>
      <c r="C48" s="9" t="s">
        <v>103</v>
      </c>
      <c r="D48" s="6" t="s">
        <v>11</v>
      </c>
      <c r="E48" s="15">
        <v>60</v>
      </c>
      <c r="F48" s="5"/>
      <c r="G48" s="5"/>
    </row>
    <row r="49" spans="1:7" s="4" customFormat="1" ht="45">
      <c r="A49" s="22">
        <v>2</v>
      </c>
      <c r="B49" s="6" t="s">
        <v>53</v>
      </c>
      <c r="C49" s="10" t="s">
        <v>60</v>
      </c>
      <c r="D49" s="6"/>
      <c r="E49" s="15"/>
      <c r="F49" s="5"/>
      <c r="G49" s="5"/>
    </row>
    <row r="50" spans="1:7" s="4" customFormat="1" ht="20.100000000000001" customHeight="1">
      <c r="A50" s="6"/>
      <c r="B50" s="6"/>
      <c r="C50" s="13" t="s">
        <v>56</v>
      </c>
      <c r="D50" s="6"/>
      <c r="E50" s="15"/>
      <c r="F50" s="5"/>
      <c r="G50" s="5"/>
    </row>
    <row r="51" spans="1:7" s="4" customFormat="1" ht="20.100000000000001" customHeight="1">
      <c r="A51" s="6" t="s">
        <v>31</v>
      </c>
      <c r="B51" s="6"/>
      <c r="C51" s="9" t="s">
        <v>44</v>
      </c>
      <c r="D51" s="6" t="s">
        <v>2</v>
      </c>
      <c r="E51" s="6">
        <v>12</v>
      </c>
      <c r="F51" s="5"/>
      <c r="G51" s="5"/>
    </row>
    <row r="52" spans="1:7" s="4" customFormat="1" ht="20.100000000000001" customHeight="1">
      <c r="A52" s="6" t="s">
        <v>27</v>
      </c>
      <c r="B52" s="6"/>
      <c r="C52" s="9" t="s">
        <v>45</v>
      </c>
      <c r="D52" s="6" t="s">
        <v>2</v>
      </c>
      <c r="E52" s="6">
        <v>3</v>
      </c>
      <c r="F52" s="5"/>
      <c r="G52" s="5"/>
    </row>
    <row r="53" spans="1:7" s="4" customFormat="1" ht="20.100000000000001" customHeight="1">
      <c r="A53" s="6" t="s">
        <v>32</v>
      </c>
      <c r="B53" s="6"/>
      <c r="C53" s="9" t="s">
        <v>46</v>
      </c>
      <c r="D53" s="6" t="s">
        <v>2</v>
      </c>
      <c r="E53" s="6">
        <v>12</v>
      </c>
      <c r="F53" s="5"/>
      <c r="G53" s="5"/>
    </row>
    <row r="54" spans="1:7" s="4" customFormat="1" ht="20.100000000000001" customHeight="1">
      <c r="A54" s="6" t="s">
        <v>33</v>
      </c>
      <c r="B54" s="6"/>
      <c r="C54" s="9" t="s">
        <v>48</v>
      </c>
      <c r="D54" s="6" t="s">
        <v>2</v>
      </c>
      <c r="E54" s="6">
        <v>2</v>
      </c>
      <c r="F54" s="5"/>
      <c r="G54" s="5"/>
    </row>
    <row r="55" spans="1:7" s="4" customFormat="1" ht="20.100000000000001" customHeight="1">
      <c r="A55" s="6"/>
      <c r="B55" s="6"/>
      <c r="C55" s="13" t="s">
        <v>57</v>
      </c>
      <c r="D55" s="6"/>
      <c r="E55" s="15"/>
      <c r="F55" s="5"/>
      <c r="G55" s="5"/>
    </row>
    <row r="56" spans="1:7" s="4" customFormat="1" ht="20.100000000000001" customHeight="1">
      <c r="A56" s="6" t="s">
        <v>31</v>
      </c>
      <c r="B56" s="6"/>
      <c r="C56" s="9" t="s">
        <v>44</v>
      </c>
      <c r="D56" s="6" t="s">
        <v>2</v>
      </c>
      <c r="E56" s="6">
        <v>4</v>
      </c>
      <c r="F56" s="5"/>
      <c r="G56" s="5"/>
    </row>
    <row r="57" spans="1:7" s="4" customFormat="1" ht="20.100000000000001" customHeight="1">
      <c r="A57" s="6" t="s">
        <v>27</v>
      </c>
      <c r="B57" s="6"/>
      <c r="C57" s="9" t="s">
        <v>45</v>
      </c>
      <c r="D57" s="6" t="s">
        <v>17</v>
      </c>
      <c r="E57" s="6">
        <v>1</v>
      </c>
      <c r="F57" s="5"/>
      <c r="G57" s="5"/>
    </row>
    <row r="58" spans="1:7" s="4" customFormat="1" ht="20.100000000000001" customHeight="1">
      <c r="A58" s="6" t="s">
        <v>32</v>
      </c>
      <c r="B58" s="6"/>
      <c r="C58" s="9" t="s">
        <v>46</v>
      </c>
      <c r="D58" s="6" t="s">
        <v>2</v>
      </c>
      <c r="E58" s="6">
        <v>4</v>
      </c>
      <c r="F58" s="5"/>
      <c r="G58" s="5"/>
    </row>
    <row r="59" spans="1:7" s="4" customFormat="1" ht="20.100000000000001" customHeight="1">
      <c r="A59" s="6"/>
      <c r="B59" s="6"/>
      <c r="C59" s="13" t="s">
        <v>82</v>
      </c>
      <c r="D59" s="6"/>
      <c r="E59" s="6"/>
      <c r="F59" s="5"/>
      <c r="G59" s="5"/>
    </row>
    <row r="60" spans="1:7" s="4" customFormat="1" ht="20.100000000000001" customHeight="1">
      <c r="A60" s="6" t="s">
        <v>31</v>
      </c>
      <c r="B60" s="6"/>
      <c r="C60" s="9" t="s">
        <v>44</v>
      </c>
      <c r="D60" s="6" t="s">
        <v>2</v>
      </c>
      <c r="E60" s="6">
        <v>4</v>
      </c>
      <c r="F60" s="5"/>
      <c r="G60" s="5"/>
    </row>
    <row r="61" spans="1:7" s="4" customFormat="1" ht="20.100000000000001" customHeight="1">
      <c r="A61" s="6" t="s">
        <v>27</v>
      </c>
      <c r="B61" s="6"/>
      <c r="C61" s="9" t="s">
        <v>45</v>
      </c>
      <c r="D61" s="6" t="s">
        <v>17</v>
      </c>
      <c r="E61" s="6">
        <v>1</v>
      </c>
      <c r="F61" s="5"/>
      <c r="G61" s="5"/>
    </row>
    <row r="62" spans="1:7" s="4" customFormat="1" ht="20.100000000000001" customHeight="1">
      <c r="A62" s="6" t="s">
        <v>32</v>
      </c>
      <c r="B62" s="6"/>
      <c r="C62" s="9" t="s">
        <v>46</v>
      </c>
      <c r="D62" s="6" t="s">
        <v>2</v>
      </c>
      <c r="E62" s="6">
        <v>4</v>
      </c>
      <c r="F62" s="5"/>
      <c r="G62" s="5"/>
    </row>
    <row r="63" spans="1:7" s="4" customFormat="1" ht="20.100000000000001" customHeight="1">
      <c r="A63" s="6"/>
      <c r="B63" s="6"/>
      <c r="C63" s="13" t="s">
        <v>58</v>
      </c>
      <c r="D63" s="6"/>
      <c r="E63" s="15"/>
      <c r="F63" s="5"/>
      <c r="G63" s="5"/>
    </row>
    <row r="64" spans="1:7" s="4" customFormat="1" ht="20.100000000000001" customHeight="1">
      <c r="A64" s="6" t="s">
        <v>31</v>
      </c>
      <c r="B64" s="6"/>
      <c r="C64" s="9" t="s">
        <v>44</v>
      </c>
      <c r="D64" s="6" t="s">
        <v>2</v>
      </c>
      <c r="E64" s="6">
        <v>4</v>
      </c>
      <c r="F64" s="5"/>
      <c r="G64" s="5"/>
    </row>
    <row r="65" spans="1:7" s="4" customFormat="1" ht="20.100000000000001" customHeight="1">
      <c r="A65" s="6" t="s">
        <v>27</v>
      </c>
      <c r="B65" s="6"/>
      <c r="C65" s="9" t="s">
        <v>45</v>
      </c>
      <c r="D65" s="6" t="s">
        <v>17</v>
      </c>
      <c r="E65" s="6">
        <v>1</v>
      </c>
      <c r="F65" s="5"/>
      <c r="G65" s="5"/>
    </row>
    <row r="66" spans="1:7" s="4" customFormat="1" ht="20.100000000000001" customHeight="1">
      <c r="A66" s="6" t="s">
        <v>32</v>
      </c>
      <c r="B66" s="6"/>
      <c r="C66" s="9" t="s">
        <v>46</v>
      </c>
      <c r="D66" s="6" t="s">
        <v>2</v>
      </c>
      <c r="E66" s="6">
        <v>4</v>
      </c>
      <c r="F66" s="5"/>
      <c r="G66" s="5"/>
    </row>
    <row r="67" spans="1:7" s="4" customFormat="1" ht="20.100000000000001" customHeight="1">
      <c r="A67" s="6"/>
      <c r="B67" s="6"/>
      <c r="C67" s="13" t="s">
        <v>62</v>
      </c>
      <c r="D67" s="6"/>
      <c r="E67" s="15"/>
      <c r="F67" s="5"/>
      <c r="G67" s="5"/>
    </row>
    <row r="68" spans="1:7" s="4" customFormat="1" ht="20.100000000000001" customHeight="1">
      <c r="A68" s="6" t="s">
        <v>31</v>
      </c>
      <c r="B68" s="6"/>
      <c r="C68" s="9" t="s">
        <v>44</v>
      </c>
      <c r="D68" s="6" t="s">
        <v>2</v>
      </c>
      <c r="E68" s="6">
        <v>4</v>
      </c>
      <c r="F68" s="5"/>
      <c r="G68" s="5"/>
    </row>
    <row r="69" spans="1:7" s="4" customFormat="1" ht="20.100000000000001" customHeight="1">
      <c r="A69" s="6" t="s">
        <v>27</v>
      </c>
      <c r="B69" s="6"/>
      <c r="C69" s="9" t="s">
        <v>45</v>
      </c>
      <c r="D69" s="6" t="s">
        <v>2</v>
      </c>
      <c r="E69" s="6" t="s">
        <v>17</v>
      </c>
      <c r="F69" s="5"/>
      <c r="G69" s="5"/>
    </row>
    <row r="70" spans="1:7" s="4" customFormat="1" ht="20.100000000000001" customHeight="1">
      <c r="A70" s="6" t="s">
        <v>32</v>
      </c>
      <c r="B70" s="6"/>
      <c r="C70" s="9" t="s">
        <v>46</v>
      </c>
      <c r="D70" s="6" t="s">
        <v>2</v>
      </c>
      <c r="E70" s="6">
        <v>4</v>
      </c>
      <c r="F70" s="5"/>
      <c r="G70" s="5"/>
    </row>
    <row r="71" spans="1:7" s="4" customFormat="1" ht="20.100000000000001" customHeight="1">
      <c r="A71" s="6" t="s">
        <v>33</v>
      </c>
      <c r="B71" s="6"/>
      <c r="C71" s="9" t="s">
        <v>59</v>
      </c>
      <c r="D71" s="6" t="s">
        <v>2</v>
      </c>
      <c r="E71" s="15">
        <v>18</v>
      </c>
      <c r="F71" s="5"/>
      <c r="G71" s="5"/>
    </row>
    <row r="72" spans="1:7" s="4" customFormat="1" ht="20.100000000000001" customHeight="1">
      <c r="A72" s="6" t="s">
        <v>34</v>
      </c>
      <c r="B72" s="6"/>
      <c r="C72" s="9" t="s">
        <v>61</v>
      </c>
      <c r="D72" s="6" t="s">
        <v>2</v>
      </c>
      <c r="E72" s="15">
        <v>18</v>
      </c>
      <c r="F72" s="5"/>
      <c r="G72" s="5"/>
    </row>
    <row r="73" spans="1:7" s="4" customFormat="1" ht="33.75" customHeight="1">
      <c r="A73" s="22">
        <v>2.1</v>
      </c>
      <c r="B73" s="6" t="s">
        <v>19</v>
      </c>
      <c r="C73" s="10" t="s">
        <v>24</v>
      </c>
      <c r="D73" s="6"/>
      <c r="E73" s="15"/>
      <c r="F73" s="5"/>
      <c r="G73" s="5"/>
    </row>
    <row r="74" spans="1:7" s="4" customFormat="1" ht="20.100000000000001" customHeight="1">
      <c r="A74" s="6"/>
      <c r="B74" s="6" t="s">
        <v>21</v>
      </c>
      <c r="C74" s="13" t="s">
        <v>4</v>
      </c>
      <c r="D74" s="6"/>
      <c r="E74" s="15"/>
      <c r="F74" s="5"/>
      <c r="G74" s="5"/>
    </row>
    <row r="75" spans="1:7" s="4" customFormat="1" ht="20.100000000000001" customHeight="1">
      <c r="A75" s="6" t="s">
        <v>31</v>
      </c>
      <c r="B75" s="5"/>
      <c r="C75" s="9" t="s">
        <v>63</v>
      </c>
      <c r="D75" s="6" t="s">
        <v>2</v>
      </c>
      <c r="E75" s="15">
        <f>4*4*2</f>
        <v>32</v>
      </c>
      <c r="F75" s="5"/>
      <c r="G75" s="5"/>
    </row>
    <row r="76" spans="1:7" s="4" customFormat="1" ht="20.100000000000001" customHeight="1">
      <c r="A76" s="6" t="s">
        <v>27</v>
      </c>
      <c r="B76" s="5"/>
      <c r="C76" s="9" t="s">
        <v>64</v>
      </c>
      <c r="D76" s="6" t="s">
        <v>17</v>
      </c>
      <c r="E76" s="15">
        <v>1</v>
      </c>
      <c r="F76" s="5"/>
      <c r="G76" s="5"/>
    </row>
    <row r="77" spans="1:7" s="4" customFormat="1" ht="20.100000000000001" customHeight="1">
      <c r="A77" s="6" t="s">
        <v>32</v>
      </c>
      <c r="B77" s="5"/>
      <c r="C77" s="9" t="s">
        <v>65</v>
      </c>
      <c r="D77" s="6" t="s">
        <v>17</v>
      </c>
      <c r="E77" s="15">
        <v>1</v>
      </c>
      <c r="F77" s="5"/>
      <c r="G77" s="5"/>
    </row>
    <row r="78" spans="1:7" s="4" customFormat="1" ht="20.100000000000001" customHeight="1">
      <c r="A78" s="6" t="s">
        <v>33</v>
      </c>
      <c r="B78" s="5"/>
      <c r="C78" s="9" t="s">
        <v>66</v>
      </c>
      <c r="D78" s="6" t="s">
        <v>67</v>
      </c>
      <c r="E78" s="15">
        <v>1</v>
      </c>
      <c r="F78" s="5"/>
      <c r="G78" s="5"/>
    </row>
    <row r="79" spans="1:7" s="4" customFormat="1" ht="20.100000000000001" customHeight="1">
      <c r="A79" s="6" t="s">
        <v>34</v>
      </c>
      <c r="B79" s="5"/>
      <c r="C79" s="9" t="s">
        <v>7</v>
      </c>
      <c r="D79" s="6" t="s">
        <v>67</v>
      </c>
      <c r="E79" s="15">
        <v>1</v>
      </c>
      <c r="F79" s="5"/>
      <c r="G79" s="5"/>
    </row>
    <row r="80" spans="1:7" s="4" customFormat="1" ht="20.100000000000001" customHeight="1">
      <c r="A80" s="6" t="s">
        <v>35</v>
      </c>
      <c r="B80" s="5"/>
      <c r="C80" s="9" t="s">
        <v>68</v>
      </c>
      <c r="D80" s="6" t="s">
        <v>67</v>
      </c>
      <c r="E80" s="15">
        <v>1</v>
      </c>
      <c r="F80" s="5"/>
      <c r="G80" s="5"/>
    </row>
    <row r="81" spans="1:7" s="4" customFormat="1" ht="20.100000000000001" customHeight="1">
      <c r="A81" s="6"/>
      <c r="B81" s="6" t="s">
        <v>19</v>
      </c>
      <c r="C81" s="13" t="s">
        <v>5</v>
      </c>
      <c r="D81" s="6"/>
      <c r="E81" s="15"/>
      <c r="F81" s="5"/>
      <c r="G81" s="5"/>
    </row>
    <row r="82" spans="1:7" s="4" customFormat="1" ht="20.100000000000001" customHeight="1">
      <c r="A82" s="6" t="s">
        <v>31</v>
      </c>
      <c r="B82" s="5"/>
      <c r="C82" s="9" t="s">
        <v>69</v>
      </c>
      <c r="D82" s="6" t="s">
        <v>17</v>
      </c>
      <c r="E82" s="15">
        <v>1</v>
      </c>
      <c r="F82" s="5"/>
      <c r="G82" s="5"/>
    </row>
    <row r="83" spans="1:7" s="4" customFormat="1" ht="20.100000000000001" customHeight="1">
      <c r="A83" s="6" t="s">
        <v>27</v>
      </c>
      <c r="B83" s="5"/>
      <c r="C83" s="9" t="s">
        <v>70</v>
      </c>
      <c r="D83" s="6" t="s">
        <v>17</v>
      </c>
      <c r="E83" s="15">
        <v>1</v>
      </c>
      <c r="F83" s="5"/>
      <c r="G83" s="5"/>
    </row>
    <row r="84" spans="1:7" s="4" customFormat="1" ht="20.100000000000001" customHeight="1">
      <c r="A84" s="6" t="s">
        <v>32</v>
      </c>
      <c r="B84" s="5"/>
      <c r="C84" s="9" t="s">
        <v>71</v>
      </c>
      <c r="D84" s="6" t="s">
        <v>17</v>
      </c>
      <c r="E84" s="15">
        <v>1</v>
      </c>
      <c r="F84" s="5"/>
      <c r="G84" s="5"/>
    </row>
    <row r="85" spans="1:7" s="4" customFormat="1" ht="20.100000000000001" customHeight="1">
      <c r="A85" s="6" t="s">
        <v>33</v>
      </c>
      <c r="B85" s="5"/>
      <c r="C85" s="9" t="s">
        <v>8</v>
      </c>
      <c r="D85" s="6" t="s">
        <v>17</v>
      </c>
      <c r="E85" s="15">
        <v>1</v>
      </c>
      <c r="F85" s="5"/>
      <c r="G85" s="5"/>
    </row>
    <row r="86" spans="1:7" s="4" customFormat="1" ht="20.100000000000001" customHeight="1">
      <c r="A86" s="6"/>
      <c r="B86" s="6" t="s">
        <v>19</v>
      </c>
      <c r="C86" s="13" t="s">
        <v>72</v>
      </c>
      <c r="D86" s="6"/>
      <c r="E86" s="15"/>
      <c r="F86" s="5"/>
      <c r="G86" s="5"/>
    </row>
    <row r="87" spans="1:7" s="4" customFormat="1" ht="20.100000000000001" customHeight="1">
      <c r="A87" s="6" t="s">
        <v>31</v>
      </c>
      <c r="B87" s="5"/>
      <c r="C87" s="9" t="s">
        <v>69</v>
      </c>
      <c r="D87" s="6" t="s">
        <v>17</v>
      </c>
      <c r="E87" s="15">
        <v>1</v>
      </c>
      <c r="F87" s="5"/>
      <c r="G87" s="5"/>
    </row>
    <row r="88" spans="1:7" s="4" customFormat="1" ht="20.100000000000001" customHeight="1">
      <c r="A88" s="6" t="s">
        <v>27</v>
      </c>
      <c r="B88" s="5"/>
      <c r="C88" s="9" t="s">
        <v>70</v>
      </c>
      <c r="D88" s="6" t="s">
        <v>17</v>
      </c>
      <c r="E88" s="15">
        <v>1</v>
      </c>
      <c r="F88" s="5"/>
      <c r="G88" s="5"/>
    </row>
    <row r="89" spans="1:7" s="4" customFormat="1" ht="20.100000000000001" customHeight="1">
      <c r="A89" s="6" t="s">
        <v>32</v>
      </c>
      <c r="B89" s="5"/>
      <c r="C89" s="9" t="s">
        <v>71</v>
      </c>
      <c r="D89" s="6" t="s">
        <v>17</v>
      </c>
      <c r="E89" s="15">
        <v>1</v>
      </c>
      <c r="F89" s="5"/>
      <c r="G89" s="5"/>
    </row>
    <row r="90" spans="1:7" s="4" customFormat="1" ht="20.100000000000001" customHeight="1">
      <c r="A90" s="6" t="s">
        <v>33</v>
      </c>
      <c r="B90" s="5"/>
      <c r="C90" s="9" t="s">
        <v>8</v>
      </c>
      <c r="D90" s="6" t="s">
        <v>2</v>
      </c>
      <c r="E90" s="15">
        <v>2</v>
      </c>
      <c r="F90" s="5"/>
      <c r="G90" s="5"/>
    </row>
    <row r="91" spans="1:7" s="4" customFormat="1" ht="20.100000000000001" customHeight="1">
      <c r="A91" s="6" t="s">
        <v>34</v>
      </c>
      <c r="B91" s="5"/>
      <c r="C91" s="9" t="s">
        <v>73</v>
      </c>
      <c r="D91" s="6" t="s">
        <v>17</v>
      </c>
      <c r="E91" s="15">
        <v>1</v>
      </c>
      <c r="F91" s="5"/>
      <c r="G91" s="5"/>
    </row>
    <row r="92" spans="1:7" s="4" customFormat="1" ht="20.100000000000001" customHeight="1">
      <c r="A92" s="6"/>
      <c r="B92" s="6" t="s">
        <v>19</v>
      </c>
      <c r="C92" s="13" t="s">
        <v>74</v>
      </c>
      <c r="D92" s="6"/>
      <c r="E92" s="15"/>
      <c r="F92" s="5"/>
      <c r="G92" s="5"/>
    </row>
    <row r="93" spans="1:7" s="4" customFormat="1" ht="20.100000000000001" customHeight="1">
      <c r="A93" s="6" t="s">
        <v>31</v>
      </c>
      <c r="B93" s="5"/>
      <c r="C93" s="9" t="s">
        <v>94</v>
      </c>
      <c r="D93" s="6" t="s">
        <v>2</v>
      </c>
      <c r="E93" s="15">
        <f>4*4</f>
        <v>16</v>
      </c>
      <c r="F93" s="5"/>
      <c r="G93" s="5"/>
    </row>
    <row r="94" spans="1:7" s="4" customFormat="1" ht="41.25" customHeight="1">
      <c r="A94" s="6"/>
      <c r="B94" s="6" t="s">
        <v>19</v>
      </c>
      <c r="C94" s="13" t="s">
        <v>76</v>
      </c>
      <c r="D94" s="6"/>
      <c r="E94" s="15"/>
      <c r="F94" s="5"/>
      <c r="G94" s="5"/>
    </row>
    <row r="95" spans="1:7" s="4" customFormat="1" ht="30">
      <c r="A95" s="6" t="s">
        <v>31</v>
      </c>
      <c r="B95" s="5"/>
      <c r="C95" s="9" t="s">
        <v>75</v>
      </c>
      <c r="D95" s="6" t="s">
        <v>2</v>
      </c>
      <c r="E95" s="15">
        <v>4</v>
      </c>
      <c r="F95" s="5"/>
      <c r="G95" s="5"/>
    </row>
    <row r="96" spans="1:7" s="4" customFormat="1" ht="30" customHeight="1">
      <c r="A96" s="18"/>
      <c r="B96" s="18"/>
      <c r="C96" s="19" t="s">
        <v>6</v>
      </c>
      <c r="D96" s="20"/>
      <c r="E96" s="20"/>
      <c r="F96" s="20"/>
      <c r="G96" s="5"/>
    </row>
    <row r="97" spans="1:7" s="4" customFormat="1" ht="20.100000000000001" customHeight="1">
      <c r="A97" s="6"/>
      <c r="B97" s="5"/>
      <c r="C97" s="53" t="s">
        <v>117</v>
      </c>
      <c r="D97" s="46"/>
      <c r="E97" s="44"/>
      <c r="F97" s="5"/>
      <c r="G97" s="5"/>
    </row>
    <row r="98" spans="1:7" s="4" customFormat="1" ht="76.5">
      <c r="A98" s="6">
        <v>2.2000000000000002</v>
      </c>
      <c r="B98" s="5"/>
      <c r="C98" s="51" t="s">
        <v>118</v>
      </c>
      <c r="D98" s="46">
        <v>1</v>
      </c>
      <c r="E98" s="44" t="s">
        <v>1</v>
      </c>
      <c r="F98" s="5"/>
      <c r="G98" s="5"/>
    </row>
    <row r="99" spans="1:7" s="4" customFormat="1" ht="27.75" customHeight="1">
      <c r="A99" s="6">
        <v>2.2999999999999998</v>
      </c>
      <c r="B99" s="5"/>
      <c r="C99" s="51" t="s">
        <v>119</v>
      </c>
      <c r="D99" s="46">
        <v>1</v>
      </c>
      <c r="E99" s="44" t="s">
        <v>1</v>
      </c>
      <c r="F99" s="5"/>
      <c r="G99" s="5"/>
    </row>
    <row r="100" spans="1:7" s="4" customFormat="1" ht="34.5" customHeight="1">
      <c r="A100" s="6">
        <v>2.4</v>
      </c>
      <c r="B100" s="5"/>
      <c r="C100" s="51" t="s">
        <v>120</v>
      </c>
      <c r="D100" s="46">
        <v>1</v>
      </c>
      <c r="E100" s="44" t="s">
        <v>1</v>
      </c>
      <c r="F100" s="5"/>
      <c r="G100" s="5"/>
    </row>
    <row r="101" spans="1:7" s="4" customFormat="1" ht="21.75" customHeight="1">
      <c r="A101" s="6">
        <v>2.5</v>
      </c>
      <c r="B101" s="5"/>
      <c r="C101" s="54" t="s">
        <v>121</v>
      </c>
      <c r="D101" s="55">
        <v>1</v>
      </c>
      <c r="E101" s="44" t="s">
        <v>1</v>
      </c>
      <c r="F101" s="5"/>
      <c r="G101" s="5"/>
    </row>
    <row r="102" spans="1:7" s="4" customFormat="1" ht="21.75" customHeight="1">
      <c r="A102" s="6">
        <v>2.6</v>
      </c>
      <c r="B102" s="5"/>
      <c r="C102" s="54" t="s">
        <v>122</v>
      </c>
      <c r="D102" s="46">
        <v>1</v>
      </c>
      <c r="E102" s="44" t="s">
        <v>1</v>
      </c>
      <c r="F102" s="5"/>
      <c r="G102" s="5"/>
    </row>
    <row r="103" spans="1:7" s="4" customFormat="1" ht="21.75" customHeight="1">
      <c r="A103" s="6">
        <v>2.7</v>
      </c>
      <c r="B103" s="5"/>
      <c r="C103" s="53" t="s">
        <v>123</v>
      </c>
      <c r="D103" s="46"/>
      <c r="E103" s="44"/>
      <c r="F103" s="5"/>
      <c r="G103" s="5"/>
    </row>
    <row r="104" spans="1:7" s="4" customFormat="1" ht="54.75" customHeight="1">
      <c r="A104" s="6">
        <v>2.8</v>
      </c>
      <c r="B104" s="9"/>
      <c r="C104" s="51" t="s">
        <v>124</v>
      </c>
      <c r="D104" s="46">
        <v>1</v>
      </c>
      <c r="E104" s="44" t="s">
        <v>1</v>
      </c>
      <c r="F104" s="9"/>
      <c r="G104" s="5"/>
    </row>
    <row r="105" spans="1:7" s="4" customFormat="1" ht="41.25" customHeight="1">
      <c r="A105" s="6">
        <v>2.9</v>
      </c>
      <c r="B105" s="9"/>
      <c r="C105" s="51" t="s">
        <v>125</v>
      </c>
      <c r="D105" s="46">
        <v>1</v>
      </c>
      <c r="E105" s="44" t="s">
        <v>1</v>
      </c>
      <c r="F105" s="9"/>
      <c r="G105" s="9"/>
    </row>
    <row r="106" spans="1:7" s="4" customFormat="1" ht="42" customHeight="1">
      <c r="A106" s="22">
        <v>3</v>
      </c>
      <c r="B106" s="5"/>
      <c r="C106" s="53" t="s">
        <v>126</v>
      </c>
      <c r="D106" s="46"/>
      <c r="E106" s="44"/>
      <c r="F106" s="5"/>
      <c r="G106" s="5"/>
    </row>
    <row r="107" spans="1:7" s="4" customFormat="1" ht="42" customHeight="1">
      <c r="A107" s="6">
        <v>3.1</v>
      </c>
      <c r="B107" s="5"/>
      <c r="C107" s="51" t="s">
        <v>127</v>
      </c>
      <c r="D107" s="46">
        <v>1</v>
      </c>
      <c r="E107" s="44" t="s">
        <v>1</v>
      </c>
      <c r="F107" s="5"/>
      <c r="G107" s="5"/>
    </row>
    <row r="108" spans="1:7" s="4" customFormat="1" ht="20.100000000000001" customHeight="1">
      <c r="A108" s="6">
        <v>3.2</v>
      </c>
      <c r="B108" s="5"/>
      <c r="C108" s="53" t="s">
        <v>128</v>
      </c>
      <c r="D108" s="46"/>
      <c r="E108" s="44"/>
      <c r="F108" s="5"/>
      <c r="G108" s="5"/>
    </row>
    <row r="109" spans="1:7" s="4" customFormat="1" ht="20.100000000000001" customHeight="1">
      <c r="A109" s="6">
        <v>3.3</v>
      </c>
      <c r="B109" s="5"/>
      <c r="C109" s="51" t="s">
        <v>129</v>
      </c>
      <c r="D109" s="46">
        <v>1</v>
      </c>
      <c r="E109" s="44" t="s">
        <v>1</v>
      </c>
      <c r="F109" s="5"/>
      <c r="G109" s="5"/>
    </row>
    <row r="110" spans="1:7" s="4" customFormat="1" ht="20.100000000000001" customHeight="1">
      <c r="A110" s="6">
        <v>3.4</v>
      </c>
      <c r="B110" s="5"/>
      <c r="C110" s="9"/>
      <c r="D110" s="6"/>
      <c r="E110" s="15"/>
      <c r="F110" s="5"/>
      <c r="G110" s="5"/>
    </row>
    <row r="111" spans="1:7" s="4" customFormat="1" ht="20.100000000000001" customHeight="1">
      <c r="A111" s="6">
        <v>3.5</v>
      </c>
      <c r="B111" s="5"/>
      <c r="C111" s="9"/>
      <c r="D111" s="6"/>
      <c r="E111" s="15"/>
      <c r="F111" s="5"/>
      <c r="G111" s="5"/>
    </row>
    <row r="112" spans="1:7" s="4" customFormat="1" ht="20.100000000000001" customHeight="1">
      <c r="A112" s="6">
        <v>3.6</v>
      </c>
      <c r="B112" s="5"/>
      <c r="C112" s="9"/>
      <c r="D112" s="6"/>
      <c r="E112" s="15"/>
      <c r="F112" s="5"/>
      <c r="G112" s="5"/>
    </row>
    <row r="113" spans="1:7" s="4" customFormat="1" ht="19.5" customHeight="1">
      <c r="A113" s="6">
        <v>3.69999999999999</v>
      </c>
      <c r="B113" s="6"/>
      <c r="C113" s="13"/>
      <c r="D113" s="6"/>
      <c r="E113" s="6"/>
      <c r="F113" s="6"/>
      <c r="G113" s="6"/>
    </row>
    <row r="114" spans="1:7" s="4" customFormat="1" ht="143.25" customHeight="1">
      <c r="A114" s="6">
        <v>3.7999999999999901</v>
      </c>
      <c r="B114" s="6"/>
      <c r="C114" s="9"/>
      <c r="D114" s="6"/>
      <c r="E114" s="6"/>
      <c r="F114" s="6"/>
      <c r="G114" s="6"/>
    </row>
    <row r="115" spans="1:7" s="4" customFormat="1" ht="30" customHeight="1">
      <c r="A115" s="18"/>
      <c r="B115" s="18"/>
      <c r="C115" s="19" t="s">
        <v>30</v>
      </c>
      <c r="D115" s="20"/>
      <c r="E115" s="20"/>
      <c r="F115" s="20"/>
      <c r="G115" s="20"/>
    </row>
    <row r="116" spans="1:7" s="29" customFormat="1">
      <c r="A116" s="36"/>
      <c r="B116" s="28"/>
      <c r="D116" s="30"/>
      <c r="E116" s="31"/>
      <c r="F116" s="31"/>
      <c r="G116" s="37"/>
    </row>
    <row r="117" spans="1:7" s="29" customFormat="1" ht="36" customHeight="1">
      <c r="A117" s="32"/>
      <c r="B117" s="33"/>
      <c r="C117" s="19" t="s">
        <v>36</v>
      </c>
      <c r="D117" s="20"/>
      <c r="E117" s="21"/>
      <c r="F117" s="34"/>
      <c r="G117" s="34"/>
    </row>
    <row r="118" spans="1:7" s="4" customFormat="1" ht="15">
      <c r="A118" s="7"/>
      <c r="C118" s="11"/>
      <c r="D118" s="7"/>
      <c r="E118" s="16"/>
    </row>
    <row r="119" spans="1:7" s="4" customFormat="1" ht="15">
      <c r="A119" s="7"/>
      <c r="C119" s="11"/>
      <c r="D119" s="7"/>
      <c r="E119" s="16"/>
    </row>
    <row r="120" spans="1:7" s="4" customFormat="1" ht="15">
      <c r="A120" s="7"/>
      <c r="C120" s="11"/>
      <c r="D120" s="7"/>
      <c r="E120" s="16"/>
    </row>
    <row r="121" spans="1:7" s="4" customFormat="1" ht="15">
      <c r="A121" s="7"/>
      <c r="C121" s="11"/>
      <c r="D121" s="7"/>
      <c r="E121" s="16"/>
    </row>
    <row r="122" spans="1:7" s="4" customFormat="1" ht="15">
      <c r="A122" s="7"/>
      <c r="C122" s="11"/>
      <c r="D122" s="7"/>
      <c r="E122" s="16"/>
    </row>
    <row r="123" spans="1:7" s="4" customFormat="1" ht="15">
      <c r="A123" s="7"/>
      <c r="C123" s="11"/>
      <c r="D123" s="7"/>
      <c r="E123" s="16"/>
    </row>
    <row r="124" spans="1:7" s="4" customFormat="1" ht="15">
      <c r="A124" s="7"/>
      <c r="C124" s="11"/>
      <c r="D124" s="7"/>
      <c r="E124" s="16"/>
    </row>
    <row r="125" spans="1:7" s="4" customFormat="1" ht="15">
      <c r="A125" s="7"/>
      <c r="C125" s="11"/>
      <c r="D125" s="7"/>
      <c r="E125" s="16"/>
    </row>
    <row r="126" spans="1:7" s="4" customFormat="1" ht="15">
      <c r="A126" s="7"/>
      <c r="C126" s="11"/>
      <c r="D126" s="7"/>
      <c r="E126" s="16"/>
    </row>
    <row r="127" spans="1:7" s="4" customFormat="1" ht="15">
      <c r="A127" s="7"/>
      <c r="C127" s="11"/>
      <c r="D127" s="7"/>
      <c r="E127" s="16"/>
    </row>
    <row r="128" spans="1:7" s="4" customFormat="1" ht="15">
      <c r="A128" s="7"/>
      <c r="C128" s="11"/>
      <c r="D128" s="7"/>
      <c r="E128" s="16"/>
    </row>
    <row r="129" spans="1:5" s="4" customFormat="1" ht="15">
      <c r="A129" s="7"/>
      <c r="C129" s="11"/>
      <c r="D129" s="7"/>
      <c r="E129" s="16"/>
    </row>
    <row r="130" spans="1:5" s="4" customFormat="1" ht="15">
      <c r="A130" s="7"/>
      <c r="C130" s="11"/>
      <c r="D130" s="7"/>
      <c r="E130" s="16"/>
    </row>
    <row r="131" spans="1:5" s="4" customFormat="1" ht="15">
      <c r="A131" s="7"/>
      <c r="C131" s="11"/>
      <c r="D131" s="7"/>
      <c r="E131" s="16"/>
    </row>
    <row r="132" spans="1:5" s="4" customFormat="1" ht="15">
      <c r="A132" s="7"/>
      <c r="C132" s="11"/>
      <c r="D132" s="7"/>
      <c r="E132" s="16"/>
    </row>
    <row r="133" spans="1:5" s="4" customFormat="1" ht="15">
      <c r="A133" s="7"/>
      <c r="C133" s="11"/>
      <c r="D133" s="7"/>
      <c r="E133" s="16"/>
    </row>
    <row r="134" spans="1:5" s="4" customFormat="1" ht="15">
      <c r="A134" s="7"/>
      <c r="C134" s="11"/>
      <c r="D134" s="7"/>
      <c r="E134" s="16"/>
    </row>
    <row r="135" spans="1:5" s="4" customFormat="1" ht="15">
      <c r="A135" s="7"/>
      <c r="C135" s="11"/>
      <c r="D135" s="7"/>
      <c r="E135" s="16"/>
    </row>
    <row r="136" spans="1:5" s="4" customFormat="1" ht="15">
      <c r="A136" s="7"/>
      <c r="C136" s="11"/>
      <c r="D136" s="7"/>
      <c r="E136" s="16"/>
    </row>
    <row r="137" spans="1:5" s="4" customFormat="1" ht="15">
      <c r="A137" s="7"/>
      <c r="C137" s="11"/>
      <c r="D137" s="7"/>
      <c r="E137" s="16"/>
    </row>
    <row r="138" spans="1:5" s="4" customFormat="1" ht="15">
      <c r="A138" s="7"/>
      <c r="C138" s="11"/>
      <c r="D138" s="7"/>
      <c r="E138" s="16"/>
    </row>
    <row r="139" spans="1:5" s="4" customFormat="1" ht="15">
      <c r="A139" s="7"/>
      <c r="C139" s="11"/>
      <c r="D139" s="7"/>
      <c r="E139" s="16"/>
    </row>
    <row r="140" spans="1:5" s="4" customFormat="1" ht="15">
      <c r="A140" s="7"/>
      <c r="C140" s="11"/>
      <c r="D140" s="7"/>
      <c r="E140" s="16"/>
    </row>
    <row r="141" spans="1:5" s="4" customFormat="1" ht="15">
      <c r="A141" s="7"/>
      <c r="C141" s="11"/>
      <c r="D141" s="7"/>
      <c r="E141" s="16"/>
    </row>
    <row r="142" spans="1:5" s="4" customFormat="1" ht="15">
      <c r="A142" s="7"/>
      <c r="C142" s="11"/>
      <c r="D142" s="7"/>
      <c r="E142" s="16"/>
    </row>
    <row r="143" spans="1:5" s="4" customFormat="1" ht="15">
      <c r="A143" s="7"/>
      <c r="C143" s="11"/>
      <c r="D143" s="7"/>
      <c r="E143" s="16"/>
    </row>
    <row r="144" spans="1:5" s="4" customFormat="1" ht="15">
      <c r="A144" s="7"/>
      <c r="C144" s="11"/>
      <c r="D144" s="7"/>
      <c r="E144" s="16"/>
    </row>
    <row r="145" spans="1:5" s="4" customFormat="1" ht="15">
      <c r="A145" s="7"/>
      <c r="C145" s="11"/>
      <c r="D145" s="7"/>
      <c r="E145" s="16"/>
    </row>
    <row r="146" spans="1:5" s="4" customFormat="1" ht="15">
      <c r="A146" s="7"/>
      <c r="C146" s="11"/>
      <c r="D146" s="7"/>
      <c r="E146" s="16"/>
    </row>
    <row r="147" spans="1:5" s="4" customFormat="1" ht="15">
      <c r="A147" s="7"/>
      <c r="C147" s="11"/>
      <c r="D147" s="7"/>
      <c r="E147" s="16"/>
    </row>
    <row r="148" spans="1:5" s="4" customFormat="1" ht="15">
      <c r="A148" s="7"/>
      <c r="C148" s="11"/>
      <c r="D148" s="7"/>
      <c r="E148" s="16"/>
    </row>
    <row r="149" spans="1:5" s="4" customFormat="1" ht="15">
      <c r="A149" s="7"/>
      <c r="C149" s="11"/>
      <c r="D149" s="7"/>
      <c r="E149" s="16"/>
    </row>
    <row r="150" spans="1:5" s="4" customFormat="1" ht="15">
      <c r="A150" s="7"/>
      <c r="C150" s="11"/>
      <c r="D150" s="7"/>
      <c r="E150" s="16"/>
    </row>
    <row r="151" spans="1:5" s="4" customFormat="1" ht="15">
      <c r="A151" s="7"/>
      <c r="C151" s="11"/>
      <c r="D151" s="7"/>
      <c r="E151" s="16"/>
    </row>
    <row r="152" spans="1:5" s="4" customFormat="1" ht="15">
      <c r="A152" s="7"/>
      <c r="C152" s="11"/>
      <c r="D152" s="7"/>
      <c r="E152" s="16"/>
    </row>
    <row r="153" spans="1:5" s="4" customFormat="1" ht="15">
      <c r="A153" s="7"/>
      <c r="C153" s="11"/>
      <c r="D153" s="7"/>
      <c r="E153" s="16"/>
    </row>
    <row r="154" spans="1:5" s="4" customFormat="1" ht="15">
      <c r="A154" s="7"/>
      <c r="C154" s="11"/>
      <c r="D154" s="7"/>
      <c r="E154" s="16"/>
    </row>
    <row r="155" spans="1:5" s="4" customFormat="1" ht="15">
      <c r="A155" s="7"/>
      <c r="C155" s="11"/>
      <c r="D155" s="7"/>
      <c r="E155" s="16"/>
    </row>
    <row r="156" spans="1:5" s="4" customFormat="1" ht="15">
      <c r="A156" s="7"/>
      <c r="C156" s="11"/>
      <c r="D156" s="7"/>
      <c r="E156" s="16"/>
    </row>
    <row r="157" spans="1:5" s="4" customFormat="1" ht="15">
      <c r="A157" s="7"/>
      <c r="C157" s="11"/>
      <c r="D157" s="7"/>
      <c r="E157" s="16"/>
    </row>
    <row r="158" spans="1:5" s="4" customFormat="1" ht="15">
      <c r="A158" s="7"/>
      <c r="C158" s="11"/>
      <c r="D158" s="7"/>
      <c r="E158" s="16"/>
    </row>
    <row r="159" spans="1:5" s="4" customFormat="1" ht="15">
      <c r="A159" s="7"/>
      <c r="C159" s="11"/>
      <c r="D159" s="7"/>
      <c r="E159" s="16"/>
    </row>
    <row r="160" spans="1:5" s="4" customFormat="1" ht="15">
      <c r="A160" s="7"/>
      <c r="C160" s="11"/>
      <c r="D160" s="7"/>
      <c r="E160" s="16"/>
    </row>
    <row r="161" spans="1:5" s="4" customFormat="1" ht="15">
      <c r="A161" s="7"/>
      <c r="C161" s="11"/>
      <c r="D161" s="7"/>
      <c r="E161" s="16"/>
    </row>
    <row r="162" spans="1:5" s="4" customFormat="1" ht="15">
      <c r="A162" s="7"/>
      <c r="C162" s="11"/>
      <c r="D162" s="7"/>
      <c r="E162" s="16"/>
    </row>
    <row r="163" spans="1:5" ht="15">
      <c r="C163" s="11"/>
    </row>
    <row r="164" spans="1:5" ht="15">
      <c r="C164" s="11"/>
    </row>
    <row r="165" spans="1:5" ht="15">
      <c r="C165" s="11"/>
    </row>
    <row r="166" spans="1:5" ht="15">
      <c r="C166" s="11"/>
    </row>
    <row r="167" spans="1:5" ht="15">
      <c r="C167" s="11"/>
    </row>
    <row r="168" spans="1:5" ht="15">
      <c r="C168" s="11"/>
    </row>
    <row r="169" spans="1:5" ht="15">
      <c r="C169" s="11"/>
    </row>
    <row r="170" spans="1:5" ht="15">
      <c r="C170" s="11"/>
    </row>
    <row r="171" spans="1:5" ht="15">
      <c r="C171" s="11"/>
    </row>
    <row r="172" spans="1:5" ht="15">
      <c r="C172" s="11"/>
    </row>
    <row r="173" spans="1:5" ht="15">
      <c r="C173" s="11"/>
    </row>
    <row r="174" spans="1:5" ht="15">
      <c r="C174" s="11"/>
    </row>
    <row r="175" spans="1:5" ht="15">
      <c r="C175" s="11"/>
    </row>
    <row r="176" spans="1:5" ht="15">
      <c r="C176" s="11"/>
    </row>
    <row r="177" spans="3:3" ht="15">
      <c r="C177" s="11"/>
    </row>
    <row r="178" spans="3:3" ht="15">
      <c r="C178" s="11"/>
    </row>
  </sheetData>
  <mergeCells count="4">
    <mergeCell ref="A2:C2"/>
    <mergeCell ref="D2:E2"/>
    <mergeCell ref="F2:G2"/>
    <mergeCell ref="D1:G1"/>
  </mergeCells>
  <phoneticPr fontId="0" type="noConversion"/>
  <printOptions horizontalCentered="1" gridLinesSet="0"/>
  <pageMargins left="0.59" right="0.5" top="1" bottom="1.07" header="0.3" footer="0.41"/>
  <pageSetup paperSize="9" scale="95" fitToHeight="0" orientation="landscape" horizontalDpi="4000" verticalDpi="4000" r:id="rId1"/>
  <headerFooter>
    <oddHeader>&amp;L&amp;G&amp;R&amp;"Calibri,Regular"&amp;12&amp;K03+000BILL OF QUANTITIES FOR HVAC WORKS&amp;18
&amp;"Calibri,Bold"&amp;14MEP WORKS DEFERRED MAINTENANCE OF ORS 5-8 @ AKU HOSPITAL, KARACHI</oddHeader>
    <oddFooter>&amp;L&amp;"Calibri,Bold"&amp;14&amp;K03+000S. MEHBOOB &amp;&amp; COMPANY&amp;R&amp;"Calibri,Regular"&amp;8HVAC BOQ - Page &amp;P of &amp;N
&amp;5&amp;Z
&amp;F</oddFooter>
  </headerFooter>
  <rowBreaks count="8" manualBreakCount="8">
    <brk id="27" max="6" man="1"/>
    <brk id="34" max="6" man="1"/>
    <brk id="44" max="6" man="1"/>
    <brk id="58" max="6" man="1"/>
    <brk id="72" max="6" man="1"/>
    <brk id="91" max="6" man="1"/>
    <brk id="96" max="6" man="1"/>
    <brk id="105" max="6"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92959-07AB-41BF-8E4A-F55BB1FECE09}">
  <dimension ref="A4:G30"/>
  <sheetViews>
    <sheetView tabSelected="1" workbookViewId="0">
      <selection activeCell="I20" sqref="I20"/>
    </sheetView>
  </sheetViews>
  <sheetFormatPr defaultRowHeight="13.5"/>
  <cols>
    <col min="1" max="1" width="6.28515625" style="292" customWidth="1"/>
    <col min="2" max="2" width="36.5703125" style="292" customWidth="1"/>
    <col min="3" max="3" width="15.85546875" style="292" bestFit="1" customWidth="1"/>
    <col min="4" max="4" width="15.42578125" style="292" customWidth="1"/>
    <col min="5" max="5" width="18.28515625" style="292" customWidth="1"/>
    <col min="6" max="256" width="9.140625" style="182"/>
    <col min="257" max="257" width="6.28515625" style="182" customWidth="1"/>
    <col min="258" max="258" width="40.7109375" style="182" customWidth="1"/>
    <col min="259" max="259" width="17.42578125" style="182" customWidth="1"/>
    <col min="260" max="260" width="15.42578125" style="182" customWidth="1"/>
    <col min="261" max="261" width="18.28515625" style="182" customWidth="1"/>
    <col min="262" max="512" width="9.140625" style="182"/>
    <col min="513" max="513" width="6.28515625" style="182" customWidth="1"/>
    <col min="514" max="514" width="40.7109375" style="182" customWidth="1"/>
    <col min="515" max="515" width="17.42578125" style="182" customWidth="1"/>
    <col min="516" max="516" width="15.42578125" style="182" customWidth="1"/>
    <col min="517" max="517" width="18.28515625" style="182" customWidth="1"/>
    <col min="518" max="768" width="9.140625" style="182"/>
    <col min="769" max="769" width="6.28515625" style="182" customWidth="1"/>
    <col min="770" max="770" width="40.7109375" style="182" customWidth="1"/>
    <col min="771" max="771" width="17.42578125" style="182" customWidth="1"/>
    <col min="772" max="772" width="15.42578125" style="182" customWidth="1"/>
    <col min="773" max="773" width="18.28515625" style="182" customWidth="1"/>
    <col min="774" max="1024" width="9.140625" style="182"/>
    <col min="1025" max="1025" width="6.28515625" style="182" customWidth="1"/>
    <col min="1026" max="1026" width="40.7109375" style="182" customWidth="1"/>
    <col min="1027" max="1027" width="17.42578125" style="182" customWidth="1"/>
    <col min="1028" max="1028" width="15.42578125" style="182" customWidth="1"/>
    <col min="1029" max="1029" width="18.28515625" style="182" customWidth="1"/>
    <col min="1030" max="1280" width="9.140625" style="182"/>
    <col min="1281" max="1281" width="6.28515625" style="182" customWidth="1"/>
    <col min="1282" max="1282" width="40.7109375" style="182" customWidth="1"/>
    <col min="1283" max="1283" width="17.42578125" style="182" customWidth="1"/>
    <col min="1284" max="1284" width="15.42578125" style="182" customWidth="1"/>
    <col min="1285" max="1285" width="18.28515625" style="182" customWidth="1"/>
    <col min="1286" max="1536" width="9.140625" style="182"/>
    <col min="1537" max="1537" width="6.28515625" style="182" customWidth="1"/>
    <col min="1538" max="1538" width="40.7109375" style="182" customWidth="1"/>
    <col min="1539" max="1539" width="17.42578125" style="182" customWidth="1"/>
    <col min="1540" max="1540" width="15.42578125" style="182" customWidth="1"/>
    <col min="1541" max="1541" width="18.28515625" style="182" customWidth="1"/>
    <col min="1542" max="1792" width="9.140625" style="182"/>
    <col min="1793" max="1793" width="6.28515625" style="182" customWidth="1"/>
    <col min="1794" max="1794" width="40.7109375" style="182" customWidth="1"/>
    <col min="1795" max="1795" width="17.42578125" style="182" customWidth="1"/>
    <col min="1796" max="1796" width="15.42578125" style="182" customWidth="1"/>
    <col min="1797" max="1797" width="18.28515625" style="182" customWidth="1"/>
    <col min="1798" max="2048" width="9.140625" style="182"/>
    <col min="2049" max="2049" width="6.28515625" style="182" customWidth="1"/>
    <col min="2050" max="2050" width="40.7109375" style="182" customWidth="1"/>
    <col min="2051" max="2051" width="17.42578125" style="182" customWidth="1"/>
    <col min="2052" max="2052" width="15.42578125" style="182" customWidth="1"/>
    <col min="2053" max="2053" width="18.28515625" style="182" customWidth="1"/>
    <col min="2054" max="2304" width="9.140625" style="182"/>
    <col min="2305" max="2305" width="6.28515625" style="182" customWidth="1"/>
    <col min="2306" max="2306" width="40.7109375" style="182" customWidth="1"/>
    <col min="2307" max="2307" width="17.42578125" style="182" customWidth="1"/>
    <col min="2308" max="2308" width="15.42578125" style="182" customWidth="1"/>
    <col min="2309" max="2309" width="18.28515625" style="182" customWidth="1"/>
    <col min="2310" max="2560" width="9.140625" style="182"/>
    <col min="2561" max="2561" width="6.28515625" style="182" customWidth="1"/>
    <col min="2562" max="2562" width="40.7109375" style="182" customWidth="1"/>
    <col min="2563" max="2563" width="17.42578125" style="182" customWidth="1"/>
    <col min="2564" max="2564" width="15.42578125" style="182" customWidth="1"/>
    <col min="2565" max="2565" width="18.28515625" style="182" customWidth="1"/>
    <col min="2566" max="2816" width="9.140625" style="182"/>
    <col min="2817" max="2817" width="6.28515625" style="182" customWidth="1"/>
    <col min="2818" max="2818" width="40.7109375" style="182" customWidth="1"/>
    <col min="2819" max="2819" width="17.42578125" style="182" customWidth="1"/>
    <col min="2820" max="2820" width="15.42578125" style="182" customWidth="1"/>
    <col min="2821" max="2821" width="18.28515625" style="182" customWidth="1"/>
    <col min="2822" max="3072" width="9.140625" style="182"/>
    <col min="3073" max="3073" width="6.28515625" style="182" customWidth="1"/>
    <col min="3074" max="3074" width="40.7109375" style="182" customWidth="1"/>
    <col min="3075" max="3075" width="17.42578125" style="182" customWidth="1"/>
    <col min="3076" max="3076" width="15.42578125" style="182" customWidth="1"/>
    <col min="3077" max="3077" width="18.28515625" style="182" customWidth="1"/>
    <col min="3078" max="3328" width="9.140625" style="182"/>
    <col min="3329" max="3329" width="6.28515625" style="182" customWidth="1"/>
    <col min="3330" max="3330" width="40.7109375" style="182" customWidth="1"/>
    <col min="3331" max="3331" width="17.42578125" style="182" customWidth="1"/>
    <col min="3332" max="3332" width="15.42578125" style="182" customWidth="1"/>
    <col min="3333" max="3333" width="18.28515625" style="182" customWidth="1"/>
    <col min="3334" max="3584" width="9.140625" style="182"/>
    <col min="3585" max="3585" width="6.28515625" style="182" customWidth="1"/>
    <col min="3586" max="3586" width="40.7109375" style="182" customWidth="1"/>
    <col min="3587" max="3587" width="17.42578125" style="182" customWidth="1"/>
    <col min="3588" max="3588" width="15.42578125" style="182" customWidth="1"/>
    <col min="3589" max="3589" width="18.28515625" style="182" customWidth="1"/>
    <col min="3590" max="3840" width="9.140625" style="182"/>
    <col min="3841" max="3841" width="6.28515625" style="182" customWidth="1"/>
    <col min="3842" max="3842" width="40.7109375" style="182" customWidth="1"/>
    <col min="3843" max="3843" width="17.42578125" style="182" customWidth="1"/>
    <col min="3844" max="3844" width="15.42578125" style="182" customWidth="1"/>
    <col min="3845" max="3845" width="18.28515625" style="182" customWidth="1"/>
    <col min="3846" max="4096" width="9.140625" style="182"/>
    <col min="4097" max="4097" width="6.28515625" style="182" customWidth="1"/>
    <col min="4098" max="4098" width="40.7109375" style="182" customWidth="1"/>
    <col min="4099" max="4099" width="17.42578125" style="182" customWidth="1"/>
    <col min="4100" max="4100" width="15.42578125" style="182" customWidth="1"/>
    <col min="4101" max="4101" width="18.28515625" style="182" customWidth="1"/>
    <col min="4102" max="4352" width="9.140625" style="182"/>
    <col min="4353" max="4353" width="6.28515625" style="182" customWidth="1"/>
    <col min="4354" max="4354" width="40.7109375" style="182" customWidth="1"/>
    <col min="4355" max="4355" width="17.42578125" style="182" customWidth="1"/>
    <col min="4356" max="4356" width="15.42578125" style="182" customWidth="1"/>
    <col min="4357" max="4357" width="18.28515625" style="182" customWidth="1"/>
    <col min="4358" max="4608" width="9.140625" style="182"/>
    <col min="4609" max="4609" width="6.28515625" style="182" customWidth="1"/>
    <col min="4610" max="4610" width="40.7109375" style="182" customWidth="1"/>
    <col min="4611" max="4611" width="17.42578125" style="182" customWidth="1"/>
    <col min="4612" max="4612" width="15.42578125" style="182" customWidth="1"/>
    <col min="4613" max="4613" width="18.28515625" style="182" customWidth="1"/>
    <col min="4614" max="4864" width="9.140625" style="182"/>
    <col min="4865" max="4865" width="6.28515625" style="182" customWidth="1"/>
    <col min="4866" max="4866" width="40.7109375" style="182" customWidth="1"/>
    <col min="4867" max="4867" width="17.42578125" style="182" customWidth="1"/>
    <col min="4868" max="4868" width="15.42578125" style="182" customWidth="1"/>
    <col min="4869" max="4869" width="18.28515625" style="182" customWidth="1"/>
    <col min="4870" max="5120" width="9.140625" style="182"/>
    <col min="5121" max="5121" width="6.28515625" style="182" customWidth="1"/>
    <col min="5122" max="5122" width="40.7109375" style="182" customWidth="1"/>
    <col min="5123" max="5123" width="17.42578125" style="182" customWidth="1"/>
    <col min="5124" max="5124" width="15.42578125" style="182" customWidth="1"/>
    <col min="5125" max="5125" width="18.28515625" style="182" customWidth="1"/>
    <col min="5126" max="5376" width="9.140625" style="182"/>
    <col min="5377" max="5377" width="6.28515625" style="182" customWidth="1"/>
    <col min="5378" max="5378" width="40.7109375" style="182" customWidth="1"/>
    <col min="5379" max="5379" width="17.42578125" style="182" customWidth="1"/>
    <col min="5380" max="5380" width="15.42578125" style="182" customWidth="1"/>
    <col min="5381" max="5381" width="18.28515625" style="182" customWidth="1"/>
    <col min="5382" max="5632" width="9.140625" style="182"/>
    <col min="5633" max="5633" width="6.28515625" style="182" customWidth="1"/>
    <col min="5634" max="5634" width="40.7109375" style="182" customWidth="1"/>
    <col min="5635" max="5635" width="17.42578125" style="182" customWidth="1"/>
    <col min="5636" max="5636" width="15.42578125" style="182" customWidth="1"/>
    <col min="5637" max="5637" width="18.28515625" style="182" customWidth="1"/>
    <col min="5638" max="5888" width="9.140625" style="182"/>
    <col min="5889" max="5889" width="6.28515625" style="182" customWidth="1"/>
    <col min="5890" max="5890" width="40.7109375" style="182" customWidth="1"/>
    <col min="5891" max="5891" width="17.42578125" style="182" customWidth="1"/>
    <col min="5892" max="5892" width="15.42578125" style="182" customWidth="1"/>
    <col min="5893" max="5893" width="18.28515625" style="182" customWidth="1"/>
    <col min="5894" max="6144" width="9.140625" style="182"/>
    <col min="6145" max="6145" width="6.28515625" style="182" customWidth="1"/>
    <col min="6146" max="6146" width="40.7109375" style="182" customWidth="1"/>
    <col min="6147" max="6147" width="17.42578125" style="182" customWidth="1"/>
    <col min="6148" max="6148" width="15.42578125" style="182" customWidth="1"/>
    <col min="6149" max="6149" width="18.28515625" style="182" customWidth="1"/>
    <col min="6150" max="6400" width="9.140625" style="182"/>
    <col min="6401" max="6401" width="6.28515625" style="182" customWidth="1"/>
    <col min="6402" max="6402" width="40.7109375" style="182" customWidth="1"/>
    <col min="6403" max="6403" width="17.42578125" style="182" customWidth="1"/>
    <col min="6404" max="6404" width="15.42578125" style="182" customWidth="1"/>
    <col min="6405" max="6405" width="18.28515625" style="182" customWidth="1"/>
    <col min="6406" max="6656" width="9.140625" style="182"/>
    <col min="6657" max="6657" width="6.28515625" style="182" customWidth="1"/>
    <col min="6658" max="6658" width="40.7109375" style="182" customWidth="1"/>
    <col min="6659" max="6659" width="17.42578125" style="182" customWidth="1"/>
    <col min="6660" max="6660" width="15.42578125" style="182" customWidth="1"/>
    <col min="6661" max="6661" width="18.28515625" style="182" customWidth="1"/>
    <col min="6662" max="6912" width="9.140625" style="182"/>
    <col min="6913" max="6913" width="6.28515625" style="182" customWidth="1"/>
    <col min="6914" max="6914" width="40.7109375" style="182" customWidth="1"/>
    <col min="6915" max="6915" width="17.42578125" style="182" customWidth="1"/>
    <col min="6916" max="6916" width="15.42578125" style="182" customWidth="1"/>
    <col min="6917" max="6917" width="18.28515625" style="182" customWidth="1"/>
    <col min="6918" max="7168" width="9.140625" style="182"/>
    <col min="7169" max="7169" width="6.28515625" style="182" customWidth="1"/>
    <col min="7170" max="7170" width="40.7109375" style="182" customWidth="1"/>
    <col min="7171" max="7171" width="17.42578125" style="182" customWidth="1"/>
    <col min="7172" max="7172" width="15.42578125" style="182" customWidth="1"/>
    <col min="7173" max="7173" width="18.28515625" style="182" customWidth="1"/>
    <col min="7174" max="7424" width="9.140625" style="182"/>
    <col min="7425" max="7425" width="6.28515625" style="182" customWidth="1"/>
    <col min="7426" max="7426" width="40.7109375" style="182" customWidth="1"/>
    <col min="7427" max="7427" width="17.42578125" style="182" customWidth="1"/>
    <col min="7428" max="7428" width="15.42578125" style="182" customWidth="1"/>
    <col min="7429" max="7429" width="18.28515625" style="182" customWidth="1"/>
    <col min="7430" max="7680" width="9.140625" style="182"/>
    <col min="7681" max="7681" width="6.28515625" style="182" customWidth="1"/>
    <col min="7682" max="7682" width="40.7109375" style="182" customWidth="1"/>
    <col min="7683" max="7683" width="17.42578125" style="182" customWidth="1"/>
    <col min="7684" max="7684" width="15.42578125" style="182" customWidth="1"/>
    <col min="7685" max="7685" width="18.28515625" style="182" customWidth="1"/>
    <col min="7686" max="7936" width="9.140625" style="182"/>
    <col min="7937" max="7937" width="6.28515625" style="182" customWidth="1"/>
    <col min="7938" max="7938" width="40.7109375" style="182" customWidth="1"/>
    <col min="7939" max="7939" width="17.42578125" style="182" customWidth="1"/>
    <col min="7940" max="7940" width="15.42578125" style="182" customWidth="1"/>
    <col min="7941" max="7941" width="18.28515625" style="182" customWidth="1"/>
    <col min="7942" max="8192" width="9.140625" style="182"/>
    <col min="8193" max="8193" width="6.28515625" style="182" customWidth="1"/>
    <col min="8194" max="8194" width="40.7109375" style="182" customWidth="1"/>
    <col min="8195" max="8195" width="17.42578125" style="182" customWidth="1"/>
    <col min="8196" max="8196" width="15.42578125" style="182" customWidth="1"/>
    <col min="8197" max="8197" width="18.28515625" style="182" customWidth="1"/>
    <col min="8198" max="8448" width="9.140625" style="182"/>
    <col min="8449" max="8449" width="6.28515625" style="182" customWidth="1"/>
    <col min="8450" max="8450" width="40.7109375" style="182" customWidth="1"/>
    <col min="8451" max="8451" width="17.42578125" style="182" customWidth="1"/>
    <col min="8452" max="8452" width="15.42578125" style="182" customWidth="1"/>
    <col min="8453" max="8453" width="18.28515625" style="182" customWidth="1"/>
    <col min="8454" max="8704" width="9.140625" style="182"/>
    <col min="8705" max="8705" width="6.28515625" style="182" customWidth="1"/>
    <col min="8706" max="8706" width="40.7109375" style="182" customWidth="1"/>
    <col min="8707" max="8707" width="17.42578125" style="182" customWidth="1"/>
    <col min="8708" max="8708" width="15.42578125" style="182" customWidth="1"/>
    <col min="8709" max="8709" width="18.28515625" style="182" customWidth="1"/>
    <col min="8710" max="8960" width="9.140625" style="182"/>
    <col min="8961" max="8961" width="6.28515625" style="182" customWidth="1"/>
    <col min="8962" max="8962" width="40.7109375" style="182" customWidth="1"/>
    <col min="8963" max="8963" width="17.42578125" style="182" customWidth="1"/>
    <col min="8964" max="8964" width="15.42578125" style="182" customWidth="1"/>
    <col min="8965" max="8965" width="18.28515625" style="182" customWidth="1"/>
    <col min="8966" max="9216" width="9.140625" style="182"/>
    <col min="9217" max="9217" width="6.28515625" style="182" customWidth="1"/>
    <col min="9218" max="9218" width="40.7109375" style="182" customWidth="1"/>
    <col min="9219" max="9219" width="17.42578125" style="182" customWidth="1"/>
    <col min="9220" max="9220" width="15.42578125" style="182" customWidth="1"/>
    <col min="9221" max="9221" width="18.28515625" style="182" customWidth="1"/>
    <col min="9222" max="9472" width="9.140625" style="182"/>
    <col min="9473" max="9473" width="6.28515625" style="182" customWidth="1"/>
    <col min="9474" max="9474" width="40.7109375" style="182" customWidth="1"/>
    <col min="9475" max="9475" width="17.42578125" style="182" customWidth="1"/>
    <col min="9476" max="9476" width="15.42578125" style="182" customWidth="1"/>
    <col min="9477" max="9477" width="18.28515625" style="182" customWidth="1"/>
    <col min="9478" max="9728" width="9.140625" style="182"/>
    <col min="9729" max="9729" width="6.28515625" style="182" customWidth="1"/>
    <col min="9730" max="9730" width="40.7109375" style="182" customWidth="1"/>
    <col min="9731" max="9731" width="17.42578125" style="182" customWidth="1"/>
    <col min="9732" max="9732" width="15.42578125" style="182" customWidth="1"/>
    <col min="9733" max="9733" width="18.28515625" style="182" customWidth="1"/>
    <col min="9734" max="9984" width="9.140625" style="182"/>
    <col min="9985" max="9985" width="6.28515625" style="182" customWidth="1"/>
    <col min="9986" max="9986" width="40.7109375" style="182" customWidth="1"/>
    <col min="9987" max="9987" width="17.42578125" style="182" customWidth="1"/>
    <col min="9988" max="9988" width="15.42578125" style="182" customWidth="1"/>
    <col min="9989" max="9989" width="18.28515625" style="182" customWidth="1"/>
    <col min="9990" max="10240" width="9.140625" style="182"/>
    <col min="10241" max="10241" width="6.28515625" style="182" customWidth="1"/>
    <col min="10242" max="10242" width="40.7109375" style="182" customWidth="1"/>
    <col min="10243" max="10243" width="17.42578125" style="182" customWidth="1"/>
    <col min="10244" max="10244" width="15.42578125" style="182" customWidth="1"/>
    <col min="10245" max="10245" width="18.28515625" style="182" customWidth="1"/>
    <col min="10246" max="10496" width="9.140625" style="182"/>
    <col min="10497" max="10497" width="6.28515625" style="182" customWidth="1"/>
    <col min="10498" max="10498" width="40.7109375" style="182" customWidth="1"/>
    <col min="10499" max="10499" width="17.42578125" style="182" customWidth="1"/>
    <col min="10500" max="10500" width="15.42578125" style="182" customWidth="1"/>
    <col min="10501" max="10501" width="18.28515625" style="182" customWidth="1"/>
    <col min="10502" max="10752" width="9.140625" style="182"/>
    <col min="10753" max="10753" width="6.28515625" style="182" customWidth="1"/>
    <col min="10754" max="10754" width="40.7109375" style="182" customWidth="1"/>
    <col min="10755" max="10755" width="17.42578125" style="182" customWidth="1"/>
    <col min="10756" max="10756" width="15.42578125" style="182" customWidth="1"/>
    <col min="10757" max="10757" width="18.28515625" style="182" customWidth="1"/>
    <col min="10758" max="11008" width="9.140625" style="182"/>
    <col min="11009" max="11009" width="6.28515625" style="182" customWidth="1"/>
    <col min="11010" max="11010" width="40.7109375" style="182" customWidth="1"/>
    <col min="11011" max="11011" width="17.42578125" style="182" customWidth="1"/>
    <col min="11012" max="11012" width="15.42578125" style="182" customWidth="1"/>
    <col min="11013" max="11013" width="18.28515625" style="182" customWidth="1"/>
    <col min="11014" max="11264" width="9.140625" style="182"/>
    <col min="11265" max="11265" width="6.28515625" style="182" customWidth="1"/>
    <col min="11266" max="11266" width="40.7109375" style="182" customWidth="1"/>
    <col min="11267" max="11267" width="17.42578125" style="182" customWidth="1"/>
    <col min="11268" max="11268" width="15.42578125" style="182" customWidth="1"/>
    <col min="11269" max="11269" width="18.28515625" style="182" customWidth="1"/>
    <col min="11270" max="11520" width="9.140625" style="182"/>
    <col min="11521" max="11521" width="6.28515625" style="182" customWidth="1"/>
    <col min="11522" max="11522" width="40.7109375" style="182" customWidth="1"/>
    <col min="11523" max="11523" width="17.42578125" style="182" customWidth="1"/>
    <col min="11524" max="11524" width="15.42578125" style="182" customWidth="1"/>
    <col min="11525" max="11525" width="18.28515625" style="182" customWidth="1"/>
    <col min="11526" max="11776" width="9.140625" style="182"/>
    <col min="11777" max="11777" width="6.28515625" style="182" customWidth="1"/>
    <col min="11778" max="11778" width="40.7109375" style="182" customWidth="1"/>
    <col min="11779" max="11779" width="17.42578125" style="182" customWidth="1"/>
    <col min="11780" max="11780" width="15.42578125" style="182" customWidth="1"/>
    <col min="11781" max="11781" width="18.28515625" style="182" customWidth="1"/>
    <col min="11782" max="12032" width="9.140625" style="182"/>
    <col min="12033" max="12033" width="6.28515625" style="182" customWidth="1"/>
    <col min="12034" max="12034" width="40.7109375" style="182" customWidth="1"/>
    <col min="12035" max="12035" width="17.42578125" style="182" customWidth="1"/>
    <col min="12036" max="12036" width="15.42578125" style="182" customWidth="1"/>
    <col min="12037" max="12037" width="18.28515625" style="182" customWidth="1"/>
    <col min="12038" max="12288" width="9.140625" style="182"/>
    <col min="12289" max="12289" width="6.28515625" style="182" customWidth="1"/>
    <col min="12290" max="12290" width="40.7109375" style="182" customWidth="1"/>
    <col min="12291" max="12291" width="17.42578125" style="182" customWidth="1"/>
    <col min="12292" max="12292" width="15.42578125" style="182" customWidth="1"/>
    <col min="12293" max="12293" width="18.28515625" style="182" customWidth="1"/>
    <col min="12294" max="12544" width="9.140625" style="182"/>
    <col min="12545" max="12545" width="6.28515625" style="182" customWidth="1"/>
    <col min="12546" max="12546" width="40.7109375" style="182" customWidth="1"/>
    <col min="12547" max="12547" width="17.42578125" style="182" customWidth="1"/>
    <col min="12548" max="12548" width="15.42578125" style="182" customWidth="1"/>
    <col min="12549" max="12549" width="18.28515625" style="182" customWidth="1"/>
    <col min="12550" max="12800" width="9.140625" style="182"/>
    <col min="12801" max="12801" width="6.28515625" style="182" customWidth="1"/>
    <col min="12802" max="12802" width="40.7109375" style="182" customWidth="1"/>
    <col min="12803" max="12803" width="17.42578125" style="182" customWidth="1"/>
    <col min="12804" max="12804" width="15.42578125" style="182" customWidth="1"/>
    <col min="12805" max="12805" width="18.28515625" style="182" customWidth="1"/>
    <col min="12806" max="13056" width="9.140625" style="182"/>
    <col min="13057" max="13057" width="6.28515625" style="182" customWidth="1"/>
    <col min="13058" max="13058" width="40.7109375" style="182" customWidth="1"/>
    <col min="13059" max="13059" width="17.42578125" style="182" customWidth="1"/>
    <col min="13060" max="13060" width="15.42578125" style="182" customWidth="1"/>
    <col min="13061" max="13061" width="18.28515625" style="182" customWidth="1"/>
    <col min="13062" max="13312" width="9.140625" style="182"/>
    <col min="13313" max="13313" width="6.28515625" style="182" customWidth="1"/>
    <col min="13314" max="13314" width="40.7109375" style="182" customWidth="1"/>
    <col min="13315" max="13315" width="17.42578125" style="182" customWidth="1"/>
    <col min="13316" max="13316" width="15.42578125" style="182" customWidth="1"/>
    <col min="13317" max="13317" width="18.28515625" style="182" customWidth="1"/>
    <col min="13318" max="13568" width="9.140625" style="182"/>
    <col min="13569" max="13569" width="6.28515625" style="182" customWidth="1"/>
    <col min="13570" max="13570" width="40.7109375" style="182" customWidth="1"/>
    <col min="13571" max="13571" width="17.42578125" style="182" customWidth="1"/>
    <col min="13572" max="13572" width="15.42578125" style="182" customWidth="1"/>
    <col min="13573" max="13573" width="18.28515625" style="182" customWidth="1"/>
    <col min="13574" max="13824" width="9.140625" style="182"/>
    <col min="13825" max="13825" width="6.28515625" style="182" customWidth="1"/>
    <col min="13826" max="13826" width="40.7109375" style="182" customWidth="1"/>
    <col min="13827" max="13827" width="17.42578125" style="182" customWidth="1"/>
    <col min="13828" max="13828" width="15.42578125" style="182" customWidth="1"/>
    <col min="13829" max="13829" width="18.28515625" style="182" customWidth="1"/>
    <col min="13830" max="14080" width="9.140625" style="182"/>
    <col min="14081" max="14081" width="6.28515625" style="182" customWidth="1"/>
    <col min="14082" max="14082" width="40.7109375" style="182" customWidth="1"/>
    <col min="14083" max="14083" width="17.42578125" style="182" customWidth="1"/>
    <col min="14084" max="14084" width="15.42578125" style="182" customWidth="1"/>
    <col min="14085" max="14085" width="18.28515625" style="182" customWidth="1"/>
    <col min="14086" max="14336" width="9.140625" style="182"/>
    <col min="14337" max="14337" width="6.28515625" style="182" customWidth="1"/>
    <col min="14338" max="14338" width="40.7109375" style="182" customWidth="1"/>
    <col min="14339" max="14339" width="17.42578125" style="182" customWidth="1"/>
    <col min="14340" max="14340" width="15.42578125" style="182" customWidth="1"/>
    <col min="14341" max="14341" width="18.28515625" style="182" customWidth="1"/>
    <col min="14342" max="14592" width="9.140625" style="182"/>
    <col min="14593" max="14593" width="6.28515625" style="182" customWidth="1"/>
    <col min="14594" max="14594" width="40.7109375" style="182" customWidth="1"/>
    <col min="14595" max="14595" width="17.42578125" style="182" customWidth="1"/>
    <col min="14596" max="14596" width="15.42578125" style="182" customWidth="1"/>
    <col min="14597" max="14597" width="18.28515625" style="182" customWidth="1"/>
    <col min="14598" max="14848" width="9.140625" style="182"/>
    <col min="14849" max="14849" width="6.28515625" style="182" customWidth="1"/>
    <col min="14850" max="14850" width="40.7109375" style="182" customWidth="1"/>
    <col min="14851" max="14851" width="17.42578125" style="182" customWidth="1"/>
    <col min="14852" max="14852" width="15.42578125" style="182" customWidth="1"/>
    <col min="14853" max="14853" width="18.28515625" style="182" customWidth="1"/>
    <col min="14854" max="15104" width="9.140625" style="182"/>
    <col min="15105" max="15105" width="6.28515625" style="182" customWidth="1"/>
    <col min="15106" max="15106" width="40.7109375" style="182" customWidth="1"/>
    <col min="15107" max="15107" width="17.42578125" style="182" customWidth="1"/>
    <col min="15108" max="15108" width="15.42578125" style="182" customWidth="1"/>
    <col min="15109" max="15109" width="18.28515625" style="182" customWidth="1"/>
    <col min="15110" max="15360" width="9.140625" style="182"/>
    <col min="15361" max="15361" width="6.28515625" style="182" customWidth="1"/>
    <col min="15362" max="15362" width="40.7109375" style="182" customWidth="1"/>
    <col min="15363" max="15363" width="17.42578125" style="182" customWidth="1"/>
    <col min="15364" max="15364" width="15.42578125" style="182" customWidth="1"/>
    <col min="15365" max="15365" width="18.28515625" style="182" customWidth="1"/>
    <col min="15366" max="15616" width="9.140625" style="182"/>
    <col min="15617" max="15617" width="6.28515625" style="182" customWidth="1"/>
    <col min="15618" max="15618" width="40.7109375" style="182" customWidth="1"/>
    <col min="15619" max="15619" width="17.42578125" style="182" customWidth="1"/>
    <col min="15620" max="15620" width="15.42578125" style="182" customWidth="1"/>
    <col min="15621" max="15621" width="18.28515625" style="182" customWidth="1"/>
    <col min="15622" max="15872" width="9.140625" style="182"/>
    <col min="15873" max="15873" width="6.28515625" style="182" customWidth="1"/>
    <col min="15874" max="15874" width="40.7109375" style="182" customWidth="1"/>
    <col min="15875" max="15875" width="17.42578125" style="182" customWidth="1"/>
    <col min="15876" max="15876" width="15.42578125" style="182" customWidth="1"/>
    <col min="15877" max="15877" width="18.28515625" style="182" customWidth="1"/>
    <col min="15878" max="16128" width="9.140625" style="182"/>
    <col min="16129" max="16129" width="6.28515625" style="182" customWidth="1"/>
    <col min="16130" max="16130" width="40.7109375" style="182" customWidth="1"/>
    <col min="16131" max="16131" width="17.42578125" style="182" customWidth="1"/>
    <col min="16132" max="16132" width="15.42578125" style="182" customWidth="1"/>
    <col min="16133" max="16133" width="18.28515625" style="182" customWidth="1"/>
    <col min="16134" max="16384" width="9.140625" style="182"/>
  </cols>
  <sheetData>
    <row r="4" spans="1:5" s="276" customFormat="1" ht="18.75">
      <c r="A4" s="275"/>
      <c r="E4" s="277" t="s">
        <v>1878</v>
      </c>
    </row>
    <row r="5" spans="1:5" s="276" customFormat="1" ht="18.75">
      <c r="A5" s="275"/>
      <c r="E5" s="277"/>
    </row>
    <row r="6" spans="1:5" s="276" customFormat="1" ht="18.75">
      <c r="A6" s="275"/>
      <c r="E6" s="277"/>
    </row>
    <row r="7" spans="1:5" s="276" customFormat="1" ht="18.75">
      <c r="A7" s="275"/>
      <c r="E7" s="277"/>
    </row>
    <row r="8" spans="1:5" s="276" customFormat="1" ht="18.75">
      <c r="A8" s="278" t="s">
        <v>1879</v>
      </c>
      <c r="E8" s="279">
        <v>44995</v>
      </c>
    </row>
    <row r="9" spans="1:5" s="276" customFormat="1" ht="18.75">
      <c r="A9" s="437"/>
      <c r="B9" s="437"/>
      <c r="C9" s="280"/>
      <c r="D9" s="280"/>
      <c r="E9" s="281"/>
    </row>
    <row r="10" spans="1:5" s="276" customFormat="1" ht="18.75">
      <c r="A10" s="282"/>
      <c r="E10" s="281"/>
    </row>
    <row r="11" spans="1:5" s="276" customFormat="1" ht="18.75">
      <c r="A11" s="282"/>
      <c r="E11" s="281"/>
    </row>
    <row r="12" spans="1:5" s="276" customFormat="1" ht="28.5">
      <c r="A12" s="438" t="s">
        <v>1865</v>
      </c>
      <c r="B12" s="438"/>
      <c r="C12" s="438"/>
      <c r="D12" s="438"/>
      <c r="E12" s="438"/>
    </row>
    <row r="13" spans="1:5" s="276" customFormat="1" ht="28.5">
      <c r="A13" s="283"/>
      <c r="B13" s="283"/>
      <c r="C13" s="283"/>
      <c r="D13" s="283"/>
      <c r="E13" s="283"/>
    </row>
    <row r="14" spans="1:5" ht="37.5">
      <c r="A14" s="284" t="s">
        <v>1866</v>
      </c>
      <c r="B14" s="284" t="s">
        <v>0</v>
      </c>
      <c r="C14" s="285" t="s">
        <v>1867</v>
      </c>
      <c r="D14" s="285" t="s">
        <v>1868</v>
      </c>
      <c r="E14" s="284" t="s">
        <v>1869</v>
      </c>
    </row>
    <row r="15" spans="1:5" ht="18.75">
      <c r="A15" s="286">
        <v>1</v>
      </c>
      <c r="B15" s="286" t="s">
        <v>1870</v>
      </c>
      <c r="C15" s="287">
        <f>'HVAC '!G56</f>
        <v>971025</v>
      </c>
      <c r="D15" s="287">
        <f>'HVAC '!I56</f>
        <v>343875</v>
      </c>
      <c r="E15" s="287">
        <f>D15+C15</f>
        <v>1314900</v>
      </c>
    </row>
    <row r="16" spans="1:5" ht="18.75">
      <c r="A16" s="286">
        <v>2</v>
      </c>
      <c r="B16" s="286" t="s">
        <v>1876</v>
      </c>
      <c r="C16" s="287">
        <f>[2]PLUMBING!$G$41</f>
        <v>685955.5</v>
      </c>
      <c r="D16" s="287">
        <f>[2]PLUMBING!$I$41</f>
        <v>115185</v>
      </c>
      <c r="E16" s="287">
        <f>D16+C16</f>
        <v>801140.5</v>
      </c>
    </row>
    <row r="17" spans="1:7" ht="18.75">
      <c r="A17" s="286">
        <v>3</v>
      </c>
      <c r="B17" s="286" t="s">
        <v>1877</v>
      </c>
      <c r="C17" s="287">
        <f>'[3]Main Building'!$G$52</f>
        <v>575430.5</v>
      </c>
      <c r="D17" s="287">
        <f>'[3]Main Building'!$I$52</f>
        <v>190012.5</v>
      </c>
      <c r="E17" s="287">
        <f>D17+C17</f>
        <v>765443</v>
      </c>
    </row>
    <row r="18" spans="1:7" ht="18.75">
      <c r="A18" s="286"/>
      <c r="B18" s="286"/>
      <c r="C18" s="288"/>
      <c r="D18" s="288"/>
      <c r="E18" s="289"/>
    </row>
    <row r="19" spans="1:7" ht="21">
      <c r="A19" s="284"/>
      <c r="B19" s="290" t="s">
        <v>1871</v>
      </c>
      <c r="C19" s="291">
        <f>SUM(C15:C18)</f>
        <v>2232411</v>
      </c>
      <c r="D19" s="291">
        <f>SUM(D15:D18)</f>
        <v>649072.5</v>
      </c>
      <c r="E19" s="291">
        <f>SUM(E15:E18)</f>
        <v>2881483.5</v>
      </c>
    </row>
    <row r="20" spans="1:7">
      <c r="E20" s="293"/>
    </row>
    <row r="21" spans="1:7">
      <c r="E21" s="293"/>
    </row>
    <row r="22" spans="1:7">
      <c r="E22" s="293"/>
    </row>
    <row r="23" spans="1:7">
      <c r="E23" s="293"/>
    </row>
    <row r="24" spans="1:7" ht="18.75" hidden="1">
      <c r="A24" s="439" t="s">
        <v>1872</v>
      </c>
      <c r="B24" s="439"/>
      <c r="C24" s="439"/>
      <c r="D24" s="439"/>
    </row>
    <row r="25" spans="1:7" s="298" customFormat="1" ht="15" hidden="1">
      <c r="A25" s="294" t="s">
        <v>1873</v>
      </c>
      <c r="B25" s="295"/>
      <c r="C25" s="296"/>
      <c r="D25" s="297"/>
      <c r="E25" s="297"/>
      <c r="F25" s="297"/>
      <c r="G25" s="297"/>
    </row>
    <row r="26" spans="1:7" s="298" customFormat="1" ht="15" hidden="1">
      <c r="A26" s="294" t="s">
        <v>1874</v>
      </c>
      <c r="B26" s="295"/>
      <c r="C26" s="296"/>
      <c r="D26" s="297"/>
      <c r="E26" s="297"/>
      <c r="F26" s="297"/>
      <c r="G26" s="297"/>
    </row>
    <row r="27" spans="1:7" ht="15" hidden="1">
      <c r="A27" s="294" t="s">
        <v>1875</v>
      </c>
      <c r="B27" s="295"/>
      <c r="C27" s="296"/>
      <c r="D27" s="297"/>
    </row>
    <row r="28" spans="1:7" hidden="1">
      <c r="E28" s="299"/>
    </row>
    <row r="30" spans="1:7" ht="15.75">
      <c r="E30" s="300"/>
    </row>
  </sheetData>
  <mergeCells count="3">
    <mergeCell ref="A9:B9"/>
    <mergeCell ref="A12:E12"/>
    <mergeCell ref="A24: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AM64"/>
  <sheetViews>
    <sheetView showGridLines="0" topLeftCell="A13" zoomScale="88" zoomScaleNormal="88" zoomScaleSheetLayoutView="55" workbookViewId="0">
      <selection activeCell="P24" sqref="P24"/>
    </sheetView>
  </sheetViews>
  <sheetFormatPr defaultRowHeight="18.75"/>
  <cols>
    <col min="1" max="1" width="8.7109375" style="212" customWidth="1"/>
    <col min="2" max="2" width="15.7109375" style="212" customWidth="1"/>
    <col min="3" max="3" width="60.7109375" style="64" customWidth="1"/>
    <col min="4" max="4" width="8.7109375" style="104" bestFit="1" customWidth="1"/>
    <col min="5" max="5" width="5.7109375" style="105" customWidth="1"/>
    <col min="6" max="6" width="8.42578125" style="105" bestFit="1" customWidth="1"/>
    <col min="7" max="7" width="9.5703125" style="106" bestFit="1" customWidth="1"/>
    <col min="8" max="8" width="10.140625" style="106" bestFit="1" customWidth="1"/>
    <col min="9" max="9" width="10.140625" style="61" bestFit="1" customWidth="1"/>
    <col min="10" max="10" width="12.7109375" style="104" customWidth="1"/>
    <col min="11" max="11" width="14.7109375" style="61" hidden="1" customWidth="1"/>
    <col min="12" max="12" width="15" style="61" hidden="1" customWidth="1"/>
    <col min="13" max="14" width="9.140625" style="61"/>
    <col min="15" max="15" width="12" style="62" bestFit="1" customWidth="1"/>
    <col min="16" max="18" width="9.140625" style="62"/>
    <col min="19" max="19" width="13.28515625" style="62" customWidth="1"/>
    <col min="20" max="20" width="9.140625" style="62"/>
    <col min="21" max="21" width="11.5703125" style="62" customWidth="1"/>
    <col min="22" max="243" width="9.140625" style="62"/>
    <col min="244" max="244" width="8.5703125" style="62" bestFit="1" customWidth="1"/>
    <col min="245" max="245" width="12.42578125" style="62" bestFit="1" customWidth="1"/>
    <col min="246" max="246" width="48.140625" style="62" customWidth="1"/>
    <col min="247" max="258" width="9.7109375" style="62" customWidth="1"/>
    <col min="259" max="262" width="14.7109375" style="62" customWidth="1"/>
    <col min="263" max="263" width="16.42578125" style="62" customWidth="1"/>
    <col min="264" max="264" width="11.5703125" style="62" bestFit="1" customWidth="1"/>
    <col min="265" max="265" width="34.140625" style="62" bestFit="1" customWidth="1"/>
    <col min="266" max="266" width="20.140625" style="62" customWidth="1"/>
    <col min="267" max="499" width="9.140625" style="62"/>
    <col min="500" max="500" width="8.5703125" style="62" bestFit="1" customWidth="1"/>
    <col min="501" max="501" width="12.42578125" style="62" bestFit="1" customWidth="1"/>
    <col min="502" max="502" width="48.140625" style="62" customWidth="1"/>
    <col min="503" max="514" width="9.7109375" style="62" customWidth="1"/>
    <col min="515" max="518" width="14.7109375" style="62" customWidth="1"/>
    <col min="519" max="519" width="16.42578125" style="62" customWidth="1"/>
    <col min="520" max="520" width="11.5703125" style="62" bestFit="1" customWidth="1"/>
    <col min="521" max="521" width="34.140625" style="62" bestFit="1" customWidth="1"/>
    <col min="522" max="522" width="20.140625" style="62" customWidth="1"/>
    <col min="523" max="755" width="9.140625" style="62"/>
    <col min="756" max="756" width="8.5703125" style="62" bestFit="1" customWidth="1"/>
    <col min="757" max="757" width="12.42578125" style="62" bestFit="1" customWidth="1"/>
    <col min="758" max="758" width="48.140625" style="62" customWidth="1"/>
    <col min="759" max="770" width="9.7109375" style="62" customWidth="1"/>
    <col min="771" max="774" width="14.7109375" style="62" customWidth="1"/>
    <col min="775" max="775" width="16.42578125" style="62" customWidth="1"/>
    <col min="776" max="776" width="11.5703125" style="62" bestFit="1" customWidth="1"/>
    <col min="777" max="777" width="34.140625" style="62" bestFit="1" customWidth="1"/>
    <col min="778" max="778" width="20.140625" style="62" customWidth="1"/>
    <col min="779" max="1011" width="9.140625" style="62"/>
    <col min="1012" max="1012" width="8.5703125" style="62" bestFit="1" customWidth="1"/>
    <col min="1013" max="1013" width="12.42578125" style="62" bestFit="1" customWidth="1"/>
    <col min="1014" max="1014" width="48.140625" style="62" customWidth="1"/>
    <col min="1015" max="1026" width="9.7109375" style="62" customWidth="1"/>
    <col min="1027" max="1030" width="14.7109375" style="62" customWidth="1"/>
    <col min="1031" max="1031" width="16.42578125" style="62" customWidth="1"/>
    <col min="1032" max="1032" width="11.5703125" style="62" bestFit="1" customWidth="1"/>
    <col min="1033" max="1033" width="34.140625" style="62" bestFit="1" customWidth="1"/>
    <col min="1034" max="1034" width="20.140625" style="62" customWidth="1"/>
    <col min="1035" max="1267" width="9.140625" style="62"/>
    <col min="1268" max="1268" width="8.5703125" style="62" bestFit="1" customWidth="1"/>
    <col min="1269" max="1269" width="12.42578125" style="62" bestFit="1" customWidth="1"/>
    <col min="1270" max="1270" width="48.140625" style="62" customWidth="1"/>
    <col min="1271" max="1282" width="9.7109375" style="62" customWidth="1"/>
    <col min="1283" max="1286" width="14.7109375" style="62" customWidth="1"/>
    <col min="1287" max="1287" width="16.42578125" style="62" customWidth="1"/>
    <col min="1288" max="1288" width="11.5703125" style="62" bestFit="1" customWidth="1"/>
    <col min="1289" max="1289" width="34.140625" style="62" bestFit="1" customWidth="1"/>
    <col min="1290" max="1290" width="20.140625" style="62" customWidth="1"/>
    <col min="1291" max="1523" width="9.140625" style="62"/>
    <col min="1524" max="1524" width="8.5703125" style="62" bestFit="1" customWidth="1"/>
    <col min="1525" max="1525" width="12.42578125" style="62" bestFit="1" customWidth="1"/>
    <col min="1526" max="1526" width="48.140625" style="62" customWidth="1"/>
    <col min="1527" max="1538" width="9.7109375" style="62" customWidth="1"/>
    <col min="1539" max="1542" width="14.7109375" style="62" customWidth="1"/>
    <col min="1543" max="1543" width="16.42578125" style="62" customWidth="1"/>
    <col min="1544" max="1544" width="11.5703125" style="62" bestFit="1" customWidth="1"/>
    <col min="1545" max="1545" width="34.140625" style="62" bestFit="1" customWidth="1"/>
    <col min="1546" max="1546" width="20.140625" style="62" customWidth="1"/>
    <col min="1547" max="1779" width="9.140625" style="62"/>
    <col min="1780" max="1780" width="8.5703125" style="62" bestFit="1" customWidth="1"/>
    <col min="1781" max="1781" width="12.42578125" style="62" bestFit="1" customWidth="1"/>
    <col min="1782" max="1782" width="48.140625" style="62" customWidth="1"/>
    <col min="1783" max="1794" width="9.7109375" style="62" customWidth="1"/>
    <col min="1795" max="1798" width="14.7109375" style="62" customWidth="1"/>
    <col min="1799" max="1799" width="16.42578125" style="62" customWidth="1"/>
    <col min="1800" max="1800" width="11.5703125" style="62" bestFit="1" customWidth="1"/>
    <col min="1801" max="1801" width="34.140625" style="62" bestFit="1" customWidth="1"/>
    <col min="1802" max="1802" width="20.140625" style="62" customWidth="1"/>
    <col min="1803" max="2035" width="9.140625" style="62"/>
    <col min="2036" max="2036" width="8.5703125" style="62" bestFit="1" customWidth="1"/>
    <col min="2037" max="2037" width="12.42578125" style="62" bestFit="1" customWidth="1"/>
    <col min="2038" max="2038" width="48.140625" style="62" customWidth="1"/>
    <col min="2039" max="2050" width="9.7109375" style="62" customWidth="1"/>
    <col min="2051" max="2054" width="14.7109375" style="62" customWidth="1"/>
    <col min="2055" max="2055" width="16.42578125" style="62" customWidth="1"/>
    <col min="2056" max="2056" width="11.5703125" style="62" bestFit="1" customWidth="1"/>
    <col min="2057" max="2057" width="34.140625" style="62" bestFit="1" customWidth="1"/>
    <col min="2058" max="2058" width="20.140625" style="62" customWidth="1"/>
    <col min="2059" max="2291" width="9.140625" style="62"/>
    <col min="2292" max="2292" width="8.5703125" style="62" bestFit="1" customWidth="1"/>
    <col min="2293" max="2293" width="12.42578125" style="62" bestFit="1" customWidth="1"/>
    <col min="2294" max="2294" width="48.140625" style="62" customWidth="1"/>
    <col min="2295" max="2306" width="9.7109375" style="62" customWidth="1"/>
    <col min="2307" max="2310" width="14.7109375" style="62" customWidth="1"/>
    <col min="2311" max="2311" width="16.42578125" style="62" customWidth="1"/>
    <col min="2312" max="2312" width="11.5703125" style="62" bestFit="1" customWidth="1"/>
    <col min="2313" max="2313" width="34.140625" style="62" bestFit="1" customWidth="1"/>
    <col min="2314" max="2314" width="20.140625" style="62" customWidth="1"/>
    <col min="2315" max="2547" width="9.140625" style="62"/>
    <col min="2548" max="2548" width="8.5703125" style="62" bestFit="1" customWidth="1"/>
    <col min="2549" max="2549" width="12.42578125" style="62" bestFit="1" customWidth="1"/>
    <col min="2550" max="2550" width="48.140625" style="62" customWidth="1"/>
    <col min="2551" max="2562" width="9.7109375" style="62" customWidth="1"/>
    <col min="2563" max="2566" width="14.7109375" style="62" customWidth="1"/>
    <col min="2567" max="2567" width="16.42578125" style="62" customWidth="1"/>
    <col min="2568" max="2568" width="11.5703125" style="62" bestFit="1" customWidth="1"/>
    <col min="2569" max="2569" width="34.140625" style="62" bestFit="1" customWidth="1"/>
    <col min="2570" max="2570" width="20.140625" style="62" customWidth="1"/>
    <col min="2571" max="2803" width="9.140625" style="62"/>
    <col min="2804" max="2804" width="8.5703125" style="62" bestFit="1" customWidth="1"/>
    <col min="2805" max="2805" width="12.42578125" style="62" bestFit="1" customWidth="1"/>
    <col min="2806" max="2806" width="48.140625" style="62" customWidth="1"/>
    <col min="2807" max="2818" width="9.7109375" style="62" customWidth="1"/>
    <col min="2819" max="2822" width="14.7109375" style="62" customWidth="1"/>
    <col min="2823" max="2823" width="16.42578125" style="62" customWidth="1"/>
    <col min="2824" max="2824" width="11.5703125" style="62" bestFit="1" customWidth="1"/>
    <col min="2825" max="2825" width="34.140625" style="62" bestFit="1" customWidth="1"/>
    <col min="2826" max="2826" width="20.140625" style="62" customWidth="1"/>
    <col min="2827" max="3059" width="9.140625" style="62"/>
    <col min="3060" max="3060" width="8.5703125" style="62" bestFit="1" customWidth="1"/>
    <col min="3061" max="3061" width="12.42578125" style="62" bestFit="1" customWidth="1"/>
    <col min="3062" max="3062" width="48.140625" style="62" customWidth="1"/>
    <col min="3063" max="3074" width="9.7109375" style="62" customWidth="1"/>
    <col min="3075" max="3078" width="14.7109375" style="62" customWidth="1"/>
    <col min="3079" max="3079" width="16.42578125" style="62" customWidth="1"/>
    <col min="3080" max="3080" width="11.5703125" style="62" bestFit="1" customWidth="1"/>
    <col min="3081" max="3081" width="34.140625" style="62" bestFit="1" customWidth="1"/>
    <col min="3082" max="3082" width="20.140625" style="62" customWidth="1"/>
    <col min="3083" max="3315" width="9.140625" style="62"/>
    <col min="3316" max="3316" width="8.5703125" style="62" bestFit="1" customWidth="1"/>
    <col min="3317" max="3317" width="12.42578125" style="62" bestFit="1" customWidth="1"/>
    <col min="3318" max="3318" width="48.140625" style="62" customWidth="1"/>
    <col min="3319" max="3330" width="9.7109375" style="62" customWidth="1"/>
    <col min="3331" max="3334" width="14.7109375" style="62" customWidth="1"/>
    <col min="3335" max="3335" width="16.42578125" style="62" customWidth="1"/>
    <col min="3336" max="3336" width="11.5703125" style="62" bestFit="1" customWidth="1"/>
    <col min="3337" max="3337" width="34.140625" style="62" bestFit="1" customWidth="1"/>
    <col min="3338" max="3338" width="20.140625" style="62" customWidth="1"/>
    <col min="3339" max="3571" width="9.140625" style="62"/>
    <col min="3572" max="3572" width="8.5703125" style="62" bestFit="1" customWidth="1"/>
    <col min="3573" max="3573" width="12.42578125" style="62" bestFit="1" customWidth="1"/>
    <col min="3574" max="3574" width="48.140625" style="62" customWidth="1"/>
    <col min="3575" max="3586" width="9.7109375" style="62" customWidth="1"/>
    <col min="3587" max="3590" width="14.7109375" style="62" customWidth="1"/>
    <col min="3591" max="3591" width="16.42578125" style="62" customWidth="1"/>
    <col min="3592" max="3592" width="11.5703125" style="62" bestFit="1" customWidth="1"/>
    <col min="3593" max="3593" width="34.140625" style="62" bestFit="1" customWidth="1"/>
    <col min="3594" max="3594" width="20.140625" style="62" customWidth="1"/>
    <col min="3595" max="3827" width="9.140625" style="62"/>
    <col min="3828" max="3828" width="8.5703125" style="62" bestFit="1" customWidth="1"/>
    <col min="3829" max="3829" width="12.42578125" style="62" bestFit="1" customWidth="1"/>
    <col min="3830" max="3830" width="48.140625" style="62" customWidth="1"/>
    <col min="3831" max="3842" width="9.7109375" style="62" customWidth="1"/>
    <col min="3843" max="3846" width="14.7109375" style="62" customWidth="1"/>
    <col min="3847" max="3847" width="16.42578125" style="62" customWidth="1"/>
    <col min="3848" max="3848" width="11.5703125" style="62" bestFit="1" customWidth="1"/>
    <col min="3849" max="3849" width="34.140625" style="62" bestFit="1" customWidth="1"/>
    <col min="3850" max="3850" width="20.140625" style="62" customWidth="1"/>
    <col min="3851" max="4083" width="9.140625" style="62"/>
    <col min="4084" max="4084" width="8.5703125" style="62" bestFit="1" customWidth="1"/>
    <col min="4085" max="4085" width="12.42578125" style="62" bestFit="1" customWidth="1"/>
    <col min="4086" max="4086" width="48.140625" style="62" customWidth="1"/>
    <col min="4087" max="4098" width="9.7109375" style="62" customWidth="1"/>
    <col min="4099" max="4102" width="14.7109375" style="62" customWidth="1"/>
    <col min="4103" max="4103" width="16.42578125" style="62" customWidth="1"/>
    <col min="4104" max="4104" width="11.5703125" style="62" bestFit="1" customWidth="1"/>
    <col min="4105" max="4105" width="34.140625" style="62" bestFit="1" customWidth="1"/>
    <col min="4106" max="4106" width="20.140625" style="62" customWidth="1"/>
    <col min="4107" max="4339" width="9.140625" style="62"/>
    <col min="4340" max="4340" width="8.5703125" style="62" bestFit="1" customWidth="1"/>
    <col min="4341" max="4341" width="12.42578125" style="62" bestFit="1" customWidth="1"/>
    <col min="4342" max="4342" width="48.140625" style="62" customWidth="1"/>
    <col min="4343" max="4354" width="9.7109375" style="62" customWidth="1"/>
    <col min="4355" max="4358" width="14.7109375" style="62" customWidth="1"/>
    <col min="4359" max="4359" width="16.42578125" style="62" customWidth="1"/>
    <col min="4360" max="4360" width="11.5703125" style="62" bestFit="1" customWidth="1"/>
    <col min="4361" max="4361" width="34.140625" style="62" bestFit="1" customWidth="1"/>
    <col min="4362" max="4362" width="20.140625" style="62" customWidth="1"/>
    <col min="4363" max="4595" width="9.140625" style="62"/>
    <col min="4596" max="4596" width="8.5703125" style="62" bestFit="1" customWidth="1"/>
    <col min="4597" max="4597" width="12.42578125" style="62" bestFit="1" customWidth="1"/>
    <col min="4598" max="4598" width="48.140625" style="62" customWidth="1"/>
    <col min="4599" max="4610" width="9.7109375" style="62" customWidth="1"/>
    <col min="4611" max="4614" width="14.7109375" style="62" customWidth="1"/>
    <col min="4615" max="4615" width="16.42578125" style="62" customWidth="1"/>
    <col min="4616" max="4616" width="11.5703125" style="62" bestFit="1" customWidth="1"/>
    <col min="4617" max="4617" width="34.140625" style="62" bestFit="1" customWidth="1"/>
    <col min="4618" max="4618" width="20.140625" style="62" customWidth="1"/>
    <col min="4619" max="4851" width="9.140625" style="62"/>
    <col min="4852" max="4852" width="8.5703125" style="62" bestFit="1" customWidth="1"/>
    <col min="4853" max="4853" width="12.42578125" style="62" bestFit="1" customWidth="1"/>
    <col min="4854" max="4854" width="48.140625" style="62" customWidth="1"/>
    <col min="4855" max="4866" width="9.7109375" style="62" customWidth="1"/>
    <col min="4867" max="4870" width="14.7109375" style="62" customWidth="1"/>
    <col min="4871" max="4871" width="16.42578125" style="62" customWidth="1"/>
    <col min="4872" max="4872" width="11.5703125" style="62" bestFit="1" customWidth="1"/>
    <col min="4873" max="4873" width="34.140625" style="62" bestFit="1" customWidth="1"/>
    <col min="4874" max="4874" width="20.140625" style="62" customWidth="1"/>
    <col min="4875" max="5107" width="9.140625" style="62"/>
    <col min="5108" max="5108" width="8.5703125" style="62" bestFit="1" customWidth="1"/>
    <col min="5109" max="5109" width="12.42578125" style="62" bestFit="1" customWidth="1"/>
    <col min="5110" max="5110" width="48.140625" style="62" customWidth="1"/>
    <col min="5111" max="5122" width="9.7109375" style="62" customWidth="1"/>
    <col min="5123" max="5126" width="14.7109375" style="62" customWidth="1"/>
    <col min="5127" max="5127" width="16.42578125" style="62" customWidth="1"/>
    <col min="5128" max="5128" width="11.5703125" style="62" bestFit="1" customWidth="1"/>
    <col min="5129" max="5129" width="34.140625" style="62" bestFit="1" customWidth="1"/>
    <col min="5130" max="5130" width="20.140625" style="62" customWidth="1"/>
    <col min="5131" max="5363" width="9.140625" style="62"/>
    <col min="5364" max="5364" width="8.5703125" style="62" bestFit="1" customWidth="1"/>
    <col min="5365" max="5365" width="12.42578125" style="62" bestFit="1" customWidth="1"/>
    <col min="5366" max="5366" width="48.140625" style="62" customWidth="1"/>
    <col min="5367" max="5378" width="9.7109375" style="62" customWidth="1"/>
    <col min="5379" max="5382" width="14.7109375" style="62" customWidth="1"/>
    <col min="5383" max="5383" width="16.42578125" style="62" customWidth="1"/>
    <col min="5384" max="5384" width="11.5703125" style="62" bestFit="1" customWidth="1"/>
    <col min="5385" max="5385" width="34.140625" style="62" bestFit="1" customWidth="1"/>
    <col min="5386" max="5386" width="20.140625" style="62" customWidth="1"/>
    <col min="5387" max="5619" width="9.140625" style="62"/>
    <col min="5620" max="5620" width="8.5703125" style="62" bestFit="1" customWidth="1"/>
    <col min="5621" max="5621" width="12.42578125" style="62" bestFit="1" customWidth="1"/>
    <col min="5622" max="5622" width="48.140625" style="62" customWidth="1"/>
    <col min="5623" max="5634" width="9.7109375" style="62" customWidth="1"/>
    <col min="5635" max="5638" width="14.7109375" style="62" customWidth="1"/>
    <col min="5639" max="5639" width="16.42578125" style="62" customWidth="1"/>
    <col min="5640" max="5640" width="11.5703125" style="62" bestFit="1" customWidth="1"/>
    <col min="5641" max="5641" width="34.140625" style="62" bestFit="1" customWidth="1"/>
    <col min="5642" max="5642" width="20.140625" style="62" customWidth="1"/>
    <col min="5643" max="5875" width="9.140625" style="62"/>
    <col min="5876" max="5876" width="8.5703125" style="62" bestFit="1" customWidth="1"/>
    <col min="5877" max="5877" width="12.42578125" style="62" bestFit="1" customWidth="1"/>
    <col min="5878" max="5878" width="48.140625" style="62" customWidth="1"/>
    <col min="5879" max="5890" width="9.7109375" style="62" customWidth="1"/>
    <col min="5891" max="5894" width="14.7109375" style="62" customWidth="1"/>
    <col min="5895" max="5895" width="16.42578125" style="62" customWidth="1"/>
    <col min="5896" max="5896" width="11.5703125" style="62" bestFit="1" customWidth="1"/>
    <col min="5897" max="5897" width="34.140625" style="62" bestFit="1" customWidth="1"/>
    <col min="5898" max="5898" width="20.140625" style="62" customWidth="1"/>
    <col min="5899" max="6131" width="9.140625" style="62"/>
    <col min="6132" max="6132" width="8.5703125" style="62" bestFit="1" customWidth="1"/>
    <col min="6133" max="6133" width="12.42578125" style="62" bestFit="1" customWidth="1"/>
    <col min="6134" max="6134" width="48.140625" style="62" customWidth="1"/>
    <col min="6135" max="6146" width="9.7109375" style="62" customWidth="1"/>
    <col min="6147" max="6150" width="14.7109375" style="62" customWidth="1"/>
    <col min="6151" max="6151" width="16.42578125" style="62" customWidth="1"/>
    <col min="6152" max="6152" width="11.5703125" style="62" bestFit="1" customWidth="1"/>
    <col min="6153" max="6153" width="34.140625" style="62" bestFit="1" customWidth="1"/>
    <col min="6154" max="6154" width="20.140625" style="62" customWidth="1"/>
    <col min="6155" max="6387" width="9.140625" style="62"/>
    <col min="6388" max="6388" width="8.5703125" style="62" bestFit="1" customWidth="1"/>
    <col min="6389" max="6389" width="12.42578125" style="62" bestFit="1" customWidth="1"/>
    <col min="6390" max="6390" width="48.140625" style="62" customWidth="1"/>
    <col min="6391" max="6402" width="9.7109375" style="62" customWidth="1"/>
    <col min="6403" max="6406" width="14.7109375" style="62" customWidth="1"/>
    <col min="6407" max="6407" width="16.42578125" style="62" customWidth="1"/>
    <col min="6408" max="6408" width="11.5703125" style="62" bestFit="1" customWidth="1"/>
    <col min="6409" max="6409" width="34.140625" style="62" bestFit="1" customWidth="1"/>
    <col min="6410" max="6410" width="20.140625" style="62" customWidth="1"/>
    <col min="6411" max="6643" width="9.140625" style="62"/>
    <col min="6644" max="6644" width="8.5703125" style="62" bestFit="1" customWidth="1"/>
    <col min="6645" max="6645" width="12.42578125" style="62" bestFit="1" customWidth="1"/>
    <col min="6646" max="6646" width="48.140625" style="62" customWidth="1"/>
    <col min="6647" max="6658" width="9.7109375" style="62" customWidth="1"/>
    <col min="6659" max="6662" width="14.7109375" style="62" customWidth="1"/>
    <col min="6663" max="6663" width="16.42578125" style="62" customWidth="1"/>
    <col min="6664" max="6664" width="11.5703125" style="62" bestFit="1" customWidth="1"/>
    <col min="6665" max="6665" width="34.140625" style="62" bestFit="1" customWidth="1"/>
    <col min="6666" max="6666" width="20.140625" style="62" customWidth="1"/>
    <col min="6667" max="6899" width="9.140625" style="62"/>
    <col min="6900" max="6900" width="8.5703125" style="62" bestFit="1" customWidth="1"/>
    <col min="6901" max="6901" width="12.42578125" style="62" bestFit="1" customWidth="1"/>
    <col min="6902" max="6902" width="48.140625" style="62" customWidth="1"/>
    <col min="6903" max="6914" width="9.7109375" style="62" customWidth="1"/>
    <col min="6915" max="6918" width="14.7109375" style="62" customWidth="1"/>
    <col min="6919" max="6919" width="16.42578125" style="62" customWidth="1"/>
    <col min="6920" max="6920" width="11.5703125" style="62" bestFit="1" customWidth="1"/>
    <col min="6921" max="6921" width="34.140625" style="62" bestFit="1" customWidth="1"/>
    <col min="6922" max="6922" width="20.140625" style="62" customWidth="1"/>
    <col min="6923" max="7155" width="9.140625" style="62"/>
    <col min="7156" max="7156" width="8.5703125" style="62" bestFit="1" customWidth="1"/>
    <col min="7157" max="7157" width="12.42578125" style="62" bestFit="1" customWidth="1"/>
    <col min="7158" max="7158" width="48.140625" style="62" customWidth="1"/>
    <col min="7159" max="7170" width="9.7109375" style="62" customWidth="1"/>
    <col min="7171" max="7174" width="14.7109375" style="62" customWidth="1"/>
    <col min="7175" max="7175" width="16.42578125" style="62" customWidth="1"/>
    <col min="7176" max="7176" width="11.5703125" style="62" bestFit="1" customWidth="1"/>
    <col min="7177" max="7177" width="34.140625" style="62" bestFit="1" customWidth="1"/>
    <col min="7178" max="7178" width="20.140625" style="62" customWidth="1"/>
    <col min="7179" max="7411" width="9.140625" style="62"/>
    <col min="7412" max="7412" width="8.5703125" style="62" bestFit="1" customWidth="1"/>
    <col min="7413" max="7413" width="12.42578125" style="62" bestFit="1" customWidth="1"/>
    <col min="7414" max="7414" width="48.140625" style="62" customWidth="1"/>
    <col min="7415" max="7426" width="9.7109375" style="62" customWidth="1"/>
    <col min="7427" max="7430" width="14.7109375" style="62" customWidth="1"/>
    <col min="7431" max="7431" width="16.42578125" style="62" customWidth="1"/>
    <col min="7432" max="7432" width="11.5703125" style="62" bestFit="1" customWidth="1"/>
    <col min="7433" max="7433" width="34.140625" style="62" bestFit="1" customWidth="1"/>
    <col min="7434" max="7434" width="20.140625" style="62" customWidth="1"/>
    <col min="7435" max="7667" width="9.140625" style="62"/>
    <col min="7668" max="7668" width="8.5703125" style="62" bestFit="1" customWidth="1"/>
    <col min="7669" max="7669" width="12.42578125" style="62" bestFit="1" customWidth="1"/>
    <col min="7670" max="7670" width="48.140625" style="62" customWidth="1"/>
    <col min="7671" max="7682" width="9.7109375" style="62" customWidth="1"/>
    <col min="7683" max="7686" width="14.7109375" style="62" customWidth="1"/>
    <col min="7687" max="7687" width="16.42578125" style="62" customWidth="1"/>
    <col min="7688" max="7688" width="11.5703125" style="62" bestFit="1" customWidth="1"/>
    <col min="7689" max="7689" width="34.140625" style="62" bestFit="1" customWidth="1"/>
    <col min="7690" max="7690" width="20.140625" style="62" customWidth="1"/>
    <col min="7691" max="7923" width="9.140625" style="62"/>
    <col min="7924" max="7924" width="8.5703125" style="62" bestFit="1" customWidth="1"/>
    <col min="7925" max="7925" width="12.42578125" style="62" bestFit="1" customWidth="1"/>
    <col min="7926" max="7926" width="48.140625" style="62" customWidth="1"/>
    <col min="7927" max="7938" width="9.7109375" style="62" customWidth="1"/>
    <col min="7939" max="7942" width="14.7109375" style="62" customWidth="1"/>
    <col min="7943" max="7943" width="16.42578125" style="62" customWidth="1"/>
    <col min="7944" max="7944" width="11.5703125" style="62" bestFit="1" customWidth="1"/>
    <col min="7945" max="7945" width="34.140625" style="62" bestFit="1" customWidth="1"/>
    <col min="7946" max="7946" width="20.140625" style="62" customWidth="1"/>
    <col min="7947" max="8179" width="9.140625" style="62"/>
    <col min="8180" max="8180" width="8.5703125" style="62" bestFit="1" customWidth="1"/>
    <col min="8181" max="8181" width="12.42578125" style="62" bestFit="1" customWidth="1"/>
    <col min="8182" max="8182" width="48.140625" style="62" customWidth="1"/>
    <col min="8183" max="8194" width="9.7109375" style="62" customWidth="1"/>
    <col min="8195" max="8198" width="14.7109375" style="62" customWidth="1"/>
    <col min="8199" max="8199" width="16.42578125" style="62" customWidth="1"/>
    <col min="8200" max="8200" width="11.5703125" style="62" bestFit="1" customWidth="1"/>
    <col min="8201" max="8201" width="34.140625" style="62" bestFit="1" customWidth="1"/>
    <col min="8202" max="8202" width="20.140625" style="62" customWidth="1"/>
    <col min="8203" max="8435" width="9.140625" style="62"/>
    <col min="8436" max="8436" width="8.5703125" style="62" bestFit="1" customWidth="1"/>
    <col min="8437" max="8437" width="12.42578125" style="62" bestFit="1" customWidth="1"/>
    <col min="8438" max="8438" width="48.140625" style="62" customWidth="1"/>
    <col min="8439" max="8450" width="9.7109375" style="62" customWidth="1"/>
    <col min="8451" max="8454" width="14.7109375" style="62" customWidth="1"/>
    <col min="8455" max="8455" width="16.42578125" style="62" customWidth="1"/>
    <col min="8456" max="8456" width="11.5703125" style="62" bestFit="1" customWidth="1"/>
    <col min="8457" max="8457" width="34.140625" style="62" bestFit="1" customWidth="1"/>
    <col min="8458" max="8458" width="20.140625" style="62" customWidth="1"/>
    <col min="8459" max="8691" width="9.140625" style="62"/>
    <col min="8692" max="8692" width="8.5703125" style="62" bestFit="1" customWidth="1"/>
    <col min="8693" max="8693" width="12.42578125" style="62" bestFit="1" customWidth="1"/>
    <col min="8694" max="8694" width="48.140625" style="62" customWidth="1"/>
    <col min="8695" max="8706" width="9.7109375" style="62" customWidth="1"/>
    <col min="8707" max="8710" width="14.7109375" style="62" customWidth="1"/>
    <col min="8711" max="8711" width="16.42578125" style="62" customWidth="1"/>
    <col min="8712" max="8712" width="11.5703125" style="62" bestFit="1" customWidth="1"/>
    <col min="8713" max="8713" width="34.140625" style="62" bestFit="1" customWidth="1"/>
    <col min="8714" max="8714" width="20.140625" style="62" customWidth="1"/>
    <col min="8715" max="8947" width="9.140625" style="62"/>
    <col min="8948" max="8948" width="8.5703125" style="62" bestFit="1" customWidth="1"/>
    <col min="8949" max="8949" width="12.42578125" style="62" bestFit="1" customWidth="1"/>
    <col min="8950" max="8950" width="48.140625" style="62" customWidth="1"/>
    <col min="8951" max="8962" width="9.7109375" style="62" customWidth="1"/>
    <col min="8963" max="8966" width="14.7109375" style="62" customWidth="1"/>
    <col min="8967" max="8967" width="16.42578125" style="62" customWidth="1"/>
    <col min="8968" max="8968" width="11.5703125" style="62" bestFit="1" customWidth="1"/>
    <col min="8969" max="8969" width="34.140625" style="62" bestFit="1" customWidth="1"/>
    <col min="8970" max="8970" width="20.140625" style="62" customWidth="1"/>
    <col min="8971" max="9203" width="9.140625" style="62"/>
    <col min="9204" max="9204" width="8.5703125" style="62" bestFit="1" customWidth="1"/>
    <col min="9205" max="9205" width="12.42578125" style="62" bestFit="1" customWidth="1"/>
    <col min="9206" max="9206" width="48.140625" style="62" customWidth="1"/>
    <col min="9207" max="9218" width="9.7109375" style="62" customWidth="1"/>
    <col min="9219" max="9222" width="14.7109375" style="62" customWidth="1"/>
    <col min="9223" max="9223" width="16.42578125" style="62" customWidth="1"/>
    <col min="9224" max="9224" width="11.5703125" style="62" bestFit="1" customWidth="1"/>
    <col min="9225" max="9225" width="34.140625" style="62" bestFit="1" customWidth="1"/>
    <col min="9226" max="9226" width="20.140625" style="62" customWidth="1"/>
    <col min="9227" max="9459" width="9.140625" style="62"/>
    <col min="9460" max="9460" width="8.5703125" style="62" bestFit="1" customWidth="1"/>
    <col min="9461" max="9461" width="12.42578125" style="62" bestFit="1" customWidth="1"/>
    <col min="9462" max="9462" width="48.140625" style="62" customWidth="1"/>
    <col min="9463" max="9474" width="9.7109375" style="62" customWidth="1"/>
    <col min="9475" max="9478" width="14.7109375" style="62" customWidth="1"/>
    <col min="9479" max="9479" width="16.42578125" style="62" customWidth="1"/>
    <col min="9480" max="9480" width="11.5703125" style="62" bestFit="1" customWidth="1"/>
    <col min="9481" max="9481" width="34.140625" style="62" bestFit="1" customWidth="1"/>
    <col min="9482" max="9482" width="20.140625" style="62" customWidth="1"/>
    <col min="9483" max="9715" width="9.140625" style="62"/>
    <col min="9716" max="9716" width="8.5703125" style="62" bestFit="1" customWidth="1"/>
    <col min="9717" max="9717" width="12.42578125" style="62" bestFit="1" customWidth="1"/>
    <col min="9718" max="9718" width="48.140625" style="62" customWidth="1"/>
    <col min="9719" max="9730" width="9.7109375" style="62" customWidth="1"/>
    <col min="9731" max="9734" width="14.7109375" style="62" customWidth="1"/>
    <col min="9735" max="9735" width="16.42578125" style="62" customWidth="1"/>
    <col min="9736" max="9736" width="11.5703125" style="62" bestFit="1" customWidth="1"/>
    <col min="9737" max="9737" width="34.140625" style="62" bestFit="1" customWidth="1"/>
    <col min="9738" max="9738" width="20.140625" style="62" customWidth="1"/>
    <col min="9739" max="9971" width="9.140625" style="62"/>
    <col min="9972" max="9972" width="8.5703125" style="62" bestFit="1" customWidth="1"/>
    <col min="9973" max="9973" width="12.42578125" style="62" bestFit="1" customWidth="1"/>
    <col min="9974" max="9974" width="48.140625" style="62" customWidth="1"/>
    <col min="9975" max="9986" width="9.7109375" style="62" customWidth="1"/>
    <col min="9987" max="9990" width="14.7109375" style="62" customWidth="1"/>
    <col min="9991" max="9991" width="16.42578125" style="62" customWidth="1"/>
    <col min="9992" max="9992" width="11.5703125" style="62" bestFit="1" customWidth="1"/>
    <col min="9993" max="9993" width="34.140625" style="62" bestFit="1" customWidth="1"/>
    <col min="9994" max="9994" width="20.140625" style="62" customWidth="1"/>
    <col min="9995" max="10227" width="9.140625" style="62"/>
    <col min="10228" max="10228" width="8.5703125" style="62" bestFit="1" customWidth="1"/>
    <col min="10229" max="10229" width="12.42578125" style="62" bestFit="1" customWidth="1"/>
    <col min="10230" max="10230" width="48.140625" style="62" customWidth="1"/>
    <col min="10231" max="10242" width="9.7109375" style="62" customWidth="1"/>
    <col min="10243" max="10246" width="14.7109375" style="62" customWidth="1"/>
    <col min="10247" max="10247" width="16.42578125" style="62" customWidth="1"/>
    <col min="10248" max="10248" width="11.5703125" style="62" bestFit="1" customWidth="1"/>
    <col min="10249" max="10249" width="34.140625" style="62" bestFit="1" customWidth="1"/>
    <col min="10250" max="10250" width="20.140625" style="62" customWidth="1"/>
    <col min="10251" max="10483" width="9.140625" style="62"/>
    <col min="10484" max="10484" width="8.5703125" style="62" bestFit="1" customWidth="1"/>
    <col min="10485" max="10485" width="12.42578125" style="62" bestFit="1" customWidth="1"/>
    <col min="10486" max="10486" width="48.140625" style="62" customWidth="1"/>
    <col min="10487" max="10498" width="9.7109375" style="62" customWidth="1"/>
    <col min="10499" max="10502" width="14.7109375" style="62" customWidth="1"/>
    <col min="10503" max="10503" width="16.42578125" style="62" customWidth="1"/>
    <col min="10504" max="10504" width="11.5703125" style="62" bestFit="1" customWidth="1"/>
    <col min="10505" max="10505" width="34.140625" style="62" bestFit="1" customWidth="1"/>
    <col min="10506" max="10506" width="20.140625" style="62" customWidth="1"/>
    <col min="10507" max="10739" width="9.140625" style="62"/>
    <col min="10740" max="10740" width="8.5703125" style="62" bestFit="1" customWidth="1"/>
    <col min="10741" max="10741" width="12.42578125" style="62" bestFit="1" customWidth="1"/>
    <col min="10742" max="10742" width="48.140625" style="62" customWidth="1"/>
    <col min="10743" max="10754" width="9.7109375" style="62" customWidth="1"/>
    <col min="10755" max="10758" width="14.7109375" style="62" customWidth="1"/>
    <col min="10759" max="10759" width="16.42578125" style="62" customWidth="1"/>
    <col min="10760" max="10760" width="11.5703125" style="62" bestFit="1" customWidth="1"/>
    <col min="10761" max="10761" width="34.140625" style="62" bestFit="1" customWidth="1"/>
    <col min="10762" max="10762" width="20.140625" style="62" customWidth="1"/>
    <col min="10763" max="10995" width="9.140625" style="62"/>
    <col min="10996" max="10996" width="8.5703125" style="62" bestFit="1" customWidth="1"/>
    <col min="10997" max="10997" width="12.42578125" style="62" bestFit="1" customWidth="1"/>
    <col min="10998" max="10998" width="48.140625" style="62" customWidth="1"/>
    <col min="10999" max="11010" width="9.7109375" style="62" customWidth="1"/>
    <col min="11011" max="11014" width="14.7109375" style="62" customWidth="1"/>
    <col min="11015" max="11015" width="16.42578125" style="62" customWidth="1"/>
    <col min="11016" max="11016" width="11.5703125" style="62" bestFit="1" customWidth="1"/>
    <col min="11017" max="11017" width="34.140625" style="62" bestFit="1" customWidth="1"/>
    <col min="11018" max="11018" width="20.140625" style="62" customWidth="1"/>
    <col min="11019" max="11251" width="9.140625" style="62"/>
    <col min="11252" max="11252" width="8.5703125" style="62" bestFit="1" customWidth="1"/>
    <col min="11253" max="11253" width="12.42578125" style="62" bestFit="1" customWidth="1"/>
    <col min="11254" max="11254" width="48.140625" style="62" customWidth="1"/>
    <col min="11255" max="11266" width="9.7109375" style="62" customWidth="1"/>
    <col min="11267" max="11270" width="14.7109375" style="62" customWidth="1"/>
    <col min="11271" max="11271" width="16.42578125" style="62" customWidth="1"/>
    <col min="11272" max="11272" width="11.5703125" style="62" bestFit="1" customWidth="1"/>
    <col min="11273" max="11273" width="34.140625" style="62" bestFit="1" customWidth="1"/>
    <col min="11274" max="11274" width="20.140625" style="62" customWidth="1"/>
    <col min="11275" max="11507" width="9.140625" style="62"/>
    <col min="11508" max="11508" width="8.5703125" style="62" bestFit="1" customWidth="1"/>
    <col min="11509" max="11509" width="12.42578125" style="62" bestFit="1" customWidth="1"/>
    <col min="11510" max="11510" width="48.140625" style="62" customWidth="1"/>
    <col min="11511" max="11522" width="9.7109375" style="62" customWidth="1"/>
    <col min="11523" max="11526" width="14.7109375" style="62" customWidth="1"/>
    <col min="11527" max="11527" width="16.42578125" style="62" customWidth="1"/>
    <col min="11528" max="11528" width="11.5703125" style="62" bestFit="1" customWidth="1"/>
    <col min="11529" max="11529" width="34.140625" style="62" bestFit="1" customWidth="1"/>
    <col min="11530" max="11530" width="20.140625" style="62" customWidth="1"/>
    <col min="11531" max="11763" width="9.140625" style="62"/>
    <col min="11764" max="11764" width="8.5703125" style="62" bestFit="1" customWidth="1"/>
    <col min="11765" max="11765" width="12.42578125" style="62" bestFit="1" customWidth="1"/>
    <col min="11766" max="11766" width="48.140625" style="62" customWidth="1"/>
    <col min="11767" max="11778" width="9.7109375" style="62" customWidth="1"/>
    <col min="11779" max="11782" width="14.7109375" style="62" customWidth="1"/>
    <col min="11783" max="11783" width="16.42578125" style="62" customWidth="1"/>
    <col min="11784" max="11784" width="11.5703125" style="62" bestFit="1" customWidth="1"/>
    <col min="11785" max="11785" width="34.140625" style="62" bestFit="1" customWidth="1"/>
    <col min="11786" max="11786" width="20.140625" style="62" customWidth="1"/>
    <col min="11787" max="12019" width="9.140625" style="62"/>
    <col min="12020" max="12020" width="8.5703125" style="62" bestFit="1" customWidth="1"/>
    <col min="12021" max="12021" width="12.42578125" style="62" bestFit="1" customWidth="1"/>
    <col min="12022" max="12022" width="48.140625" style="62" customWidth="1"/>
    <col min="12023" max="12034" width="9.7109375" style="62" customWidth="1"/>
    <col min="12035" max="12038" width="14.7109375" style="62" customWidth="1"/>
    <col min="12039" max="12039" width="16.42578125" style="62" customWidth="1"/>
    <col min="12040" max="12040" width="11.5703125" style="62" bestFit="1" customWidth="1"/>
    <col min="12041" max="12041" width="34.140625" style="62" bestFit="1" customWidth="1"/>
    <col min="12042" max="12042" width="20.140625" style="62" customWidth="1"/>
    <col min="12043" max="12275" width="9.140625" style="62"/>
    <col min="12276" max="12276" width="8.5703125" style="62" bestFit="1" customWidth="1"/>
    <col min="12277" max="12277" width="12.42578125" style="62" bestFit="1" customWidth="1"/>
    <col min="12278" max="12278" width="48.140625" style="62" customWidth="1"/>
    <col min="12279" max="12290" width="9.7109375" style="62" customWidth="1"/>
    <col min="12291" max="12294" width="14.7109375" style="62" customWidth="1"/>
    <col min="12295" max="12295" width="16.42578125" style="62" customWidth="1"/>
    <col min="12296" max="12296" width="11.5703125" style="62" bestFit="1" customWidth="1"/>
    <col min="12297" max="12297" width="34.140625" style="62" bestFit="1" customWidth="1"/>
    <col min="12298" max="12298" width="20.140625" style="62" customWidth="1"/>
    <col min="12299" max="12531" width="9.140625" style="62"/>
    <col min="12532" max="12532" width="8.5703125" style="62" bestFit="1" customWidth="1"/>
    <col min="12533" max="12533" width="12.42578125" style="62" bestFit="1" customWidth="1"/>
    <col min="12534" max="12534" width="48.140625" style="62" customWidth="1"/>
    <col min="12535" max="12546" width="9.7109375" style="62" customWidth="1"/>
    <col min="12547" max="12550" width="14.7109375" style="62" customWidth="1"/>
    <col min="12551" max="12551" width="16.42578125" style="62" customWidth="1"/>
    <col min="12552" max="12552" width="11.5703125" style="62" bestFit="1" customWidth="1"/>
    <col min="12553" max="12553" width="34.140625" style="62" bestFit="1" customWidth="1"/>
    <col min="12554" max="12554" width="20.140625" style="62" customWidth="1"/>
    <col min="12555" max="12787" width="9.140625" style="62"/>
    <col min="12788" max="12788" width="8.5703125" style="62" bestFit="1" customWidth="1"/>
    <col min="12789" max="12789" width="12.42578125" style="62" bestFit="1" customWidth="1"/>
    <col min="12790" max="12790" width="48.140625" style="62" customWidth="1"/>
    <col min="12791" max="12802" width="9.7109375" style="62" customWidth="1"/>
    <col min="12803" max="12806" width="14.7109375" style="62" customWidth="1"/>
    <col min="12807" max="12807" width="16.42578125" style="62" customWidth="1"/>
    <col min="12808" max="12808" width="11.5703125" style="62" bestFit="1" customWidth="1"/>
    <col min="12809" max="12809" width="34.140625" style="62" bestFit="1" customWidth="1"/>
    <col min="12810" max="12810" width="20.140625" style="62" customWidth="1"/>
    <col min="12811" max="13043" width="9.140625" style="62"/>
    <col min="13044" max="13044" width="8.5703125" style="62" bestFit="1" customWidth="1"/>
    <col min="13045" max="13045" width="12.42578125" style="62" bestFit="1" customWidth="1"/>
    <col min="13046" max="13046" width="48.140625" style="62" customWidth="1"/>
    <col min="13047" max="13058" width="9.7109375" style="62" customWidth="1"/>
    <col min="13059" max="13062" width="14.7109375" style="62" customWidth="1"/>
    <col min="13063" max="13063" width="16.42578125" style="62" customWidth="1"/>
    <col min="13064" max="13064" width="11.5703125" style="62" bestFit="1" customWidth="1"/>
    <col min="13065" max="13065" width="34.140625" style="62" bestFit="1" customWidth="1"/>
    <col min="13066" max="13066" width="20.140625" style="62" customWidth="1"/>
    <col min="13067" max="13299" width="9.140625" style="62"/>
    <col min="13300" max="13300" width="8.5703125" style="62" bestFit="1" customWidth="1"/>
    <col min="13301" max="13301" width="12.42578125" style="62" bestFit="1" customWidth="1"/>
    <col min="13302" max="13302" width="48.140625" style="62" customWidth="1"/>
    <col min="13303" max="13314" width="9.7109375" style="62" customWidth="1"/>
    <col min="13315" max="13318" width="14.7109375" style="62" customWidth="1"/>
    <col min="13319" max="13319" width="16.42578125" style="62" customWidth="1"/>
    <col min="13320" max="13320" width="11.5703125" style="62" bestFit="1" customWidth="1"/>
    <col min="13321" max="13321" width="34.140625" style="62" bestFit="1" customWidth="1"/>
    <col min="13322" max="13322" width="20.140625" style="62" customWidth="1"/>
    <col min="13323" max="13555" width="9.140625" style="62"/>
    <col min="13556" max="13556" width="8.5703125" style="62" bestFit="1" customWidth="1"/>
    <col min="13557" max="13557" width="12.42578125" style="62" bestFit="1" customWidth="1"/>
    <col min="13558" max="13558" width="48.140625" style="62" customWidth="1"/>
    <col min="13559" max="13570" width="9.7109375" style="62" customWidth="1"/>
    <col min="13571" max="13574" width="14.7109375" style="62" customWidth="1"/>
    <col min="13575" max="13575" width="16.42578125" style="62" customWidth="1"/>
    <col min="13576" max="13576" width="11.5703125" style="62" bestFit="1" customWidth="1"/>
    <col min="13577" max="13577" width="34.140625" style="62" bestFit="1" customWidth="1"/>
    <col min="13578" max="13578" width="20.140625" style="62" customWidth="1"/>
    <col min="13579" max="13811" width="9.140625" style="62"/>
    <col min="13812" max="13812" width="8.5703125" style="62" bestFit="1" customWidth="1"/>
    <col min="13813" max="13813" width="12.42578125" style="62" bestFit="1" customWidth="1"/>
    <col min="13814" max="13814" width="48.140625" style="62" customWidth="1"/>
    <col min="13815" max="13826" width="9.7109375" style="62" customWidth="1"/>
    <col min="13827" max="13830" width="14.7109375" style="62" customWidth="1"/>
    <col min="13831" max="13831" width="16.42578125" style="62" customWidth="1"/>
    <col min="13832" max="13832" width="11.5703125" style="62" bestFit="1" customWidth="1"/>
    <col min="13833" max="13833" width="34.140625" style="62" bestFit="1" customWidth="1"/>
    <col min="13834" max="13834" width="20.140625" style="62" customWidth="1"/>
    <col min="13835" max="14067" width="9.140625" style="62"/>
    <col min="14068" max="14068" width="8.5703125" style="62" bestFit="1" customWidth="1"/>
    <col min="14069" max="14069" width="12.42578125" style="62" bestFit="1" customWidth="1"/>
    <col min="14070" max="14070" width="48.140625" style="62" customWidth="1"/>
    <col min="14071" max="14082" width="9.7109375" style="62" customWidth="1"/>
    <col min="14083" max="14086" width="14.7109375" style="62" customWidth="1"/>
    <col min="14087" max="14087" width="16.42578125" style="62" customWidth="1"/>
    <col min="14088" max="14088" width="11.5703125" style="62" bestFit="1" customWidth="1"/>
    <col min="14089" max="14089" width="34.140625" style="62" bestFit="1" customWidth="1"/>
    <col min="14090" max="14090" width="20.140625" style="62" customWidth="1"/>
    <col min="14091" max="14323" width="9.140625" style="62"/>
    <col min="14324" max="14324" width="8.5703125" style="62" bestFit="1" customWidth="1"/>
    <col min="14325" max="14325" width="12.42578125" style="62" bestFit="1" customWidth="1"/>
    <col min="14326" max="14326" width="48.140625" style="62" customWidth="1"/>
    <col min="14327" max="14338" width="9.7109375" style="62" customWidth="1"/>
    <col min="14339" max="14342" width="14.7109375" style="62" customWidth="1"/>
    <col min="14343" max="14343" width="16.42578125" style="62" customWidth="1"/>
    <col min="14344" max="14344" width="11.5703125" style="62" bestFit="1" customWidth="1"/>
    <col min="14345" max="14345" width="34.140625" style="62" bestFit="1" customWidth="1"/>
    <col min="14346" max="14346" width="20.140625" style="62" customWidth="1"/>
    <col min="14347" max="14579" width="9.140625" style="62"/>
    <col min="14580" max="14580" width="8.5703125" style="62" bestFit="1" customWidth="1"/>
    <col min="14581" max="14581" width="12.42578125" style="62" bestFit="1" customWidth="1"/>
    <col min="14582" max="14582" width="48.140625" style="62" customWidth="1"/>
    <col min="14583" max="14594" width="9.7109375" style="62" customWidth="1"/>
    <col min="14595" max="14598" width="14.7109375" style="62" customWidth="1"/>
    <col min="14599" max="14599" width="16.42578125" style="62" customWidth="1"/>
    <col min="14600" max="14600" width="11.5703125" style="62" bestFit="1" customWidth="1"/>
    <col min="14601" max="14601" width="34.140625" style="62" bestFit="1" customWidth="1"/>
    <col min="14602" max="14602" width="20.140625" style="62" customWidth="1"/>
    <col min="14603" max="14835" width="9.140625" style="62"/>
    <col min="14836" max="14836" width="8.5703125" style="62" bestFit="1" customWidth="1"/>
    <col min="14837" max="14837" width="12.42578125" style="62" bestFit="1" customWidth="1"/>
    <col min="14838" max="14838" width="48.140625" style="62" customWidth="1"/>
    <col min="14839" max="14850" width="9.7109375" style="62" customWidth="1"/>
    <col min="14851" max="14854" width="14.7109375" style="62" customWidth="1"/>
    <col min="14855" max="14855" width="16.42578125" style="62" customWidth="1"/>
    <col min="14856" max="14856" width="11.5703125" style="62" bestFit="1" customWidth="1"/>
    <col min="14857" max="14857" width="34.140625" style="62" bestFit="1" customWidth="1"/>
    <col min="14858" max="14858" width="20.140625" style="62" customWidth="1"/>
    <col min="14859" max="15091" width="9.140625" style="62"/>
    <col min="15092" max="15092" width="8.5703125" style="62" bestFit="1" customWidth="1"/>
    <col min="15093" max="15093" width="12.42578125" style="62" bestFit="1" customWidth="1"/>
    <col min="15094" max="15094" width="48.140625" style="62" customWidth="1"/>
    <col min="15095" max="15106" width="9.7109375" style="62" customWidth="1"/>
    <col min="15107" max="15110" width="14.7109375" style="62" customWidth="1"/>
    <col min="15111" max="15111" width="16.42578125" style="62" customWidth="1"/>
    <col min="15112" max="15112" width="11.5703125" style="62" bestFit="1" customWidth="1"/>
    <col min="15113" max="15113" width="34.140625" style="62" bestFit="1" customWidth="1"/>
    <col min="15114" max="15114" width="20.140625" style="62" customWidth="1"/>
    <col min="15115" max="15347" width="9.140625" style="62"/>
    <col min="15348" max="15348" width="8.5703125" style="62" bestFit="1" customWidth="1"/>
    <col min="15349" max="15349" width="12.42578125" style="62" bestFit="1" customWidth="1"/>
    <col min="15350" max="15350" width="48.140625" style="62" customWidth="1"/>
    <col min="15351" max="15362" width="9.7109375" style="62" customWidth="1"/>
    <col min="15363" max="15366" width="14.7109375" style="62" customWidth="1"/>
    <col min="15367" max="15367" width="16.42578125" style="62" customWidth="1"/>
    <col min="15368" max="15368" width="11.5703125" style="62" bestFit="1" customWidth="1"/>
    <col min="15369" max="15369" width="34.140625" style="62" bestFit="1" customWidth="1"/>
    <col min="15370" max="15370" width="20.140625" style="62" customWidth="1"/>
    <col min="15371" max="15603" width="9.140625" style="62"/>
    <col min="15604" max="15604" width="8.5703125" style="62" bestFit="1" customWidth="1"/>
    <col min="15605" max="15605" width="12.42578125" style="62" bestFit="1" customWidth="1"/>
    <col min="15606" max="15606" width="48.140625" style="62" customWidth="1"/>
    <col min="15607" max="15618" width="9.7109375" style="62" customWidth="1"/>
    <col min="15619" max="15622" width="14.7109375" style="62" customWidth="1"/>
    <col min="15623" max="15623" width="16.42578125" style="62" customWidth="1"/>
    <col min="15624" max="15624" width="11.5703125" style="62" bestFit="1" customWidth="1"/>
    <col min="15625" max="15625" width="34.140625" style="62" bestFit="1" customWidth="1"/>
    <col min="15626" max="15626" width="20.140625" style="62" customWidth="1"/>
    <col min="15627" max="15859" width="9.140625" style="62"/>
    <col min="15860" max="15860" width="8.5703125" style="62" bestFit="1" customWidth="1"/>
    <col min="15861" max="15861" width="12.42578125" style="62" bestFit="1" customWidth="1"/>
    <col min="15862" max="15862" width="48.140625" style="62" customWidth="1"/>
    <col min="15863" max="15874" width="9.7109375" style="62" customWidth="1"/>
    <col min="15875" max="15878" width="14.7109375" style="62" customWidth="1"/>
    <col min="15879" max="15879" width="16.42578125" style="62" customWidth="1"/>
    <col min="15880" max="15880" width="11.5703125" style="62" bestFit="1" customWidth="1"/>
    <col min="15881" max="15881" width="34.140625" style="62" bestFit="1" customWidth="1"/>
    <col min="15882" max="15882" width="20.140625" style="62" customWidth="1"/>
    <col min="15883" max="16115" width="9.140625" style="62"/>
    <col min="16116" max="16116" width="8.5703125" style="62" bestFit="1" customWidth="1"/>
    <col min="16117" max="16117" width="12.42578125" style="62" bestFit="1" customWidth="1"/>
    <col min="16118" max="16118" width="48.140625" style="62" customWidth="1"/>
    <col min="16119" max="16130" width="9.7109375" style="62" customWidth="1"/>
    <col min="16131" max="16134" width="14.7109375" style="62" customWidth="1"/>
    <col min="16135" max="16135" width="16.42578125" style="62" customWidth="1"/>
    <col min="16136" max="16136" width="11.5703125" style="62" bestFit="1" customWidth="1"/>
    <col min="16137" max="16137" width="34.140625" style="62" bestFit="1" customWidth="1"/>
    <col min="16138" max="16138" width="20.140625" style="62" customWidth="1"/>
    <col min="16139" max="16384" width="9.140625" style="62"/>
  </cols>
  <sheetData>
    <row r="1" spans="1:11" s="204" customFormat="1" ht="42" customHeight="1">
      <c r="A1" s="440" t="s">
        <v>1839</v>
      </c>
      <c r="B1" s="440"/>
      <c r="C1" s="440"/>
      <c r="D1" s="440"/>
      <c r="E1" s="440"/>
      <c r="F1" s="440"/>
      <c r="G1" s="440"/>
      <c r="H1" s="440"/>
      <c r="I1" s="440"/>
      <c r="J1" s="440"/>
    </row>
    <row r="2" spans="1:11" s="206" customFormat="1" ht="15.75">
      <c r="A2" s="223">
        <v>1</v>
      </c>
      <c r="B2" s="223">
        <v>2</v>
      </c>
      <c r="C2" s="223">
        <v>3</v>
      </c>
      <c r="D2" s="224">
        <v>4</v>
      </c>
      <c r="E2" s="223">
        <v>5</v>
      </c>
      <c r="F2" s="223">
        <v>6</v>
      </c>
      <c r="G2" s="223">
        <v>7</v>
      </c>
      <c r="H2" s="223">
        <v>8</v>
      </c>
      <c r="I2" s="223">
        <v>9</v>
      </c>
      <c r="J2" s="223">
        <v>10</v>
      </c>
    </row>
    <row r="3" spans="1:11" s="206" customFormat="1" ht="30" customHeight="1">
      <c r="A3" s="225" t="s">
        <v>1813</v>
      </c>
      <c r="B3" s="225" t="s">
        <v>137</v>
      </c>
      <c r="C3" s="223" t="s">
        <v>0</v>
      </c>
      <c r="D3" s="226" t="s">
        <v>1814</v>
      </c>
      <c r="E3" s="225" t="s">
        <v>13</v>
      </c>
      <c r="F3" s="225" t="s">
        <v>1815</v>
      </c>
      <c r="G3" s="225" t="s">
        <v>1816</v>
      </c>
      <c r="H3" s="225" t="s">
        <v>1817</v>
      </c>
      <c r="I3" s="225" t="s">
        <v>1818</v>
      </c>
      <c r="J3" s="225" t="s">
        <v>1819</v>
      </c>
    </row>
    <row r="4" spans="1:11" s="206" customFormat="1" ht="15.75">
      <c r="A4" s="225">
        <v>1</v>
      </c>
      <c r="B4" s="225">
        <v>2</v>
      </c>
      <c r="C4" s="225">
        <v>3</v>
      </c>
      <c r="D4" s="224">
        <v>4</v>
      </c>
      <c r="E4" s="224">
        <v>5</v>
      </c>
      <c r="F4" s="224">
        <v>6</v>
      </c>
      <c r="G4" s="224" t="s">
        <v>1820</v>
      </c>
      <c r="H4" s="224">
        <v>8</v>
      </c>
      <c r="I4" s="224" t="s">
        <v>1821</v>
      </c>
      <c r="J4" s="224" t="s">
        <v>1822</v>
      </c>
    </row>
    <row r="5" spans="1:11" s="205" customFormat="1" ht="25.5" customHeight="1">
      <c r="A5" s="227"/>
      <c r="B5" s="227"/>
      <c r="C5" s="228" t="s">
        <v>154</v>
      </c>
      <c r="D5" s="229"/>
      <c r="E5" s="230"/>
      <c r="F5" s="231"/>
      <c r="G5" s="231"/>
      <c r="H5" s="231"/>
      <c r="I5" s="232"/>
      <c r="J5" s="230"/>
    </row>
    <row r="6" spans="1:11" s="205" customFormat="1" ht="69.75" customHeight="1">
      <c r="A6" s="227"/>
      <c r="B6" s="233" t="s">
        <v>1861</v>
      </c>
      <c r="C6" s="234" t="s">
        <v>1856</v>
      </c>
      <c r="D6" s="229"/>
      <c r="E6" s="235"/>
      <c r="F6" s="236"/>
      <c r="G6" s="236"/>
      <c r="H6" s="236"/>
      <c r="I6" s="237"/>
      <c r="J6" s="238"/>
      <c r="K6" s="109"/>
    </row>
    <row r="7" spans="1:11" s="205" customFormat="1" ht="21" customHeight="1">
      <c r="A7" s="227"/>
      <c r="B7" s="233"/>
      <c r="C7" s="239" t="s">
        <v>1857</v>
      </c>
      <c r="D7" s="229"/>
      <c r="E7" s="235"/>
      <c r="F7" s="236"/>
      <c r="G7" s="236"/>
      <c r="H7" s="236"/>
      <c r="I7" s="237"/>
      <c r="J7" s="238"/>
      <c r="K7" s="109"/>
    </row>
    <row r="8" spans="1:11" s="205" customFormat="1" ht="25.5" customHeight="1">
      <c r="A8" s="227" t="s">
        <v>1250</v>
      </c>
      <c r="B8" s="227"/>
      <c r="C8" s="232" t="s">
        <v>1848</v>
      </c>
      <c r="D8" s="229">
        <v>1</v>
      </c>
      <c r="E8" s="235" t="s">
        <v>17</v>
      </c>
      <c r="F8" s="240">
        <v>15000</v>
      </c>
      <c r="G8" s="240">
        <f>F8*D8</f>
        <v>15000</v>
      </c>
      <c r="H8" s="240">
        <v>10000</v>
      </c>
      <c r="I8" s="240">
        <f>H8*D8</f>
        <v>10000</v>
      </c>
      <c r="J8" s="240">
        <f>I8+G8</f>
        <v>25000</v>
      </c>
    </row>
    <row r="9" spans="1:11" s="205" customFormat="1" ht="25.5" customHeight="1">
      <c r="A9" s="227" t="s">
        <v>1250</v>
      </c>
      <c r="B9" s="227"/>
      <c r="C9" s="232" t="s">
        <v>1849</v>
      </c>
      <c r="D9" s="229">
        <v>1</v>
      </c>
      <c r="E9" s="235" t="s">
        <v>17</v>
      </c>
      <c r="F9" s="240">
        <v>15000</v>
      </c>
      <c r="G9" s="240">
        <f t="shared" ref="G9:G15" si="0">F9*D9</f>
        <v>15000</v>
      </c>
      <c r="H9" s="240">
        <v>10000</v>
      </c>
      <c r="I9" s="240">
        <f t="shared" ref="I9:I15" si="1">H9*D9</f>
        <v>10000</v>
      </c>
      <c r="J9" s="240">
        <f t="shared" ref="J9:J15" si="2">I9+G9</f>
        <v>25000</v>
      </c>
    </row>
    <row r="10" spans="1:11" s="205" customFormat="1" ht="25.5" customHeight="1">
      <c r="A10" s="227" t="s">
        <v>105</v>
      </c>
      <c r="B10" s="227"/>
      <c r="C10" s="232" t="s">
        <v>1850</v>
      </c>
      <c r="D10" s="229">
        <v>1</v>
      </c>
      <c r="E10" s="235" t="s">
        <v>17</v>
      </c>
      <c r="F10" s="240">
        <v>8000</v>
      </c>
      <c r="G10" s="240">
        <f t="shared" si="0"/>
        <v>8000</v>
      </c>
      <c r="H10" s="240">
        <v>8000</v>
      </c>
      <c r="I10" s="240">
        <f t="shared" si="1"/>
        <v>8000</v>
      </c>
      <c r="J10" s="240">
        <f t="shared" si="2"/>
        <v>16000</v>
      </c>
    </row>
    <row r="11" spans="1:11" s="205" customFormat="1" ht="23.25" customHeight="1">
      <c r="A11" s="227" t="s">
        <v>107</v>
      </c>
      <c r="B11" s="235"/>
      <c r="C11" s="232" t="s">
        <v>1851</v>
      </c>
      <c r="D11" s="229">
        <v>1</v>
      </c>
      <c r="E11" s="235" t="s">
        <v>17</v>
      </c>
      <c r="F11" s="240">
        <v>8000</v>
      </c>
      <c r="G11" s="240">
        <f t="shared" si="0"/>
        <v>8000</v>
      </c>
      <c r="H11" s="240">
        <v>8000</v>
      </c>
      <c r="I11" s="240">
        <f t="shared" si="1"/>
        <v>8000</v>
      </c>
      <c r="J11" s="240">
        <f t="shared" si="2"/>
        <v>16000</v>
      </c>
    </row>
    <row r="12" spans="1:11" s="205" customFormat="1" ht="25.5" customHeight="1">
      <c r="A12" s="227" t="s">
        <v>115</v>
      </c>
      <c r="B12" s="227"/>
      <c r="C12" s="232" t="s">
        <v>1852</v>
      </c>
      <c r="D12" s="229">
        <v>1</v>
      </c>
      <c r="E12" s="235" t="s">
        <v>17</v>
      </c>
      <c r="F12" s="240">
        <v>8000</v>
      </c>
      <c r="G12" s="240">
        <f t="shared" si="0"/>
        <v>8000</v>
      </c>
      <c r="H12" s="240">
        <v>8000</v>
      </c>
      <c r="I12" s="240">
        <f t="shared" si="1"/>
        <v>8000</v>
      </c>
      <c r="J12" s="240">
        <f t="shared" si="2"/>
        <v>16000</v>
      </c>
    </row>
    <row r="13" spans="1:11" s="205" customFormat="1" ht="25.5" customHeight="1">
      <c r="A13" s="227" t="s">
        <v>1824</v>
      </c>
      <c r="B13" s="227"/>
      <c r="C13" s="232" t="s">
        <v>1853</v>
      </c>
      <c r="D13" s="229">
        <v>1</v>
      </c>
      <c r="E13" s="235" t="s">
        <v>17</v>
      </c>
      <c r="F13" s="240">
        <v>8000</v>
      </c>
      <c r="G13" s="240">
        <f t="shared" si="0"/>
        <v>8000</v>
      </c>
      <c r="H13" s="240">
        <v>8000</v>
      </c>
      <c r="I13" s="240">
        <f t="shared" si="1"/>
        <v>8000</v>
      </c>
      <c r="J13" s="240">
        <f t="shared" si="2"/>
        <v>16000</v>
      </c>
    </row>
    <row r="14" spans="1:11" s="205" customFormat="1" ht="24.75" customHeight="1">
      <c r="A14" s="227"/>
      <c r="B14" s="227"/>
      <c r="C14" s="232" t="s">
        <v>1854</v>
      </c>
      <c r="D14" s="229">
        <v>1</v>
      </c>
      <c r="E14" s="235" t="s">
        <v>17</v>
      </c>
      <c r="F14" s="240">
        <v>8000</v>
      </c>
      <c r="G14" s="240">
        <f t="shared" si="0"/>
        <v>8000</v>
      </c>
      <c r="H14" s="240">
        <v>8000</v>
      </c>
      <c r="I14" s="240">
        <f t="shared" si="1"/>
        <v>8000</v>
      </c>
      <c r="J14" s="240">
        <f t="shared" si="2"/>
        <v>16000</v>
      </c>
      <c r="K14" s="214"/>
    </row>
    <row r="15" spans="1:11" s="205" customFormat="1" ht="25.5" customHeight="1">
      <c r="A15" s="227"/>
      <c r="B15" s="227"/>
      <c r="C15" s="232" t="s">
        <v>1855</v>
      </c>
      <c r="D15" s="229">
        <v>1</v>
      </c>
      <c r="E15" s="235" t="s">
        <v>17</v>
      </c>
      <c r="F15" s="240">
        <v>8000</v>
      </c>
      <c r="G15" s="240">
        <f t="shared" si="0"/>
        <v>8000</v>
      </c>
      <c r="H15" s="240">
        <v>8000</v>
      </c>
      <c r="I15" s="240">
        <f t="shared" si="1"/>
        <v>8000</v>
      </c>
      <c r="J15" s="240">
        <f t="shared" si="2"/>
        <v>16000</v>
      </c>
    </row>
    <row r="16" spans="1:11" s="205" customFormat="1" ht="47.25" customHeight="1">
      <c r="A16" s="227"/>
      <c r="B16" s="233" t="s">
        <v>18</v>
      </c>
      <c r="C16" s="234" t="s">
        <v>1860</v>
      </c>
      <c r="D16" s="229"/>
      <c r="E16" s="235"/>
      <c r="F16" s="236"/>
      <c r="G16" s="238"/>
      <c r="H16" s="236"/>
      <c r="I16" s="237"/>
      <c r="J16" s="238"/>
    </row>
    <row r="17" spans="1:14" s="205" customFormat="1" ht="25.5" customHeight="1">
      <c r="A17" s="227"/>
      <c r="B17" s="227"/>
      <c r="C17" s="228" t="s">
        <v>140</v>
      </c>
      <c r="D17" s="229"/>
      <c r="E17" s="235"/>
      <c r="F17" s="236"/>
      <c r="G17" s="238"/>
      <c r="H17" s="236"/>
      <c r="I17" s="237"/>
      <c r="J17" s="238"/>
    </row>
    <row r="18" spans="1:14" s="205" customFormat="1" ht="15.75">
      <c r="A18" s="227" t="s">
        <v>107</v>
      </c>
      <c r="B18" s="227"/>
      <c r="C18" s="241" t="s">
        <v>1841</v>
      </c>
      <c r="D18" s="229">
        <v>1</v>
      </c>
      <c r="E18" s="235" t="s">
        <v>17</v>
      </c>
      <c r="F18" s="240">
        <v>18000</v>
      </c>
      <c r="G18" s="240">
        <f t="shared" ref="G18:G19" si="3">F18*D18</f>
        <v>18000</v>
      </c>
      <c r="H18" s="240">
        <v>2000</v>
      </c>
      <c r="I18" s="240">
        <f t="shared" ref="I18:I19" si="4">H18*D18</f>
        <v>2000</v>
      </c>
      <c r="J18" s="240">
        <f t="shared" ref="J18:J19" si="5">I18+G18</f>
        <v>20000</v>
      </c>
    </row>
    <row r="19" spans="1:14" s="205" customFormat="1" ht="15.75">
      <c r="A19" s="227" t="s">
        <v>115</v>
      </c>
      <c r="B19" s="227"/>
      <c r="C19" s="241" t="s">
        <v>1842</v>
      </c>
      <c r="D19" s="229">
        <v>1</v>
      </c>
      <c r="E19" s="235" t="s">
        <v>17</v>
      </c>
      <c r="F19" s="240">
        <v>18000</v>
      </c>
      <c r="G19" s="240">
        <f t="shared" si="3"/>
        <v>18000</v>
      </c>
      <c r="H19" s="240">
        <v>2000</v>
      </c>
      <c r="I19" s="240">
        <f t="shared" si="4"/>
        <v>2000</v>
      </c>
      <c r="J19" s="240">
        <f t="shared" si="5"/>
        <v>20000</v>
      </c>
    </row>
    <row r="20" spans="1:14" s="216" customFormat="1" ht="30" customHeight="1">
      <c r="A20" s="225" t="s">
        <v>150</v>
      </c>
      <c r="B20" s="225" t="s">
        <v>150</v>
      </c>
      <c r="C20" s="242" t="s">
        <v>1823</v>
      </c>
      <c r="D20" s="226"/>
      <c r="E20" s="243"/>
      <c r="F20" s="244"/>
      <c r="G20" s="244"/>
      <c r="H20" s="244"/>
      <c r="I20" s="244"/>
      <c r="J20" s="244"/>
      <c r="K20" s="215"/>
    </row>
    <row r="21" spans="1:14" s="205" customFormat="1" ht="78.75">
      <c r="A21" s="227" t="s">
        <v>1824</v>
      </c>
      <c r="B21" s="235" t="s">
        <v>1838</v>
      </c>
      <c r="C21" s="245" t="s">
        <v>1834</v>
      </c>
      <c r="D21" s="229"/>
      <c r="E21" s="235"/>
      <c r="F21" s="236"/>
      <c r="G21" s="238"/>
      <c r="H21" s="238"/>
      <c r="I21" s="237"/>
      <c r="J21" s="238"/>
    </row>
    <row r="22" spans="1:14" s="205" customFormat="1" ht="25.5" customHeight="1">
      <c r="A22" s="227" t="s">
        <v>397</v>
      </c>
      <c r="B22" s="227"/>
      <c r="C22" s="246" t="s">
        <v>1826</v>
      </c>
      <c r="D22" s="229">
        <v>73</v>
      </c>
      <c r="E22" s="235" t="s">
        <v>11</v>
      </c>
      <c r="F22" s="240">
        <v>450</v>
      </c>
      <c r="G22" s="240">
        <f t="shared" ref="G22:G23" si="6">F22*D22</f>
        <v>32850</v>
      </c>
      <c r="H22" s="240">
        <v>150</v>
      </c>
      <c r="I22" s="240">
        <f t="shared" ref="I22:I23" si="7">H22*D22</f>
        <v>10950</v>
      </c>
      <c r="J22" s="240">
        <f t="shared" ref="J22:J23" si="8">I22+G22</f>
        <v>43800</v>
      </c>
    </row>
    <row r="23" spans="1:14" s="205" customFormat="1" ht="25.5" customHeight="1">
      <c r="A23" s="227"/>
      <c r="B23" s="227"/>
      <c r="C23" s="246" t="s">
        <v>1825</v>
      </c>
      <c r="D23" s="229">
        <v>20</v>
      </c>
      <c r="E23" s="235" t="s">
        <v>11</v>
      </c>
      <c r="F23" s="240">
        <v>515</v>
      </c>
      <c r="G23" s="240">
        <f t="shared" si="6"/>
        <v>10300</v>
      </c>
      <c r="H23" s="240">
        <v>175</v>
      </c>
      <c r="I23" s="240">
        <f t="shared" si="7"/>
        <v>3500</v>
      </c>
      <c r="J23" s="240">
        <f t="shared" si="8"/>
        <v>13800</v>
      </c>
    </row>
    <row r="24" spans="1:14" s="205" customFormat="1" ht="60" customHeight="1">
      <c r="A24" s="227" t="s">
        <v>398</v>
      </c>
      <c r="B24" s="233" t="s">
        <v>1858</v>
      </c>
      <c r="C24" s="234" t="s">
        <v>1859</v>
      </c>
      <c r="D24" s="229"/>
      <c r="E24" s="235"/>
      <c r="F24" s="236"/>
      <c r="G24" s="238"/>
      <c r="H24" s="238"/>
      <c r="I24" s="237"/>
      <c r="J24" s="238"/>
    </row>
    <row r="25" spans="1:14" s="205" customFormat="1" ht="25.5" customHeight="1">
      <c r="A25" s="227"/>
      <c r="B25" s="227"/>
      <c r="C25" s="228" t="s">
        <v>1843</v>
      </c>
      <c r="D25" s="229"/>
      <c r="E25" s="235"/>
      <c r="F25" s="236"/>
      <c r="G25" s="238"/>
      <c r="H25" s="238"/>
      <c r="I25" s="237"/>
      <c r="J25" s="238"/>
    </row>
    <row r="26" spans="1:14" s="205" customFormat="1" ht="25.5" customHeight="1">
      <c r="A26" s="227" t="s">
        <v>1252</v>
      </c>
      <c r="B26" s="227"/>
      <c r="C26" s="241" t="s">
        <v>1845</v>
      </c>
      <c r="D26" s="229">
        <v>350</v>
      </c>
      <c r="E26" s="235" t="s">
        <v>11</v>
      </c>
      <c r="F26" s="240">
        <v>600</v>
      </c>
      <c r="G26" s="240">
        <f t="shared" ref="G26:G31" si="9">F26*D26</f>
        <v>210000</v>
      </c>
      <c r="H26" s="240">
        <v>150</v>
      </c>
      <c r="I26" s="240">
        <f t="shared" ref="I26:I31" si="10">H26*D26</f>
        <v>52500</v>
      </c>
      <c r="J26" s="240">
        <f t="shared" ref="J26:J31" si="11">I26+G26</f>
        <v>262500</v>
      </c>
    </row>
    <row r="27" spans="1:14" s="205" customFormat="1" ht="25.5" customHeight="1">
      <c r="A27" s="227" t="s">
        <v>1251</v>
      </c>
      <c r="B27" s="227"/>
      <c r="C27" s="241" t="s">
        <v>1844</v>
      </c>
      <c r="D27" s="229">
        <v>26</v>
      </c>
      <c r="E27" s="235" t="s">
        <v>11</v>
      </c>
      <c r="F27" s="240">
        <v>735</v>
      </c>
      <c r="G27" s="240">
        <f t="shared" si="9"/>
        <v>19110</v>
      </c>
      <c r="H27" s="240">
        <v>150</v>
      </c>
      <c r="I27" s="240">
        <f t="shared" si="10"/>
        <v>3900</v>
      </c>
      <c r="J27" s="240">
        <f t="shared" si="11"/>
        <v>23010</v>
      </c>
    </row>
    <row r="28" spans="1:14" s="207" customFormat="1" ht="21" customHeight="1">
      <c r="A28" s="227"/>
      <c r="B28" s="241"/>
      <c r="C28" s="247" t="s">
        <v>1847</v>
      </c>
      <c r="D28" s="241"/>
      <c r="E28" s="241"/>
      <c r="F28" s="240"/>
      <c r="G28" s="240">
        <f t="shared" si="9"/>
        <v>0</v>
      </c>
      <c r="H28" s="240"/>
      <c r="I28" s="240">
        <f t="shared" si="10"/>
        <v>0</v>
      </c>
      <c r="J28" s="240">
        <f t="shared" si="11"/>
        <v>0</v>
      </c>
      <c r="K28" s="206"/>
      <c r="L28" s="206"/>
      <c r="M28" s="206"/>
      <c r="N28" s="206"/>
    </row>
    <row r="29" spans="1:14" s="207" customFormat="1" ht="23.25" customHeight="1">
      <c r="A29" s="227"/>
      <c r="B29" s="227"/>
      <c r="C29" s="241" t="s">
        <v>1846</v>
      </c>
      <c r="D29" s="229">
        <v>97</v>
      </c>
      <c r="E29" s="235" t="s">
        <v>11</v>
      </c>
      <c r="F29" s="240">
        <v>950</v>
      </c>
      <c r="G29" s="240">
        <f t="shared" si="9"/>
        <v>92150</v>
      </c>
      <c r="H29" s="240">
        <v>175</v>
      </c>
      <c r="I29" s="240">
        <f t="shared" si="10"/>
        <v>16975</v>
      </c>
      <c r="J29" s="240">
        <f t="shared" si="11"/>
        <v>109125</v>
      </c>
      <c r="K29" s="206"/>
      <c r="L29" s="206"/>
      <c r="M29" s="206"/>
      <c r="N29" s="206"/>
    </row>
    <row r="30" spans="1:14" s="207" customFormat="1" ht="23.25" customHeight="1">
      <c r="A30" s="227"/>
      <c r="B30" s="227"/>
      <c r="C30" s="248" t="s">
        <v>1844</v>
      </c>
      <c r="D30" s="229">
        <v>191</v>
      </c>
      <c r="E30" s="235" t="s">
        <v>11</v>
      </c>
      <c r="F30" s="240">
        <v>735</v>
      </c>
      <c r="G30" s="240">
        <f t="shared" si="9"/>
        <v>140385</v>
      </c>
      <c r="H30" s="240">
        <v>150</v>
      </c>
      <c r="I30" s="240">
        <f t="shared" si="10"/>
        <v>28650</v>
      </c>
      <c r="J30" s="240">
        <f t="shared" si="11"/>
        <v>169035</v>
      </c>
      <c r="K30" s="206"/>
      <c r="L30" s="206"/>
      <c r="M30" s="206"/>
      <c r="N30" s="206"/>
    </row>
    <row r="31" spans="1:14" s="207" customFormat="1" ht="23.25" customHeight="1">
      <c r="A31" s="227"/>
      <c r="B31" s="227"/>
      <c r="C31" s="248" t="s">
        <v>1862</v>
      </c>
      <c r="D31" s="229">
        <v>87</v>
      </c>
      <c r="E31" s="235" t="s">
        <v>11</v>
      </c>
      <c r="F31" s="240">
        <v>1290</v>
      </c>
      <c r="G31" s="240">
        <f t="shared" si="9"/>
        <v>112230</v>
      </c>
      <c r="H31" s="240">
        <v>200</v>
      </c>
      <c r="I31" s="240">
        <f t="shared" si="10"/>
        <v>17400</v>
      </c>
      <c r="J31" s="240">
        <f t="shared" si="11"/>
        <v>129630</v>
      </c>
      <c r="K31" s="206"/>
      <c r="L31" s="206"/>
      <c r="M31" s="206"/>
      <c r="N31" s="206"/>
    </row>
    <row r="32" spans="1:14" s="216" customFormat="1" ht="30" customHeight="1">
      <c r="A32" s="225" t="s">
        <v>150</v>
      </c>
      <c r="B32" s="225" t="s">
        <v>150</v>
      </c>
      <c r="C32" s="242" t="s">
        <v>1863</v>
      </c>
      <c r="D32" s="226"/>
      <c r="E32" s="243"/>
      <c r="F32" s="244"/>
      <c r="G32" s="244"/>
      <c r="H32" s="244"/>
      <c r="I32" s="244"/>
      <c r="J32" s="244"/>
      <c r="K32" s="215"/>
    </row>
    <row r="33" spans="1:4095" s="206" customFormat="1" ht="25.5" customHeight="1">
      <c r="A33" s="227"/>
      <c r="B33" s="249"/>
      <c r="C33" s="228" t="s">
        <v>117</v>
      </c>
      <c r="D33" s="250"/>
      <c r="E33" s="251"/>
      <c r="F33" s="252"/>
      <c r="G33" s="252"/>
      <c r="H33" s="253"/>
      <c r="I33" s="252"/>
      <c r="J33" s="252"/>
      <c r="K33" s="208"/>
    </row>
    <row r="34" spans="1:4095" s="206" customFormat="1" ht="50.25" customHeight="1">
      <c r="A34" s="227" t="s">
        <v>1250</v>
      </c>
      <c r="B34" s="227" t="s">
        <v>1286</v>
      </c>
      <c r="C34" s="232" t="s">
        <v>1389</v>
      </c>
      <c r="D34" s="229">
        <v>1</v>
      </c>
      <c r="E34" s="235" t="s">
        <v>1</v>
      </c>
      <c r="F34" s="240">
        <v>15000</v>
      </c>
      <c r="G34" s="240">
        <f t="shared" ref="G34:G45" si="12">F34*D34</f>
        <v>15000</v>
      </c>
      <c r="H34" s="240">
        <v>5000</v>
      </c>
      <c r="I34" s="240">
        <f t="shared" ref="I34:I45" si="13">H34*D34</f>
        <v>5000</v>
      </c>
      <c r="J34" s="240">
        <f t="shared" ref="J34:J45" si="14">I34+G34</f>
        <v>20000</v>
      </c>
      <c r="K34" s="208"/>
    </row>
    <row r="35" spans="1:4095" s="206" customFormat="1" ht="50.25" customHeight="1">
      <c r="A35" s="227" t="s">
        <v>105</v>
      </c>
      <c r="B35" s="227" t="s">
        <v>1287</v>
      </c>
      <c r="C35" s="232" t="s">
        <v>119</v>
      </c>
      <c r="D35" s="229">
        <v>1</v>
      </c>
      <c r="E35" s="235" t="s">
        <v>1</v>
      </c>
      <c r="F35" s="240">
        <v>80000</v>
      </c>
      <c r="G35" s="240">
        <f t="shared" si="12"/>
        <v>80000</v>
      </c>
      <c r="H35" s="240">
        <v>20000</v>
      </c>
      <c r="I35" s="240">
        <f t="shared" si="13"/>
        <v>20000</v>
      </c>
      <c r="J35" s="240">
        <f t="shared" si="14"/>
        <v>100000</v>
      </c>
      <c r="K35" s="208"/>
    </row>
    <row r="36" spans="1:4095" s="206" customFormat="1" ht="50.25" customHeight="1">
      <c r="A36" s="227" t="s">
        <v>107</v>
      </c>
      <c r="B36" s="227" t="s">
        <v>173</v>
      </c>
      <c r="C36" s="232" t="s">
        <v>174</v>
      </c>
      <c r="D36" s="229">
        <v>1</v>
      </c>
      <c r="E36" s="235" t="s">
        <v>1</v>
      </c>
      <c r="F36" s="240">
        <v>75000</v>
      </c>
      <c r="G36" s="240">
        <f t="shared" si="12"/>
        <v>75000</v>
      </c>
      <c r="H36" s="240">
        <v>25000</v>
      </c>
      <c r="I36" s="240">
        <f t="shared" si="13"/>
        <v>25000</v>
      </c>
      <c r="J36" s="240">
        <f t="shared" si="14"/>
        <v>100000</v>
      </c>
      <c r="K36" s="208"/>
    </row>
    <row r="37" spans="1:4095" s="206" customFormat="1" ht="29.25" customHeight="1">
      <c r="A37" s="227" t="s">
        <v>1824</v>
      </c>
      <c r="B37" s="227" t="s">
        <v>1429</v>
      </c>
      <c r="C37" s="232" t="s">
        <v>1836</v>
      </c>
      <c r="D37" s="229">
        <v>1</v>
      </c>
      <c r="E37" s="235" t="s">
        <v>1</v>
      </c>
      <c r="F37" s="240">
        <v>15000</v>
      </c>
      <c r="G37" s="240">
        <f t="shared" si="12"/>
        <v>15000</v>
      </c>
      <c r="H37" s="240">
        <v>5000</v>
      </c>
      <c r="I37" s="240">
        <f t="shared" si="13"/>
        <v>5000</v>
      </c>
      <c r="J37" s="240">
        <f t="shared" si="14"/>
        <v>20000</v>
      </c>
      <c r="K37" s="208"/>
    </row>
    <row r="38" spans="1:4095" s="206" customFormat="1" ht="46.5" customHeight="1">
      <c r="A38" s="227" t="s">
        <v>397</v>
      </c>
      <c r="B38" s="227" t="s">
        <v>1806</v>
      </c>
      <c r="C38" s="232" t="s">
        <v>122</v>
      </c>
      <c r="D38" s="229">
        <v>1</v>
      </c>
      <c r="E38" s="235" t="s">
        <v>1</v>
      </c>
      <c r="F38" s="240">
        <v>35000</v>
      </c>
      <c r="G38" s="240">
        <f t="shared" si="12"/>
        <v>35000</v>
      </c>
      <c r="H38" s="240">
        <v>8000</v>
      </c>
      <c r="I38" s="240">
        <f t="shared" si="13"/>
        <v>8000</v>
      </c>
      <c r="J38" s="240">
        <f t="shared" si="14"/>
        <v>43000</v>
      </c>
      <c r="K38" s="208"/>
    </row>
    <row r="39" spans="1:4095" s="205" customFormat="1" ht="25.5" customHeight="1">
      <c r="A39" s="227"/>
      <c r="B39" s="227" t="s">
        <v>1809</v>
      </c>
      <c r="C39" s="228" t="s">
        <v>123</v>
      </c>
      <c r="D39" s="229"/>
      <c r="E39" s="235"/>
      <c r="F39" s="240"/>
      <c r="G39" s="240">
        <f t="shared" si="12"/>
        <v>0</v>
      </c>
      <c r="H39" s="240"/>
      <c r="I39" s="240">
        <f t="shared" si="13"/>
        <v>0</v>
      </c>
      <c r="J39" s="240">
        <f t="shared" si="14"/>
        <v>0</v>
      </c>
    </row>
    <row r="40" spans="1:4095" s="205" customFormat="1" ht="15.75">
      <c r="A40" s="227" t="s">
        <v>398</v>
      </c>
      <c r="B40" s="227"/>
      <c r="C40" s="232" t="s">
        <v>146</v>
      </c>
      <c r="D40" s="229">
        <v>1</v>
      </c>
      <c r="E40" s="235" t="s">
        <v>1</v>
      </c>
      <c r="F40" s="240">
        <v>10000</v>
      </c>
      <c r="G40" s="240">
        <f t="shared" si="12"/>
        <v>10000</v>
      </c>
      <c r="H40" s="240">
        <v>15000</v>
      </c>
      <c r="I40" s="240">
        <f t="shared" si="13"/>
        <v>15000</v>
      </c>
      <c r="J40" s="240">
        <f t="shared" si="14"/>
        <v>25000</v>
      </c>
    </row>
    <row r="41" spans="1:4095" s="205" customFormat="1" ht="15.75">
      <c r="A41" s="227" t="s">
        <v>1251</v>
      </c>
      <c r="B41" s="227"/>
      <c r="C41" s="232" t="s">
        <v>147</v>
      </c>
      <c r="D41" s="229">
        <v>1</v>
      </c>
      <c r="E41" s="235" t="s">
        <v>1</v>
      </c>
      <c r="F41" s="240">
        <v>10000</v>
      </c>
      <c r="G41" s="240">
        <f t="shared" si="12"/>
        <v>10000</v>
      </c>
      <c r="H41" s="240">
        <v>10000</v>
      </c>
      <c r="I41" s="240">
        <f t="shared" si="13"/>
        <v>10000</v>
      </c>
      <c r="J41" s="240">
        <f t="shared" si="14"/>
        <v>20000</v>
      </c>
    </row>
    <row r="42" spans="1:4095" s="205" customFormat="1" ht="25.5" customHeight="1">
      <c r="A42" s="227"/>
      <c r="B42" s="227" t="s">
        <v>1810</v>
      </c>
      <c r="C42" s="228" t="s">
        <v>1835</v>
      </c>
      <c r="D42" s="229"/>
      <c r="E42" s="235"/>
      <c r="F42" s="240"/>
      <c r="G42" s="240">
        <f t="shared" si="12"/>
        <v>0</v>
      </c>
      <c r="H42" s="240"/>
      <c r="I42" s="240">
        <f t="shared" si="13"/>
        <v>0</v>
      </c>
      <c r="J42" s="240">
        <f t="shared" si="14"/>
        <v>0</v>
      </c>
    </row>
    <row r="43" spans="1:4095" s="205" customFormat="1" ht="15.75">
      <c r="A43" s="227" t="s">
        <v>1252</v>
      </c>
      <c r="B43" s="227"/>
      <c r="C43" s="232" t="s">
        <v>148</v>
      </c>
      <c r="D43" s="229">
        <v>1</v>
      </c>
      <c r="E43" s="235" t="s">
        <v>1</v>
      </c>
      <c r="F43" s="240">
        <v>0</v>
      </c>
      <c r="G43" s="240">
        <f t="shared" si="12"/>
        <v>0</v>
      </c>
      <c r="H43" s="240">
        <v>50000</v>
      </c>
      <c r="I43" s="240">
        <f t="shared" si="13"/>
        <v>50000</v>
      </c>
      <c r="J43" s="240">
        <f t="shared" si="14"/>
        <v>50000</v>
      </c>
    </row>
    <row r="44" spans="1:4095" s="205" customFormat="1" ht="25.5" customHeight="1">
      <c r="A44" s="227"/>
      <c r="B44" s="227"/>
      <c r="C44" s="228" t="s">
        <v>128</v>
      </c>
      <c r="D44" s="229"/>
      <c r="E44" s="235"/>
      <c r="F44" s="240"/>
      <c r="G44" s="240">
        <f t="shared" si="12"/>
        <v>0</v>
      </c>
      <c r="H44" s="240"/>
      <c r="I44" s="240">
        <f t="shared" si="13"/>
        <v>0</v>
      </c>
      <c r="J44" s="240">
        <f t="shared" si="14"/>
        <v>0</v>
      </c>
    </row>
    <row r="45" spans="1:4095" s="205" customFormat="1" ht="37.5" customHeight="1">
      <c r="A45" s="227" t="s">
        <v>1253</v>
      </c>
      <c r="B45" s="227"/>
      <c r="C45" s="232" t="s">
        <v>1811</v>
      </c>
      <c r="D45" s="229">
        <v>1</v>
      </c>
      <c r="E45" s="235" t="s">
        <v>1812</v>
      </c>
      <c r="F45" s="240">
        <v>0</v>
      </c>
      <c r="G45" s="240">
        <f t="shared" si="12"/>
        <v>0</v>
      </c>
      <c r="H45" s="240"/>
      <c r="I45" s="240">
        <f t="shared" si="13"/>
        <v>0</v>
      </c>
      <c r="J45" s="240">
        <f t="shared" si="14"/>
        <v>0</v>
      </c>
    </row>
    <row r="46" spans="1:4095" s="206" customFormat="1" ht="25.5" customHeight="1">
      <c r="A46" s="225" t="s">
        <v>150</v>
      </c>
      <c r="B46" s="225" t="s">
        <v>150</v>
      </c>
      <c r="C46" s="242" t="s">
        <v>1864</v>
      </c>
      <c r="D46" s="226"/>
      <c r="E46" s="243"/>
      <c r="F46" s="244"/>
      <c r="G46" s="244"/>
      <c r="H46" s="244"/>
      <c r="I46" s="244"/>
      <c r="J46" s="244"/>
      <c r="K46" s="215"/>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c r="IR46" s="216"/>
      <c r="IS46" s="216"/>
      <c r="IT46" s="216"/>
      <c r="IU46" s="216"/>
      <c r="IV46" s="216"/>
      <c r="IW46" s="216"/>
      <c r="IX46" s="216"/>
      <c r="IY46" s="216"/>
      <c r="IZ46" s="216"/>
      <c r="JA46" s="216"/>
      <c r="JB46" s="216"/>
      <c r="JC46" s="216"/>
      <c r="JD46" s="216"/>
      <c r="JE46" s="216"/>
      <c r="JF46" s="216"/>
      <c r="JG46" s="216"/>
      <c r="JH46" s="216"/>
      <c r="JI46" s="216"/>
      <c r="JJ46" s="216"/>
      <c r="JK46" s="216"/>
      <c r="JL46" s="216"/>
      <c r="JM46" s="216"/>
      <c r="JN46" s="216"/>
      <c r="JO46" s="216"/>
      <c r="JP46" s="216"/>
      <c r="JQ46" s="216"/>
      <c r="JR46" s="216"/>
      <c r="JS46" s="216"/>
      <c r="JT46" s="216"/>
      <c r="JU46" s="216"/>
      <c r="JV46" s="216"/>
      <c r="JW46" s="216"/>
      <c r="JX46" s="216"/>
      <c r="JY46" s="216"/>
      <c r="JZ46" s="216"/>
      <c r="KA46" s="216"/>
      <c r="KB46" s="216"/>
      <c r="KC46" s="216"/>
      <c r="KD46" s="216"/>
      <c r="KE46" s="216"/>
      <c r="KF46" s="216"/>
      <c r="KG46" s="216"/>
      <c r="KH46" s="216"/>
      <c r="KI46" s="216"/>
      <c r="KJ46" s="216"/>
      <c r="KK46" s="216"/>
      <c r="KL46" s="216"/>
      <c r="KM46" s="216"/>
      <c r="KN46" s="216"/>
      <c r="KO46" s="216"/>
      <c r="KP46" s="216"/>
      <c r="KQ46" s="216"/>
      <c r="KR46" s="216"/>
      <c r="KS46" s="216"/>
      <c r="KT46" s="216"/>
      <c r="KU46" s="216"/>
      <c r="KV46" s="216"/>
      <c r="KW46" s="216"/>
      <c r="KX46" s="216"/>
      <c r="KY46" s="216"/>
      <c r="KZ46" s="216"/>
      <c r="LA46" s="216"/>
      <c r="LB46" s="216"/>
      <c r="LC46" s="216"/>
      <c r="LD46" s="216"/>
      <c r="LE46" s="216"/>
      <c r="LF46" s="216"/>
      <c r="LG46" s="216"/>
      <c r="LH46" s="216"/>
      <c r="LI46" s="216"/>
      <c r="LJ46" s="216"/>
      <c r="LK46" s="216"/>
      <c r="LL46" s="216"/>
      <c r="LM46" s="216"/>
      <c r="LN46" s="216"/>
      <c r="LO46" s="216"/>
      <c r="LP46" s="216"/>
      <c r="LQ46" s="216"/>
      <c r="LR46" s="216"/>
      <c r="LS46" s="216"/>
      <c r="LT46" s="216"/>
      <c r="LU46" s="216"/>
      <c r="LV46" s="216"/>
      <c r="LW46" s="216"/>
      <c r="LX46" s="216"/>
      <c r="LY46" s="216"/>
      <c r="LZ46" s="216"/>
      <c r="MA46" s="216"/>
      <c r="MB46" s="216"/>
      <c r="MC46" s="216"/>
      <c r="MD46" s="216"/>
      <c r="ME46" s="216"/>
      <c r="MF46" s="216"/>
      <c r="MG46" s="216"/>
      <c r="MH46" s="216"/>
      <c r="MI46" s="216"/>
      <c r="MJ46" s="216"/>
      <c r="MK46" s="216"/>
      <c r="ML46" s="216"/>
      <c r="MM46" s="216"/>
      <c r="MN46" s="216"/>
      <c r="MO46" s="216"/>
      <c r="MP46" s="216"/>
      <c r="MQ46" s="216"/>
      <c r="MR46" s="216"/>
      <c r="MS46" s="216"/>
      <c r="MT46" s="216"/>
      <c r="MU46" s="216"/>
      <c r="MV46" s="216"/>
      <c r="MW46" s="216"/>
      <c r="MX46" s="216"/>
      <c r="MY46" s="216"/>
      <c r="MZ46" s="216"/>
      <c r="NA46" s="216"/>
      <c r="NB46" s="216"/>
      <c r="NC46" s="216"/>
      <c r="ND46" s="216"/>
      <c r="NE46" s="216"/>
      <c r="NF46" s="216"/>
      <c r="NG46" s="216"/>
      <c r="NH46" s="216"/>
      <c r="NI46" s="216"/>
      <c r="NJ46" s="216"/>
      <c r="NK46" s="216"/>
      <c r="NL46" s="216"/>
      <c r="NM46" s="216"/>
      <c r="NN46" s="216"/>
      <c r="NO46" s="216"/>
      <c r="NP46" s="216"/>
      <c r="NQ46" s="216"/>
      <c r="NR46" s="216"/>
      <c r="NS46" s="216"/>
      <c r="NT46" s="216"/>
      <c r="NU46" s="216"/>
      <c r="NV46" s="216"/>
      <c r="NW46" s="216"/>
      <c r="NX46" s="216"/>
      <c r="NY46" s="216"/>
      <c r="NZ46" s="216"/>
      <c r="OA46" s="216"/>
      <c r="OB46" s="216"/>
      <c r="OC46" s="216"/>
      <c r="OD46" s="216"/>
      <c r="OE46" s="216"/>
      <c r="OF46" s="216"/>
      <c r="OG46" s="216"/>
      <c r="OH46" s="216"/>
      <c r="OI46" s="216"/>
      <c r="OJ46" s="216"/>
      <c r="OK46" s="216"/>
      <c r="OL46" s="216"/>
      <c r="OM46" s="216"/>
      <c r="ON46" s="216"/>
      <c r="OO46" s="216"/>
      <c r="OP46" s="216"/>
      <c r="OQ46" s="216"/>
      <c r="OR46" s="216"/>
      <c r="OS46" s="216"/>
      <c r="OT46" s="216"/>
      <c r="OU46" s="216"/>
      <c r="OV46" s="216"/>
      <c r="OW46" s="216"/>
      <c r="OX46" s="216"/>
      <c r="OY46" s="216"/>
      <c r="OZ46" s="216"/>
      <c r="PA46" s="216"/>
      <c r="PB46" s="216"/>
      <c r="PC46" s="216"/>
      <c r="PD46" s="216"/>
      <c r="PE46" s="216"/>
      <c r="PF46" s="216"/>
      <c r="PG46" s="216"/>
      <c r="PH46" s="216"/>
      <c r="PI46" s="216"/>
      <c r="PJ46" s="216"/>
      <c r="PK46" s="216"/>
      <c r="PL46" s="216"/>
      <c r="PM46" s="216"/>
      <c r="PN46" s="216"/>
      <c r="PO46" s="216"/>
      <c r="PP46" s="216"/>
      <c r="PQ46" s="216"/>
      <c r="PR46" s="216"/>
      <c r="PS46" s="216"/>
      <c r="PT46" s="216"/>
      <c r="PU46" s="216"/>
      <c r="PV46" s="216"/>
      <c r="PW46" s="216"/>
      <c r="PX46" s="216"/>
      <c r="PY46" s="216"/>
      <c r="PZ46" s="216"/>
      <c r="QA46" s="216"/>
      <c r="QB46" s="216"/>
      <c r="QC46" s="216"/>
      <c r="QD46" s="216"/>
      <c r="QE46" s="216"/>
      <c r="QF46" s="216"/>
      <c r="QG46" s="216"/>
      <c r="QH46" s="216"/>
      <c r="QI46" s="216"/>
      <c r="QJ46" s="216"/>
      <c r="QK46" s="216"/>
      <c r="QL46" s="216"/>
      <c r="QM46" s="216"/>
      <c r="QN46" s="216"/>
      <c r="QO46" s="216"/>
      <c r="QP46" s="216"/>
      <c r="QQ46" s="216"/>
      <c r="QR46" s="216"/>
      <c r="QS46" s="216"/>
      <c r="QT46" s="216"/>
      <c r="QU46" s="216"/>
      <c r="QV46" s="216"/>
      <c r="QW46" s="216"/>
      <c r="QX46" s="216"/>
      <c r="QY46" s="216"/>
      <c r="QZ46" s="216"/>
      <c r="RA46" s="216"/>
      <c r="RB46" s="216"/>
      <c r="RC46" s="216"/>
      <c r="RD46" s="216"/>
      <c r="RE46" s="216"/>
      <c r="RF46" s="216"/>
      <c r="RG46" s="216"/>
      <c r="RH46" s="216"/>
      <c r="RI46" s="216"/>
      <c r="RJ46" s="216"/>
      <c r="RK46" s="216"/>
      <c r="RL46" s="216"/>
      <c r="RM46" s="216"/>
      <c r="RN46" s="216"/>
      <c r="RO46" s="216"/>
      <c r="RP46" s="216"/>
      <c r="RQ46" s="216"/>
      <c r="RR46" s="216"/>
      <c r="RS46" s="216"/>
      <c r="RT46" s="216"/>
      <c r="RU46" s="216"/>
      <c r="RV46" s="216"/>
      <c r="RW46" s="216"/>
      <c r="RX46" s="216"/>
      <c r="RY46" s="216"/>
      <c r="RZ46" s="216"/>
      <c r="SA46" s="216"/>
      <c r="SB46" s="216"/>
      <c r="SC46" s="216"/>
      <c r="SD46" s="216"/>
      <c r="SE46" s="216"/>
      <c r="SF46" s="216"/>
      <c r="SG46" s="216"/>
      <c r="SH46" s="216"/>
      <c r="SI46" s="216"/>
      <c r="SJ46" s="216"/>
      <c r="SK46" s="216"/>
      <c r="SL46" s="216"/>
      <c r="SM46" s="216"/>
      <c r="SN46" s="216"/>
      <c r="SO46" s="216"/>
      <c r="SP46" s="216"/>
      <c r="SQ46" s="216"/>
      <c r="SR46" s="216"/>
      <c r="SS46" s="216"/>
      <c r="ST46" s="216"/>
      <c r="SU46" s="216"/>
      <c r="SV46" s="216"/>
      <c r="SW46" s="216"/>
      <c r="SX46" s="216"/>
      <c r="SY46" s="216"/>
      <c r="SZ46" s="216"/>
      <c r="TA46" s="216"/>
      <c r="TB46" s="216"/>
      <c r="TC46" s="216"/>
      <c r="TD46" s="216"/>
      <c r="TE46" s="216"/>
      <c r="TF46" s="216"/>
      <c r="TG46" s="216"/>
      <c r="TH46" s="216"/>
      <c r="TI46" s="216"/>
      <c r="TJ46" s="216"/>
      <c r="TK46" s="216"/>
      <c r="TL46" s="216"/>
      <c r="TM46" s="216"/>
      <c r="TN46" s="216"/>
      <c r="TO46" s="216"/>
      <c r="TP46" s="216"/>
      <c r="TQ46" s="216"/>
      <c r="TR46" s="216"/>
      <c r="TS46" s="216"/>
      <c r="TT46" s="216"/>
      <c r="TU46" s="216"/>
      <c r="TV46" s="216"/>
      <c r="TW46" s="216"/>
      <c r="TX46" s="216"/>
      <c r="TY46" s="216"/>
      <c r="TZ46" s="216"/>
      <c r="UA46" s="216"/>
      <c r="UB46" s="216"/>
      <c r="UC46" s="216"/>
      <c r="UD46" s="216"/>
      <c r="UE46" s="216"/>
      <c r="UF46" s="216"/>
      <c r="UG46" s="216"/>
      <c r="UH46" s="216"/>
      <c r="UI46" s="216"/>
      <c r="UJ46" s="216"/>
      <c r="UK46" s="216"/>
      <c r="UL46" s="216"/>
      <c r="UM46" s="216"/>
      <c r="UN46" s="216"/>
      <c r="UO46" s="216"/>
      <c r="UP46" s="216"/>
      <c r="UQ46" s="216"/>
      <c r="UR46" s="216"/>
      <c r="US46" s="216"/>
      <c r="UT46" s="216"/>
      <c r="UU46" s="216"/>
      <c r="UV46" s="216"/>
      <c r="UW46" s="216"/>
      <c r="UX46" s="216"/>
      <c r="UY46" s="216"/>
      <c r="UZ46" s="216"/>
      <c r="VA46" s="216"/>
      <c r="VB46" s="216"/>
      <c r="VC46" s="216"/>
      <c r="VD46" s="216"/>
      <c r="VE46" s="216"/>
      <c r="VF46" s="216"/>
      <c r="VG46" s="216"/>
      <c r="VH46" s="216"/>
      <c r="VI46" s="216"/>
      <c r="VJ46" s="216"/>
      <c r="VK46" s="216"/>
      <c r="VL46" s="216"/>
      <c r="VM46" s="216"/>
      <c r="VN46" s="216"/>
      <c r="VO46" s="216"/>
      <c r="VP46" s="216"/>
      <c r="VQ46" s="216"/>
      <c r="VR46" s="216"/>
      <c r="VS46" s="216"/>
      <c r="VT46" s="216"/>
      <c r="VU46" s="216"/>
      <c r="VV46" s="216"/>
      <c r="VW46" s="216"/>
      <c r="VX46" s="216"/>
      <c r="VY46" s="216"/>
      <c r="VZ46" s="216"/>
      <c r="WA46" s="216"/>
      <c r="WB46" s="216"/>
      <c r="WC46" s="216"/>
      <c r="WD46" s="216"/>
      <c r="WE46" s="216"/>
      <c r="WF46" s="216"/>
      <c r="WG46" s="216"/>
      <c r="WH46" s="216"/>
      <c r="WI46" s="216"/>
      <c r="WJ46" s="216"/>
      <c r="WK46" s="216"/>
      <c r="WL46" s="216"/>
      <c r="WM46" s="216"/>
      <c r="WN46" s="216"/>
      <c r="WO46" s="216"/>
      <c r="WP46" s="216"/>
      <c r="WQ46" s="216"/>
      <c r="WR46" s="216"/>
      <c r="WS46" s="216"/>
      <c r="WT46" s="216"/>
      <c r="WU46" s="216"/>
      <c r="WV46" s="216"/>
      <c r="WW46" s="216"/>
      <c r="WX46" s="216"/>
      <c r="WY46" s="216"/>
      <c r="WZ46" s="216"/>
      <c r="XA46" s="216"/>
      <c r="XB46" s="216"/>
      <c r="XC46" s="216"/>
      <c r="XD46" s="216"/>
      <c r="XE46" s="216"/>
      <c r="XF46" s="216"/>
      <c r="XG46" s="216"/>
      <c r="XH46" s="216"/>
      <c r="XI46" s="216"/>
      <c r="XJ46" s="216"/>
      <c r="XK46" s="216"/>
      <c r="XL46" s="216"/>
      <c r="XM46" s="216"/>
      <c r="XN46" s="216"/>
      <c r="XO46" s="216"/>
      <c r="XP46" s="216"/>
      <c r="XQ46" s="216"/>
      <c r="XR46" s="216"/>
      <c r="XS46" s="216"/>
      <c r="XT46" s="216"/>
      <c r="XU46" s="216"/>
      <c r="XV46" s="216"/>
      <c r="XW46" s="216"/>
      <c r="XX46" s="216"/>
      <c r="XY46" s="216"/>
      <c r="XZ46" s="216"/>
      <c r="YA46" s="216"/>
      <c r="YB46" s="216"/>
      <c r="YC46" s="216"/>
      <c r="YD46" s="216"/>
      <c r="YE46" s="216"/>
      <c r="YF46" s="216"/>
      <c r="YG46" s="216"/>
      <c r="YH46" s="216"/>
      <c r="YI46" s="216"/>
      <c r="YJ46" s="216"/>
      <c r="YK46" s="216"/>
      <c r="YL46" s="216"/>
      <c r="YM46" s="216"/>
      <c r="YN46" s="216"/>
      <c r="YO46" s="216"/>
      <c r="YP46" s="216"/>
      <c r="YQ46" s="216"/>
      <c r="YR46" s="216"/>
      <c r="YS46" s="216"/>
      <c r="YT46" s="216"/>
      <c r="YU46" s="216"/>
      <c r="YV46" s="216"/>
      <c r="YW46" s="216"/>
      <c r="YX46" s="216"/>
      <c r="YY46" s="216"/>
      <c r="YZ46" s="216"/>
      <c r="ZA46" s="216"/>
      <c r="ZB46" s="216"/>
      <c r="ZC46" s="216"/>
      <c r="ZD46" s="216"/>
      <c r="ZE46" s="216"/>
      <c r="ZF46" s="216"/>
      <c r="ZG46" s="216"/>
      <c r="ZH46" s="216"/>
      <c r="ZI46" s="216"/>
      <c r="ZJ46" s="216"/>
      <c r="ZK46" s="216"/>
      <c r="ZL46" s="216"/>
      <c r="ZM46" s="216"/>
      <c r="ZN46" s="216"/>
      <c r="ZO46" s="216"/>
      <c r="ZP46" s="216"/>
      <c r="ZQ46" s="216"/>
      <c r="ZR46" s="216"/>
      <c r="ZS46" s="216"/>
      <c r="ZT46" s="216"/>
      <c r="ZU46" s="216"/>
      <c r="ZV46" s="216"/>
      <c r="ZW46" s="216"/>
      <c r="ZX46" s="216"/>
      <c r="ZY46" s="216"/>
      <c r="ZZ46" s="216"/>
      <c r="AAA46" s="216"/>
      <c r="AAB46" s="216"/>
      <c r="AAC46" s="216"/>
      <c r="AAD46" s="216"/>
      <c r="AAE46" s="216"/>
      <c r="AAF46" s="216"/>
      <c r="AAG46" s="216"/>
      <c r="AAH46" s="216"/>
      <c r="AAI46" s="216"/>
      <c r="AAJ46" s="216"/>
      <c r="AAK46" s="216"/>
      <c r="AAL46" s="216"/>
      <c r="AAM46" s="216"/>
      <c r="AAN46" s="216"/>
      <c r="AAO46" s="216"/>
      <c r="AAP46" s="216"/>
      <c r="AAQ46" s="216"/>
      <c r="AAR46" s="216"/>
      <c r="AAS46" s="216"/>
      <c r="AAT46" s="216"/>
      <c r="AAU46" s="216"/>
      <c r="AAV46" s="216"/>
      <c r="AAW46" s="216"/>
      <c r="AAX46" s="216"/>
      <c r="AAY46" s="216"/>
      <c r="AAZ46" s="216"/>
      <c r="ABA46" s="216"/>
      <c r="ABB46" s="216"/>
      <c r="ABC46" s="216"/>
      <c r="ABD46" s="216"/>
      <c r="ABE46" s="216"/>
      <c r="ABF46" s="216"/>
      <c r="ABG46" s="216"/>
      <c r="ABH46" s="216"/>
      <c r="ABI46" s="216"/>
      <c r="ABJ46" s="216"/>
      <c r="ABK46" s="216"/>
      <c r="ABL46" s="216"/>
      <c r="ABM46" s="216"/>
      <c r="ABN46" s="216"/>
      <c r="ABO46" s="216"/>
      <c r="ABP46" s="216"/>
      <c r="ABQ46" s="216"/>
      <c r="ABR46" s="216"/>
      <c r="ABS46" s="216"/>
      <c r="ABT46" s="216"/>
      <c r="ABU46" s="216"/>
      <c r="ABV46" s="216"/>
      <c r="ABW46" s="216"/>
      <c r="ABX46" s="216"/>
      <c r="ABY46" s="216"/>
      <c r="ABZ46" s="216"/>
      <c r="ACA46" s="216"/>
      <c r="ACB46" s="216"/>
      <c r="ACC46" s="216"/>
      <c r="ACD46" s="216"/>
      <c r="ACE46" s="216"/>
      <c r="ACF46" s="216"/>
      <c r="ACG46" s="216"/>
      <c r="ACH46" s="216"/>
      <c r="ACI46" s="216"/>
      <c r="ACJ46" s="216"/>
      <c r="ACK46" s="216"/>
      <c r="ACL46" s="216"/>
      <c r="ACM46" s="216"/>
      <c r="ACN46" s="216"/>
      <c r="ACO46" s="216"/>
      <c r="ACP46" s="216"/>
      <c r="ACQ46" s="216"/>
      <c r="ACR46" s="216"/>
      <c r="ACS46" s="216"/>
      <c r="ACT46" s="216"/>
      <c r="ACU46" s="216"/>
      <c r="ACV46" s="216"/>
      <c r="ACW46" s="216"/>
      <c r="ACX46" s="216"/>
      <c r="ACY46" s="216"/>
      <c r="ACZ46" s="216"/>
      <c r="ADA46" s="216"/>
      <c r="ADB46" s="216"/>
      <c r="ADC46" s="216"/>
      <c r="ADD46" s="216"/>
      <c r="ADE46" s="216"/>
      <c r="ADF46" s="216"/>
      <c r="ADG46" s="216"/>
      <c r="ADH46" s="216"/>
      <c r="ADI46" s="216"/>
      <c r="ADJ46" s="216"/>
      <c r="ADK46" s="216"/>
      <c r="ADL46" s="216"/>
      <c r="ADM46" s="216"/>
      <c r="ADN46" s="216"/>
      <c r="ADO46" s="216"/>
      <c r="ADP46" s="216"/>
      <c r="ADQ46" s="216"/>
      <c r="ADR46" s="216"/>
      <c r="ADS46" s="216"/>
      <c r="ADT46" s="216"/>
      <c r="ADU46" s="216"/>
      <c r="ADV46" s="216"/>
      <c r="ADW46" s="216"/>
      <c r="ADX46" s="216"/>
      <c r="ADY46" s="216"/>
      <c r="ADZ46" s="216"/>
      <c r="AEA46" s="216"/>
      <c r="AEB46" s="216"/>
      <c r="AEC46" s="216"/>
      <c r="AED46" s="216"/>
      <c r="AEE46" s="216"/>
      <c r="AEF46" s="216"/>
      <c r="AEG46" s="216"/>
      <c r="AEH46" s="216"/>
      <c r="AEI46" s="216"/>
      <c r="AEJ46" s="216"/>
      <c r="AEK46" s="216"/>
      <c r="AEL46" s="216"/>
      <c r="AEM46" s="216"/>
      <c r="AEN46" s="216"/>
      <c r="AEO46" s="216"/>
      <c r="AEP46" s="216"/>
      <c r="AEQ46" s="216"/>
      <c r="AER46" s="216"/>
      <c r="AES46" s="216"/>
      <c r="AET46" s="216"/>
      <c r="AEU46" s="216"/>
      <c r="AEV46" s="216"/>
      <c r="AEW46" s="216"/>
      <c r="AEX46" s="216"/>
      <c r="AEY46" s="216"/>
      <c r="AEZ46" s="216"/>
      <c r="AFA46" s="216"/>
      <c r="AFB46" s="216"/>
      <c r="AFC46" s="216"/>
      <c r="AFD46" s="216"/>
      <c r="AFE46" s="216"/>
      <c r="AFF46" s="216"/>
      <c r="AFG46" s="216"/>
      <c r="AFH46" s="216"/>
      <c r="AFI46" s="216"/>
      <c r="AFJ46" s="216"/>
      <c r="AFK46" s="216"/>
      <c r="AFL46" s="216"/>
      <c r="AFM46" s="216"/>
      <c r="AFN46" s="216"/>
      <c r="AFO46" s="216"/>
      <c r="AFP46" s="216"/>
      <c r="AFQ46" s="216"/>
      <c r="AFR46" s="216"/>
      <c r="AFS46" s="216"/>
      <c r="AFT46" s="216"/>
      <c r="AFU46" s="216"/>
      <c r="AFV46" s="216"/>
      <c r="AFW46" s="216"/>
      <c r="AFX46" s="216"/>
      <c r="AFY46" s="216"/>
      <c r="AFZ46" s="216"/>
      <c r="AGA46" s="216"/>
      <c r="AGB46" s="216"/>
      <c r="AGC46" s="216"/>
      <c r="AGD46" s="216"/>
      <c r="AGE46" s="216"/>
      <c r="AGF46" s="216"/>
      <c r="AGG46" s="216"/>
      <c r="AGH46" s="216"/>
      <c r="AGI46" s="216"/>
      <c r="AGJ46" s="216"/>
      <c r="AGK46" s="216"/>
      <c r="AGL46" s="216"/>
      <c r="AGM46" s="216"/>
      <c r="AGN46" s="216"/>
      <c r="AGO46" s="216"/>
      <c r="AGP46" s="216"/>
      <c r="AGQ46" s="216"/>
      <c r="AGR46" s="216"/>
      <c r="AGS46" s="216"/>
      <c r="AGT46" s="216"/>
      <c r="AGU46" s="216"/>
      <c r="AGV46" s="216"/>
      <c r="AGW46" s="216"/>
      <c r="AGX46" s="216"/>
      <c r="AGY46" s="216"/>
      <c r="AGZ46" s="216"/>
      <c r="AHA46" s="216"/>
      <c r="AHB46" s="216"/>
      <c r="AHC46" s="216"/>
      <c r="AHD46" s="216"/>
      <c r="AHE46" s="216"/>
      <c r="AHF46" s="216"/>
      <c r="AHG46" s="216"/>
      <c r="AHH46" s="216"/>
      <c r="AHI46" s="216"/>
      <c r="AHJ46" s="216"/>
      <c r="AHK46" s="216"/>
      <c r="AHL46" s="216"/>
      <c r="AHM46" s="216"/>
      <c r="AHN46" s="216"/>
      <c r="AHO46" s="216"/>
      <c r="AHP46" s="216"/>
      <c r="AHQ46" s="216"/>
      <c r="AHR46" s="216"/>
      <c r="AHS46" s="216"/>
      <c r="AHT46" s="216"/>
      <c r="AHU46" s="216"/>
      <c r="AHV46" s="216"/>
      <c r="AHW46" s="216"/>
      <c r="AHX46" s="216"/>
      <c r="AHY46" s="216"/>
      <c r="AHZ46" s="216"/>
      <c r="AIA46" s="216"/>
      <c r="AIB46" s="216"/>
      <c r="AIC46" s="216"/>
      <c r="AID46" s="216"/>
      <c r="AIE46" s="216"/>
      <c r="AIF46" s="216"/>
      <c r="AIG46" s="216"/>
      <c r="AIH46" s="216"/>
      <c r="AII46" s="216"/>
      <c r="AIJ46" s="216"/>
      <c r="AIK46" s="216"/>
      <c r="AIL46" s="216"/>
      <c r="AIM46" s="216"/>
      <c r="AIN46" s="216"/>
      <c r="AIO46" s="216"/>
      <c r="AIP46" s="216"/>
      <c r="AIQ46" s="216"/>
      <c r="AIR46" s="216"/>
      <c r="AIS46" s="216"/>
      <c r="AIT46" s="216"/>
      <c r="AIU46" s="216"/>
      <c r="AIV46" s="216"/>
      <c r="AIW46" s="216"/>
      <c r="AIX46" s="216"/>
      <c r="AIY46" s="216"/>
      <c r="AIZ46" s="216"/>
      <c r="AJA46" s="216"/>
      <c r="AJB46" s="216"/>
      <c r="AJC46" s="216"/>
      <c r="AJD46" s="216"/>
      <c r="AJE46" s="216"/>
      <c r="AJF46" s="216"/>
      <c r="AJG46" s="216"/>
      <c r="AJH46" s="216"/>
      <c r="AJI46" s="216"/>
      <c r="AJJ46" s="216"/>
      <c r="AJK46" s="216"/>
      <c r="AJL46" s="216"/>
      <c r="AJM46" s="216"/>
      <c r="AJN46" s="216"/>
      <c r="AJO46" s="216"/>
      <c r="AJP46" s="216"/>
      <c r="AJQ46" s="216"/>
      <c r="AJR46" s="216"/>
      <c r="AJS46" s="216"/>
      <c r="AJT46" s="216"/>
      <c r="AJU46" s="216"/>
      <c r="AJV46" s="216"/>
      <c r="AJW46" s="216"/>
      <c r="AJX46" s="216"/>
      <c r="AJY46" s="216"/>
      <c r="AJZ46" s="216"/>
      <c r="AKA46" s="216"/>
      <c r="AKB46" s="216"/>
      <c r="AKC46" s="216"/>
      <c r="AKD46" s="216"/>
      <c r="AKE46" s="216"/>
      <c r="AKF46" s="216"/>
      <c r="AKG46" s="216"/>
      <c r="AKH46" s="216"/>
      <c r="AKI46" s="216"/>
      <c r="AKJ46" s="216"/>
      <c r="AKK46" s="216"/>
      <c r="AKL46" s="216"/>
      <c r="AKM46" s="216"/>
      <c r="AKN46" s="216"/>
      <c r="AKO46" s="216"/>
      <c r="AKP46" s="216"/>
      <c r="AKQ46" s="216"/>
      <c r="AKR46" s="216"/>
      <c r="AKS46" s="216"/>
      <c r="AKT46" s="216"/>
      <c r="AKU46" s="216"/>
      <c r="AKV46" s="216"/>
      <c r="AKW46" s="216"/>
      <c r="AKX46" s="216"/>
      <c r="AKY46" s="216"/>
      <c r="AKZ46" s="216"/>
      <c r="ALA46" s="216"/>
      <c r="ALB46" s="216"/>
      <c r="ALC46" s="216"/>
      <c r="ALD46" s="216"/>
      <c r="ALE46" s="216"/>
      <c r="ALF46" s="216"/>
      <c r="ALG46" s="216"/>
      <c r="ALH46" s="216"/>
      <c r="ALI46" s="216"/>
      <c r="ALJ46" s="216"/>
      <c r="ALK46" s="216"/>
      <c r="ALL46" s="216"/>
      <c r="ALM46" s="216"/>
      <c r="ALN46" s="216"/>
      <c r="ALO46" s="216"/>
      <c r="ALP46" s="216"/>
      <c r="ALQ46" s="216"/>
      <c r="ALR46" s="216"/>
      <c r="ALS46" s="216"/>
      <c r="ALT46" s="216"/>
      <c r="ALU46" s="216"/>
      <c r="ALV46" s="216"/>
      <c r="ALW46" s="216"/>
      <c r="ALX46" s="216"/>
      <c r="ALY46" s="216"/>
      <c r="ALZ46" s="216"/>
      <c r="AMA46" s="216"/>
      <c r="AMB46" s="216"/>
      <c r="AMC46" s="216"/>
      <c r="AMD46" s="216"/>
      <c r="AME46" s="216"/>
      <c r="AMF46" s="216"/>
      <c r="AMG46" s="216"/>
      <c r="AMH46" s="216"/>
      <c r="AMI46" s="216"/>
      <c r="AMJ46" s="216"/>
      <c r="AMK46" s="216"/>
      <c r="AML46" s="216"/>
      <c r="AMM46" s="216"/>
      <c r="AMN46" s="216"/>
      <c r="AMO46" s="216"/>
      <c r="AMP46" s="216"/>
      <c r="AMQ46" s="216"/>
      <c r="AMR46" s="216"/>
      <c r="AMS46" s="216"/>
      <c r="AMT46" s="216"/>
      <c r="AMU46" s="216"/>
      <c r="AMV46" s="216"/>
      <c r="AMW46" s="216"/>
      <c r="AMX46" s="216"/>
      <c r="AMY46" s="216"/>
      <c r="AMZ46" s="216"/>
      <c r="ANA46" s="216"/>
      <c r="ANB46" s="216"/>
      <c r="ANC46" s="216"/>
      <c r="AND46" s="216"/>
      <c r="ANE46" s="216"/>
      <c r="ANF46" s="216"/>
      <c r="ANG46" s="216"/>
      <c r="ANH46" s="216"/>
      <c r="ANI46" s="216"/>
      <c r="ANJ46" s="216"/>
      <c r="ANK46" s="216"/>
      <c r="ANL46" s="216"/>
      <c r="ANM46" s="216"/>
      <c r="ANN46" s="216"/>
      <c r="ANO46" s="216"/>
      <c r="ANP46" s="216"/>
      <c r="ANQ46" s="216"/>
      <c r="ANR46" s="216"/>
      <c r="ANS46" s="216"/>
      <c r="ANT46" s="216"/>
      <c r="ANU46" s="216"/>
      <c r="ANV46" s="216"/>
      <c r="ANW46" s="216"/>
      <c r="ANX46" s="216"/>
      <c r="ANY46" s="216"/>
      <c r="ANZ46" s="216"/>
      <c r="AOA46" s="216"/>
      <c r="AOB46" s="216"/>
      <c r="AOC46" s="216"/>
      <c r="AOD46" s="216"/>
      <c r="AOE46" s="216"/>
      <c r="AOF46" s="216"/>
      <c r="AOG46" s="216"/>
      <c r="AOH46" s="216"/>
      <c r="AOI46" s="216"/>
      <c r="AOJ46" s="216"/>
      <c r="AOK46" s="216"/>
      <c r="AOL46" s="216"/>
      <c r="AOM46" s="216"/>
      <c r="AON46" s="216"/>
      <c r="AOO46" s="216"/>
      <c r="AOP46" s="216"/>
      <c r="AOQ46" s="216"/>
      <c r="AOR46" s="216"/>
      <c r="AOS46" s="216"/>
      <c r="AOT46" s="216"/>
      <c r="AOU46" s="216"/>
      <c r="AOV46" s="216"/>
      <c r="AOW46" s="216"/>
      <c r="AOX46" s="216"/>
      <c r="AOY46" s="216"/>
      <c r="AOZ46" s="216"/>
      <c r="APA46" s="216"/>
      <c r="APB46" s="216"/>
      <c r="APC46" s="216"/>
      <c r="APD46" s="216"/>
      <c r="APE46" s="216"/>
      <c r="APF46" s="216"/>
      <c r="APG46" s="216"/>
      <c r="APH46" s="216"/>
      <c r="API46" s="216"/>
      <c r="APJ46" s="216"/>
      <c r="APK46" s="216"/>
      <c r="APL46" s="216"/>
      <c r="APM46" s="216"/>
      <c r="APN46" s="216"/>
      <c r="APO46" s="216"/>
      <c r="APP46" s="216"/>
      <c r="APQ46" s="216"/>
      <c r="APR46" s="216"/>
      <c r="APS46" s="216"/>
      <c r="APT46" s="216"/>
      <c r="APU46" s="216"/>
      <c r="APV46" s="216"/>
      <c r="APW46" s="216"/>
      <c r="APX46" s="216"/>
      <c r="APY46" s="216"/>
      <c r="APZ46" s="216"/>
      <c r="AQA46" s="216"/>
      <c r="AQB46" s="216"/>
      <c r="AQC46" s="216"/>
      <c r="AQD46" s="216"/>
      <c r="AQE46" s="216"/>
      <c r="AQF46" s="216"/>
      <c r="AQG46" s="216"/>
      <c r="AQH46" s="216"/>
      <c r="AQI46" s="216"/>
      <c r="AQJ46" s="216"/>
      <c r="AQK46" s="216"/>
      <c r="AQL46" s="216"/>
      <c r="AQM46" s="216"/>
      <c r="AQN46" s="216"/>
      <c r="AQO46" s="216"/>
      <c r="AQP46" s="216"/>
      <c r="AQQ46" s="216"/>
      <c r="AQR46" s="216"/>
      <c r="AQS46" s="216"/>
      <c r="AQT46" s="216"/>
      <c r="AQU46" s="216"/>
      <c r="AQV46" s="216"/>
      <c r="AQW46" s="216"/>
      <c r="AQX46" s="216"/>
      <c r="AQY46" s="216"/>
      <c r="AQZ46" s="216"/>
      <c r="ARA46" s="216"/>
      <c r="ARB46" s="216"/>
      <c r="ARC46" s="216"/>
      <c r="ARD46" s="216"/>
      <c r="ARE46" s="216"/>
      <c r="ARF46" s="216"/>
      <c r="ARG46" s="216"/>
      <c r="ARH46" s="216"/>
      <c r="ARI46" s="216"/>
      <c r="ARJ46" s="216"/>
      <c r="ARK46" s="216"/>
      <c r="ARL46" s="216"/>
      <c r="ARM46" s="216"/>
      <c r="ARN46" s="216"/>
      <c r="ARO46" s="216"/>
      <c r="ARP46" s="216"/>
      <c r="ARQ46" s="216"/>
      <c r="ARR46" s="216"/>
      <c r="ARS46" s="216"/>
      <c r="ART46" s="216"/>
      <c r="ARU46" s="216"/>
      <c r="ARV46" s="216"/>
      <c r="ARW46" s="216"/>
      <c r="ARX46" s="216"/>
      <c r="ARY46" s="216"/>
      <c r="ARZ46" s="216"/>
      <c r="ASA46" s="216"/>
      <c r="ASB46" s="216"/>
      <c r="ASC46" s="216"/>
      <c r="ASD46" s="216"/>
      <c r="ASE46" s="216"/>
      <c r="ASF46" s="216"/>
      <c r="ASG46" s="216"/>
      <c r="ASH46" s="216"/>
      <c r="ASI46" s="216"/>
      <c r="ASJ46" s="216"/>
      <c r="ASK46" s="216"/>
      <c r="ASL46" s="216"/>
      <c r="ASM46" s="216"/>
      <c r="ASN46" s="216"/>
      <c r="ASO46" s="216"/>
      <c r="ASP46" s="216"/>
      <c r="ASQ46" s="216"/>
      <c r="ASR46" s="216"/>
      <c r="ASS46" s="216"/>
      <c r="AST46" s="216"/>
      <c r="ASU46" s="216"/>
      <c r="ASV46" s="216"/>
      <c r="ASW46" s="216"/>
      <c r="ASX46" s="216"/>
      <c r="ASY46" s="216"/>
      <c r="ASZ46" s="216"/>
      <c r="ATA46" s="216"/>
      <c r="ATB46" s="216"/>
      <c r="ATC46" s="216"/>
      <c r="ATD46" s="216"/>
      <c r="ATE46" s="216"/>
      <c r="ATF46" s="216"/>
      <c r="ATG46" s="216"/>
      <c r="ATH46" s="216"/>
      <c r="ATI46" s="216"/>
      <c r="ATJ46" s="216"/>
      <c r="ATK46" s="216"/>
      <c r="ATL46" s="216"/>
      <c r="ATM46" s="216"/>
      <c r="ATN46" s="216"/>
      <c r="ATO46" s="216"/>
      <c r="ATP46" s="216"/>
      <c r="ATQ46" s="216"/>
      <c r="ATR46" s="216"/>
      <c r="ATS46" s="216"/>
      <c r="ATT46" s="216"/>
      <c r="ATU46" s="216"/>
      <c r="ATV46" s="216"/>
      <c r="ATW46" s="216"/>
      <c r="ATX46" s="216"/>
      <c r="ATY46" s="216"/>
      <c r="ATZ46" s="216"/>
      <c r="AUA46" s="216"/>
      <c r="AUB46" s="216"/>
      <c r="AUC46" s="216"/>
      <c r="AUD46" s="216"/>
      <c r="AUE46" s="216"/>
      <c r="AUF46" s="216"/>
      <c r="AUG46" s="216"/>
      <c r="AUH46" s="216"/>
      <c r="AUI46" s="216"/>
      <c r="AUJ46" s="216"/>
      <c r="AUK46" s="216"/>
      <c r="AUL46" s="216"/>
      <c r="AUM46" s="216"/>
      <c r="AUN46" s="216"/>
      <c r="AUO46" s="216"/>
      <c r="AUP46" s="216"/>
      <c r="AUQ46" s="216"/>
      <c r="AUR46" s="216"/>
      <c r="AUS46" s="216"/>
      <c r="AUT46" s="216"/>
      <c r="AUU46" s="216"/>
      <c r="AUV46" s="216"/>
      <c r="AUW46" s="216"/>
      <c r="AUX46" s="216"/>
      <c r="AUY46" s="216"/>
      <c r="AUZ46" s="216"/>
      <c r="AVA46" s="216"/>
      <c r="AVB46" s="216"/>
      <c r="AVC46" s="216"/>
      <c r="AVD46" s="216"/>
      <c r="AVE46" s="216"/>
      <c r="AVF46" s="216"/>
      <c r="AVG46" s="216"/>
      <c r="AVH46" s="216"/>
      <c r="AVI46" s="216"/>
      <c r="AVJ46" s="216"/>
      <c r="AVK46" s="216"/>
      <c r="AVL46" s="216"/>
      <c r="AVM46" s="216"/>
      <c r="AVN46" s="216"/>
      <c r="AVO46" s="216"/>
      <c r="AVP46" s="216"/>
      <c r="AVQ46" s="216"/>
      <c r="AVR46" s="216"/>
      <c r="AVS46" s="216"/>
      <c r="AVT46" s="216"/>
      <c r="AVU46" s="216"/>
      <c r="AVV46" s="216"/>
      <c r="AVW46" s="216"/>
      <c r="AVX46" s="216"/>
      <c r="AVY46" s="216"/>
      <c r="AVZ46" s="216"/>
      <c r="AWA46" s="216"/>
      <c r="AWB46" s="216"/>
      <c r="AWC46" s="216"/>
      <c r="AWD46" s="216"/>
      <c r="AWE46" s="216"/>
      <c r="AWF46" s="216"/>
      <c r="AWG46" s="216"/>
      <c r="AWH46" s="216"/>
      <c r="AWI46" s="216"/>
      <c r="AWJ46" s="216"/>
      <c r="AWK46" s="216"/>
      <c r="AWL46" s="216"/>
      <c r="AWM46" s="216"/>
      <c r="AWN46" s="216"/>
      <c r="AWO46" s="216"/>
      <c r="AWP46" s="216"/>
      <c r="AWQ46" s="216"/>
      <c r="AWR46" s="216"/>
      <c r="AWS46" s="216"/>
      <c r="AWT46" s="216"/>
      <c r="AWU46" s="216"/>
      <c r="AWV46" s="216"/>
      <c r="AWW46" s="216"/>
      <c r="AWX46" s="216"/>
      <c r="AWY46" s="216"/>
      <c r="AWZ46" s="216"/>
      <c r="AXA46" s="216"/>
      <c r="AXB46" s="216"/>
      <c r="AXC46" s="216"/>
      <c r="AXD46" s="216"/>
      <c r="AXE46" s="216"/>
      <c r="AXF46" s="216"/>
      <c r="AXG46" s="216"/>
      <c r="AXH46" s="216"/>
      <c r="AXI46" s="216"/>
      <c r="AXJ46" s="216"/>
      <c r="AXK46" s="216"/>
      <c r="AXL46" s="216"/>
      <c r="AXM46" s="216"/>
      <c r="AXN46" s="216"/>
      <c r="AXO46" s="216"/>
      <c r="AXP46" s="216"/>
      <c r="AXQ46" s="216"/>
      <c r="AXR46" s="216"/>
      <c r="AXS46" s="216"/>
      <c r="AXT46" s="216"/>
      <c r="AXU46" s="216"/>
      <c r="AXV46" s="216"/>
      <c r="AXW46" s="216"/>
      <c r="AXX46" s="216"/>
      <c r="AXY46" s="216"/>
      <c r="AXZ46" s="216"/>
      <c r="AYA46" s="216"/>
      <c r="AYB46" s="216"/>
      <c r="AYC46" s="216"/>
      <c r="AYD46" s="216"/>
      <c r="AYE46" s="216"/>
      <c r="AYF46" s="216"/>
      <c r="AYG46" s="216"/>
      <c r="AYH46" s="216"/>
      <c r="AYI46" s="216"/>
      <c r="AYJ46" s="216"/>
      <c r="AYK46" s="216"/>
      <c r="AYL46" s="216"/>
      <c r="AYM46" s="216"/>
      <c r="AYN46" s="216"/>
      <c r="AYO46" s="216"/>
      <c r="AYP46" s="216"/>
      <c r="AYQ46" s="216"/>
      <c r="AYR46" s="216"/>
      <c r="AYS46" s="216"/>
      <c r="AYT46" s="216"/>
      <c r="AYU46" s="216"/>
      <c r="AYV46" s="216"/>
      <c r="AYW46" s="216"/>
      <c r="AYX46" s="216"/>
      <c r="AYY46" s="216"/>
      <c r="AYZ46" s="216"/>
      <c r="AZA46" s="216"/>
      <c r="AZB46" s="216"/>
      <c r="AZC46" s="216"/>
      <c r="AZD46" s="216"/>
      <c r="AZE46" s="216"/>
      <c r="AZF46" s="216"/>
      <c r="AZG46" s="216"/>
      <c r="AZH46" s="216"/>
      <c r="AZI46" s="216"/>
      <c r="AZJ46" s="216"/>
      <c r="AZK46" s="216"/>
      <c r="AZL46" s="216"/>
      <c r="AZM46" s="216"/>
      <c r="AZN46" s="216"/>
      <c r="AZO46" s="216"/>
      <c r="AZP46" s="216"/>
      <c r="AZQ46" s="216"/>
      <c r="AZR46" s="216"/>
      <c r="AZS46" s="216"/>
      <c r="AZT46" s="216"/>
      <c r="AZU46" s="216"/>
      <c r="AZV46" s="216"/>
      <c r="AZW46" s="216"/>
      <c r="AZX46" s="216"/>
      <c r="AZY46" s="216"/>
      <c r="AZZ46" s="216"/>
      <c r="BAA46" s="216"/>
      <c r="BAB46" s="216"/>
      <c r="BAC46" s="216"/>
      <c r="BAD46" s="216"/>
      <c r="BAE46" s="216"/>
      <c r="BAF46" s="216"/>
      <c r="BAG46" s="216"/>
      <c r="BAH46" s="216"/>
      <c r="BAI46" s="216"/>
      <c r="BAJ46" s="216"/>
      <c r="BAK46" s="216"/>
      <c r="BAL46" s="216"/>
      <c r="BAM46" s="216"/>
      <c r="BAN46" s="216"/>
      <c r="BAO46" s="216"/>
      <c r="BAP46" s="216"/>
      <c r="BAQ46" s="216"/>
      <c r="BAR46" s="216"/>
      <c r="BAS46" s="216"/>
      <c r="BAT46" s="216"/>
      <c r="BAU46" s="216"/>
      <c r="BAV46" s="216"/>
      <c r="BAW46" s="216"/>
      <c r="BAX46" s="216"/>
      <c r="BAY46" s="216"/>
      <c r="BAZ46" s="216"/>
      <c r="BBA46" s="216"/>
      <c r="BBB46" s="216"/>
      <c r="BBC46" s="216"/>
      <c r="BBD46" s="216"/>
      <c r="BBE46" s="216"/>
      <c r="BBF46" s="216"/>
      <c r="BBG46" s="216"/>
      <c r="BBH46" s="216"/>
      <c r="BBI46" s="216"/>
      <c r="BBJ46" s="216"/>
      <c r="BBK46" s="216"/>
      <c r="BBL46" s="216"/>
      <c r="BBM46" s="216"/>
      <c r="BBN46" s="216"/>
      <c r="BBO46" s="216"/>
      <c r="BBP46" s="216"/>
      <c r="BBQ46" s="216"/>
      <c r="BBR46" s="216"/>
      <c r="BBS46" s="216"/>
      <c r="BBT46" s="216"/>
      <c r="BBU46" s="216"/>
      <c r="BBV46" s="216"/>
      <c r="BBW46" s="216"/>
      <c r="BBX46" s="216"/>
      <c r="BBY46" s="216"/>
      <c r="BBZ46" s="216"/>
      <c r="BCA46" s="216"/>
      <c r="BCB46" s="216"/>
      <c r="BCC46" s="216"/>
      <c r="BCD46" s="216"/>
      <c r="BCE46" s="216"/>
      <c r="BCF46" s="216"/>
      <c r="BCG46" s="216"/>
      <c r="BCH46" s="216"/>
      <c r="BCI46" s="216"/>
      <c r="BCJ46" s="216"/>
      <c r="BCK46" s="216"/>
      <c r="BCL46" s="216"/>
      <c r="BCM46" s="216"/>
      <c r="BCN46" s="216"/>
      <c r="BCO46" s="216"/>
      <c r="BCP46" s="216"/>
      <c r="BCQ46" s="216"/>
      <c r="BCR46" s="216"/>
      <c r="BCS46" s="216"/>
      <c r="BCT46" s="216"/>
      <c r="BCU46" s="216"/>
      <c r="BCV46" s="216"/>
      <c r="BCW46" s="216"/>
      <c r="BCX46" s="216"/>
      <c r="BCY46" s="216"/>
      <c r="BCZ46" s="216"/>
      <c r="BDA46" s="216"/>
      <c r="BDB46" s="216"/>
      <c r="BDC46" s="216"/>
      <c r="BDD46" s="216"/>
      <c r="BDE46" s="216"/>
      <c r="BDF46" s="216"/>
      <c r="BDG46" s="216"/>
      <c r="BDH46" s="216"/>
      <c r="BDI46" s="216"/>
      <c r="BDJ46" s="216"/>
      <c r="BDK46" s="216"/>
      <c r="BDL46" s="216"/>
      <c r="BDM46" s="216"/>
      <c r="BDN46" s="216"/>
      <c r="BDO46" s="216"/>
      <c r="BDP46" s="216"/>
      <c r="BDQ46" s="216"/>
      <c r="BDR46" s="216"/>
      <c r="BDS46" s="216"/>
      <c r="BDT46" s="216"/>
      <c r="BDU46" s="216"/>
      <c r="BDV46" s="216"/>
      <c r="BDW46" s="216"/>
      <c r="BDX46" s="216"/>
      <c r="BDY46" s="216"/>
      <c r="BDZ46" s="216"/>
      <c r="BEA46" s="216"/>
      <c r="BEB46" s="216"/>
      <c r="BEC46" s="216"/>
      <c r="BED46" s="216"/>
      <c r="BEE46" s="216"/>
      <c r="BEF46" s="216"/>
      <c r="BEG46" s="216"/>
      <c r="BEH46" s="216"/>
      <c r="BEI46" s="216"/>
      <c r="BEJ46" s="216"/>
      <c r="BEK46" s="216"/>
      <c r="BEL46" s="216"/>
      <c r="BEM46" s="216"/>
      <c r="BEN46" s="216"/>
      <c r="BEO46" s="216"/>
      <c r="BEP46" s="216"/>
      <c r="BEQ46" s="216"/>
      <c r="BER46" s="216"/>
      <c r="BES46" s="216"/>
      <c r="BET46" s="216"/>
      <c r="BEU46" s="216"/>
      <c r="BEV46" s="216"/>
      <c r="BEW46" s="216"/>
      <c r="BEX46" s="216"/>
      <c r="BEY46" s="216"/>
      <c r="BEZ46" s="216"/>
      <c r="BFA46" s="216"/>
      <c r="BFB46" s="216"/>
      <c r="BFC46" s="216"/>
      <c r="BFD46" s="216"/>
      <c r="BFE46" s="216"/>
      <c r="BFF46" s="216"/>
      <c r="BFG46" s="216"/>
      <c r="BFH46" s="216"/>
      <c r="BFI46" s="216"/>
      <c r="BFJ46" s="216"/>
      <c r="BFK46" s="216"/>
      <c r="BFL46" s="216"/>
      <c r="BFM46" s="216"/>
      <c r="BFN46" s="216"/>
      <c r="BFO46" s="216"/>
      <c r="BFP46" s="216"/>
      <c r="BFQ46" s="216"/>
      <c r="BFR46" s="216"/>
      <c r="BFS46" s="216"/>
      <c r="BFT46" s="216"/>
      <c r="BFU46" s="216"/>
      <c r="BFV46" s="216"/>
      <c r="BFW46" s="216"/>
      <c r="BFX46" s="216"/>
      <c r="BFY46" s="216"/>
      <c r="BFZ46" s="216"/>
      <c r="BGA46" s="216"/>
      <c r="BGB46" s="216"/>
      <c r="BGC46" s="216"/>
      <c r="BGD46" s="216"/>
      <c r="BGE46" s="216"/>
      <c r="BGF46" s="216"/>
      <c r="BGG46" s="216"/>
      <c r="BGH46" s="216"/>
      <c r="BGI46" s="216"/>
      <c r="BGJ46" s="216"/>
      <c r="BGK46" s="216"/>
      <c r="BGL46" s="216"/>
      <c r="BGM46" s="216"/>
      <c r="BGN46" s="216"/>
      <c r="BGO46" s="216"/>
      <c r="BGP46" s="216"/>
      <c r="BGQ46" s="216"/>
      <c r="BGR46" s="216"/>
      <c r="BGS46" s="216"/>
      <c r="BGT46" s="216"/>
      <c r="BGU46" s="216"/>
      <c r="BGV46" s="216"/>
      <c r="BGW46" s="216"/>
      <c r="BGX46" s="216"/>
      <c r="BGY46" s="216"/>
      <c r="BGZ46" s="216"/>
      <c r="BHA46" s="216"/>
      <c r="BHB46" s="216"/>
      <c r="BHC46" s="216"/>
      <c r="BHD46" s="216"/>
      <c r="BHE46" s="216"/>
      <c r="BHF46" s="216"/>
      <c r="BHG46" s="216"/>
      <c r="BHH46" s="216"/>
      <c r="BHI46" s="216"/>
      <c r="BHJ46" s="216"/>
      <c r="BHK46" s="216"/>
      <c r="BHL46" s="216"/>
      <c r="BHM46" s="216"/>
      <c r="BHN46" s="216"/>
      <c r="BHO46" s="216"/>
      <c r="BHP46" s="216"/>
      <c r="BHQ46" s="216"/>
      <c r="BHR46" s="216"/>
      <c r="BHS46" s="216"/>
      <c r="BHT46" s="216"/>
      <c r="BHU46" s="216"/>
      <c r="BHV46" s="216"/>
      <c r="BHW46" s="216"/>
      <c r="BHX46" s="216"/>
      <c r="BHY46" s="216"/>
      <c r="BHZ46" s="216"/>
      <c r="BIA46" s="216"/>
      <c r="BIB46" s="216"/>
      <c r="BIC46" s="216"/>
      <c r="BID46" s="216"/>
      <c r="BIE46" s="216"/>
      <c r="BIF46" s="216"/>
      <c r="BIG46" s="216"/>
      <c r="BIH46" s="216"/>
      <c r="BII46" s="216"/>
      <c r="BIJ46" s="216"/>
      <c r="BIK46" s="216"/>
      <c r="BIL46" s="216"/>
      <c r="BIM46" s="216"/>
      <c r="BIN46" s="216"/>
      <c r="BIO46" s="216"/>
      <c r="BIP46" s="216"/>
      <c r="BIQ46" s="216"/>
      <c r="BIR46" s="216"/>
      <c r="BIS46" s="216"/>
      <c r="BIT46" s="216"/>
      <c r="BIU46" s="216"/>
      <c r="BIV46" s="216"/>
      <c r="BIW46" s="216"/>
      <c r="BIX46" s="216"/>
      <c r="BIY46" s="216"/>
      <c r="BIZ46" s="216"/>
      <c r="BJA46" s="216"/>
      <c r="BJB46" s="216"/>
      <c r="BJC46" s="216"/>
      <c r="BJD46" s="216"/>
      <c r="BJE46" s="216"/>
      <c r="BJF46" s="216"/>
      <c r="BJG46" s="216"/>
      <c r="BJH46" s="216"/>
      <c r="BJI46" s="216"/>
      <c r="BJJ46" s="216"/>
      <c r="BJK46" s="216"/>
      <c r="BJL46" s="216"/>
      <c r="BJM46" s="216"/>
      <c r="BJN46" s="216"/>
      <c r="BJO46" s="216"/>
      <c r="BJP46" s="216"/>
      <c r="BJQ46" s="216"/>
      <c r="BJR46" s="216"/>
      <c r="BJS46" s="216"/>
      <c r="BJT46" s="216"/>
      <c r="BJU46" s="216"/>
      <c r="BJV46" s="216"/>
      <c r="BJW46" s="216"/>
      <c r="BJX46" s="216"/>
      <c r="BJY46" s="216"/>
      <c r="BJZ46" s="216"/>
      <c r="BKA46" s="216"/>
      <c r="BKB46" s="216"/>
      <c r="BKC46" s="216"/>
      <c r="BKD46" s="216"/>
      <c r="BKE46" s="216"/>
      <c r="BKF46" s="216"/>
      <c r="BKG46" s="216"/>
      <c r="BKH46" s="216"/>
      <c r="BKI46" s="216"/>
      <c r="BKJ46" s="216"/>
      <c r="BKK46" s="216"/>
      <c r="BKL46" s="216"/>
      <c r="BKM46" s="216"/>
      <c r="BKN46" s="216"/>
      <c r="BKO46" s="216"/>
      <c r="BKP46" s="216"/>
      <c r="BKQ46" s="216"/>
      <c r="BKR46" s="216"/>
      <c r="BKS46" s="216"/>
      <c r="BKT46" s="216"/>
      <c r="BKU46" s="216"/>
      <c r="BKV46" s="216"/>
      <c r="BKW46" s="216"/>
      <c r="BKX46" s="216"/>
      <c r="BKY46" s="216"/>
      <c r="BKZ46" s="216"/>
      <c r="BLA46" s="216"/>
      <c r="BLB46" s="216"/>
      <c r="BLC46" s="216"/>
      <c r="BLD46" s="216"/>
      <c r="BLE46" s="216"/>
      <c r="BLF46" s="216"/>
      <c r="BLG46" s="216"/>
      <c r="BLH46" s="216"/>
      <c r="BLI46" s="216"/>
      <c r="BLJ46" s="216"/>
      <c r="BLK46" s="216"/>
      <c r="BLL46" s="216"/>
      <c r="BLM46" s="216"/>
      <c r="BLN46" s="216"/>
      <c r="BLO46" s="216"/>
      <c r="BLP46" s="216"/>
      <c r="BLQ46" s="216"/>
      <c r="BLR46" s="216"/>
      <c r="BLS46" s="216"/>
      <c r="BLT46" s="216"/>
      <c r="BLU46" s="216"/>
      <c r="BLV46" s="216"/>
      <c r="BLW46" s="216"/>
      <c r="BLX46" s="216"/>
      <c r="BLY46" s="216"/>
      <c r="BLZ46" s="216"/>
      <c r="BMA46" s="216"/>
      <c r="BMB46" s="216"/>
      <c r="BMC46" s="216"/>
      <c r="BMD46" s="216"/>
      <c r="BME46" s="216"/>
      <c r="BMF46" s="216"/>
      <c r="BMG46" s="216"/>
      <c r="BMH46" s="216"/>
      <c r="BMI46" s="216"/>
      <c r="BMJ46" s="216"/>
      <c r="BMK46" s="216"/>
      <c r="BML46" s="216"/>
      <c r="BMM46" s="216"/>
      <c r="BMN46" s="216"/>
      <c r="BMO46" s="216"/>
      <c r="BMP46" s="216"/>
      <c r="BMQ46" s="216"/>
      <c r="BMR46" s="216"/>
      <c r="BMS46" s="216"/>
      <c r="BMT46" s="216"/>
      <c r="BMU46" s="216"/>
      <c r="BMV46" s="216"/>
      <c r="BMW46" s="216"/>
      <c r="BMX46" s="216"/>
      <c r="BMY46" s="216"/>
      <c r="BMZ46" s="216"/>
      <c r="BNA46" s="216"/>
      <c r="BNB46" s="216"/>
      <c r="BNC46" s="216"/>
      <c r="BND46" s="216"/>
      <c r="BNE46" s="216"/>
      <c r="BNF46" s="216"/>
      <c r="BNG46" s="216"/>
      <c r="BNH46" s="216"/>
      <c r="BNI46" s="216"/>
      <c r="BNJ46" s="216"/>
      <c r="BNK46" s="216"/>
      <c r="BNL46" s="216"/>
      <c r="BNM46" s="216"/>
      <c r="BNN46" s="216"/>
      <c r="BNO46" s="216"/>
      <c r="BNP46" s="216"/>
      <c r="BNQ46" s="216"/>
      <c r="BNR46" s="216"/>
      <c r="BNS46" s="216"/>
      <c r="BNT46" s="216"/>
      <c r="BNU46" s="216"/>
      <c r="BNV46" s="216"/>
      <c r="BNW46" s="216"/>
      <c r="BNX46" s="216"/>
      <c r="BNY46" s="216"/>
      <c r="BNZ46" s="216"/>
      <c r="BOA46" s="216"/>
      <c r="BOB46" s="216"/>
      <c r="BOC46" s="216"/>
      <c r="BOD46" s="216"/>
      <c r="BOE46" s="216"/>
      <c r="BOF46" s="216"/>
      <c r="BOG46" s="216"/>
      <c r="BOH46" s="216"/>
      <c r="BOI46" s="216"/>
      <c r="BOJ46" s="216"/>
      <c r="BOK46" s="216"/>
      <c r="BOL46" s="216"/>
      <c r="BOM46" s="216"/>
      <c r="BON46" s="216"/>
      <c r="BOO46" s="216"/>
      <c r="BOP46" s="216"/>
      <c r="BOQ46" s="216"/>
      <c r="BOR46" s="216"/>
      <c r="BOS46" s="216"/>
      <c r="BOT46" s="216"/>
      <c r="BOU46" s="216"/>
      <c r="BOV46" s="216"/>
      <c r="BOW46" s="216"/>
      <c r="BOX46" s="216"/>
      <c r="BOY46" s="216"/>
      <c r="BOZ46" s="216"/>
      <c r="BPA46" s="216"/>
      <c r="BPB46" s="216"/>
      <c r="BPC46" s="216"/>
      <c r="BPD46" s="216"/>
      <c r="BPE46" s="216"/>
      <c r="BPF46" s="216"/>
      <c r="BPG46" s="216"/>
      <c r="BPH46" s="216"/>
      <c r="BPI46" s="216"/>
      <c r="BPJ46" s="216"/>
      <c r="BPK46" s="216"/>
      <c r="BPL46" s="216"/>
      <c r="BPM46" s="216"/>
      <c r="BPN46" s="216"/>
      <c r="BPO46" s="216"/>
      <c r="BPP46" s="216"/>
      <c r="BPQ46" s="216"/>
      <c r="BPR46" s="216"/>
      <c r="BPS46" s="216"/>
      <c r="BPT46" s="216"/>
      <c r="BPU46" s="216"/>
      <c r="BPV46" s="216"/>
      <c r="BPW46" s="216"/>
      <c r="BPX46" s="216"/>
      <c r="BPY46" s="216"/>
      <c r="BPZ46" s="216"/>
      <c r="BQA46" s="216"/>
      <c r="BQB46" s="216"/>
      <c r="BQC46" s="216"/>
      <c r="BQD46" s="216"/>
      <c r="BQE46" s="216"/>
      <c r="BQF46" s="216"/>
      <c r="BQG46" s="216"/>
      <c r="BQH46" s="216"/>
      <c r="BQI46" s="216"/>
      <c r="BQJ46" s="216"/>
      <c r="BQK46" s="216"/>
      <c r="BQL46" s="216"/>
      <c r="BQM46" s="216"/>
      <c r="BQN46" s="216"/>
      <c r="BQO46" s="216"/>
      <c r="BQP46" s="216"/>
      <c r="BQQ46" s="216"/>
      <c r="BQR46" s="216"/>
      <c r="BQS46" s="216"/>
      <c r="BQT46" s="216"/>
      <c r="BQU46" s="216"/>
      <c r="BQV46" s="216"/>
      <c r="BQW46" s="216"/>
      <c r="BQX46" s="216"/>
      <c r="BQY46" s="216"/>
      <c r="BQZ46" s="216"/>
      <c r="BRA46" s="216"/>
      <c r="BRB46" s="216"/>
      <c r="BRC46" s="216"/>
      <c r="BRD46" s="216"/>
      <c r="BRE46" s="216"/>
      <c r="BRF46" s="216"/>
      <c r="BRG46" s="216"/>
      <c r="BRH46" s="216"/>
      <c r="BRI46" s="216"/>
      <c r="BRJ46" s="216"/>
      <c r="BRK46" s="216"/>
      <c r="BRL46" s="216"/>
      <c r="BRM46" s="216"/>
      <c r="BRN46" s="216"/>
      <c r="BRO46" s="216"/>
      <c r="BRP46" s="216"/>
      <c r="BRQ46" s="216"/>
      <c r="BRR46" s="216"/>
      <c r="BRS46" s="216"/>
      <c r="BRT46" s="216"/>
      <c r="BRU46" s="216"/>
      <c r="BRV46" s="216"/>
      <c r="BRW46" s="216"/>
      <c r="BRX46" s="216"/>
      <c r="BRY46" s="216"/>
      <c r="BRZ46" s="216"/>
      <c r="BSA46" s="216"/>
      <c r="BSB46" s="216"/>
      <c r="BSC46" s="216"/>
      <c r="BSD46" s="216"/>
      <c r="BSE46" s="216"/>
      <c r="BSF46" s="216"/>
      <c r="BSG46" s="216"/>
      <c r="BSH46" s="216"/>
      <c r="BSI46" s="216"/>
      <c r="BSJ46" s="216"/>
      <c r="BSK46" s="216"/>
      <c r="BSL46" s="216"/>
      <c r="BSM46" s="216"/>
      <c r="BSN46" s="216"/>
      <c r="BSO46" s="216"/>
      <c r="BSP46" s="216"/>
      <c r="BSQ46" s="216"/>
      <c r="BSR46" s="216"/>
      <c r="BSS46" s="216"/>
      <c r="BST46" s="216"/>
      <c r="BSU46" s="216"/>
      <c r="BSV46" s="216"/>
      <c r="BSW46" s="216"/>
      <c r="BSX46" s="216"/>
      <c r="BSY46" s="216"/>
      <c r="BSZ46" s="216"/>
      <c r="BTA46" s="216"/>
      <c r="BTB46" s="216"/>
      <c r="BTC46" s="216"/>
      <c r="BTD46" s="216"/>
      <c r="BTE46" s="216"/>
      <c r="BTF46" s="216"/>
      <c r="BTG46" s="216"/>
      <c r="BTH46" s="216"/>
      <c r="BTI46" s="216"/>
      <c r="BTJ46" s="216"/>
      <c r="BTK46" s="216"/>
      <c r="BTL46" s="216"/>
      <c r="BTM46" s="216"/>
      <c r="BTN46" s="216"/>
      <c r="BTO46" s="216"/>
      <c r="BTP46" s="216"/>
      <c r="BTQ46" s="216"/>
      <c r="BTR46" s="216"/>
      <c r="BTS46" s="216"/>
      <c r="BTT46" s="216"/>
      <c r="BTU46" s="216"/>
      <c r="BTV46" s="216"/>
      <c r="BTW46" s="216"/>
      <c r="BTX46" s="216"/>
      <c r="BTY46" s="216"/>
      <c r="BTZ46" s="216"/>
      <c r="BUA46" s="216"/>
      <c r="BUB46" s="216"/>
      <c r="BUC46" s="216"/>
      <c r="BUD46" s="216"/>
      <c r="BUE46" s="216"/>
      <c r="BUF46" s="216"/>
      <c r="BUG46" s="216"/>
      <c r="BUH46" s="216"/>
      <c r="BUI46" s="216"/>
      <c r="BUJ46" s="216"/>
      <c r="BUK46" s="216"/>
      <c r="BUL46" s="216"/>
      <c r="BUM46" s="216"/>
      <c r="BUN46" s="216"/>
      <c r="BUO46" s="216"/>
      <c r="BUP46" s="216"/>
      <c r="BUQ46" s="216"/>
      <c r="BUR46" s="216"/>
      <c r="BUS46" s="216"/>
      <c r="BUT46" s="216"/>
      <c r="BUU46" s="216"/>
      <c r="BUV46" s="216"/>
      <c r="BUW46" s="216"/>
      <c r="BUX46" s="216"/>
      <c r="BUY46" s="216"/>
      <c r="BUZ46" s="216"/>
      <c r="BVA46" s="216"/>
      <c r="BVB46" s="216"/>
      <c r="BVC46" s="216"/>
      <c r="BVD46" s="216"/>
      <c r="BVE46" s="216"/>
      <c r="BVF46" s="216"/>
      <c r="BVG46" s="216"/>
      <c r="BVH46" s="216"/>
      <c r="BVI46" s="216"/>
      <c r="BVJ46" s="216"/>
      <c r="BVK46" s="216"/>
      <c r="BVL46" s="216"/>
      <c r="BVM46" s="216"/>
      <c r="BVN46" s="216"/>
      <c r="BVO46" s="216"/>
      <c r="BVP46" s="216"/>
      <c r="BVQ46" s="216"/>
      <c r="BVR46" s="216"/>
      <c r="BVS46" s="216"/>
      <c r="BVT46" s="216"/>
      <c r="BVU46" s="216"/>
      <c r="BVV46" s="216"/>
      <c r="BVW46" s="216"/>
      <c r="BVX46" s="216"/>
      <c r="BVY46" s="216"/>
      <c r="BVZ46" s="216"/>
      <c r="BWA46" s="216"/>
      <c r="BWB46" s="216"/>
      <c r="BWC46" s="216"/>
      <c r="BWD46" s="216"/>
      <c r="BWE46" s="216"/>
      <c r="BWF46" s="216"/>
      <c r="BWG46" s="216"/>
      <c r="BWH46" s="216"/>
      <c r="BWI46" s="216"/>
      <c r="BWJ46" s="216"/>
      <c r="BWK46" s="216"/>
      <c r="BWL46" s="216"/>
      <c r="BWM46" s="216"/>
      <c r="BWN46" s="216"/>
      <c r="BWO46" s="216"/>
      <c r="BWP46" s="216"/>
      <c r="BWQ46" s="216"/>
      <c r="BWR46" s="216"/>
      <c r="BWS46" s="216"/>
      <c r="BWT46" s="216"/>
      <c r="BWU46" s="216"/>
      <c r="BWV46" s="216"/>
      <c r="BWW46" s="216"/>
      <c r="BWX46" s="216"/>
      <c r="BWY46" s="216"/>
      <c r="BWZ46" s="216"/>
      <c r="BXA46" s="216"/>
      <c r="BXB46" s="216"/>
      <c r="BXC46" s="216"/>
      <c r="BXD46" s="216"/>
      <c r="BXE46" s="216"/>
      <c r="BXF46" s="216"/>
      <c r="BXG46" s="216"/>
      <c r="BXH46" s="216"/>
      <c r="BXI46" s="216"/>
      <c r="BXJ46" s="216"/>
      <c r="BXK46" s="216"/>
      <c r="BXL46" s="216"/>
      <c r="BXM46" s="216"/>
      <c r="BXN46" s="216"/>
      <c r="BXO46" s="216"/>
      <c r="BXP46" s="216"/>
      <c r="BXQ46" s="216"/>
      <c r="BXR46" s="216"/>
      <c r="BXS46" s="216"/>
      <c r="BXT46" s="216"/>
      <c r="BXU46" s="216"/>
      <c r="BXV46" s="216"/>
      <c r="BXW46" s="216"/>
      <c r="BXX46" s="216"/>
      <c r="BXY46" s="216"/>
      <c r="BXZ46" s="216"/>
      <c r="BYA46" s="216"/>
      <c r="BYB46" s="216"/>
      <c r="BYC46" s="216"/>
      <c r="BYD46" s="216"/>
      <c r="BYE46" s="216"/>
      <c r="BYF46" s="216"/>
      <c r="BYG46" s="216"/>
      <c r="BYH46" s="216"/>
      <c r="BYI46" s="216"/>
      <c r="BYJ46" s="216"/>
      <c r="BYK46" s="216"/>
      <c r="BYL46" s="216"/>
      <c r="BYM46" s="216"/>
      <c r="BYN46" s="216"/>
      <c r="BYO46" s="216"/>
      <c r="BYP46" s="216"/>
      <c r="BYQ46" s="216"/>
      <c r="BYR46" s="216"/>
      <c r="BYS46" s="216"/>
      <c r="BYT46" s="216"/>
      <c r="BYU46" s="216"/>
      <c r="BYV46" s="216"/>
      <c r="BYW46" s="216"/>
      <c r="BYX46" s="216"/>
      <c r="BYY46" s="216"/>
      <c r="BYZ46" s="216"/>
      <c r="BZA46" s="216"/>
      <c r="BZB46" s="216"/>
      <c r="BZC46" s="216"/>
      <c r="BZD46" s="216"/>
      <c r="BZE46" s="216"/>
      <c r="BZF46" s="216"/>
      <c r="BZG46" s="216"/>
      <c r="BZH46" s="216"/>
      <c r="BZI46" s="216"/>
      <c r="BZJ46" s="216"/>
      <c r="BZK46" s="216"/>
      <c r="BZL46" s="216"/>
      <c r="BZM46" s="216"/>
      <c r="BZN46" s="216"/>
      <c r="BZO46" s="216"/>
      <c r="BZP46" s="216"/>
      <c r="BZQ46" s="216"/>
      <c r="BZR46" s="216"/>
      <c r="BZS46" s="216"/>
      <c r="BZT46" s="216"/>
      <c r="BZU46" s="216"/>
      <c r="BZV46" s="216"/>
      <c r="BZW46" s="216"/>
      <c r="BZX46" s="216"/>
      <c r="BZY46" s="216"/>
      <c r="BZZ46" s="216"/>
      <c r="CAA46" s="216"/>
      <c r="CAB46" s="216"/>
      <c r="CAC46" s="216"/>
      <c r="CAD46" s="216"/>
      <c r="CAE46" s="216"/>
      <c r="CAF46" s="216"/>
      <c r="CAG46" s="216"/>
      <c r="CAH46" s="216"/>
      <c r="CAI46" s="216"/>
      <c r="CAJ46" s="216"/>
      <c r="CAK46" s="216"/>
      <c r="CAL46" s="216"/>
      <c r="CAM46" s="216"/>
      <c r="CAN46" s="216"/>
      <c r="CAO46" s="216"/>
      <c r="CAP46" s="216"/>
      <c r="CAQ46" s="216"/>
      <c r="CAR46" s="216"/>
      <c r="CAS46" s="216"/>
      <c r="CAT46" s="216"/>
      <c r="CAU46" s="216"/>
      <c r="CAV46" s="216"/>
      <c r="CAW46" s="216"/>
      <c r="CAX46" s="216"/>
      <c r="CAY46" s="216"/>
      <c r="CAZ46" s="216"/>
      <c r="CBA46" s="216"/>
      <c r="CBB46" s="216"/>
      <c r="CBC46" s="216"/>
      <c r="CBD46" s="216"/>
      <c r="CBE46" s="216"/>
      <c r="CBF46" s="216"/>
      <c r="CBG46" s="216"/>
      <c r="CBH46" s="216"/>
      <c r="CBI46" s="216"/>
      <c r="CBJ46" s="216"/>
      <c r="CBK46" s="216"/>
      <c r="CBL46" s="216"/>
      <c r="CBM46" s="216"/>
      <c r="CBN46" s="216"/>
      <c r="CBO46" s="216"/>
      <c r="CBP46" s="216"/>
      <c r="CBQ46" s="216"/>
      <c r="CBR46" s="216"/>
      <c r="CBS46" s="216"/>
      <c r="CBT46" s="216"/>
      <c r="CBU46" s="216"/>
      <c r="CBV46" s="216"/>
      <c r="CBW46" s="216"/>
      <c r="CBX46" s="216"/>
      <c r="CBY46" s="216"/>
      <c r="CBZ46" s="216"/>
      <c r="CCA46" s="216"/>
      <c r="CCB46" s="216"/>
      <c r="CCC46" s="216"/>
      <c r="CCD46" s="216"/>
      <c r="CCE46" s="216"/>
      <c r="CCF46" s="216"/>
      <c r="CCG46" s="216"/>
      <c r="CCH46" s="216"/>
      <c r="CCI46" s="216"/>
      <c r="CCJ46" s="216"/>
      <c r="CCK46" s="216"/>
      <c r="CCL46" s="216"/>
      <c r="CCM46" s="216"/>
      <c r="CCN46" s="216"/>
      <c r="CCO46" s="216"/>
      <c r="CCP46" s="216"/>
      <c r="CCQ46" s="216"/>
      <c r="CCR46" s="216"/>
      <c r="CCS46" s="216"/>
      <c r="CCT46" s="216"/>
      <c r="CCU46" s="216"/>
      <c r="CCV46" s="216"/>
      <c r="CCW46" s="216"/>
      <c r="CCX46" s="216"/>
      <c r="CCY46" s="216"/>
      <c r="CCZ46" s="216"/>
      <c r="CDA46" s="216"/>
      <c r="CDB46" s="216"/>
      <c r="CDC46" s="216"/>
      <c r="CDD46" s="216"/>
      <c r="CDE46" s="216"/>
      <c r="CDF46" s="216"/>
      <c r="CDG46" s="216"/>
      <c r="CDH46" s="216"/>
      <c r="CDI46" s="216"/>
      <c r="CDJ46" s="216"/>
      <c r="CDK46" s="216"/>
      <c r="CDL46" s="216"/>
      <c r="CDM46" s="216"/>
      <c r="CDN46" s="216"/>
      <c r="CDO46" s="216"/>
      <c r="CDP46" s="216"/>
      <c r="CDQ46" s="216"/>
      <c r="CDR46" s="216"/>
      <c r="CDS46" s="216"/>
      <c r="CDT46" s="216"/>
      <c r="CDU46" s="216"/>
      <c r="CDV46" s="216"/>
      <c r="CDW46" s="216"/>
      <c r="CDX46" s="216"/>
      <c r="CDY46" s="216"/>
      <c r="CDZ46" s="216"/>
      <c r="CEA46" s="216"/>
      <c r="CEB46" s="216"/>
      <c r="CEC46" s="216"/>
      <c r="CED46" s="216"/>
      <c r="CEE46" s="216"/>
      <c r="CEF46" s="216"/>
      <c r="CEG46" s="216"/>
      <c r="CEH46" s="216"/>
      <c r="CEI46" s="216"/>
      <c r="CEJ46" s="216"/>
      <c r="CEK46" s="216"/>
      <c r="CEL46" s="216"/>
      <c r="CEM46" s="216"/>
      <c r="CEN46" s="216"/>
      <c r="CEO46" s="216"/>
      <c r="CEP46" s="216"/>
      <c r="CEQ46" s="216"/>
      <c r="CER46" s="216"/>
      <c r="CES46" s="216"/>
      <c r="CET46" s="216"/>
      <c r="CEU46" s="216"/>
      <c r="CEV46" s="216"/>
      <c r="CEW46" s="216"/>
      <c r="CEX46" s="216"/>
      <c r="CEY46" s="216"/>
      <c r="CEZ46" s="216"/>
      <c r="CFA46" s="216"/>
      <c r="CFB46" s="216"/>
      <c r="CFC46" s="216"/>
      <c r="CFD46" s="216"/>
      <c r="CFE46" s="216"/>
      <c r="CFF46" s="216"/>
      <c r="CFG46" s="216"/>
      <c r="CFH46" s="216"/>
      <c r="CFI46" s="216"/>
      <c r="CFJ46" s="216"/>
      <c r="CFK46" s="216"/>
      <c r="CFL46" s="216"/>
      <c r="CFM46" s="216"/>
      <c r="CFN46" s="216"/>
      <c r="CFO46" s="216"/>
      <c r="CFP46" s="216"/>
      <c r="CFQ46" s="216"/>
      <c r="CFR46" s="216"/>
      <c r="CFS46" s="216"/>
      <c r="CFT46" s="216"/>
      <c r="CFU46" s="216"/>
      <c r="CFV46" s="216"/>
      <c r="CFW46" s="216"/>
      <c r="CFX46" s="216"/>
      <c r="CFY46" s="216"/>
      <c r="CFZ46" s="216"/>
      <c r="CGA46" s="216"/>
      <c r="CGB46" s="216"/>
      <c r="CGC46" s="216"/>
      <c r="CGD46" s="216"/>
      <c r="CGE46" s="216"/>
      <c r="CGF46" s="216"/>
      <c r="CGG46" s="216"/>
      <c r="CGH46" s="216"/>
      <c r="CGI46" s="216"/>
      <c r="CGJ46" s="216"/>
      <c r="CGK46" s="216"/>
      <c r="CGL46" s="216"/>
      <c r="CGM46" s="216"/>
      <c r="CGN46" s="216"/>
      <c r="CGO46" s="216"/>
      <c r="CGP46" s="216"/>
      <c r="CGQ46" s="216"/>
      <c r="CGR46" s="216"/>
      <c r="CGS46" s="216"/>
      <c r="CGT46" s="216"/>
      <c r="CGU46" s="216"/>
      <c r="CGV46" s="216"/>
      <c r="CGW46" s="216"/>
      <c r="CGX46" s="216"/>
      <c r="CGY46" s="216"/>
      <c r="CGZ46" s="216"/>
      <c r="CHA46" s="216"/>
      <c r="CHB46" s="216"/>
      <c r="CHC46" s="216"/>
      <c r="CHD46" s="216"/>
      <c r="CHE46" s="216"/>
      <c r="CHF46" s="216"/>
      <c r="CHG46" s="216"/>
      <c r="CHH46" s="216"/>
      <c r="CHI46" s="216"/>
      <c r="CHJ46" s="216"/>
      <c r="CHK46" s="216"/>
      <c r="CHL46" s="216"/>
      <c r="CHM46" s="216"/>
      <c r="CHN46" s="216"/>
      <c r="CHO46" s="216"/>
      <c r="CHP46" s="216"/>
      <c r="CHQ46" s="216"/>
      <c r="CHR46" s="216"/>
      <c r="CHS46" s="216"/>
      <c r="CHT46" s="216"/>
      <c r="CHU46" s="216"/>
      <c r="CHV46" s="216"/>
      <c r="CHW46" s="216"/>
      <c r="CHX46" s="216"/>
      <c r="CHY46" s="216"/>
      <c r="CHZ46" s="216"/>
      <c r="CIA46" s="216"/>
      <c r="CIB46" s="216"/>
      <c r="CIC46" s="216"/>
      <c r="CID46" s="216"/>
      <c r="CIE46" s="216"/>
      <c r="CIF46" s="216"/>
      <c r="CIG46" s="216"/>
      <c r="CIH46" s="216"/>
      <c r="CII46" s="216"/>
      <c r="CIJ46" s="216"/>
      <c r="CIK46" s="216"/>
      <c r="CIL46" s="216"/>
      <c r="CIM46" s="216"/>
      <c r="CIN46" s="216"/>
      <c r="CIO46" s="216"/>
      <c r="CIP46" s="216"/>
      <c r="CIQ46" s="216"/>
      <c r="CIR46" s="216"/>
      <c r="CIS46" s="216"/>
      <c r="CIT46" s="216"/>
      <c r="CIU46" s="216"/>
      <c r="CIV46" s="216"/>
      <c r="CIW46" s="216"/>
      <c r="CIX46" s="216"/>
      <c r="CIY46" s="216"/>
      <c r="CIZ46" s="216"/>
      <c r="CJA46" s="216"/>
      <c r="CJB46" s="216"/>
      <c r="CJC46" s="216"/>
      <c r="CJD46" s="216"/>
      <c r="CJE46" s="216"/>
      <c r="CJF46" s="216"/>
      <c r="CJG46" s="216"/>
      <c r="CJH46" s="216"/>
      <c r="CJI46" s="216"/>
      <c r="CJJ46" s="216"/>
      <c r="CJK46" s="216"/>
      <c r="CJL46" s="216"/>
      <c r="CJM46" s="216"/>
      <c r="CJN46" s="216"/>
      <c r="CJO46" s="216"/>
      <c r="CJP46" s="216"/>
      <c r="CJQ46" s="216"/>
      <c r="CJR46" s="216"/>
      <c r="CJS46" s="216"/>
      <c r="CJT46" s="216"/>
      <c r="CJU46" s="216"/>
      <c r="CJV46" s="216"/>
      <c r="CJW46" s="216"/>
      <c r="CJX46" s="216"/>
      <c r="CJY46" s="216"/>
      <c r="CJZ46" s="216"/>
      <c r="CKA46" s="216"/>
      <c r="CKB46" s="216"/>
      <c r="CKC46" s="216"/>
      <c r="CKD46" s="216"/>
      <c r="CKE46" s="216"/>
      <c r="CKF46" s="216"/>
      <c r="CKG46" s="216"/>
      <c r="CKH46" s="216"/>
      <c r="CKI46" s="216"/>
      <c r="CKJ46" s="216"/>
      <c r="CKK46" s="216"/>
      <c r="CKL46" s="216"/>
      <c r="CKM46" s="216"/>
      <c r="CKN46" s="216"/>
      <c r="CKO46" s="216"/>
      <c r="CKP46" s="216"/>
      <c r="CKQ46" s="216"/>
      <c r="CKR46" s="216"/>
      <c r="CKS46" s="216"/>
      <c r="CKT46" s="216"/>
      <c r="CKU46" s="216"/>
      <c r="CKV46" s="216"/>
      <c r="CKW46" s="216"/>
      <c r="CKX46" s="216"/>
      <c r="CKY46" s="216"/>
      <c r="CKZ46" s="216"/>
      <c r="CLA46" s="216"/>
      <c r="CLB46" s="216"/>
      <c r="CLC46" s="216"/>
      <c r="CLD46" s="216"/>
      <c r="CLE46" s="216"/>
      <c r="CLF46" s="216"/>
      <c r="CLG46" s="216"/>
      <c r="CLH46" s="216"/>
      <c r="CLI46" s="216"/>
      <c r="CLJ46" s="216"/>
      <c r="CLK46" s="216"/>
      <c r="CLL46" s="216"/>
      <c r="CLM46" s="216"/>
      <c r="CLN46" s="216"/>
      <c r="CLO46" s="216"/>
      <c r="CLP46" s="216"/>
      <c r="CLQ46" s="216"/>
      <c r="CLR46" s="216"/>
      <c r="CLS46" s="216"/>
      <c r="CLT46" s="216"/>
      <c r="CLU46" s="216"/>
      <c r="CLV46" s="216"/>
      <c r="CLW46" s="216"/>
      <c r="CLX46" s="216"/>
      <c r="CLY46" s="216"/>
      <c r="CLZ46" s="216"/>
      <c r="CMA46" s="216"/>
      <c r="CMB46" s="216"/>
      <c r="CMC46" s="216"/>
      <c r="CMD46" s="216"/>
      <c r="CME46" s="216"/>
      <c r="CMF46" s="216"/>
      <c r="CMG46" s="216"/>
      <c r="CMH46" s="216"/>
      <c r="CMI46" s="216"/>
      <c r="CMJ46" s="216"/>
      <c r="CMK46" s="216"/>
      <c r="CML46" s="216"/>
      <c r="CMM46" s="216"/>
      <c r="CMN46" s="216"/>
      <c r="CMO46" s="216"/>
      <c r="CMP46" s="216"/>
      <c r="CMQ46" s="216"/>
      <c r="CMR46" s="216"/>
      <c r="CMS46" s="216"/>
      <c r="CMT46" s="216"/>
      <c r="CMU46" s="216"/>
      <c r="CMV46" s="216"/>
      <c r="CMW46" s="216"/>
      <c r="CMX46" s="216"/>
      <c r="CMY46" s="216"/>
      <c r="CMZ46" s="216"/>
      <c r="CNA46" s="216"/>
      <c r="CNB46" s="216"/>
      <c r="CNC46" s="216"/>
      <c r="CND46" s="216"/>
      <c r="CNE46" s="216"/>
      <c r="CNF46" s="216"/>
      <c r="CNG46" s="216"/>
      <c r="CNH46" s="216"/>
      <c r="CNI46" s="216"/>
      <c r="CNJ46" s="216"/>
      <c r="CNK46" s="216"/>
      <c r="CNL46" s="216"/>
      <c r="CNM46" s="216"/>
      <c r="CNN46" s="216"/>
      <c r="CNO46" s="216"/>
      <c r="CNP46" s="216"/>
      <c r="CNQ46" s="216"/>
      <c r="CNR46" s="216"/>
      <c r="CNS46" s="216"/>
      <c r="CNT46" s="216"/>
      <c r="CNU46" s="216"/>
      <c r="CNV46" s="216"/>
      <c r="CNW46" s="216"/>
      <c r="CNX46" s="216"/>
      <c r="CNY46" s="216"/>
      <c r="CNZ46" s="216"/>
      <c r="COA46" s="216"/>
      <c r="COB46" s="216"/>
      <c r="COC46" s="216"/>
      <c r="COD46" s="216"/>
      <c r="COE46" s="216"/>
      <c r="COF46" s="216"/>
      <c r="COG46" s="216"/>
      <c r="COH46" s="216"/>
      <c r="COI46" s="216"/>
      <c r="COJ46" s="216"/>
      <c r="COK46" s="216"/>
      <c r="COL46" s="216"/>
      <c r="COM46" s="216"/>
      <c r="CON46" s="216"/>
      <c r="COO46" s="216"/>
      <c r="COP46" s="216"/>
      <c r="COQ46" s="216"/>
      <c r="COR46" s="216"/>
      <c r="COS46" s="216"/>
      <c r="COT46" s="216"/>
      <c r="COU46" s="216"/>
      <c r="COV46" s="216"/>
      <c r="COW46" s="216"/>
      <c r="COX46" s="216"/>
      <c r="COY46" s="216"/>
      <c r="COZ46" s="216"/>
      <c r="CPA46" s="216"/>
      <c r="CPB46" s="216"/>
      <c r="CPC46" s="216"/>
      <c r="CPD46" s="216"/>
      <c r="CPE46" s="216"/>
      <c r="CPF46" s="216"/>
      <c r="CPG46" s="216"/>
      <c r="CPH46" s="216"/>
      <c r="CPI46" s="216"/>
      <c r="CPJ46" s="216"/>
      <c r="CPK46" s="216"/>
      <c r="CPL46" s="216"/>
      <c r="CPM46" s="216"/>
      <c r="CPN46" s="216"/>
      <c r="CPO46" s="216"/>
      <c r="CPP46" s="216"/>
      <c r="CPQ46" s="216"/>
      <c r="CPR46" s="216"/>
      <c r="CPS46" s="216"/>
      <c r="CPT46" s="216"/>
      <c r="CPU46" s="216"/>
      <c r="CPV46" s="216"/>
      <c r="CPW46" s="216"/>
      <c r="CPX46" s="216"/>
      <c r="CPY46" s="216"/>
      <c r="CPZ46" s="216"/>
      <c r="CQA46" s="216"/>
      <c r="CQB46" s="216"/>
      <c r="CQC46" s="216"/>
      <c r="CQD46" s="216"/>
      <c r="CQE46" s="216"/>
      <c r="CQF46" s="216"/>
      <c r="CQG46" s="216"/>
      <c r="CQH46" s="216"/>
      <c r="CQI46" s="216"/>
      <c r="CQJ46" s="216"/>
      <c r="CQK46" s="216"/>
      <c r="CQL46" s="216"/>
      <c r="CQM46" s="216"/>
      <c r="CQN46" s="216"/>
      <c r="CQO46" s="216"/>
      <c r="CQP46" s="216"/>
      <c r="CQQ46" s="216"/>
      <c r="CQR46" s="216"/>
      <c r="CQS46" s="216"/>
      <c r="CQT46" s="216"/>
      <c r="CQU46" s="216"/>
      <c r="CQV46" s="216"/>
      <c r="CQW46" s="216"/>
      <c r="CQX46" s="216"/>
      <c r="CQY46" s="216"/>
      <c r="CQZ46" s="216"/>
      <c r="CRA46" s="216"/>
      <c r="CRB46" s="216"/>
      <c r="CRC46" s="216"/>
      <c r="CRD46" s="216"/>
      <c r="CRE46" s="216"/>
      <c r="CRF46" s="216"/>
      <c r="CRG46" s="216"/>
      <c r="CRH46" s="216"/>
      <c r="CRI46" s="216"/>
      <c r="CRJ46" s="216"/>
      <c r="CRK46" s="216"/>
      <c r="CRL46" s="216"/>
      <c r="CRM46" s="216"/>
      <c r="CRN46" s="216"/>
      <c r="CRO46" s="216"/>
      <c r="CRP46" s="216"/>
      <c r="CRQ46" s="216"/>
      <c r="CRR46" s="216"/>
      <c r="CRS46" s="216"/>
      <c r="CRT46" s="216"/>
      <c r="CRU46" s="216"/>
      <c r="CRV46" s="216"/>
      <c r="CRW46" s="216"/>
      <c r="CRX46" s="216"/>
      <c r="CRY46" s="216"/>
      <c r="CRZ46" s="216"/>
      <c r="CSA46" s="216"/>
      <c r="CSB46" s="216"/>
      <c r="CSC46" s="216"/>
      <c r="CSD46" s="216"/>
      <c r="CSE46" s="216"/>
      <c r="CSF46" s="216"/>
      <c r="CSG46" s="216"/>
      <c r="CSH46" s="216"/>
      <c r="CSI46" s="216"/>
      <c r="CSJ46" s="216"/>
      <c r="CSK46" s="216"/>
      <c r="CSL46" s="216"/>
      <c r="CSM46" s="216"/>
      <c r="CSN46" s="216"/>
      <c r="CSO46" s="216"/>
      <c r="CSP46" s="216"/>
      <c r="CSQ46" s="216"/>
      <c r="CSR46" s="216"/>
      <c r="CSS46" s="216"/>
      <c r="CST46" s="216"/>
      <c r="CSU46" s="216"/>
      <c r="CSV46" s="216"/>
      <c r="CSW46" s="216"/>
      <c r="CSX46" s="216"/>
      <c r="CSY46" s="216"/>
      <c r="CSZ46" s="216"/>
      <c r="CTA46" s="216"/>
      <c r="CTB46" s="216"/>
      <c r="CTC46" s="216"/>
      <c r="CTD46" s="216"/>
      <c r="CTE46" s="216"/>
      <c r="CTF46" s="216"/>
      <c r="CTG46" s="216"/>
      <c r="CTH46" s="216"/>
      <c r="CTI46" s="216"/>
      <c r="CTJ46" s="216"/>
      <c r="CTK46" s="216"/>
      <c r="CTL46" s="216"/>
      <c r="CTM46" s="216"/>
      <c r="CTN46" s="216"/>
      <c r="CTO46" s="216"/>
      <c r="CTP46" s="216"/>
      <c r="CTQ46" s="216"/>
      <c r="CTR46" s="216"/>
      <c r="CTS46" s="216"/>
      <c r="CTT46" s="216"/>
      <c r="CTU46" s="216"/>
      <c r="CTV46" s="216"/>
      <c r="CTW46" s="216"/>
      <c r="CTX46" s="216"/>
      <c r="CTY46" s="216"/>
      <c r="CTZ46" s="216"/>
      <c r="CUA46" s="216"/>
      <c r="CUB46" s="216"/>
      <c r="CUC46" s="216"/>
      <c r="CUD46" s="216"/>
      <c r="CUE46" s="216"/>
      <c r="CUF46" s="216"/>
      <c r="CUG46" s="216"/>
      <c r="CUH46" s="216"/>
      <c r="CUI46" s="216"/>
      <c r="CUJ46" s="216"/>
      <c r="CUK46" s="216"/>
      <c r="CUL46" s="216"/>
      <c r="CUM46" s="216"/>
      <c r="CUN46" s="216"/>
      <c r="CUO46" s="216"/>
      <c r="CUP46" s="216"/>
      <c r="CUQ46" s="216"/>
      <c r="CUR46" s="216"/>
      <c r="CUS46" s="216"/>
      <c r="CUT46" s="216"/>
      <c r="CUU46" s="216"/>
      <c r="CUV46" s="216"/>
      <c r="CUW46" s="216"/>
      <c r="CUX46" s="216"/>
      <c r="CUY46" s="216"/>
      <c r="CUZ46" s="216"/>
      <c r="CVA46" s="216"/>
      <c r="CVB46" s="216"/>
      <c r="CVC46" s="216"/>
      <c r="CVD46" s="216"/>
      <c r="CVE46" s="216"/>
      <c r="CVF46" s="216"/>
      <c r="CVG46" s="216"/>
      <c r="CVH46" s="216"/>
      <c r="CVI46" s="216"/>
      <c r="CVJ46" s="216"/>
      <c r="CVK46" s="216"/>
      <c r="CVL46" s="216"/>
      <c r="CVM46" s="216"/>
      <c r="CVN46" s="216"/>
      <c r="CVO46" s="216"/>
      <c r="CVP46" s="216"/>
      <c r="CVQ46" s="216"/>
      <c r="CVR46" s="216"/>
      <c r="CVS46" s="216"/>
      <c r="CVT46" s="216"/>
      <c r="CVU46" s="216"/>
      <c r="CVV46" s="216"/>
      <c r="CVW46" s="216"/>
      <c r="CVX46" s="216"/>
      <c r="CVY46" s="216"/>
      <c r="CVZ46" s="216"/>
      <c r="CWA46" s="216"/>
      <c r="CWB46" s="216"/>
      <c r="CWC46" s="216"/>
      <c r="CWD46" s="216"/>
      <c r="CWE46" s="216"/>
      <c r="CWF46" s="216"/>
      <c r="CWG46" s="216"/>
      <c r="CWH46" s="216"/>
      <c r="CWI46" s="216"/>
      <c r="CWJ46" s="216"/>
      <c r="CWK46" s="216"/>
      <c r="CWL46" s="216"/>
      <c r="CWM46" s="216"/>
      <c r="CWN46" s="216"/>
      <c r="CWO46" s="216"/>
      <c r="CWP46" s="216"/>
      <c r="CWQ46" s="216"/>
      <c r="CWR46" s="216"/>
      <c r="CWS46" s="216"/>
      <c r="CWT46" s="216"/>
      <c r="CWU46" s="216"/>
      <c r="CWV46" s="216"/>
      <c r="CWW46" s="216"/>
      <c r="CWX46" s="216"/>
      <c r="CWY46" s="216"/>
      <c r="CWZ46" s="216"/>
      <c r="CXA46" s="216"/>
      <c r="CXB46" s="216"/>
      <c r="CXC46" s="216"/>
      <c r="CXD46" s="216"/>
      <c r="CXE46" s="216"/>
      <c r="CXF46" s="216"/>
      <c r="CXG46" s="216"/>
      <c r="CXH46" s="216"/>
      <c r="CXI46" s="216"/>
      <c r="CXJ46" s="216"/>
      <c r="CXK46" s="216"/>
      <c r="CXL46" s="216"/>
      <c r="CXM46" s="216"/>
      <c r="CXN46" s="216"/>
      <c r="CXO46" s="216"/>
      <c r="CXP46" s="216"/>
      <c r="CXQ46" s="216"/>
      <c r="CXR46" s="216"/>
      <c r="CXS46" s="216"/>
      <c r="CXT46" s="216"/>
      <c r="CXU46" s="216"/>
      <c r="CXV46" s="216"/>
      <c r="CXW46" s="216"/>
      <c r="CXX46" s="216"/>
      <c r="CXY46" s="216"/>
      <c r="CXZ46" s="216"/>
      <c r="CYA46" s="216"/>
      <c r="CYB46" s="216"/>
      <c r="CYC46" s="216"/>
      <c r="CYD46" s="216"/>
      <c r="CYE46" s="216"/>
      <c r="CYF46" s="216"/>
      <c r="CYG46" s="216"/>
      <c r="CYH46" s="216"/>
      <c r="CYI46" s="216"/>
      <c r="CYJ46" s="216"/>
      <c r="CYK46" s="216"/>
      <c r="CYL46" s="216"/>
      <c r="CYM46" s="216"/>
      <c r="CYN46" s="216"/>
      <c r="CYO46" s="216"/>
      <c r="CYP46" s="216"/>
      <c r="CYQ46" s="216"/>
      <c r="CYR46" s="216"/>
      <c r="CYS46" s="216"/>
      <c r="CYT46" s="216"/>
      <c r="CYU46" s="216"/>
      <c r="CYV46" s="216"/>
      <c r="CYW46" s="216"/>
      <c r="CYX46" s="216"/>
      <c r="CYY46" s="216"/>
      <c r="CYZ46" s="216"/>
      <c r="CZA46" s="216"/>
      <c r="CZB46" s="216"/>
      <c r="CZC46" s="216"/>
      <c r="CZD46" s="216"/>
      <c r="CZE46" s="216"/>
      <c r="CZF46" s="216"/>
      <c r="CZG46" s="216"/>
      <c r="CZH46" s="216"/>
      <c r="CZI46" s="216"/>
      <c r="CZJ46" s="216"/>
      <c r="CZK46" s="216"/>
      <c r="CZL46" s="216"/>
      <c r="CZM46" s="216"/>
      <c r="CZN46" s="216"/>
      <c r="CZO46" s="216"/>
      <c r="CZP46" s="216"/>
      <c r="CZQ46" s="216"/>
      <c r="CZR46" s="216"/>
      <c r="CZS46" s="216"/>
      <c r="CZT46" s="216"/>
      <c r="CZU46" s="216"/>
      <c r="CZV46" s="216"/>
      <c r="CZW46" s="216"/>
      <c r="CZX46" s="216"/>
      <c r="CZY46" s="216"/>
      <c r="CZZ46" s="216"/>
      <c r="DAA46" s="216"/>
      <c r="DAB46" s="216"/>
      <c r="DAC46" s="216"/>
      <c r="DAD46" s="216"/>
      <c r="DAE46" s="216"/>
      <c r="DAF46" s="216"/>
      <c r="DAG46" s="216"/>
      <c r="DAH46" s="216"/>
      <c r="DAI46" s="216"/>
      <c r="DAJ46" s="216"/>
      <c r="DAK46" s="216"/>
      <c r="DAL46" s="216"/>
      <c r="DAM46" s="216"/>
      <c r="DAN46" s="216"/>
      <c r="DAO46" s="216"/>
      <c r="DAP46" s="216"/>
      <c r="DAQ46" s="216"/>
      <c r="DAR46" s="216"/>
      <c r="DAS46" s="216"/>
      <c r="DAT46" s="216"/>
      <c r="DAU46" s="216"/>
      <c r="DAV46" s="216"/>
      <c r="DAW46" s="216"/>
      <c r="DAX46" s="216"/>
      <c r="DAY46" s="216"/>
      <c r="DAZ46" s="216"/>
      <c r="DBA46" s="216"/>
      <c r="DBB46" s="216"/>
      <c r="DBC46" s="216"/>
      <c r="DBD46" s="216"/>
      <c r="DBE46" s="216"/>
      <c r="DBF46" s="216"/>
      <c r="DBG46" s="216"/>
      <c r="DBH46" s="216"/>
      <c r="DBI46" s="216"/>
      <c r="DBJ46" s="216"/>
      <c r="DBK46" s="216"/>
      <c r="DBL46" s="216"/>
      <c r="DBM46" s="216"/>
      <c r="DBN46" s="216"/>
      <c r="DBO46" s="216"/>
      <c r="DBP46" s="216"/>
      <c r="DBQ46" s="216"/>
      <c r="DBR46" s="216"/>
      <c r="DBS46" s="216"/>
      <c r="DBT46" s="216"/>
      <c r="DBU46" s="216"/>
      <c r="DBV46" s="216"/>
      <c r="DBW46" s="216"/>
      <c r="DBX46" s="216"/>
      <c r="DBY46" s="216"/>
      <c r="DBZ46" s="216"/>
      <c r="DCA46" s="216"/>
      <c r="DCB46" s="216"/>
      <c r="DCC46" s="216"/>
      <c r="DCD46" s="216"/>
      <c r="DCE46" s="216"/>
      <c r="DCF46" s="216"/>
      <c r="DCG46" s="216"/>
      <c r="DCH46" s="216"/>
      <c r="DCI46" s="216"/>
      <c r="DCJ46" s="216"/>
      <c r="DCK46" s="216"/>
      <c r="DCL46" s="216"/>
      <c r="DCM46" s="216"/>
      <c r="DCN46" s="216"/>
      <c r="DCO46" s="216"/>
      <c r="DCP46" s="216"/>
      <c r="DCQ46" s="216"/>
      <c r="DCR46" s="216"/>
      <c r="DCS46" s="216"/>
      <c r="DCT46" s="216"/>
      <c r="DCU46" s="216"/>
      <c r="DCV46" s="216"/>
      <c r="DCW46" s="216"/>
      <c r="DCX46" s="216"/>
      <c r="DCY46" s="216"/>
      <c r="DCZ46" s="216"/>
      <c r="DDA46" s="216"/>
      <c r="DDB46" s="216"/>
      <c r="DDC46" s="216"/>
      <c r="DDD46" s="216"/>
      <c r="DDE46" s="216"/>
      <c r="DDF46" s="216"/>
      <c r="DDG46" s="216"/>
      <c r="DDH46" s="216"/>
      <c r="DDI46" s="216"/>
      <c r="DDJ46" s="216"/>
      <c r="DDK46" s="216"/>
      <c r="DDL46" s="216"/>
      <c r="DDM46" s="216"/>
      <c r="DDN46" s="216"/>
      <c r="DDO46" s="216"/>
      <c r="DDP46" s="216"/>
      <c r="DDQ46" s="216"/>
      <c r="DDR46" s="216"/>
      <c r="DDS46" s="216"/>
      <c r="DDT46" s="216"/>
      <c r="DDU46" s="216"/>
      <c r="DDV46" s="216"/>
      <c r="DDW46" s="216"/>
      <c r="DDX46" s="216"/>
      <c r="DDY46" s="216"/>
      <c r="DDZ46" s="216"/>
      <c r="DEA46" s="216"/>
      <c r="DEB46" s="216"/>
      <c r="DEC46" s="216"/>
      <c r="DED46" s="216"/>
      <c r="DEE46" s="216"/>
      <c r="DEF46" s="216"/>
      <c r="DEG46" s="216"/>
      <c r="DEH46" s="216"/>
      <c r="DEI46" s="216"/>
      <c r="DEJ46" s="216"/>
      <c r="DEK46" s="216"/>
      <c r="DEL46" s="216"/>
      <c r="DEM46" s="216"/>
      <c r="DEN46" s="216"/>
      <c r="DEO46" s="216"/>
      <c r="DEP46" s="216"/>
      <c r="DEQ46" s="216"/>
      <c r="DER46" s="216"/>
      <c r="DES46" s="216"/>
      <c r="DET46" s="216"/>
      <c r="DEU46" s="216"/>
      <c r="DEV46" s="216"/>
      <c r="DEW46" s="216"/>
      <c r="DEX46" s="216"/>
      <c r="DEY46" s="216"/>
      <c r="DEZ46" s="216"/>
      <c r="DFA46" s="216"/>
      <c r="DFB46" s="216"/>
      <c r="DFC46" s="216"/>
      <c r="DFD46" s="216"/>
      <c r="DFE46" s="216"/>
      <c r="DFF46" s="216"/>
      <c r="DFG46" s="216"/>
      <c r="DFH46" s="216"/>
      <c r="DFI46" s="216"/>
      <c r="DFJ46" s="216"/>
      <c r="DFK46" s="216"/>
      <c r="DFL46" s="216"/>
      <c r="DFM46" s="216"/>
      <c r="DFN46" s="216"/>
      <c r="DFO46" s="216"/>
      <c r="DFP46" s="216"/>
      <c r="DFQ46" s="216"/>
      <c r="DFR46" s="216"/>
      <c r="DFS46" s="216"/>
      <c r="DFT46" s="216"/>
      <c r="DFU46" s="216"/>
      <c r="DFV46" s="216"/>
      <c r="DFW46" s="216"/>
      <c r="DFX46" s="216"/>
      <c r="DFY46" s="216"/>
      <c r="DFZ46" s="216"/>
      <c r="DGA46" s="216"/>
      <c r="DGB46" s="216"/>
      <c r="DGC46" s="216"/>
      <c r="DGD46" s="216"/>
      <c r="DGE46" s="216"/>
      <c r="DGF46" s="216"/>
      <c r="DGG46" s="216"/>
      <c r="DGH46" s="216"/>
      <c r="DGI46" s="216"/>
      <c r="DGJ46" s="216"/>
      <c r="DGK46" s="216"/>
      <c r="DGL46" s="216"/>
      <c r="DGM46" s="216"/>
      <c r="DGN46" s="216"/>
      <c r="DGO46" s="216"/>
      <c r="DGP46" s="216"/>
      <c r="DGQ46" s="216"/>
      <c r="DGR46" s="216"/>
      <c r="DGS46" s="216"/>
      <c r="DGT46" s="216"/>
      <c r="DGU46" s="216"/>
      <c r="DGV46" s="216"/>
      <c r="DGW46" s="216"/>
      <c r="DGX46" s="216"/>
      <c r="DGY46" s="216"/>
      <c r="DGZ46" s="216"/>
      <c r="DHA46" s="216"/>
      <c r="DHB46" s="216"/>
      <c r="DHC46" s="216"/>
      <c r="DHD46" s="216"/>
      <c r="DHE46" s="216"/>
      <c r="DHF46" s="216"/>
      <c r="DHG46" s="216"/>
      <c r="DHH46" s="216"/>
      <c r="DHI46" s="216"/>
      <c r="DHJ46" s="216"/>
      <c r="DHK46" s="216"/>
      <c r="DHL46" s="216"/>
      <c r="DHM46" s="216"/>
      <c r="DHN46" s="216"/>
      <c r="DHO46" s="216"/>
      <c r="DHP46" s="216"/>
      <c r="DHQ46" s="216"/>
      <c r="DHR46" s="216"/>
      <c r="DHS46" s="216"/>
      <c r="DHT46" s="216"/>
      <c r="DHU46" s="216"/>
      <c r="DHV46" s="216"/>
      <c r="DHW46" s="216"/>
      <c r="DHX46" s="216"/>
      <c r="DHY46" s="216"/>
      <c r="DHZ46" s="216"/>
      <c r="DIA46" s="216"/>
      <c r="DIB46" s="216"/>
      <c r="DIC46" s="216"/>
      <c r="DID46" s="216"/>
      <c r="DIE46" s="216"/>
      <c r="DIF46" s="216"/>
      <c r="DIG46" s="216"/>
      <c r="DIH46" s="216"/>
      <c r="DII46" s="216"/>
      <c r="DIJ46" s="216"/>
      <c r="DIK46" s="216"/>
      <c r="DIL46" s="216"/>
      <c r="DIM46" s="216"/>
      <c r="DIN46" s="216"/>
      <c r="DIO46" s="216"/>
      <c r="DIP46" s="216"/>
      <c r="DIQ46" s="216"/>
      <c r="DIR46" s="216"/>
      <c r="DIS46" s="216"/>
      <c r="DIT46" s="216"/>
      <c r="DIU46" s="216"/>
      <c r="DIV46" s="216"/>
      <c r="DIW46" s="216"/>
      <c r="DIX46" s="216"/>
      <c r="DIY46" s="216"/>
      <c r="DIZ46" s="216"/>
      <c r="DJA46" s="216"/>
      <c r="DJB46" s="216"/>
      <c r="DJC46" s="216"/>
      <c r="DJD46" s="216"/>
      <c r="DJE46" s="216"/>
      <c r="DJF46" s="216"/>
      <c r="DJG46" s="216"/>
      <c r="DJH46" s="216"/>
      <c r="DJI46" s="216"/>
      <c r="DJJ46" s="216"/>
      <c r="DJK46" s="216"/>
      <c r="DJL46" s="216"/>
      <c r="DJM46" s="216"/>
      <c r="DJN46" s="216"/>
      <c r="DJO46" s="216"/>
      <c r="DJP46" s="216"/>
      <c r="DJQ46" s="216"/>
      <c r="DJR46" s="216"/>
      <c r="DJS46" s="216"/>
      <c r="DJT46" s="216"/>
      <c r="DJU46" s="216"/>
      <c r="DJV46" s="216"/>
      <c r="DJW46" s="216"/>
      <c r="DJX46" s="216"/>
      <c r="DJY46" s="216"/>
      <c r="DJZ46" s="216"/>
      <c r="DKA46" s="216"/>
      <c r="DKB46" s="216"/>
      <c r="DKC46" s="216"/>
      <c r="DKD46" s="216"/>
      <c r="DKE46" s="216"/>
      <c r="DKF46" s="216"/>
      <c r="DKG46" s="216"/>
      <c r="DKH46" s="216"/>
      <c r="DKI46" s="216"/>
      <c r="DKJ46" s="216"/>
      <c r="DKK46" s="216"/>
      <c r="DKL46" s="216"/>
      <c r="DKM46" s="216"/>
      <c r="DKN46" s="216"/>
      <c r="DKO46" s="216"/>
      <c r="DKP46" s="216"/>
      <c r="DKQ46" s="216"/>
      <c r="DKR46" s="216"/>
      <c r="DKS46" s="216"/>
      <c r="DKT46" s="216"/>
      <c r="DKU46" s="216"/>
      <c r="DKV46" s="216"/>
      <c r="DKW46" s="216"/>
      <c r="DKX46" s="216"/>
      <c r="DKY46" s="216"/>
      <c r="DKZ46" s="216"/>
      <c r="DLA46" s="216"/>
      <c r="DLB46" s="216"/>
      <c r="DLC46" s="216"/>
      <c r="DLD46" s="216"/>
      <c r="DLE46" s="216"/>
      <c r="DLF46" s="216"/>
      <c r="DLG46" s="216"/>
      <c r="DLH46" s="216"/>
      <c r="DLI46" s="216"/>
      <c r="DLJ46" s="216"/>
      <c r="DLK46" s="216"/>
      <c r="DLL46" s="216"/>
      <c r="DLM46" s="216"/>
      <c r="DLN46" s="216"/>
      <c r="DLO46" s="216"/>
      <c r="DLP46" s="216"/>
      <c r="DLQ46" s="216"/>
      <c r="DLR46" s="216"/>
      <c r="DLS46" s="216"/>
      <c r="DLT46" s="216"/>
      <c r="DLU46" s="216"/>
      <c r="DLV46" s="216"/>
      <c r="DLW46" s="216"/>
      <c r="DLX46" s="216"/>
      <c r="DLY46" s="216"/>
      <c r="DLZ46" s="216"/>
      <c r="DMA46" s="216"/>
      <c r="DMB46" s="216"/>
      <c r="DMC46" s="216"/>
      <c r="DMD46" s="216"/>
      <c r="DME46" s="216"/>
      <c r="DMF46" s="216"/>
      <c r="DMG46" s="216"/>
      <c r="DMH46" s="216"/>
      <c r="DMI46" s="216"/>
      <c r="DMJ46" s="216"/>
      <c r="DMK46" s="216"/>
      <c r="DML46" s="216"/>
      <c r="DMM46" s="216"/>
      <c r="DMN46" s="216"/>
      <c r="DMO46" s="216"/>
      <c r="DMP46" s="216"/>
      <c r="DMQ46" s="216"/>
      <c r="DMR46" s="216"/>
      <c r="DMS46" s="216"/>
      <c r="DMT46" s="216"/>
      <c r="DMU46" s="216"/>
      <c r="DMV46" s="216"/>
      <c r="DMW46" s="216"/>
      <c r="DMX46" s="216"/>
      <c r="DMY46" s="216"/>
      <c r="DMZ46" s="216"/>
      <c r="DNA46" s="216"/>
      <c r="DNB46" s="216"/>
      <c r="DNC46" s="216"/>
      <c r="DND46" s="216"/>
      <c r="DNE46" s="216"/>
      <c r="DNF46" s="216"/>
      <c r="DNG46" s="216"/>
      <c r="DNH46" s="216"/>
      <c r="DNI46" s="216"/>
      <c r="DNJ46" s="216"/>
      <c r="DNK46" s="216"/>
      <c r="DNL46" s="216"/>
      <c r="DNM46" s="216"/>
      <c r="DNN46" s="216"/>
      <c r="DNO46" s="216"/>
      <c r="DNP46" s="216"/>
      <c r="DNQ46" s="216"/>
      <c r="DNR46" s="216"/>
      <c r="DNS46" s="216"/>
      <c r="DNT46" s="216"/>
      <c r="DNU46" s="216"/>
      <c r="DNV46" s="216"/>
      <c r="DNW46" s="216"/>
      <c r="DNX46" s="216"/>
      <c r="DNY46" s="216"/>
      <c r="DNZ46" s="216"/>
      <c r="DOA46" s="216"/>
      <c r="DOB46" s="216"/>
      <c r="DOC46" s="216"/>
      <c r="DOD46" s="216"/>
      <c r="DOE46" s="216"/>
      <c r="DOF46" s="216"/>
      <c r="DOG46" s="216"/>
      <c r="DOH46" s="216"/>
      <c r="DOI46" s="216"/>
      <c r="DOJ46" s="216"/>
      <c r="DOK46" s="216"/>
      <c r="DOL46" s="216"/>
      <c r="DOM46" s="216"/>
      <c r="DON46" s="216"/>
      <c r="DOO46" s="216"/>
      <c r="DOP46" s="216"/>
      <c r="DOQ46" s="216"/>
      <c r="DOR46" s="216"/>
      <c r="DOS46" s="216"/>
      <c r="DOT46" s="216"/>
      <c r="DOU46" s="216"/>
      <c r="DOV46" s="216"/>
      <c r="DOW46" s="216"/>
      <c r="DOX46" s="216"/>
      <c r="DOY46" s="216"/>
      <c r="DOZ46" s="216"/>
      <c r="DPA46" s="216"/>
      <c r="DPB46" s="216"/>
      <c r="DPC46" s="216"/>
      <c r="DPD46" s="216"/>
      <c r="DPE46" s="216"/>
      <c r="DPF46" s="216"/>
      <c r="DPG46" s="216"/>
      <c r="DPH46" s="216"/>
      <c r="DPI46" s="216"/>
      <c r="DPJ46" s="216"/>
      <c r="DPK46" s="216"/>
      <c r="DPL46" s="216"/>
      <c r="DPM46" s="216"/>
      <c r="DPN46" s="216"/>
      <c r="DPO46" s="216"/>
      <c r="DPP46" s="216"/>
      <c r="DPQ46" s="216"/>
      <c r="DPR46" s="216"/>
      <c r="DPS46" s="216"/>
      <c r="DPT46" s="216"/>
      <c r="DPU46" s="216"/>
      <c r="DPV46" s="216"/>
      <c r="DPW46" s="216"/>
      <c r="DPX46" s="216"/>
      <c r="DPY46" s="216"/>
      <c r="DPZ46" s="216"/>
      <c r="DQA46" s="216"/>
      <c r="DQB46" s="216"/>
      <c r="DQC46" s="216"/>
      <c r="DQD46" s="216"/>
      <c r="DQE46" s="216"/>
      <c r="DQF46" s="216"/>
      <c r="DQG46" s="216"/>
      <c r="DQH46" s="216"/>
      <c r="DQI46" s="216"/>
      <c r="DQJ46" s="216"/>
      <c r="DQK46" s="216"/>
      <c r="DQL46" s="216"/>
      <c r="DQM46" s="216"/>
      <c r="DQN46" s="216"/>
      <c r="DQO46" s="216"/>
      <c r="DQP46" s="216"/>
      <c r="DQQ46" s="216"/>
      <c r="DQR46" s="216"/>
      <c r="DQS46" s="216"/>
      <c r="DQT46" s="216"/>
      <c r="DQU46" s="216"/>
      <c r="DQV46" s="216"/>
      <c r="DQW46" s="216"/>
      <c r="DQX46" s="216"/>
      <c r="DQY46" s="216"/>
      <c r="DQZ46" s="216"/>
      <c r="DRA46" s="216"/>
      <c r="DRB46" s="216"/>
      <c r="DRC46" s="216"/>
      <c r="DRD46" s="216"/>
      <c r="DRE46" s="216"/>
      <c r="DRF46" s="216"/>
      <c r="DRG46" s="216"/>
      <c r="DRH46" s="216"/>
      <c r="DRI46" s="216"/>
      <c r="DRJ46" s="216"/>
      <c r="DRK46" s="216"/>
      <c r="DRL46" s="216"/>
      <c r="DRM46" s="216"/>
      <c r="DRN46" s="216"/>
      <c r="DRO46" s="216"/>
      <c r="DRP46" s="216"/>
      <c r="DRQ46" s="216"/>
      <c r="DRR46" s="216"/>
      <c r="DRS46" s="216"/>
      <c r="DRT46" s="216"/>
      <c r="DRU46" s="216"/>
      <c r="DRV46" s="216"/>
      <c r="DRW46" s="216"/>
      <c r="DRX46" s="216"/>
      <c r="DRY46" s="216"/>
      <c r="DRZ46" s="216"/>
      <c r="DSA46" s="216"/>
      <c r="DSB46" s="216"/>
      <c r="DSC46" s="216"/>
      <c r="DSD46" s="216"/>
      <c r="DSE46" s="216"/>
      <c r="DSF46" s="216"/>
      <c r="DSG46" s="216"/>
      <c r="DSH46" s="216"/>
      <c r="DSI46" s="216"/>
      <c r="DSJ46" s="216"/>
      <c r="DSK46" s="216"/>
      <c r="DSL46" s="216"/>
      <c r="DSM46" s="216"/>
      <c r="DSN46" s="216"/>
      <c r="DSO46" s="216"/>
      <c r="DSP46" s="216"/>
      <c r="DSQ46" s="216"/>
      <c r="DSR46" s="216"/>
      <c r="DSS46" s="216"/>
      <c r="DST46" s="216"/>
      <c r="DSU46" s="216"/>
      <c r="DSV46" s="216"/>
      <c r="DSW46" s="216"/>
      <c r="DSX46" s="216"/>
      <c r="DSY46" s="216"/>
      <c r="DSZ46" s="216"/>
      <c r="DTA46" s="216"/>
      <c r="DTB46" s="216"/>
      <c r="DTC46" s="216"/>
      <c r="DTD46" s="216"/>
      <c r="DTE46" s="216"/>
      <c r="DTF46" s="216"/>
      <c r="DTG46" s="216"/>
      <c r="DTH46" s="216"/>
      <c r="DTI46" s="216"/>
      <c r="DTJ46" s="216"/>
      <c r="DTK46" s="216"/>
      <c r="DTL46" s="216"/>
      <c r="DTM46" s="216"/>
      <c r="DTN46" s="216"/>
      <c r="DTO46" s="216"/>
      <c r="DTP46" s="216"/>
      <c r="DTQ46" s="216"/>
      <c r="DTR46" s="216"/>
      <c r="DTS46" s="216"/>
      <c r="DTT46" s="216"/>
      <c r="DTU46" s="216"/>
      <c r="DTV46" s="216"/>
      <c r="DTW46" s="216"/>
      <c r="DTX46" s="216"/>
      <c r="DTY46" s="216"/>
      <c r="DTZ46" s="216"/>
      <c r="DUA46" s="216"/>
      <c r="DUB46" s="216"/>
      <c r="DUC46" s="216"/>
      <c r="DUD46" s="216"/>
      <c r="DUE46" s="216"/>
      <c r="DUF46" s="216"/>
      <c r="DUG46" s="216"/>
      <c r="DUH46" s="216"/>
      <c r="DUI46" s="216"/>
      <c r="DUJ46" s="216"/>
      <c r="DUK46" s="216"/>
      <c r="DUL46" s="216"/>
      <c r="DUM46" s="216"/>
      <c r="DUN46" s="216"/>
      <c r="DUO46" s="216"/>
      <c r="DUP46" s="216"/>
      <c r="DUQ46" s="216"/>
      <c r="DUR46" s="216"/>
      <c r="DUS46" s="216"/>
      <c r="DUT46" s="216"/>
      <c r="DUU46" s="216"/>
      <c r="DUV46" s="216"/>
      <c r="DUW46" s="216"/>
      <c r="DUX46" s="216"/>
      <c r="DUY46" s="216"/>
      <c r="DUZ46" s="216"/>
      <c r="DVA46" s="216"/>
      <c r="DVB46" s="216"/>
      <c r="DVC46" s="216"/>
      <c r="DVD46" s="216"/>
      <c r="DVE46" s="216"/>
      <c r="DVF46" s="216"/>
      <c r="DVG46" s="216"/>
      <c r="DVH46" s="216"/>
      <c r="DVI46" s="216"/>
      <c r="DVJ46" s="216"/>
      <c r="DVK46" s="216"/>
      <c r="DVL46" s="216"/>
      <c r="DVM46" s="216"/>
      <c r="DVN46" s="216"/>
      <c r="DVO46" s="216"/>
      <c r="DVP46" s="216"/>
      <c r="DVQ46" s="216"/>
      <c r="DVR46" s="216"/>
      <c r="DVS46" s="216"/>
      <c r="DVT46" s="216"/>
      <c r="DVU46" s="216"/>
      <c r="DVV46" s="216"/>
      <c r="DVW46" s="216"/>
      <c r="DVX46" s="216"/>
      <c r="DVY46" s="216"/>
      <c r="DVZ46" s="216"/>
      <c r="DWA46" s="216"/>
      <c r="DWB46" s="216"/>
      <c r="DWC46" s="216"/>
      <c r="DWD46" s="216"/>
      <c r="DWE46" s="216"/>
      <c r="DWF46" s="216"/>
      <c r="DWG46" s="216"/>
      <c r="DWH46" s="216"/>
      <c r="DWI46" s="216"/>
      <c r="DWJ46" s="216"/>
      <c r="DWK46" s="216"/>
      <c r="DWL46" s="216"/>
      <c r="DWM46" s="216"/>
      <c r="DWN46" s="216"/>
      <c r="DWO46" s="216"/>
      <c r="DWP46" s="216"/>
      <c r="DWQ46" s="216"/>
      <c r="DWR46" s="216"/>
      <c r="DWS46" s="216"/>
      <c r="DWT46" s="216"/>
      <c r="DWU46" s="216"/>
      <c r="DWV46" s="216"/>
      <c r="DWW46" s="216"/>
      <c r="DWX46" s="216"/>
      <c r="DWY46" s="216"/>
      <c r="DWZ46" s="216"/>
      <c r="DXA46" s="216"/>
      <c r="DXB46" s="216"/>
      <c r="DXC46" s="216"/>
      <c r="DXD46" s="216"/>
      <c r="DXE46" s="216"/>
      <c r="DXF46" s="216"/>
      <c r="DXG46" s="216"/>
      <c r="DXH46" s="216"/>
      <c r="DXI46" s="216"/>
      <c r="DXJ46" s="216"/>
      <c r="DXK46" s="216"/>
      <c r="DXL46" s="216"/>
      <c r="DXM46" s="216"/>
      <c r="DXN46" s="216"/>
      <c r="DXO46" s="216"/>
      <c r="DXP46" s="216"/>
      <c r="DXQ46" s="216"/>
      <c r="DXR46" s="216"/>
      <c r="DXS46" s="216"/>
      <c r="DXT46" s="216"/>
      <c r="DXU46" s="216"/>
      <c r="DXV46" s="216"/>
      <c r="DXW46" s="216"/>
      <c r="DXX46" s="216"/>
      <c r="DXY46" s="216"/>
      <c r="DXZ46" s="216"/>
      <c r="DYA46" s="216"/>
      <c r="DYB46" s="216"/>
      <c r="DYC46" s="216"/>
      <c r="DYD46" s="216"/>
      <c r="DYE46" s="216"/>
      <c r="DYF46" s="216"/>
      <c r="DYG46" s="216"/>
      <c r="DYH46" s="216"/>
      <c r="DYI46" s="216"/>
      <c r="DYJ46" s="216"/>
      <c r="DYK46" s="216"/>
      <c r="DYL46" s="216"/>
      <c r="DYM46" s="216"/>
      <c r="DYN46" s="216"/>
      <c r="DYO46" s="216"/>
      <c r="DYP46" s="216"/>
      <c r="DYQ46" s="216"/>
      <c r="DYR46" s="216"/>
      <c r="DYS46" s="216"/>
      <c r="DYT46" s="216"/>
      <c r="DYU46" s="216"/>
      <c r="DYV46" s="216"/>
      <c r="DYW46" s="216"/>
      <c r="DYX46" s="216"/>
      <c r="DYY46" s="216"/>
      <c r="DYZ46" s="216"/>
      <c r="DZA46" s="216"/>
      <c r="DZB46" s="216"/>
      <c r="DZC46" s="216"/>
      <c r="DZD46" s="216"/>
      <c r="DZE46" s="216"/>
      <c r="DZF46" s="216"/>
      <c r="DZG46" s="216"/>
      <c r="DZH46" s="216"/>
      <c r="DZI46" s="216"/>
      <c r="DZJ46" s="216"/>
      <c r="DZK46" s="216"/>
      <c r="DZL46" s="216"/>
      <c r="DZM46" s="216"/>
      <c r="DZN46" s="216"/>
      <c r="DZO46" s="216"/>
      <c r="DZP46" s="216"/>
      <c r="DZQ46" s="216"/>
      <c r="DZR46" s="216"/>
      <c r="DZS46" s="216"/>
      <c r="DZT46" s="216"/>
      <c r="DZU46" s="216"/>
      <c r="DZV46" s="216"/>
      <c r="DZW46" s="216"/>
      <c r="DZX46" s="216"/>
      <c r="DZY46" s="216"/>
      <c r="DZZ46" s="216"/>
      <c r="EAA46" s="216"/>
      <c r="EAB46" s="216"/>
      <c r="EAC46" s="216"/>
      <c r="EAD46" s="216"/>
      <c r="EAE46" s="216"/>
      <c r="EAF46" s="216"/>
      <c r="EAG46" s="216"/>
      <c r="EAH46" s="216"/>
      <c r="EAI46" s="216"/>
      <c r="EAJ46" s="216"/>
      <c r="EAK46" s="216"/>
      <c r="EAL46" s="216"/>
      <c r="EAM46" s="216"/>
      <c r="EAN46" s="216"/>
      <c r="EAO46" s="216"/>
      <c r="EAP46" s="216"/>
      <c r="EAQ46" s="216"/>
      <c r="EAR46" s="216"/>
      <c r="EAS46" s="216"/>
      <c r="EAT46" s="216"/>
      <c r="EAU46" s="216"/>
      <c r="EAV46" s="216"/>
      <c r="EAW46" s="216"/>
      <c r="EAX46" s="216"/>
      <c r="EAY46" s="216"/>
      <c r="EAZ46" s="216"/>
      <c r="EBA46" s="216"/>
      <c r="EBB46" s="216"/>
      <c r="EBC46" s="216"/>
      <c r="EBD46" s="216"/>
      <c r="EBE46" s="216"/>
      <c r="EBF46" s="216"/>
      <c r="EBG46" s="216"/>
      <c r="EBH46" s="216"/>
      <c r="EBI46" s="216"/>
      <c r="EBJ46" s="216"/>
      <c r="EBK46" s="216"/>
      <c r="EBL46" s="216"/>
      <c r="EBM46" s="216"/>
      <c r="EBN46" s="216"/>
      <c r="EBO46" s="216"/>
      <c r="EBP46" s="216"/>
      <c r="EBQ46" s="216"/>
      <c r="EBR46" s="216"/>
      <c r="EBS46" s="216"/>
      <c r="EBT46" s="216"/>
      <c r="EBU46" s="216"/>
      <c r="EBV46" s="216"/>
      <c r="EBW46" s="216"/>
      <c r="EBX46" s="216"/>
      <c r="EBY46" s="216"/>
      <c r="EBZ46" s="216"/>
      <c r="ECA46" s="216"/>
      <c r="ECB46" s="216"/>
      <c r="ECC46" s="216"/>
      <c r="ECD46" s="216"/>
      <c r="ECE46" s="216"/>
      <c r="ECF46" s="216"/>
      <c r="ECG46" s="216"/>
      <c r="ECH46" s="216"/>
      <c r="ECI46" s="216"/>
      <c r="ECJ46" s="216"/>
      <c r="ECK46" s="216"/>
      <c r="ECL46" s="216"/>
      <c r="ECM46" s="216"/>
      <c r="ECN46" s="216"/>
      <c r="ECO46" s="216"/>
      <c r="ECP46" s="216"/>
      <c r="ECQ46" s="216"/>
      <c r="ECR46" s="216"/>
      <c r="ECS46" s="216"/>
      <c r="ECT46" s="216"/>
      <c r="ECU46" s="216"/>
      <c r="ECV46" s="216"/>
      <c r="ECW46" s="216"/>
      <c r="ECX46" s="216"/>
      <c r="ECY46" s="216"/>
      <c r="ECZ46" s="216"/>
      <c r="EDA46" s="216"/>
      <c r="EDB46" s="216"/>
      <c r="EDC46" s="216"/>
      <c r="EDD46" s="216"/>
      <c r="EDE46" s="216"/>
      <c r="EDF46" s="216"/>
      <c r="EDG46" s="216"/>
      <c r="EDH46" s="216"/>
      <c r="EDI46" s="216"/>
      <c r="EDJ46" s="216"/>
      <c r="EDK46" s="216"/>
      <c r="EDL46" s="216"/>
      <c r="EDM46" s="216"/>
      <c r="EDN46" s="216"/>
      <c r="EDO46" s="216"/>
      <c r="EDP46" s="216"/>
      <c r="EDQ46" s="216"/>
      <c r="EDR46" s="216"/>
      <c r="EDS46" s="216"/>
      <c r="EDT46" s="216"/>
      <c r="EDU46" s="216"/>
      <c r="EDV46" s="216"/>
      <c r="EDW46" s="216"/>
      <c r="EDX46" s="216"/>
      <c r="EDY46" s="216"/>
      <c r="EDZ46" s="216"/>
      <c r="EEA46" s="216"/>
      <c r="EEB46" s="216"/>
      <c r="EEC46" s="216"/>
      <c r="EED46" s="216"/>
      <c r="EEE46" s="216"/>
      <c r="EEF46" s="216"/>
      <c r="EEG46" s="216"/>
      <c r="EEH46" s="216"/>
      <c r="EEI46" s="216"/>
      <c r="EEJ46" s="216"/>
      <c r="EEK46" s="216"/>
      <c r="EEL46" s="216"/>
      <c r="EEM46" s="216"/>
      <c r="EEN46" s="216"/>
      <c r="EEO46" s="216"/>
      <c r="EEP46" s="216"/>
      <c r="EEQ46" s="216"/>
      <c r="EER46" s="216"/>
      <c r="EES46" s="216"/>
      <c r="EET46" s="216"/>
      <c r="EEU46" s="216"/>
      <c r="EEV46" s="216"/>
      <c r="EEW46" s="216"/>
      <c r="EEX46" s="216"/>
      <c r="EEY46" s="216"/>
      <c r="EEZ46" s="216"/>
      <c r="EFA46" s="216"/>
      <c r="EFB46" s="216"/>
      <c r="EFC46" s="216"/>
      <c r="EFD46" s="216"/>
      <c r="EFE46" s="216"/>
      <c r="EFF46" s="216"/>
      <c r="EFG46" s="216"/>
      <c r="EFH46" s="216"/>
      <c r="EFI46" s="216"/>
      <c r="EFJ46" s="216"/>
      <c r="EFK46" s="216"/>
      <c r="EFL46" s="216"/>
      <c r="EFM46" s="216"/>
      <c r="EFN46" s="216"/>
      <c r="EFO46" s="216"/>
      <c r="EFP46" s="216"/>
      <c r="EFQ46" s="216"/>
      <c r="EFR46" s="216"/>
      <c r="EFS46" s="216"/>
      <c r="EFT46" s="216"/>
      <c r="EFU46" s="216"/>
      <c r="EFV46" s="216"/>
      <c r="EFW46" s="216"/>
      <c r="EFX46" s="216"/>
      <c r="EFY46" s="216"/>
      <c r="EFZ46" s="216"/>
      <c r="EGA46" s="216"/>
      <c r="EGB46" s="216"/>
      <c r="EGC46" s="216"/>
      <c r="EGD46" s="216"/>
      <c r="EGE46" s="216"/>
      <c r="EGF46" s="216"/>
      <c r="EGG46" s="216"/>
      <c r="EGH46" s="216"/>
      <c r="EGI46" s="216"/>
      <c r="EGJ46" s="216"/>
      <c r="EGK46" s="216"/>
      <c r="EGL46" s="216"/>
      <c r="EGM46" s="216"/>
      <c r="EGN46" s="216"/>
      <c r="EGO46" s="216"/>
      <c r="EGP46" s="216"/>
      <c r="EGQ46" s="216"/>
      <c r="EGR46" s="216"/>
      <c r="EGS46" s="216"/>
      <c r="EGT46" s="216"/>
      <c r="EGU46" s="216"/>
      <c r="EGV46" s="216"/>
      <c r="EGW46" s="216"/>
      <c r="EGX46" s="216"/>
      <c r="EGY46" s="216"/>
      <c r="EGZ46" s="216"/>
      <c r="EHA46" s="216"/>
      <c r="EHB46" s="216"/>
      <c r="EHC46" s="216"/>
      <c r="EHD46" s="216"/>
      <c r="EHE46" s="216"/>
      <c r="EHF46" s="216"/>
      <c r="EHG46" s="216"/>
      <c r="EHH46" s="216"/>
      <c r="EHI46" s="216"/>
      <c r="EHJ46" s="216"/>
      <c r="EHK46" s="216"/>
      <c r="EHL46" s="216"/>
      <c r="EHM46" s="216"/>
      <c r="EHN46" s="216"/>
      <c r="EHO46" s="216"/>
      <c r="EHP46" s="216"/>
      <c r="EHQ46" s="216"/>
      <c r="EHR46" s="216"/>
      <c r="EHS46" s="216"/>
      <c r="EHT46" s="216"/>
      <c r="EHU46" s="216"/>
      <c r="EHV46" s="216"/>
      <c r="EHW46" s="216"/>
      <c r="EHX46" s="216"/>
      <c r="EHY46" s="216"/>
      <c r="EHZ46" s="216"/>
      <c r="EIA46" s="216"/>
      <c r="EIB46" s="216"/>
      <c r="EIC46" s="216"/>
      <c r="EID46" s="216"/>
      <c r="EIE46" s="216"/>
      <c r="EIF46" s="216"/>
      <c r="EIG46" s="216"/>
      <c r="EIH46" s="216"/>
      <c r="EII46" s="216"/>
      <c r="EIJ46" s="216"/>
      <c r="EIK46" s="216"/>
      <c r="EIL46" s="216"/>
      <c r="EIM46" s="216"/>
      <c r="EIN46" s="216"/>
      <c r="EIO46" s="216"/>
      <c r="EIP46" s="216"/>
      <c r="EIQ46" s="216"/>
      <c r="EIR46" s="216"/>
      <c r="EIS46" s="216"/>
      <c r="EIT46" s="216"/>
      <c r="EIU46" s="216"/>
      <c r="EIV46" s="216"/>
      <c r="EIW46" s="216"/>
      <c r="EIX46" s="216"/>
      <c r="EIY46" s="216"/>
      <c r="EIZ46" s="216"/>
      <c r="EJA46" s="216"/>
      <c r="EJB46" s="216"/>
      <c r="EJC46" s="216"/>
      <c r="EJD46" s="216"/>
      <c r="EJE46" s="216"/>
      <c r="EJF46" s="216"/>
      <c r="EJG46" s="216"/>
      <c r="EJH46" s="216"/>
      <c r="EJI46" s="216"/>
      <c r="EJJ46" s="216"/>
      <c r="EJK46" s="216"/>
      <c r="EJL46" s="216"/>
      <c r="EJM46" s="216"/>
      <c r="EJN46" s="216"/>
      <c r="EJO46" s="216"/>
      <c r="EJP46" s="216"/>
      <c r="EJQ46" s="216"/>
      <c r="EJR46" s="216"/>
      <c r="EJS46" s="216"/>
      <c r="EJT46" s="216"/>
      <c r="EJU46" s="216"/>
      <c r="EJV46" s="216"/>
      <c r="EJW46" s="216"/>
      <c r="EJX46" s="216"/>
      <c r="EJY46" s="216"/>
      <c r="EJZ46" s="216"/>
      <c r="EKA46" s="216"/>
      <c r="EKB46" s="216"/>
      <c r="EKC46" s="216"/>
      <c r="EKD46" s="216"/>
      <c r="EKE46" s="216"/>
      <c r="EKF46" s="216"/>
      <c r="EKG46" s="216"/>
      <c r="EKH46" s="216"/>
      <c r="EKI46" s="216"/>
      <c r="EKJ46" s="216"/>
      <c r="EKK46" s="216"/>
      <c r="EKL46" s="216"/>
      <c r="EKM46" s="216"/>
      <c r="EKN46" s="216"/>
      <c r="EKO46" s="216"/>
      <c r="EKP46" s="216"/>
      <c r="EKQ46" s="216"/>
      <c r="EKR46" s="216"/>
      <c r="EKS46" s="216"/>
      <c r="EKT46" s="216"/>
      <c r="EKU46" s="216"/>
      <c r="EKV46" s="216"/>
      <c r="EKW46" s="216"/>
      <c r="EKX46" s="216"/>
      <c r="EKY46" s="216"/>
      <c r="EKZ46" s="216"/>
      <c r="ELA46" s="216"/>
      <c r="ELB46" s="216"/>
      <c r="ELC46" s="216"/>
      <c r="ELD46" s="216"/>
      <c r="ELE46" s="216"/>
      <c r="ELF46" s="216"/>
      <c r="ELG46" s="216"/>
      <c r="ELH46" s="216"/>
      <c r="ELI46" s="216"/>
      <c r="ELJ46" s="216"/>
      <c r="ELK46" s="216"/>
      <c r="ELL46" s="216"/>
      <c r="ELM46" s="216"/>
      <c r="ELN46" s="216"/>
      <c r="ELO46" s="216"/>
      <c r="ELP46" s="216"/>
      <c r="ELQ46" s="216"/>
      <c r="ELR46" s="216"/>
      <c r="ELS46" s="216"/>
      <c r="ELT46" s="216"/>
      <c r="ELU46" s="216"/>
      <c r="ELV46" s="216"/>
      <c r="ELW46" s="216"/>
      <c r="ELX46" s="216"/>
      <c r="ELY46" s="216"/>
      <c r="ELZ46" s="216"/>
      <c r="EMA46" s="216"/>
      <c r="EMB46" s="216"/>
      <c r="EMC46" s="216"/>
      <c r="EMD46" s="216"/>
      <c r="EME46" s="216"/>
      <c r="EMF46" s="216"/>
      <c r="EMG46" s="216"/>
      <c r="EMH46" s="216"/>
      <c r="EMI46" s="216"/>
      <c r="EMJ46" s="216"/>
      <c r="EMK46" s="216"/>
      <c r="EML46" s="216"/>
      <c r="EMM46" s="216"/>
      <c r="EMN46" s="216"/>
      <c r="EMO46" s="216"/>
      <c r="EMP46" s="216"/>
      <c r="EMQ46" s="216"/>
      <c r="EMR46" s="216"/>
      <c r="EMS46" s="216"/>
      <c r="EMT46" s="216"/>
      <c r="EMU46" s="216"/>
      <c r="EMV46" s="216"/>
      <c r="EMW46" s="216"/>
      <c r="EMX46" s="216"/>
      <c r="EMY46" s="216"/>
      <c r="EMZ46" s="216"/>
      <c r="ENA46" s="216"/>
      <c r="ENB46" s="216"/>
      <c r="ENC46" s="216"/>
      <c r="END46" s="216"/>
      <c r="ENE46" s="216"/>
      <c r="ENF46" s="216"/>
      <c r="ENG46" s="216"/>
      <c r="ENH46" s="216"/>
      <c r="ENI46" s="216"/>
      <c r="ENJ46" s="216"/>
      <c r="ENK46" s="216"/>
      <c r="ENL46" s="216"/>
      <c r="ENM46" s="216"/>
      <c r="ENN46" s="216"/>
      <c r="ENO46" s="216"/>
      <c r="ENP46" s="216"/>
      <c r="ENQ46" s="216"/>
      <c r="ENR46" s="216"/>
      <c r="ENS46" s="216"/>
      <c r="ENT46" s="216"/>
      <c r="ENU46" s="216"/>
      <c r="ENV46" s="216"/>
      <c r="ENW46" s="216"/>
      <c r="ENX46" s="216"/>
      <c r="ENY46" s="216"/>
      <c r="ENZ46" s="216"/>
      <c r="EOA46" s="216"/>
      <c r="EOB46" s="216"/>
      <c r="EOC46" s="216"/>
      <c r="EOD46" s="216"/>
      <c r="EOE46" s="216"/>
      <c r="EOF46" s="216"/>
      <c r="EOG46" s="216"/>
      <c r="EOH46" s="216"/>
      <c r="EOI46" s="216"/>
      <c r="EOJ46" s="216"/>
      <c r="EOK46" s="216"/>
      <c r="EOL46" s="216"/>
      <c r="EOM46" s="216"/>
      <c r="EON46" s="216"/>
      <c r="EOO46" s="216"/>
      <c r="EOP46" s="216"/>
      <c r="EOQ46" s="216"/>
      <c r="EOR46" s="216"/>
      <c r="EOS46" s="216"/>
      <c r="EOT46" s="216"/>
      <c r="EOU46" s="216"/>
      <c r="EOV46" s="216"/>
      <c r="EOW46" s="216"/>
      <c r="EOX46" s="216"/>
      <c r="EOY46" s="216"/>
      <c r="EOZ46" s="216"/>
      <c r="EPA46" s="216"/>
      <c r="EPB46" s="216"/>
      <c r="EPC46" s="216"/>
      <c r="EPD46" s="216"/>
      <c r="EPE46" s="216"/>
      <c r="EPF46" s="216"/>
      <c r="EPG46" s="216"/>
      <c r="EPH46" s="216"/>
      <c r="EPI46" s="216"/>
      <c r="EPJ46" s="216"/>
      <c r="EPK46" s="216"/>
      <c r="EPL46" s="216"/>
      <c r="EPM46" s="216"/>
      <c r="EPN46" s="216"/>
      <c r="EPO46" s="216"/>
      <c r="EPP46" s="216"/>
      <c r="EPQ46" s="216"/>
      <c r="EPR46" s="216"/>
      <c r="EPS46" s="216"/>
      <c r="EPT46" s="216"/>
      <c r="EPU46" s="216"/>
      <c r="EPV46" s="216"/>
      <c r="EPW46" s="216"/>
      <c r="EPX46" s="216"/>
      <c r="EPY46" s="216"/>
      <c r="EPZ46" s="216"/>
      <c r="EQA46" s="216"/>
      <c r="EQB46" s="216"/>
      <c r="EQC46" s="216"/>
      <c r="EQD46" s="216"/>
      <c r="EQE46" s="216"/>
      <c r="EQF46" s="216"/>
      <c r="EQG46" s="216"/>
      <c r="EQH46" s="216"/>
      <c r="EQI46" s="216"/>
      <c r="EQJ46" s="216"/>
      <c r="EQK46" s="216"/>
      <c r="EQL46" s="216"/>
      <c r="EQM46" s="216"/>
      <c r="EQN46" s="216"/>
      <c r="EQO46" s="216"/>
      <c r="EQP46" s="216"/>
      <c r="EQQ46" s="216"/>
      <c r="EQR46" s="216"/>
      <c r="EQS46" s="216"/>
      <c r="EQT46" s="216"/>
      <c r="EQU46" s="216"/>
      <c r="EQV46" s="216"/>
      <c r="EQW46" s="216"/>
      <c r="EQX46" s="216"/>
      <c r="EQY46" s="216"/>
      <c r="EQZ46" s="216"/>
      <c r="ERA46" s="216"/>
      <c r="ERB46" s="216"/>
      <c r="ERC46" s="216"/>
      <c r="ERD46" s="216"/>
      <c r="ERE46" s="216"/>
      <c r="ERF46" s="216"/>
      <c r="ERG46" s="216"/>
      <c r="ERH46" s="216"/>
      <c r="ERI46" s="216"/>
      <c r="ERJ46" s="216"/>
      <c r="ERK46" s="216"/>
      <c r="ERL46" s="216"/>
      <c r="ERM46" s="216"/>
      <c r="ERN46" s="216"/>
      <c r="ERO46" s="216"/>
      <c r="ERP46" s="216"/>
      <c r="ERQ46" s="216"/>
      <c r="ERR46" s="216"/>
      <c r="ERS46" s="216"/>
      <c r="ERT46" s="216"/>
      <c r="ERU46" s="216"/>
      <c r="ERV46" s="216"/>
      <c r="ERW46" s="216"/>
      <c r="ERX46" s="216"/>
      <c r="ERY46" s="216"/>
      <c r="ERZ46" s="216"/>
      <c r="ESA46" s="216"/>
      <c r="ESB46" s="216"/>
      <c r="ESC46" s="216"/>
      <c r="ESD46" s="216"/>
      <c r="ESE46" s="216"/>
      <c r="ESF46" s="216"/>
      <c r="ESG46" s="216"/>
      <c r="ESH46" s="216"/>
      <c r="ESI46" s="216"/>
      <c r="ESJ46" s="216"/>
      <c r="ESK46" s="216"/>
      <c r="ESL46" s="216"/>
      <c r="ESM46" s="216"/>
      <c r="ESN46" s="216"/>
      <c r="ESO46" s="216"/>
      <c r="ESP46" s="216"/>
      <c r="ESQ46" s="216"/>
      <c r="ESR46" s="216"/>
      <c r="ESS46" s="216"/>
      <c r="EST46" s="216"/>
      <c r="ESU46" s="216"/>
      <c r="ESV46" s="216"/>
      <c r="ESW46" s="216"/>
      <c r="ESX46" s="216"/>
      <c r="ESY46" s="216"/>
      <c r="ESZ46" s="216"/>
      <c r="ETA46" s="216"/>
      <c r="ETB46" s="216"/>
      <c r="ETC46" s="216"/>
      <c r="ETD46" s="216"/>
      <c r="ETE46" s="216"/>
      <c r="ETF46" s="216"/>
      <c r="ETG46" s="216"/>
      <c r="ETH46" s="216"/>
      <c r="ETI46" s="216"/>
      <c r="ETJ46" s="216"/>
      <c r="ETK46" s="216"/>
      <c r="ETL46" s="216"/>
      <c r="ETM46" s="216"/>
      <c r="ETN46" s="216"/>
      <c r="ETO46" s="216"/>
      <c r="ETP46" s="216"/>
      <c r="ETQ46" s="216"/>
      <c r="ETR46" s="216"/>
      <c r="ETS46" s="216"/>
      <c r="ETT46" s="216"/>
      <c r="ETU46" s="216"/>
      <c r="ETV46" s="216"/>
      <c r="ETW46" s="216"/>
      <c r="ETX46" s="216"/>
      <c r="ETY46" s="216"/>
      <c r="ETZ46" s="216"/>
      <c r="EUA46" s="216"/>
      <c r="EUB46" s="216"/>
      <c r="EUC46" s="216"/>
      <c r="EUD46" s="216"/>
      <c r="EUE46" s="216"/>
      <c r="EUF46" s="216"/>
      <c r="EUG46" s="216"/>
      <c r="EUH46" s="216"/>
      <c r="EUI46" s="216"/>
      <c r="EUJ46" s="216"/>
      <c r="EUK46" s="216"/>
      <c r="EUL46" s="216"/>
      <c r="EUM46" s="216"/>
      <c r="EUN46" s="216"/>
      <c r="EUO46" s="216"/>
      <c r="EUP46" s="216"/>
      <c r="EUQ46" s="216"/>
      <c r="EUR46" s="216"/>
      <c r="EUS46" s="216"/>
      <c r="EUT46" s="216"/>
      <c r="EUU46" s="216"/>
      <c r="EUV46" s="216"/>
      <c r="EUW46" s="216"/>
      <c r="EUX46" s="216"/>
      <c r="EUY46" s="216"/>
      <c r="EUZ46" s="216"/>
      <c r="EVA46" s="216"/>
      <c r="EVB46" s="216"/>
      <c r="EVC46" s="216"/>
      <c r="EVD46" s="216"/>
      <c r="EVE46" s="216"/>
      <c r="EVF46" s="216"/>
      <c r="EVG46" s="216"/>
      <c r="EVH46" s="216"/>
      <c r="EVI46" s="216"/>
      <c r="EVJ46" s="216"/>
      <c r="EVK46" s="216"/>
      <c r="EVL46" s="216"/>
      <c r="EVM46" s="216"/>
      <c r="EVN46" s="216"/>
      <c r="EVO46" s="216"/>
      <c r="EVP46" s="216"/>
      <c r="EVQ46" s="216"/>
      <c r="EVR46" s="216"/>
      <c r="EVS46" s="216"/>
      <c r="EVT46" s="216"/>
      <c r="EVU46" s="216"/>
      <c r="EVV46" s="216"/>
      <c r="EVW46" s="216"/>
      <c r="EVX46" s="216"/>
      <c r="EVY46" s="216"/>
      <c r="EVZ46" s="216"/>
      <c r="EWA46" s="216"/>
      <c r="EWB46" s="216"/>
      <c r="EWC46" s="216"/>
      <c r="EWD46" s="216"/>
      <c r="EWE46" s="216"/>
      <c r="EWF46" s="216"/>
      <c r="EWG46" s="216"/>
      <c r="EWH46" s="216"/>
      <c r="EWI46" s="216"/>
      <c r="EWJ46" s="216"/>
      <c r="EWK46" s="216"/>
      <c r="EWL46" s="216"/>
      <c r="EWM46" s="216"/>
      <c r="EWN46" s="216"/>
      <c r="EWO46" s="216"/>
      <c r="EWP46" s="216"/>
      <c r="EWQ46" s="216"/>
      <c r="EWR46" s="216"/>
      <c r="EWS46" s="216"/>
      <c r="EWT46" s="216"/>
      <c r="EWU46" s="216"/>
      <c r="EWV46" s="216"/>
      <c r="EWW46" s="216"/>
      <c r="EWX46" s="216"/>
      <c r="EWY46" s="216"/>
      <c r="EWZ46" s="216"/>
      <c r="EXA46" s="216"/>
      <c r="EXB46" s="216"/>
      <c r="EXC46" s="216"/>
      <c r="EXD46" s="216"/>
      <c r="EXE46" s="216"/>
      <c r="EXF46" s="216"/>
      <c r="EXG46" s="216"/>
      <c r="EXH46" s="216"/>
      <c r="EXI46" s="216"/>
      <c r="EXJ46" s="216"/>
      <c r="EXK46" s="216"/>
      <c r="EXL46" s="216"/>
      <c r="EXM46" s="216"/>
      <c r="EXN46" s="216"/>
      <c r="EXO46" s="216"/>
      <c r="EXP46" s="216"/>
      <c r="EXQ46" s="216"/>
      <c r="EXR46" s="216"/>
      <c r="EXS46" s="216"/>
      <c r="EXT46" s="216"/>
      <c r="EXU46" s="216"/>
      <c r="EXV46" s="216"/>
      <c r="EXW46" s="216"/>
      <c r="EXX46" s="216"/>
      <c r="EXY46" s="216"/>
      <c r="EXZ46" s="216"/>
      <c r="EYA46" s="216"/>
      <c r="EYB46" s="216"/>
      <c r="EYC46" s="216"/>
      <c r="EYD46" s="216"/>
      <c r="EYE46" s="216"/>
      <c r="EYF46" s="216"/>
      <c r="EYG46" s="216"/>
      <c r="EYH46" s="216"/>
      <c r="EYI46" s="216"/>
      <c r="EYJ46" s="216"/>
      <c r="EYK46" s="216"/>
      <c r="EYL46" s="216"/>
      <c r="EYM46" s="216"/>
      <c r="EYN46" s="216"/>
      <c r="EYO46" s="216"/>
      <c r="EYP46" s="216"/>
      <c r="EYQ46" s="216"/>
      <c r="EYR46" s="216"/>
      <c r="EYS46" s="216"/>
      <c r="EYT46" s="216"/>
      <c r="EYU46" s="216"/>
      <c r="EYV46" s="216"/>
      <c r="EYW46" s="216"/>
      <c r="EYX46" s="216"/>
      <c r="EYY46" s="216"/>
      <c r="EYZ46" s="216"/>
      <c r="EZA46" s="216"/>
      <c r="EZB46" s="216"/>
      <c r="EZC46" s="216"/>
      <c r="EZD46" s="216"/>
      <c r="EZE46" s="216"/>
      <c r="EZF46" s="216"/>
      <c r="EZG46" s="216"/>
      <c r="EZH46" s="216"/>
      <c r="EZI46" s="216"/>
      <c r="EZJ46" s="216"/>
      <c r="EZK46" s="216"/>
      <c r="EZL46" s="216"/>
      <c r="EZM46" s="216"/>
      <c r="EZN46" s="216"/>
      <c r="EZO46" s="216"/>
      <c r="EZP46" s="216"/>
      <c r="EZQ46" s="216"/>
      <c r="EZR46" s="216"/>
      <c r="EZS46" s="216"/>
      <c r="EZT46" s="216"/>
      <c r="EZU46" s="216"/>
      <c r="EZV46" s="216"/>
      <c r="EZW46" s="216"/>
      <c r="EZX46" s="216"/>
      <c r="EZY46" s="216"/>
      <c r="EZZ46" s="216"/>
      <c r="FAA46" s="216"/>
      <c r="FAB46" s="216"/>
      <c r="FAC46" s="216"/>
      <c r="FAD46" s="216"/>
      <c r="FAE46" s="216"/>
      <c r="FAF46" s="216"/>
      <c r="FAG46" s="216"/>
      <c r="FAH46" s="216"/>
      <c r="FAI46" s="216"/>
      <c r="FAJ46" s="216"/>
      <c r="FAK46" s="216"/>
      <c r="FAL46" s="216"/>
      <c r="FAM46" s="216"/>
    </row>
    <row r="47" spans="1:4095" s="217" customFormat="1" ht="30" hidden="1" customHeight="1">
      <c r="A47" s="441" t="s">
        <v>1837</v>
      </c>
      <c r="B47" s="441"/>
      <c r="C47" s="441"/>
      <c r="D47" s="441"/>
      <c r="E47" s="441"/>
      <c r="F47" s="441"/>
      <c r="G47" s="441"/>
      <c r="H47" s="441"/>
      <c r="I47" s="441"/>
      <c r="J47" s="441"/>
    </row>
    <row r="48" spans="1:4095" s="218" customFormat="1" ht="99.75" hidden="1" customHeight="1">
      <c r="A48" s="254"/>
      <c r="B48" s="255" t="s">
        <v>1827</v>
      </c>
      <c r="C48" s="256" t="s">
        <v>1828</v>
      </c>
      <c r="D48" s="257"/>
      <c r="E48" s="254"/>
      <c r="F48" s="258"/>
      <c r="G48" s="258"/>
      <c r="H48" s="258"/>
      <c r="I48" s="258"/>
      <c r="J48" s="258"/>
    </row>
    <row r="49" spans="1:4095" s="219" customFormat="1" ht="19.5" hidden="1" customHeight="1">
      <c r="A49" s="259" t="s">
        <v>1250</v>
      </c>
      <c r="B49" s="255"/>
      <c r="C49" s="260"/>
      <c r="D49" s="257"/>
      <c r="E49" s="259" t="s">
        <v>17</v>
      </c>
      <c r="F49" s="258"/>
      <c r="G49" s="258"/>
      <c r="H49" s="258"/>
      <c r="I49" s="258"/>
      <c r="J49" s="258"/>
    </row>
    <row r="50" spans="1:4095" s="219" customFormat="1" ht="51.75" hidden="1" customHeight="1">
      <c r="A50" s="254"/>
      <c r="B50" s="255" t="s">
        <v>1829</v>
      </c>
      <c r="C50" s="261" t="s">
        <v>1830</v>
      </c>
      <c r="D50" s="257"/>
      <c r="E50" s="254"/>
      <c r="F50" s="254"/>
      <c r="G50" s="254"/>
      <c r="H50" s="258"/>
      <c r="I50" s="258"/>
      <c r="J50" s="258"/>
      <c r="K50" s="220"/>
      <c r="L50" s="220"/>
    </row>
    <row r="51" spans="1:4095" s="219" customFormat="1" ht="19.5" hidden="1" customHeight="1">
      <c r="A51" s="254" t="s">
        <v>115</v>
      </c>
      <c r="B51" s="254"/>
      <c r="C51" s="262" t="s">
        <v>1831</v>
      </c>
      <c r="D51" s="257"/>
      <c r="E51" s="254" t="s">
        <v>11</v>
      </c>
      <c r="F51" s="259"/>
      <c r="G51" s="254"/>
      <c r="H51" s="258"/>
      <c r="I51" s="258"/>
      <c r="J51" s="258"/>
      <c r="K51" s="220"/>
      <c r="L51" s="220"/>
    </row>
    <row r="52" spans="1:4095" s="219" customFormat="1" ht="19.5" hidden="1" customHeight="1">
      <c r="A52" s="254" t="s">
        <v>1253</v>
      </c>
      <c r="B52" s="254"/>
      <c r="C52" s="258" t="s">
        <v>1832</v>
      </c>
      <c r="D52" s="257"/>
      <c r="E52" s="254" t="s">
        <v>11</v>
      </c>
      <c r="F52" s="254"/>
      <c r="G52" s="254"/>
      <c r="H52" s="254"/>
      <c r="I52" s="254"/>
      <c r="J52" s="254"/>
      <c r="K52" s="220"/>
      <c r="L52" s="220"/>
    </row>
    <row r="53" spans="1:4095" s="122" customFormat="1" ht="19.5" hidden="1" customHeight="1">
      <c r="A53" s="254" t="s">
        <v>1255</v>
      </c>
      <c r="B53" s="254"/>
      <c r="C53" s="258" t="s">
        <v>1833</v>
      </c>
      <c r="D53" s="257"/>
      <c r="E53" s="254" t="s">
        <v>11</v>
      </c>
      <c r="F53" s="254"/>
      <c r="G53" s="254"/>
      <c r="H53" s="254"/>
      <c r="I53" s="254"/>
      <c r="J53" s="254"/>
      <c r="K53" s="221"/>
      <c r="L53" s="221"/>
    </row>
    <row r="54" spans="1:4095" s="222" customFormat="1" ht="30" hidden="1" customHeight="1">
      <c r="A54" s="442" t="s">
        <v>1840</v>
      </c>
      <c r="B54" s="442"/>
      <c r="C54" s="442"/>
      <c r="D54" s="264"/>
      <c r="E54" s="263"/>
      <c r="F54" s="263"/>
      <c r="G54" s="263"/>
      <c r="H54" s="263"/>
      <c r="I54" s="263"/>
      <c r="J54" s="263"/>
    </row>
    <row r="55" spans="1:4095" s="206" customFormat="1" ht="8.25" customHeight="1">
      <c r="A55" s="265"/>
      <c r="B55" s="265"/>
      <c r="C55" s="266"/>
      <c r="D55" s="267"/>
      <c r="E55" s="268"/>
      <c r="F55" s="269"/>
      <c r="G55" s="269"/>
      <c r="H55" s="269"/>
      <c r="I55" s="269"/>
      <c r="J55" s="269"/>
      <c r="K55" s="215"/>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6"/>
      <c r="AW55" s="216"/>
      <c r="AX55" s="216"/>
      <c r="AY55" s="216"/>
      <c r="AZ55" s="216"/>
      <c r="BA55" s="216"/>
      <c r="BB55" s="216"/>
      <c r="BC55" s="216"/>
      <c r="BD55" s="216"/>
      <c r="BE55" s="216"/>
      <c r="BF55" s="216"/>
      <c r="BG55" s="216"/>
      <c r="BH55" s="216"/>
      <c r="BI55" s="216"/>
      <c r="BJ55" s="216"/>
      <c r="BK55" s="216"/>
      <c r="BL55" s="216"/>
      <c r="BM55" s="216"/>
      <c r="BN55" s="216"/>
      <c r="BO55" s="216"/>
      <c r="BP55" s="216"/>
      <c r="BQ55" s="216"/>
      <c r="BR55" s="216"/>
      <c r="BS55" s="216"/>
      <c r="BT55" s="216"/>
      <c r="BU55" s="216"/>
      <c r="BV55" s="216"/>
      <c r="BW55" s="216"/>
      <c r="BX55" s="216"/>
      <c r="BY55" s="216"/>
      <c r="BZ55" s="216"/>
      <c r="CA55" s="216"/>
      <c r="CB55" s="216"/>
      <c r="CC55" s="216"/>
      <c r="CD55" s="216"/>
      <c r="CE55" s="216"/>
      <c r="CF55" s="216"/>
      <c r="CG55" s="216"/>
      <c r="CH55" s="216"/>
      <c r="CI55" s="216"/>
      <c r="CJ55" s="216"/>
      <c r="CK55" s="216"/>
      <c r="CL55" s="216"/>
      <c r="CM55" s="216"/>
      <c r="CN55" s="216"/>
      <c r="CO55" s="216"/>
      <c r="CP55" s="216"/>
      <c r="CQ55" s="216"/>
      <c r="CR55" s="216"/>
      <c r="CS55" s="216"/>
      <c r="CT55" s="216"/>
      <c r="CU55" s="216"/>
      <c r="CV55" s="216"/>
      <c r="CW55" s="216"/>
      <c r="CX55" s="216"/>
      <c r="CY55" s="216"/>
      <c r="CZ55" s="216"/>
      <c r="DA55" s="216"/>
      <c r="DB55" s="216"/>
      <c r="DC55" s="216"/>
      <c r="DD55" s="216"/>
      <c r="DE55" s="216"/>
      <c r="DF55" s="216"/>
      <c r="DG55" s="216"/>
      <c r="DH55" s="216"/>
      <c r="DI55" s="216"/>
      <c r="DJ55" s="216"/>
      <c r="DK55" s="216"/>
      <c r="DL55" s="216"/>
      <c r="DM55" s="216"/>
      <c r="DN55" s="216"/>
      <c r="DO55" s="216"/>
      <c r="DP55" s="216"/>
      <c r="DQ55" s="216"/>
      <c r="DR55" s="216"/>
      <c r="DS55" s="216"/>
      <c r="DT55" s="216"/>
      <c r="DU55" s="216"/>
      <c r="DV55" s="216"/>
      <c r="DW55" s="216"/>
      <c r="DX55" s="216"/>
      <c r="DY55" s="216"/>
      <c r="DZ55" s="216"/>
      <c r="EA55" s="216"/>
      <c r="EB55" s="216"/>
      <c r="EC55" s="216"/>
      <c r="ED55" s="216"/>
      <c r="EE55" s="216"/>
      <c r="EF55" s="216"/>
      <c r="EG55" s="216"/>
      <c r="EH55" s="216"/>
      <c r="EI55" s="216"/>
      <c r="EJ55" s="216"/>
      <c r="EK55" s="216"/>
      <c r="EL55" s="216"/>
      <c r="EM55" s="216"/>
      <c r="EN55" s="216"/>
      <c r="EO55" s="216"/>
      <c r="EP55" s="216"/>
      <c r="EQ55" s="216"/>
      <c r="ER55" s="216"/>
      <c r="ES55" s="216"/>
      <c r="ET55" s="216"/>
      <c r="EU55" s="216"/>
      <c r="EV55" s="216"/>
      <c r="EW55" s="216"/>
      <c r="EX55" s="216"/>
      <c r="EY55" s="216"/>
      <c r="EZ55" s="216"/>
      <c r="FA55" s="216"/>
      <c r="FB55" s="216"/>
      <c r="FC55" s="216"/>
      <c r="FD55" s="216"/>
      <c r="FE55" s="216"/>
      <c r="FF55" s="216"/>
      <c r="FG55" s="216"/>
      <c r="FH55" s="216"/>
      <c r="FI55" s="216"/>
      <c r="FJ55" s="216"/>
      <c r="FK55" s="216"/>
      <c r="FL55" s="216"/>
      <c r="FM55" s="216"/>
      <c r="FN55" s="216"/>
      <c r="FO55" s="216"/>
      <c r="FP55" s="216"/>
      <c r="FQ55" s="216"/>
      <c r="FR55" s="216"/>
      <c r="FS55" s="216"/>
      <c r="FT55" s="216"/>
      <c r="FU55" s="216"/>
      <c r="FV55" s="216"/>
      <c r="FW55" s="216"/>
      <c r="FX55" s="216"/>
      <c r="FY55" s="216"/>
      <c r="FZ55" s="216"/>
      <c r="GA55" s="216"/>
      <c r="GB55" s="216"/>
      <c r="GC55" s="216"/>
      <c r="GD55" s="216"/>
      <c r="GE55" s="216"/>
      <c r="GF55" s="216"/>
      <c r="GG55" s="216"/>
      <c r="GH55" s="216"/>
      <c r="GI55" s="216"/>
      <c r="GJ55" s="216"/>
      <c r="GK55" s="216"/>
      <c r="GL55" s="216"/>
      <c r="GM55" s="216"/>
      <c r="GN55" s="216"/>
      <c r="GO55" s="216"/>
      <c r="GP55" s="216"/>
      <c r="GQ55" s="216"/>
      <c r="GR55" s="216"/>
      <c r="GS55" s="216"/>
      <c r="GT55" s="216"/>
      <c r="GU55" s="216"/>
      <c r="GV55" s="216"/>
      <c r="GW55" s="216"/>
      <c r="GX55" s="216"/>
      <c r="GY55" s="216"/>
      <c r="GZ55" s="216"/>
      <c r="HA55" s="216"/>
      <c r="HB55" s="216"/>
      <c r="HC55" s="216"/>
      <c r="HD55" s="216"/>
      <c r="HE55" s="216"/>
      <c r="HF55" s="216"/>
      <c r="HG55" s="216"/>
      <c r="HH55" s="216"/>
      <c r="HI55" s="216"/>
      <c r="HJ55" s="216"/>
      <c r="HK55" s="216"/>
      <c r="HL55" s="216"/>
      <c r="HM55" s="216"/>
      <c r="HN55" s="216"/>
      <c r="HO55" s="216"/>
      <c r="HP55" s="216"/>
      <c r="HQ55" s="216"/>
      <c r="HR55" s="216"/>
      <c r="HS55" s="216"/>
      <c r="HT55" s="216"/>
      <c r="HU55" s="216"/>
      <c r="HV55" s="216"/>
      <c r="HW55" s="216"/>
      <c r="HX55" s="216"/>
      <c r="HY55" s="216"/>
      <c r="HZ55" s="216"/>
      <c r="IA55" s="216"/>
      <c r="IB55" s="216"/>
      <c r="IC55" s="216"/>
      <c r="ID55" s="216"/>
      <c r="IE55" s="216"/>
      <c r="IF55" s="216"/>
      <c r="IG55" s="216"/>
      <c r="IH55" s="216"/>
      <c r="II55" s="216"/>
      <c r="IJ55" s="216"/>
      <c r="IK55" s="216"/>
      <c r="IL55" s="216"/>
      <c r="IM55" s="216"/>
      <c r="IN55" s="216"/>
      <c r="IO55" s="216"/>
      <c r="IP55" s="216"/>
      <c r="IQ55" s="216"/>
      <c r="IR55" s="216"/>
      <c r="IS55" s="216"/>
      <c r="IT55" s="216"/>
      <c r="IU55" s="216"/>
      <c r="IV55" s="216"/>
      <c r="IW55" s="216"/>
      <c r="IX55" s="216"/>
      <c r="IY55" s="216"/>
      <c r="IZ55" s="216"/>
      <c r="JA55" s="216"/>
      <c r="JB55" s="216"/>
      <c r="JC55" s="216"/>
      <c r="JD55" s="216"/>
      <c r="JE55" s="216"/>
      <c r="JF55" s="216"/>
      <c r="JG55" s="216"/>
      <c r="JH55" s="216"/>
      <c r="JI55" s="216"/>
      <c r="JJ55" s="216"/>
      <c r="JK55" s="216"/>
      <c r="JL55" s="216"/>
      <c r="JM55" s="216"/>
      <c r="JN55" s="216"/>
      <c r="JO55" s="216"/>
      <c r="JP55" s="216"/>
      <c r="JQ55" s="216"/>
      <c r="JR55" s="216"/>
      <c r="JS55" s="216"/>
      <c r="JT55" s="216"/>
      <c r="JU55" s="216"/>
      <c r="JV55" s="216"/>
      <c r="JW55" s="216"/>
      <c r="JX55" s="216"/>
      <c r="JY55" s="216"/>
      <c r="JZ55" s="216"/>
      <c r="KA55" s="216"/>
      <c r="KB55" s="216"/>
      <c r="KC55" s="216"/>
      <c r="KD55" s="216"/>
      <c r="KE55" s="216"/>
      <c r="KF55" s="216"/>
      <c r="KG55" s="216"/>
      <c r="KH55" s="216"/>
      <c r="KI55" s="216"/>
      <c r="KJ55" s="216"/>
      <c r="KK55" s="216"/>
      <c r="KL55" s="216"/>
      <c r="KM55" s="216"/>
      <c r="KN55" s="216"/>
      <c r="KO55" s="216"/>
      <c r="KP55" s="216"/>
      <c r="KQ55" s="216"/>
      <c r="KR55" s="216"/>
      <c r="KS55" s="216"/>
      <c r="KT55" s="216"/>
      <c r="KU55" s="216"/>
      <c r="KV55" s="216"/>
      <c r="KW55" s="216"/>
      <c r="KX55" s="216"/>
      <c r="KY55" s="216"/>
      <c r="KZ55" s="216"/>
      <c r="LA55" s="216"/>
      <c r="LB55" s="216"/>
      <c r="LC55" s="216"/>
      <c r="LD55" s="216"/>
      <c r="LE55" s="216"/>
      <c r="LF55" s="216"/>
      <c r="LG55" s="216"/>
      <c r="LH55" s="216"/>
      <c r="LI55" s="216"/>
      <c r="LJ55" s="216"/>
      <c r="LK55" s="216"/>
      <c r="LL55" s="216"/>
      <c r="LM55" s="216"/>
      <c r="LN55" s="216"/>
      <c r="LO55" s="216"/>
      <c r="LP55" s="216"/>
      <c r="LQ55" s="216"/>
      <c r="LR55" s="216"/>
      <c r="LS55" s="216"/>
      <c r="LT55" s="216"/>
      <c r="LU55" s="216"/>
      <c r="LV55" s="216"/>
      <c r="LW55" s="216"/>
      <c r="LX55" s="216"/>
      <c r="LY55" s="216"/>
      <c r="LZ55" s="216"/>
      <c r="MA55" s="216"/>
      <c r="MB55" s="216"/>
      <c r="MC55" s="216"/>
      <c r="MD55" s="216"/>
      <c r="ME55" s="216"/>
      <c r="MF55" s="216"/>
      <c r="MG55" s="216"/>
      <c r="MH55" s="216"/>
      <c r="MI55" s="216"/>
      <c r="MJ55" s="216"/>
      <c r="MK55" s="216"/>
      <c r="ML55" s="216"/>
      <c r="MM55" s="216"/>
      <c r="MN55" s="216"/>
      <c r="MO55" s="216"/>
      <c r="MP55" s="216"/>
      <c r="MQ55" s="216"/>
      <c r="MR55" s="216"/>
      <c r="MS55" s="216"/>
      <c r="MT55" s="216"/>
      <c r="MU55" s="216"/>
      <c r="MV55" s="216"/>
      <c r="MW55" s="216"/>
      <c r="MX55" s="216"/>
      <c r="MY55" s="216"/>
      <c r="MZ55" s="216"/>
      <c r="NA55" s="216"/>
      <c r="NB55" s="216"/>
      <c r="NC55" s="216"/>
      <c r="ND55" s="216"/>
      <c r="NE55" s="216"/>
      <c r="NF55" s="216"/>
      <c r="NG55" s="216"/>
      <c r="NH55" s="216"/>
      <c r="NI55" s="216"/>
      <c r="NJ55" s="216"/>
      <c r="NK55" s="216"/>
      <c r="NL55" s="216"/>
      <c r="NM55" s="216"/>
      <c r="NN55" s="216"/>
      <c r="NO55" s="216"/>
      <c r="NP55" s="216"/>
      <c r="NQ55" s="216"/>
      <c r="NR55" s="216"/>
      <c r="NS55" s="216"/>
      <c r="NT55" s="216"/>
      <c r="NU55" s="216"/>
      <c r="NV55" s="216"/>
      <c r="NW55" s="216"/>
      <c r="NX55" s="216"/>
      <c r="NY55" s="216"/>
      <c r="NZ55" s="216"/>
      <c r="OA55" s="216"/>
      <c r="OB55" s="216"/>
      <c r="OC55" s="216"/>
      <c r="OD55" s="216"/>
      <c r="OE55" s="216"/>
      <c r="OF55" s="216"/>
      <c r="OG55" s="216"/>
      <c r="OH55" s="216"/>
      <c r="OI55" s="216"/>
      <c r="OJ55" s="216"/>
      <c r="OK55" s="216"/>
      <c r="OL55" s="216"/>
      <c r="OM55" s="216"/>
      <c r="ON55" s="216"/>
      <c r="OO55" s="216"/>
      <c r="OP55" s="216"/>
      <c r="OQ55" s="216"/>
      <c r="OR55" s="216"/>
      <c r="OS55" s="216"/>
      <c r="OT55" s="216"/>
      <c r="OU55" s="216"/>
      <c r="OV55" s="216"/>
      <c r="OW55" s="216"/>
      <c r="OX55" s="216"/>
      <c r="OY55" s="216"/>
      <c r="OZ55" s="216"/>
      <c r="PA55" s="216"/>
      <c r="PB55" s="216"/>
      <c r="PC55" s="216"/>
      <c r="PD55" s="216"/>
      <c r="PE55" s="216"/>
      <c r="PF55" s="216"/>
      <c r="PG55" s="216"/>
      <c r="PH55" s="216"/>
      <c r="PI55" s="216"/>
      <c r="PJ55" s="216"/>
      <c r="PK55" s="216"/>
      <c r="PL55" s="216"/>
      <c r="PM55" s="216"/>
      <c r="PN55" s="216"/>
      <c r="PO55" s="216"/>
      <c r="PP55" s="216"/>
      <c r="PQ55" s="216"/>
      <c r="PR55" s="216"/>
      <c r="PS55" s="216"/>
      <c r="PT55" s="216"/>
      <c r="PU55" s="216"/>
      <c r="PV55" s="216"/>
      <c r="PW55" s="216"/>
      <c r="PX55" s="216"/>
      <c r="PY55" s="216"/>
      <c r="PZ55" s="216"/>
      <c r="QA55" s="216"/>
      <c r="QB55" s="216"/>
      <c r="QC55" s="216"/>
      <c r="QD55" s="216"/>
      <c r="QE55" s="216"/>
      <c r="QF55" s="216"/>
      <c r="QG55" s="216"/>
      <c r="QH55" s="216"/>
      <c r="QI55" s="216"/>
      <c r="QJ55" s="216"/>
      <c r="QK55" s="216"/>
      <c r="QL55" s="216"/>
      <c r="QM55" s="216"/>
      <c r="QN55" s="216"/>
      <c r="QO55" s="216"/>
      <c r="QP55" s="216"/>
      <c r="QQ55" s="216"/>
      <c r="QR55" s="216"/>
      <c r="QS55" s="216"/>
      <c r="QT55" s="216"/>
      <c r="QU55" s="216"/>
      <c r="QV55" s="216"/>
      <c r="QW55" s="216"/>
      <c r="QX55" s="216"/>
      <c r="QY55" s="216"/>
      <c r="QZ55" s="216"/>
      <c r="RA55" s="216"/>
      <c r="RB55" s="216"/>
      <c r="RC55" s="216"/>
      <c r="RD55" s="216"/>
      <c r="RE55" s="216"/>
      <c r="RF55" s="216"/>
      <c r="RG55" s="216"/>
      <c r="RH55" s="216"/>
      <c r="RI55" s="216"/>
      <c r="RJ55" s="216"/>
      <c r="RK55" s="216"/>
      <c r="RL55" s="216"/>
      <c r="RM55" s="216"/>
      <c r="RN55" s="216"/>
      <c r="RO55" s="216"/>
      <c r="RP55" s="216"/>
      <c r="RQ55" s="216"/>
      <c r="RR55" s="216"/>
      <c r="RS55" s="216"/>
      <c r="RT55" s="216"/>
      <c r="RU55" s="216"/>
      <c r="RV55" s="216"/>
      <c r="RW55" s="216"/>
      <c r="RX55" s="216"/>
      <c r="RY55" s="216"/>
      <c r="RZ55" s="216"/>
      <c r="SA55" s="216"/>
      <c r="SB55" s="216"/>
      <c r="SC55" s="216"/>
      <c r="SD55" s="216"/>
      <c r="SE55" s="216"/>
      <c r="SF55" s="216"/>
      <c r="SG55" s="216"/>
      <c r="SH55" s="216"/>
      <c r="SI55" s="216"/>
      <c r="SJ55" s="216"/>
      <c r="SK55" s="216"/>
      <c r="SL55" s="216"/>
      <c r="SM55" s="216"/>
      <c r="SN55" s="216"/>
      <c r="SO55" s="216"/>
      <c r="SP55" s="216"/>
      <c r="SQ55" s="216"/>
      <c r="SR55" s="216"/>
      <c r="SS55" s="216"/>
      <c r="ST55" s="216"/>
      <c r="SU55" s="216"/>
      <c r="SV55" s="216"/>
      <c r="SW55" s="216"/>
      <c r="SX55" s="216"/>
      <c r="SY55" s="216"/>
      <c r="SZ55" s="216"/>
      <c r="TA55" s="216"/>
      <c r="TB55" s="216"/>
      <c r="TC55" s="216"/>
      <c r="TD55" s="216"/>
      <c r="TE55" s="216"/>
      <c r="TF55" s="216"/>
      <c r="TG55" s="216"/>
      <c r="TH55" s="216"/>
      <c r="TI55" s="216"/>
      <c r="TJ55" s="216"/>
      <c r="TK55" s="216"/>
      <c r="TL55" s="216"/>
      <c r="TM55" s="216"/>
      <c r="TN55" s="216"/>
      <c r="TO55" s="216"/>
      <c r="TP55" s="216"/>
      <c r="TQ55" s="216"/>
      <c r="TR55" s="216"/>
      <c r="TS55" s="216"/>
      <c r="TT55" s="216"/>
      <c r="TU55" s="216"/>
      <c r="TV55" s="216"/>
      <c r="TW55" s="216"/>
      <c r="TX55" s="216"/>
      <c r="TY55" s="216"/>
      <c r="TZ55" s="216"/>
      <c r="UA55" s="216"/>
      <c r="UB55" s="216"/>
      <c r="UC55" s="216"/>
      <c r="UD55" s="216"/>
      <c r="UE55" s="216"/>
      <c r="UF55" s="216"/>
      <c r="UG55" s="216"/>
      <c r="UH55" s="216"/>
      <c r="UI55" s="216"/>
      <c r="UJ55" s="216"/>
      <c r="UK55" s="216"/>
      <c r="UL55" s="216"/>
      <c r="UM55" s="216"/>
      <c r="UN55" s="216"/>
      <c r="UO55" s="216"/>
      <c r="UP55" s="216"/>
      <c r="UQ55" s="216"/>
      <c r="UR55" s="216"/>
      <c r="US55" s="216"/>
      <c r="UT55" s="216"/>
      <c r="UU55" s="216"/>
      <c r="UV55" s="216"/>
      <c r="UW55" s="216"/>
      <c r="UX55" s="216"/>
      <c r="UY55" s="216"/>
      <c r="UZ55" s="216"/>
      <c r="VA55" s="216"/>
      <c r="VB55" s="216"/>
      <c r="VC55" s="216"/>
      <c r="VD55" s="216"/>
      <c r="VE55" s="216"/>
      <c r="VF55" s="216"/>
      <c r="VG55" s="216"/>
      <c r="VH55" s="216"/>
      <c r="VI55" s="216"/>
      <c r="VJ55" s="216"/>
      <c r="VK55" s="216"/>
      <c r="VL55" s="216"/>
      <c r="VM55" s="216"/>
      <c r="VN55" s="216"/>
      <c r="VO55" s="216"/>
      <c r="VP55" s="216"/>
      <c r="VQ55" s="216"/>
      <c r="VR55" s="216"/>
      <c r="VS55" s="216"/>
      <c r="VT55" s="216"/>
      <c r="VU55" s="216"/>
      <c r="VV55" s="216"/>
      <c r="VW55" s="216"/>
      <c r="VX55" s="216"/>
      <c r="VY55" s="216"/>
      <c r="VZ55" s="216"/>
      <c r="WA55" s="216"/>
      <c r="WB55" s="216"/>
      <c r="WC55" s="216"/>
      <c r="WD55" s="216"/>
      <c r="WE55" s="216"/>
      <c r="WF55" s="216"/>
      <c r="WG55" s="216"/>
      <c r="WH55" s="216"/>
      <c r="WI55" s="216"/>
      <c r="WJ55" s="216"/>
      <c r="WK55" s="216"/>
      <c r="WL55" s="216"/>
      <c r="WM55" s="216"/>
      <c r="WN55" s="216"/>
      <c r="WO55" s="216"/>
      <c r="WP55" s="216"/>
      <c r="WQ55" s="216"/>
      <c r="WR55" s="216"/>
      <c r="WS55" s="216"/>
      <c r="WT55" s="216"/>
      <c r="WU55" s="216"/>
      <c r="WV55" s="216"/>
      <c r="WW55" s="216"/>
      <c r="WX55" s="216"/>
      <c r="WY55" s="216"/>
      <c r="WZ55" s="216"/>
      <c r="XA55" s="216"/>
      <c r="XB55" s="216"/>
      <c r="XC55" s="216"/>
      <c r="XD55" s="216"/>
      <c r="XE55" s="216"/>
      <c r="XF55" s="216"/>
      <c r="XG55" s="216"/>
      <c r="XH55" s="216"/>
      <c r="XI55" s="216"/>
      <c r="XJ55" s="216"/>
      <c r="XK55" s="216"/>
      <c r="XL55" s="216"/>
      <c r="XM55" s="216"/>
      <c r="XN55" s="216"/>
      <c r="XO55" s="216"/>
      <c r="XP55" s="216"/>
      <c r="XQ55" s="216"/>
      <c r="XR55" s="216"/>
      <c r="XS55" s="216"/>
      <c r="XT55" s="216"/>
      <c r="XU55" s="216"/>
      <c r="XV55" s="216"/>
      <c r="XW55" s="216"/>
      <c r="XX55" s="216"/>
      <c r="XY55" s="216"/>
      <c r="XZ55" s="216"/>
      <c r="YA55" s="216"/>
      <c r="YB55" s="216"/>
      <c r="YC55" s="216"/>
      <c r="YD55" s="216"/>
      <c r="YE55" s="216"/>
      <c r="YF55" s="216"/>
      <c r="YG55" s="216"/>
      <c r="YH55" s="216"/>
      <c r="YI55" s="216"/>
      <c r="YJ55" s="216"/>
      <c r="YK55" s="216"/>
      <c r="YL55" s="216"/>
      <c r="YM55" s="216"/>
      <c r="YN55" s="216"/>
      <c r="YO55" s="216"/>
      <c r="YP55" s="216"/>
      <c r="YQ55" s="216"/>
      <c r="YR55" s="216"/>
      <c r="YS55" s="216"/>
      <c r="YT55" s="216"/>
      <c r="YU55" s="216"/>
      <c r="YV55" s="216"/>
      <c r="YW55" s="216"/>
      <c r="YX55" s="216"/>
      <c r="YY55" s="216"/>
      <c r="YZ55" s="216"/>
      <c r="ZA55" s="216"/>
      <c r="ZB55" s="216"/>
      <c r="ZC55" s="216"/>
      <c r="ZD55" s="216"/>
      <c r="ZE55" s="216"/>
      <c r="ZF55" s="216"/>
      <c r="ZG55" s="216"/>
      <c r="ZH55" s="216"/>
      <c r="ZI55" s="216"/>
      <c r="ZJ55" s="216"/>
      <c r="ZK55" s="216"/>
      <c r="ZL55" s="216"/>
      <c r="ZM55" s="216"/>
      <c r="ZN55" s="216"/>
      <c r="ZO55" s="216"/>
      <c r="ZP55" s="216"/>
      <c r="ZQ55" s="216"/>
      <c r="ZR55" s="216"/>
      <c r="ZS55" s="216"/>
      <c r="ZT55" s="216"/>
      <c r="ZU55" s="216"/>
      <c r="ZV55" s="216"/>
      <c r="ZW55" s="216"/>
      <c r="ZX55" s="216"/>
      <c r="ZY55" s="216"/>
      <c r="ZZ55" s="216"/>
      <c r="AAA55" s="216"/>
      <c r="AAB55" s="216"/>
      <c r="AAC55" s="216"/>
      <c r="AAD55" s="216"/>
      <c r="AAE55" s="216"/>
      <c r="AAF55" s="216"/>
      <c r="AAG55" s="216"/>
      <c r="AAH55" s="216"/>
      <c r="AAI55" s="216"/>
      <c r="AAJ55" s="216"/>
      <c r="AAK55" s="216"/>
      <c r="AAL55" s="216"/>
      <c r="AAM55" s="216"/>
      <c r="AAN55" s="216"/>
      <c r="AAO55" s="216"/>
      <c r="AAP55" s="216"/>
      <c r="AAQ55" s="216"/>
      <c r="AAR55" s="216"/>
      <c r="AAS55" s="216"/>
      <c r="AAT55" s="216"/>
      <c r="AAU55" s="216"/>
      <c r="AAV55" s="216"/>
      <c r="AAW55" s="216"/>
      <c r="AAX55" s="216"/>
      <c r="AAY55" s="216"/>
      <c r="AAZ55" s="216"/>
      <c r="ABA55" s="216"/>
      <c r="ABB55" s="216"/>
      <c r="ABC55" s="216"/>
      <c r="ABD55" s="216"/>
      <c r="ABE55" s="216"/>
      <c r="ABF55" s="216"/>
      <c r="ABG55" s="216"/>
      <c r="ABH55" s="216"/>
      <c r="ABI55" s="216"/>
      <c r="ABJ55" s="216"/>
      <c r="ABK55" s="216"/>
      <c r="ABL55" s="216"/>
      <c r="ABM55" s="216"/>
      <c r="ABN55" s="216"/>
      <c r="ABO55" s="216"/>
      <c r="ABP55" s="216"/>
      <c r="ABQ55" s="216"/>
      <c r="ABR55" s="216"/>
      <c r="ABS55" s="216"/>
      <c r="ABT55" s="216"/>
      <c r="ABU55" s="216"/>
      <c r="ABV55" s="216"/>
      <c r="ABW55" s="216"/>
      <c r="ABX55" s="216"/>
      <c r="ABY55" s="216"/>
      <c r="ABZ55" s="216"/>
      <c r="ACA55" s="216"/>
      <c r="ACB55" s="216"/>
      <c r="ACC55" s="216"/>
      <c r="ACD55" s="216"/>
      <c r="ACE55" s="216"/>
      <c r="ACF55" s="216"/>
      <c r="ACG55" s="216"/>
      <c r="ACH55" s="216"/>
      <c r="ACI55" s="216"/>
      <c r="ACJ55" s="216"/>
      <c r="ACK55" s="216"/>
      <c r="ACL55" s="216"/>
      <c r="ACM55" s="216"/>
      <c r="ACN55" s="216"/>
      <c r="ACO55" s="216"/>
      <c r="ACP55" s="216"/>
      <c r="ACQ55" s="216"/>
      <c r="ACR55" s="216"/>
      <c r="ACS55" s="216"/>
      <c r="ACT55" s="216"/>
      <c r="ACU55" s="216"/>
      <c r="ACV55" s="216"/>
      <c r="ACW55" s="216"/>
      <c r="ACX55" s="216"/>
      <c r="ACY55" s="216"/>
      <c r="ACZ55" s="216"/>
      <c r="ADA55" s="216"/>
      <c r="ADB55" s="216"/>
      <c r="ADC55" s="216"/>
      <c r="ADD55" s="216"/>
      <c r="ADE55" s="216"/>
      <c r="ADF55" s="216"/>
      <c r="ADG55" s="216"/>
      <c r="ADH55" s="216"/>
      <c r="ADI55" s="216"/>
      <c r="ADJ55" s="216"/>
      <c r="ADK55" s="216"/>
      <c r="ADL55" s="216"/>
      <c r="ADM55" s="216"/>
      <c r="ADN55" s="216"/>
      <c r="ADO55" s="216"/>
      <c r="ADP55" s="216"/>
      <c r="ADQ55" s="216"/>
      <c r="ADR55" s="216"/>
      <c r="ADS55" s="216"/>
      <c r="ADT55" s="216"/>
      <c r="ADU55" s="216"/>
      <c r="ADV55" s="216"/>
      <c r="ADW55" s="216"/>
      <c r="ADX55" s="216"/>
      <c r="ADY55" s="216"/>
      <c r="ADZ55" s="216"/>
      <c r="AEA55" s="216"/>
      <c r="AEB55" s="216"/>
      <c r="AEC55" s="216"/>
      <c r="AED55" s="216"/>
      <c r="AEE55" s="216"/>
      <c r="AEF55" s="216"/>
      <c r="AEG55" s="216"/>
      <c r="AEH55" s="216"/>
      <c r="AEI55" s="216"/>
      <c r="AEJ55" s="216"/>
      <c r="AEK55" s="216"/>
      <c r="AEL55" s="216"/>
      <c r="AEM55" s="216"/>
      <c r="AEN55" s="216"/>
      <c r="AEO55" s="216"/>
      <c r="AEP55" s="216"/>
      <c r="AEQ55" s="216"/>
      <c r="AER55" s="216"/>
      <c r="AES55" s="216"/>
      <c r="AET55" s="216"/>
      <c r="AEU55" s="216"/>
      <c r="AEV55" s="216"/>
      <c r="AEW55" s="216"/>
      <c r="AEX55" s="216"/>
      <c r="AEY55" s="216"/>
      <c r="AEZ55" s="216"/>
      <c r="AFA55" s="216"/>
      <c r="AFB55" s="216"/>
      <c r="AFC55" s="216"/>
      <c r="AFD55" s="216"/>
      <c r="AFE55" s="216"/>
      <c r="AFF55" s="216"/>
      <c r="AFG55" s="216"/>
      <c r="AFH55" s="216"/>
      <c r="AFI55" s="216"/>
      <c r="AFJ55" s="216"/>
      <c r="AFK55" s="216"/>
      <c r="AFL55" s="216"/>
      <c r="AFM55" s="216"/>
      <c r="AFN55" s="216"/>
      <c r="AFO55" s="216"/>
      <c r="AFP55" s="216"/>
      <c r="AFQ55" s="216"/>
      <c r="AFR55" s="216"/>
      <c r="AFS55" s="216"/>
      <c r="AFT55" s="216"/>
      <c r="AFU55" s="216"/>
      <c r="AFV55" s="216"/>
      <c r="AFW55" s="216"/>
      <c r="AFX55" s="216"/>
      <c r="AFY55" s="216"/>
      <c r="AFZ55" s="216"/>
      <c r="AGA55" s="216"/>
      <c r="AGB55" s="216"/>
      <c r="AGC55" s="216"/>
      <c r="AGD55" s="216"/>
      <c r="AGE55" s="216"/>
      <c r="AGF55" s="216"/>
      <c r="AGG55" s="216"/>
      <c r="AGH55" s="216"/>
      <c r="AGI55" s="216"/>
      <c r="AGJ55" s="216"/>
      <c r="AGK55" s="216"/>
      <c r="AGL55" s="216"/>
      <c r="AGM55" s="216"/>
      <c r="AGN55" s="216"/>
      <c r="AGO55" s="216"/>
      <c r="AGP55" s="216"/>
      <c r="AGQ55" s="216"/>
      <c r="AGR55" s="216"/>
      <c r="AGS55" s="216"/>
      <c r="AGT55" s="216"/>
      <c r="AGU55" s="216"/>
      <c r="AGV55" s="216"/>
      <c r="AGW55" s="216"/>
      <c r="AGX55" s="216"/>
      <c r="AGY55" s="216"/>
      <c r="AGZ55" s="216"/>
      <c r="AHA55" s="216"/>
      <c r="AHB55" s="216"/>
      <c r="AHC55" s="216"/>
      <c r="AHD55" s="216"/>
      <c r="AHE55" s="216"/>
      <c r="AHF55" s="216"/>
      <c r="AHG55" s="216"/>
      <c r="AHH55" s="216"/>
      <c r="AHI55" s="216"/>
      <c r="AHJ55" s="216"/>
      <c r="AHK55" s="216"/>
      <c r="AHL55" s="216"/>
      <c r="AHM55" s="216"/>
      <c r="AHN55" s="216"/>
      <c r="AHO55" s="216"/>
      <c r="AHP55" s="216"/>
      <c r="AHQ55" s="216"/>
      <c r="AHR55" s="216"/>
      <c r="AHS55" s="216"/>
      <c r="AHT55" s="216"/>
      <c r="AHU55" s="216"/>
      <c r="AHV55" s="216"/>
      <c r="AHW55" s="216"/>
      <c r="AHX55" s="216"/>
      <c r="AHY55" s="216"/>
      <c r="AHZ55" s="216"/>
      <c r="AIA55" s="216"/>
      <c r="AIB55" s="216"/>
      <c r="AIC55" s="216"/>
      <c r="AID55" s="216"/>
      <c r="AIE55" s="216"/>
      <c r="AIF55" s="216"/>
      <c r="AIG55" s="216"/>
      <c r="AIH55" s="216"/>
      <c r="AII55" s="216"/>
      <c r="AIJ55" s="216"/>
      <c r="AIK55" s="216"/>
      <c r="AIL55" s="216"/>
      <c r="AIM55" s="216"/>
      <c r="AIN55" s="216"/>
      <c r="AIO55" s="216"/>
      <c r="AIP55" s="216"/>
      <c r="AIQ55" s="216"/>
      <c r="AIR55" s="216"/>
      <c r="AIS55" s="216"/>
      <c r="AIT55" s="216"/>
      <c r="AIU55" s="216"/>
      <c r="AIV55" s="216"/>
      <c r="AIW55" s="216"/>
      <c r="AIX55" s="216"/>
      <c r="AIY55" s="216"/>
      <c r="AIZ55" s="216"/>
      <c r="AJA55" s="216"/>
      <c r="AJB55" s="216"/>
      <c r="AJC55" s="216"/>
      <c r="AJD55" s="216"/>
      <c r="AJE55" s="216"/>
      <c r="AJF55" s="216"/>
      <c r="AJG55" s="216"/>
      <c r="AJH55" s="216"/>
      <c r="AJI55" s="216"/>
      <c r="AJJ55" s="216"/>
      <c r="AJK55" s="216"/>
      <c r="AJL55" s="216"/>
      <c r="AJM55" s="216"/>
      <c r="AJN55" s="216"/>
      <c r="AJO55" s="216"/>
      <c r="AJP55" s="216"/>
      <c r="AJQ55" s="216"/>
      <c r="AJR55" s="216"/>
      <c r="AJS55" s="216"/>
      <c r="AJT55" s="216"/>
      <c r="AJU55" s="216"/>
      <c r="AJV55" s="216"/>
      <c r="AJW55" s="216"/>
      <c r="AJX55" s="216"/>
      <c r="AJY55" s="216"/>
      <c r="AJZ55" s="216"/>
      <c r="AKA55" s="216"/>
      <c r="AKB55" s="216"/>
      <c r="AKC55" s="216"/>
      <c r="AKD55" s="216"/>
      <c r="AKE55" s="216"/>
      <c r="AKF55" s="216"/>
      <c r="AKG55" s="216"/>
      <c r="AKH55" s="216"/>
      <c r="AKI55" s="216"/>
      <c r="AKJ55" s="216"/>
      <c r="AKK55" s="216"/>
      <c r="AKL55" s="216"/>
      <c r="AKM55" s="216"/>
      <c r="AKN55" s="216"/>
      <c r="AKO55" s="216"/>
      <c r="AKP55" s="216"/>
      <c r="AKQ55" s="216"/>
      <c r="AKR55" s="216"/>
      <c r="AKS55" s="216"/>
      <c r="AKT55" s="216"/>
      <c r="AKU55" s="216"/>
      <c r="AKV55" s="216"/>
      <c r="AKW55" s="216"/>
      <c r="AKX55" s="216"/>
      <c r="AKY55" s="216"/>
      <c r="AKZ55" s="216"/>
      <c r="ALA55" s="216"/>
      <c r="ALB55" s="216"/>
      <c r="ALC55" s="216"/>
      <c r="ALD55" s="216"/>
      <c r="ALE55" s="216"/>
      <c r="ALF55" s="216"/>
      <c r="ALG55" s="216"/>
      <c r="ALH55" s="216"/>
      <c r="ALI55" s="216"/>
      <c r="ALJ55" s="216"/>
      <c r="ALK55" s="216"/>
      <c r="ALL55" s="216"/>
      <c r="ALM55" s="216"/>
      <c r="ALN55" s="216"/>
      <c r="ALO55" s="216"/>
      <c r="ALP55" s="216"/>
      <c r="ALQ55" s="216"/>
      <c r="ALR55" s="216"/>
      <c r="ALS55" s="216"/>
      <c r="ALT55" s="216"/>
      <c r="ALU55" s="216"/>
      <c r="ALV55" s="216"/>
      <c r="ALW55" s="216"/>
      <c r="ALX55" s="216"/>
      <c r="ALY55" s="216"/>
      <c r="ALZ55" s="216"/>
      <c r="AMA55" s="216"/>
      <c r="AMB55" s="216"/>
      <c r="AMC55" s="216"/>
      <c r="AMD55" s="216"/>
      <c r="AME55" s="216"/>
      <c r="AMF55" s="216"/>
      <c r="AMG55" s="216"/>
      <c r="AMH55" s="216"/>
      <c r="AMI55" s="216"/>
      <c r="AMJ55" s="216"/>
      <c r="AMK55" s="216"/>
      <c r="AML55" s="216"/>
      <c r="AMM55" s="216"/>
      <c r="AMN55" s="216"/>
      <c r="AMO55" s="216"/>
      <c r="AMP55" s="216"/>
      <c r="AMQ55" s="216"/>
      <c r="AMR55" s="216"/>
      <c r="AMS55" s="216"/>
      <c r="AMT55" s="216"/>
      <c r="AMU55" s="216"/>
      <c r="AMV55" s="216"/>
      <c r="AMW55" s="216"/>
      <c r="AMX55" s="216"/>
      <c r="AMY55" s="216"/>
      <c r="AMZ55" s="216"/>
      <c r="ANA55" s="216"/>
      <c r="ANB55" s="216"/>
      <c r="ANC55" s="216"/>
      <c r="AND55" s="216"/>
      <c r="ANE55" s="216"/>
      <c r="ANF55" s="216"/>
      <c r="ANG55" s="216"/>
      <c r="ANH55" s="216"/>
      <c r="ANI55" s="216"/>
      <c r="ANJ55" s="216"/>
      <c r="ANK55" s="216"/>
      <c r="ANL55" s="216"/>
      <c r="ANM55" s="216"/>
      <c r="ANN55" s="216"/>
      <c r="ANO55" s="216"/>
      <c r="ANP55" s="216"/>
      <c r="ANQ55" s="216"/>
      <c r="ANR55" s="216"/>
      <c r="ANS55" s="216"/>
      <c r="ANT55" s="216"/>
      <c r="ANU55" s="216"/>
      <c r="ANV55" s="216"/>
      <c r="ANW55" s="216"/>
      <c r="ANX55" s="216"/>
      <c r="ANY55" s="216"/>
      <c r="ANZ55" s="216"/>
      <c r="AOA55" s="216"/>
      <c r="AOB55" s="216"/>
      <c r="AOC55" s="216"/>
      <c r="AOD55" s="216"/>
      <c r="AOE55" s="216"/>
      <c r="AOF55" s="216"/>
      <c r="AOG55" s="216"/>
      <c r="AOH55" s="216"/>
      <c r="AOI55" s="216"/>
      <c r="AOJ55" s="216"/>
      <c r="AOK55" s="216"/>
      <c r="AOL55" s="216"/>
      <c r="AOM55" s="216"/>
      <c r="AON55" s="216"/>
      <c r="AOO55" s="216"/>
      <c r="AOP55" s="216"/>
      <c r="AOQ55" s="216"/>
      <c r="AOR55" s="216"/>
      <c r="AOS55" s="216"/>
      <c r="AOT55" s="216"/>
      <c r="AOU55" s="216"/>
      <c r="AOV55" s="216"/>
      <c r="AOW55" s="216"/>
      <c r="AOX55" s="216"/>
      <c r="AOY55" s="216"/>
      <c r="AOZ55" s="216"/>
      <c r="APA55" s="216"/>
      <c r="APB55" s="216"/>
      <c r="APC55" s="216"/>
      <c r="APD55" s="216"/>
      <c r="APE55" s="216"/>
      <c r="APF55" s="216"/>
      <c r="APG55" s="216"/>
      <c r="APH55" s="216"/>
      <c r="API55" s="216"/>
      <c r="APJ55" s="216"/>
      <c r="APK55" s="216"/>
      <c r="APL55" s="216"/>
      <c r="APM55" s="216"/>
      <c r="APN55" s="216"/>
      <c r="APO55" s="216"/>
      <c r="APP55" s="216"/>
      <c r="APQ55" s="216"/>
      <c r="APR55" s="216"/>
      <c r="APS55" s="216"/>
      <c r="APT55" s="216"/>
      <c r="APU55" s="216"/>
      <c r="APV55" s="216"/>
      <c r="APW55" s="216"/>
      <c r="APX55" s="216"/>
      <c r="APY55" s="216"/>
      <c r="APZ55" s="216"/>
      <c r="AQA55" s="216"/>
      <c r="AQB55" s="216"/>
      <c r="AQC55" s="216"/>
      <c r="AQD55" s="216"/>
      <c r="AQE55" s="216"/>
      <c r="AQF55" s="216"/>
      <c r="AQG55" s="216"/>
      <c r="AQH55" s="216"/>
      <c r="AQI55" s="216"/>
      <c r="AQJ55" s="216"/>
      <c r="AQK55" s="216"/>
      <c r="AQL55" s="216"/>
      <c r="AQM55" s="216"/>
      <c r="AQN55" s="216"/>
      <c r="AQO55" s="216"/>
      <c r="AQP55" s="216"/>
      <c r="AQQ55" s="216"/>
      <c r="AQR55" s="216"/>
      <c r="AQS55" s="216"/>
      <c r="AQT55" s="216"/>
      <c r="AQU55" s="216"/>
      <c r="AQV55" s="216"/>
      <c r="AQW55" s="216"/>
      <c r="AQX55" s="216"/>
      <c r="AQY55" s="216"/>
      <c r="AQZ55" s="216"/>
      <c r="ARA55" s="216"/>
      <c r="ARB55" s="216"/>
      <c r="ARC55" s="216"/>
      <c r="ARD55" s="216"/>
      <c r="ARE55" s="216"/>
      <c r="ARF55" s="216"/>
      <c r="ARG55" s="216"/>
      <c r="ARH55" s="216"/>
      <c r="ARI55" s="216"/>
      <c r="ARJ55" s="216"/>
      <c r="ARK55" s="216"/>
      <c r="ARL55" s="216"/>
      <c r="ARM55" s="216"/>
      <c r="ARN55" s="216"/>
      <c r="ARO55" s="216"/>
      <c r="ARP55" s="216"/>
      <c r="ARQ55" s="216"/>
      <c r="ARR55" s="216"/>
      <c r="ARS55" s="216"/>
      <c r="ART55" s="216"/>
      <c r="ARU55" s="216"/>
      <c r="ARV55" s="216"/>
      <c r="ARW55" s="216"/>
      <c r="ARX55" s="216"/>
      <c r="ARY55" s="216"/>
      <c r="ARZ55" s="216"/>
      <c r="ASA55" s="216"/>
      <c r="ASB55" s="216"/>
      <c r="ASC55" s="216"/>
      <c r="ASD55" s="216"/>
      <c r="ASE55" s="216"/>
      <c r="ASF55" s="216"/>
      <c r="ASG55" s="216"/>
      <c r="ASH55" s="216"/>
      <c r="ASI55" s="216"/>
      <c r="ASJ55" s="216"/>
      <c r="ASK55" s="216"/>
      <c r="ASL55" s="216"/>
      <c r="ASM55" s="216"/>
      <c r="ASN55" s="216"/>
      <c r="ASO55" s="216"/>
      <c r="ASP55" s="216"/>
      <c r="ASQ55" s="216"/>
      <c r="ASR55" s="216"/>
      <c r="ASS55" s="216"/>
      <c r="AST55" s="216"/>
      <c r="ASU55" s="216"/>
      <c r="ASV55" s="216"/>
      <c r="ASW55" s="216"/>
      <c r="ASX55" s="216"/>
      <c r="ASY55" s="216"/>
      <c r="ASZ55" s="216"/>
      <c r="ATA55" s="216"/>
      <c r="ATB55" s="216"/>
      <c r="ATC55" s="216"/>
      <c r="ATD55" s="216"/>
      <c r="ATE55" s="216"/>
      <c r="ATF55" s="216"/>
      <c r="ATG55" s="216"/>
      <c r="ATH55" s="216"/>
      <c r="ATI55" s="216"/>
      <c r="ATJ55" s="216"/>
      <c r="ATK55" s="216"/>
      <c r="ATL55" s="216"/>
      <c r="ATM55" s="216"/>
      <c r="ATN55" s="216"/>
      <c r="ATO55" s="216"/>
      <c r="ATP55" s="216"/>
      <c r="ATQ55" s="216"/>
      <c r="ATR55" s="216"/>
      <c r="ATS55" s="216"/>
      <c r="ATT55" s="216"/>
      <c r="ATU55" s="216"/>
      <c r="ATV55" s="216"/>
      <c r="ATW55" s="216"/>
      <c r="ATX55" s="216"/>
      <c r="ATY55" s="216"/>
      <c r="ATZ55" s="216"/>
      <c r="AUA55" s="216"/>
      <c r="AUB55" s="216"/>
      <c r="AUC55" s="216"/>
      <c r="AUD55" s="216"/>
      <c r="AUE55" s="216"/>
      <c r="AUF55" s="216"/>
      <c r="AUG55" s="216"/>
      <c r="AUH55" s="216"/>
      <c r="AUI55" s="216"/>
      <c r="AUJ55" s="216"/>
      <c r="AUK55" s="216"/>
      <c r="AUL55" s="216"/>
      <c r="AUM55" s="216"/>
      <c r="AUN55" s="216"/>
      <c r="AUO55" s="216"/>
      <c r="AUP55" s="216"/>
      <c r="AUQ55" s="216"/>
      <c r="AUR55" s="216"/>
      <c r="AUS55" s="216"/>
      <c r="AUT55" s="216"/>
      <c r="AUU55" s="216"/>
      <c r="AUV55" s="216"/>
      <c r="AUW55" s="216"/>
      <c r="AUX55" s="216"/>
      <c r="AUY55" s="216"/>
      <c r="AUZ55" s="216"/>
      <c r="AVA55" s="216"/>
      <c r="AVB55" s="216"/>
      <c r="AVC55" s="216"/>
      <c r="AVD55" s="216"/>
      <c r="AVE55" s="216"/>
      <c r="AVF55" s="216"/>
      <c r="AVG55" s="216"/>
      <c r="AVH55" s="216"/>
      <c r="AVI55" s="216"/>
      <c r="AVJ55" s="216"/>
      <c r="AVK55" s="216"/>
      <c r="AVL55" s="216"/>
      <c r="AVM55" s="216"/>
      <c r="AVN55" s="216"/>
      <c r="AVO55" s="216"/>
      <c r="AVP55" s="216"/>
      <c r="AVQ55" s="216"/>
      <c r="AVR55" s="216"/>
      <c r="AVS55" s="216"/>
      <c r="AVT55" s="216"/>
      <c r="AVU55" s="216"/>
      <c r="AVV55" s="216"/>
      <c r="AVW55" s="216"/>
      <c r="AVX55" s="216"/>
      <c r="AVY55" s="216"/>
      <c r="AVZ55" s="216"/>
      <c r="AWA55" s="216"/>
      <c r="AWB55" s="216"/>
      <c r="AWC55" s="216"/>
      <c r="AWD55" s="216"/>
      <c r="AWE55" s="216"/>
      <c r="AWF55" s="216"/>
      <c r="AWG55" s="216"/>
      <c r="AWH55" s="216"/>
      <c r="AWI55" s="216"/>
      <c r="AWJ55" s="216"/>
      <c r="AWK55" s="216"/>
      <c r="AWL55" s="216"/>
      <c r="AWM55" s="216"/>
      <c r="AWN55" s="216"/>
      <c r="AWO55" s="216"/>
      <c r="AWP55" s="216"/>
      <c r="AWQ55" s="216"/>
      <c r="AWR55" s="216"/>
      <c r="AWS55" s="216"/>
      <c r="AWT55" s="216"/>
      <c r="AWU55" s="216"/>
      <c r="AWV55" s="216"/>
      <c r="AWW55" s="216"/>
      <c r="AWX55" s="216"/>
      <c r="AWY55" s="216"/>
      <c r="AWZ55" s="216"/>
      <c r="AXA55" s="216"/>
      <c r="AXB55" s="216"/>
      <c r="AXC55" s="216"/>
      <c r="AXD55" s="216"/>
      <c r="AXE55" s="216"/>
      <c r="AXF55" s="216"/>
      <c r="AXG55" s="216"/>
      <c r="AXH55" s="216"/>
      <c r="AXI55" s="216"/>
      <c r="AXJ55" s="216"/>
      <c r="AXK55" s="216"/>
      <c r="AXL55" s="216"/>
      <c r="AXM55" s="216"/>
      <c r="AXN55" s="216"/>
      <c r="AXO55" s="216"/>
      <c r="AXP55" s="216"/>
      <c r="AXQ55" s="216"/>
      <c r="AXR55" s="216"/>
      <c r="AXS55" s="216"/>
      <c r="AXT55" s="216"/>
      <c r="AXU55" s="216"/>
      <c r="AXV55" s="216"/>
      <c r="AXW55" s="216"/>
      <c r="AXX55" s="216"/>
      <c r="AXY55" s="216"/>
      <c r="AXZ55" s="216"/>
      <c r="AYA55" s="216"/>
      <c r="AYB55" s="216"/>
      <c r="AYC55" s="216"/>
      <c r="AYD55" s="216"/>
      <c r="AYE55" s="216"/>
      <c r="AYF55" s="216"/>
      <c r="AYG55" s="216"/>
      <c r="AYH55" s="216"/>
      <c r="AYI55" s="216"/>
      <c r="AYJ55" s="216"/>
      <c r="AYK55" s="216"/>
      <c r="AYL55" s="216"/>
      <c r="AYM55" s="216"/>
      <c r="AYN55" s="216"/>
      <c r="AYO55" s="216"/>
      <c r="AYP55" s="216"/>
      <c r="AYQ55" s="216"/>
      <c r="AYR55" s="216"/>
      <c r="AYS55" s="216"/>
      <c r="AYT55" s="216"/>
      <c r="AYU55" s="216"/>
      <c r="AYV55" s="216"/>
      <c r="AYW55" s="216"/>
      <c r="AYX55" s="216"/>
      <c r="AYY55" s="216"/>
      <c r="AYZ55" s="216"/>
      <c r="AZA55" s="216"/>
      <c r="AZB55" s="216"/>
      <c r="AZC55" s="216"/>
      <c r="AZD55" s="216"/>
      <c r="AZE55" s="216"/>
      <c r="AZF55" s="216"/>
      <c r="AZG55" s="216"/>
      <c r="AZH55" s="216"/>
      <c r="AZI55" s="216"/>
      <c r="AZJ55" s="216"/>
      <c r="AZK55" s="216"/>
      <c r="AZL55" s="216"/>
      <c r="AZM55" s="216"/>
      <c r="AZN55" s="216"/>
      <c r="AZO55" s="216"/>
      <c r="AZP55" s="216"/>
      <c r="AZQ55" s="216"/>
      <c r="AZR55" s="216"/>
      <c r="AZS55" s="216"/>
      <c r="AZT55" s="216"/>
      <c r="AZU55" s="216"/>
      <c r="AZV55" s="216"/>
      <c r="AZW55" s="216"/>
      <c r="AZX55" s="216"/>
      <c r="AZY55" s="216"/>
      <c r="AZZ55" s="216"/>
      <c r="BAA55" s="216"/>
      <c r="BAB55" s="216"/>
      <c r="BAC55" s="216"/>
      <c r="BAD55" s="216"/>
      <c r="BAE55" s="216"/>
      <c r="BAF55" s="216"/>
      <c r="BAG55" s="216"/>
      <c r="BAH55" s="216"/>
      <c r="BAI55" s="216"/>
      <c r="BAJ55" s="216"/>
      <c r="BAK55" s="216"/>
      <c r="BAL55" s="216"/>
      <c r="BAM55" s="216"/>
      <c r="BAN55" s="216"/>
      <c r="BAO55" s="216"/>
      <c r="BAP55" s="216"/>
      <c r="BAQ55" s="216"/>
      <c r="BAR55" s="216"/>
      <c r="BAS55" s="216"/>
      <c r="BAT55" s="216"/>
      <c r="BAU55" s="216"/>
      <c r="BAV55" s="216"/>
      <c r="BAW55" s="216"/>
      <c r="BAX55" s="216"/>
      <c r="BAY55" s="216"/>
      <c r="BAZ55" s="216"/>
      <c r="BBA55" s="216"/>
      <c r="BBB55" s="216"/>
      <c r="BBC55" s="216"/>
      <c r="BBD55" s="216"/>
      <c r="BBE55" s="216"/>
      <c r="BBF55" s="216"/>
      <c r="BBG55" s="216"/>
      <c r="BBH55" s="216"/>
      <c r="BBI55" s="216"/>
      <c r="BBJ55" s="216"/>
      <c r="BBK55" s="216"/>
      <c r="BBL55" s="216"/>
      <c r="BBM55" s="216"/>
      <c r="BBN55" s="216"/>
      <c r="BBO55" s="216"/>
      <c r="BBP55" s="216"/>
      <c r="BBQ55" s="216"/>
      <c r="BBR55" s="216"/>
      <c r="BBS55" s="216"/>
      <c r="BBT55" s="216"/>
      <c r="BBU55" s="216"/>
      <c r="BBV55" s="216"/>
      <c r="BBW55" s="216"/>
      <c r="BBX55" s="216"/>
      <c r="BBY55" s="216"/>
      <c r="BBZ55" s="216"/>
      <c r="BCA55" s="216"/>
      <c r="BCB55" s="216"/>
      <c r="BCC55" s="216"/>
      <c r="BCD55" s="216"/>
      <c r="BCE55" s="216"/>
      <c r="BCF55" s="216"/>
      <c r="BCG55" s="216"/>
      <c r="BCH55" s="216"/>
      <c r="BCI55" s="216"/>
      <c r="BCJ55" s="216"/>
      <c r="BCK55" s="216"/>
      <c r="BCL55" s="216"/>
      <c r="BCM55" s="216"/>
      <c r="BCN55" s="216"/>
      <c r="BCO55" s="216"/>
      <c r="BCP55" s="216"/>
      <c r="BCQ55" s="216"/>
      <c r="BCR55" s="216"/>
      <c r="BCS55" s="216"/>
      <c r="BCT55" s="216"/>
      <c r="BCU55" s="216"/>
      <c r="BCV55" s="216"/>
      <c r="BCW55" s="216"/>
      <c r="BCX55" s="216"/>
      <c r="BCY55" s="216"/>
      <c r="BCZ55" s="216"/>
      <c r="BDA55" s="216"/>
      <c r="BDB55" s="216"/>
      <c r="BDC55" s="216"/>
      <c r="BDD55" s="216"/>
      <c r="BDE55" s="216"/>
      <c r="BDF55" s="216"/>
      <c r="BDG55" s="216"/>
      <c r="BDH55" s="216"/>
      <c r="BDI55" s="216"/>
      <c r="BDJ55" s="216"/>
      <c r="BDK55" s="216"/>
      <c r="BDL55" s="216"/>
      <c r="BDM55" s="216"/>
      <c r="BDN55" s="216"/>
      <c r="BDO55" s="216"/>
      <c r="BDP55" s="216"/>
      <c r="BDQ55" s="216"/>
      <c r="BDR55" s="216"/>
      <c r="BDS55" s="216"/>
      <c r="BDT55" s="216"/>
      <c r="BDU55" s="216"/>
      <c r="BDV55" s="216"/>
      <c r="BDW55" s="216"/>
      <c r="BDX55" s="216"/>
      <c r="BDY55" s="216"/>
      <c r="BDZ55" s="216"/>
      <c r="BEA55" s="216"/>
      <c r="BEB55" s="216"/>
      <c r="BEC55" s="216"/>
      <c r="BED55" s="216"/>
      <c r="BEE55" s="216"/>
      <c r="BEF55" s="216"/>
      <c r="BEG55" s="216"/>
      <c r="BEH55" s="216"/>
      <c r="BEI55" s="216"/>
      <c r="BEJ55" s="216"/>
      <c r="BEK55" s="216"/>
      <c r="BEL55" s="216"/>
      <c r="BEM55" s="216"/>
      <c r="BEN55" s="216"/>
      <c r="BEO55" s="216"/>
      <c r="BEP55" s="216"/>
      <c r="BEQ55" s="216"/>
      <c r="BER55" s="216"/>
      <c r="BES55" s="216"/>
      <c r="BET55" s="216"/>
      <c r="BEU55" s="216"/>
      <c r="BEV55" s="216"/>
      <c r="BEW55" s="216"/>
      <c r="BEX55" s="216"/>
      <c r="BEY55" s="216"/>
      <c r="BEZ55" s="216"/>
      <c r="BFA55" s="216"/>
      <c r="BFB55" s="216"/>
      <c r="BFC55" s="216"/>
      <c r="BFD55" s="216"/>
      <c r="BFE55" s="216"/>
      <c r="BFF55" s="216"/>
      <c r="BFG55" s="216"/>
      <c r="BFH55" s="216"/>
      <c r="BFI55" s="216"/>
      <c r="BFJ55" s="216"/>
      <c r="BFK55" s="216"/>
      <c r="BFL55" s="216"/>
      <c r="BFM55" s="216"/>
      <c r="BFN55" s="216"/>
      <c r="BFO55" s="216"/>
      <c r="BFP55" s="216"/>
      <c r="BFQ55" s="216"/>
      <c r="BFR55" s="216"/>
      <c r="BFS55" s="216"/>
      <c r="BFT55" s="216"/>
      <c r="BFU55" s="216"/>
      <c r="BFV55" s="216"/>
      <c r="BFW55" s="216"/>
      <c r="BFX55" s="216"/>
      <c r="BFY55" s="216"/>
      <c r="BFZ55" s="216"/>
      <c r="BGA55" s="216"/>
      <c r="BGB55" s="216"/>
      <c r="BGC55" s="216"/>
      <c r="BGD55" s="216"/>
      <c r="BGE55" s="216"/>
      <c r="BGF55" s="216"/>
      <c r="BGG55" s="216"/>
      <c r="BGH55" s="216"/>
      <c r="BGI55" s="216"/>
      <c r="BGJ55" s="216"/>
      <c r="BGK55" s="216"/>
      <c r="BGL55" s="216"/>
      <c r="BGM55" s="216"/>
      <c r="BGN55" s="216"/>
      <c r="BGO55" s="216"/>
      <c r="BGP55" s="216"/>
      <c r="BGQ55" s="216"/>
      <c r="BGR55" s="216"/>
      <c r="BGS55" s="216"/>
      <c r="BGT55" s="216"/>
      <c r="BGU55" s="216"/>
      <c r="BGV55" s="216"/>
      <c r="BGW55" s="216"/>
      <c r="BGX55" s="216"/>
      <c r="BGY55" s="216"/>
      <c r="BGZ55" s="216"/>
      <c r="BHA55" s="216"/>
      <c r="BHB55" s="216"/>
      <c r="BHC55" s="216"/>
      <c r="BHD55" s="216"/>
      <c r="BHE55" s="216"/>
      <c r="BHF55" s="216"/>
      <c r="BHG55" s="216"/>
      <c r="BHH55" s="216"/>
      <c r="BHI55" s="216"/>
      <c r="BHJ55" s="216"/>
      <c r="BHK55" s="216"/>
      <c r="BHL55" s="216"/>
      <c r="BHM55" s="216"/>
      <c r="BHN55" s="216"/>
      <c r="BHO55" s="216"/>
      <c r="BHP55" s="216"/>
      <c r="BHQ55" s="216"/>
      <c r="BHR55" s="216"/>
      <c r="BHS55" s="216"/>
      <c r="BHT55" s="216"/>
      <c r="BHU55" s="216"/>
      <c r="BHV55" s="216"/>
      <c r="BHW55" s="216"/>
      <c r="BHX55" s="216"/>
      <c r="BHY55" s="216"/>
      <c r="BHZ55" s="216"/>
      <c r="BIA55" s="216"/>
      <c r="BIB55" s="216"/>
      <c r="BIC55" s="216"/>
      <c r="BID55" s="216"/>
      <c r="BIE55" s="216"/>
      <c r="BIF55" s="216"/>
      <c r="BIG55" s="216"/>
      <c r="BIH55" s="216"/>
      <c r="BII55" s="216"/>
      <c r="BIJ55" s="216"/>
      <c r="BIK55" s="216"/>
      <c r="BIL55" s="216"/>
      <c r="BIM55" s="216"/>
      <c r="BIN55" s="216"/>
      <c r="BIO55" s="216"/>
      <c r="BIP55" s="216"/>
      <c r="BIQ55" s="216"/>
      <c r="BIR55" s="216"/>
      <c r="BIS55" s="216"/>
      <c r="BIT55" s="216"/>
      <c r="BIU55" s="216"/>
      <c r="BIV55" s="216"/>
      <c r="BIW55" s="216"/>
      <c r="BIX55" s="216"/>
      <c r="BIY55" s="216"/>
      <c r="BIZ55" s="216"/>
      <c r="BJA55" s="216"/>
      <c r="BJB55" s="216"/>
      <c r="BJC55" s="216"/>
      <c r="BJD55" s="216"/>
      <c r="BJE55" s="216"/>
      <c r="BJF55" s="216"/>
      <c r="BJG55" s="216"/>
      <c r="BJH55" s="216"/>
      <c r="BJI55" s="216"/>
      <c r="BJJ55" s="216"/>
      <c r="BJK55" s="216"/>
      <c r="BJL55" s="216"/>
      <c r="BJM55" s="216"/>
      <c r="BJN55" s="216"/>
      <c r="BJO55" s="216"/>
      <c r="BJP55" s="216"/>
      <c r="BJQ55" s="216"/>
      <c r="BJR55" s="216"/>
      <c r="BJS55" s="216"/>
      <c r="BJT55" s="216"/>
      <c r="BJU55" s="216"/>
      <c r="BJV55" s="216"/>
      <c r="BJW55" s="216"/>
      <c r="BJX55" s="216"/>
      <c r="BJY55" s="216"/>
      <c r="BJZ55" s="216"/>
      <c r="BKA55" s="216"/>
      <c r="BKB55" s="216"/>
      <c r="BKC55" s="216"/>
      <c r="BKD55" s="216"/>
      <c r="BKE55" s="216"/>
      <c r="BKF55" s="216"/>
      <c r="BKG55" s="216"/>
      <c r="BKH55" s="216"/>
      <c r="BKI55" s="216"/>
      <c r="BKJ55" s="216"/>
      <c r="BKK55" s="216"/>
      <c r="BKL55" s="216"/>
      <c r="BKM55" s="216"/>
      <c r="BKN55" s="216"/>
      <c r="BKO55" s="216"/>
      <c r="BKP55" s="216"/>
      <c r="BKQ55" s="216"/>
      <c r="BKR55" s="216"/>
      <c r="BKS55" s="216"/>
      <c r="BKT55" s="216"/>
      <c r="BKU55" s="216"/>
      <c r="BKV55" s="216"/>
      <c r="BKW55" s="216"/>
      <c r="BKX55" s="216"/>
      <c r="BKY55" s="216"/>
      <c r="BKZ55" s="216"/>
      <c r="BLA55" s="216"/>
      <c r="BLB55" s="216"/>
      <c r="BLC55" s="216"/>
      <c r="BLD55" s="216"/>
      <c r="BLE55" s="216"/>
      <c r="BLF55" s="216"/>
      <c r="BLG55" s="216"/>
      <c r="BLH55" s="216"/>
      <c r="BLI55" s="216"/>
      <c r="BLJ55" s="216"/>
      <c r="BLK55" s="216"/>
      <c r="BLL55" s="216"/>
      <c r="BLM55" s="216"/>
      <c r="BLN55" s="216"/>
      <c r="BLO55" s="216"/>
      <c r="BLP55" s="216"/>
      <c r="BLQ55" s="216"/>
      <c r="BLR55" s="216"/>
      <c r="BLS55" s="216"/>
      <c r="BLT55" s="216"/>
      <c r="BLU55" s="216"/>
      <c r="BLV55" s="216"/>
      <c r="BLW55" s="216"/>
      <c r="BLX55" s="216"/>
      <c r="BLY55" s="216"/>
      <c r="BLZ55" s="216"/>
      <c r="BMA55" s="216"/>
      <c r="BMB55" s="216"/>
      <c r="BMC55" s="216"/>
      <c r="BMD55" s="216"/>
      <c r="BME55" s="216"/>
      <c r="BMF55" s="216"/>
      <c r="BMG55" s="216"/>
      <c r="BMH55" s="216"/>
      <c r="BMI55" s="216"/>
      <c r="BMJ55" s="216"/>
      <c r="BMK55" s="216"/>
      <c r="BML55" s="216"/>
      <c r="BMM55" s="216"/>
      <c r="BMN55" s="216"/>
      <c r="BMO55" s="216"/>
      <c r="BMP55" s="216"/>
      <c r="BMQ55" s="216"/>
      <c r="BMR55" s="216"/>
      <c r="BMS55" s="216"/>
      <c r="BMT55" s="216"/>
      <c r="BMU55" s="216"/>
      <c r="BMV55" s="216"/>
      <c r="BMW55" s="216"/>
      <c r="BMX55" s="216"/>
      <c r="BMY55" s="216"/>
      <c r="BMZ55" s="216"/>
      <c r="BNA55" s="216"/>
      <c r="BNB55" s="216"/>
      <c r="BNC55" s="216"/>
      <c r="BND55" s="216"/>
      <c r="BNE55" s="216"/>
      <c r="BNF55" s="216"/>
      <c r="BNG55" s="216"/>
      <c r="BNH55" s="216"/>
      <c r="BNI55" s="216"/>
      <c r="BNJ55" s="216"/>
      <c r="BNK55" s="216"/>
      <c r="BNL55" s="216"/>
      <c r="BNM55" s="216"/>
      <c r="BNN55" s="216"/>
      <c r="BNO55" s="216"/>
      <c r="BNP55" s="216"/>
      <c r="BNQ55" s="216"/>
      <c r="BNR55" s="216"/>
      <c r="BNS55" s="216"/>
      <c r="BNT55" s="216"/>
      <c r="BNU55" s="216"/>
      <c r="BNV55" s="216"/>
      <c r="BNW55" s="216"/>
      <c r="BNX55" s="216"/>
      <c r="BNY55" s="216"/>
      <c r="BNZ55" s="216"/>
      <c r="BOA55" s="216"/>
      <c r="BOB55" s="216"/>
      <c r="BOC55" s="216"/>
      <c r="BOD55" s="216"/>
      <c r="BOE55" s="216"/>
      <c r="BOF55" s="216"/>
      <c r="BOG55" s="216"/>
      <c r="BOH55" s="216"/>
      <c r="BOI55" s="216"/>
      <c r="BOJ55" s="216"/>
      <c r="BOK55" s="216"/>
      <c r="BOL55" s="216"/>
      <c r="BOM55" s="216"/>
      <c r="BON55" s="216"/>
      <c r="BOO55" s="216"/>
      <c r="BOP55" s="216"/>
      <c r="BOQ55" s="216"/>
      <c r="BOR55" s="216"/>
      <c r="BOS55" s="216"/>
      <c r="BOT55" s="216"/>
      <c r="BOU55" s="216"/>
      <c r="BOV55" s="216"/>
      <c r="BOW55" s="216"/>
      <c r="BOX55" s="216"/>
      <c r="BOY55" s="216"/>
      <c r="BOZ55" s="216"/>
      <c r="BPA55" s="216"/>
      <c r="BPB55" s="216"/>
      <c r="BPC55" s="216"/>
      <c r="BPD55" s="216"/>
      <c r="BPE55" s="216"/>
      <c r="BPF55" s="216"/>
      <c r="BPG55" s="216"/>
      <c r="BPH55" s="216"/>
      <c r="BPI55" s="216"/>
      <c r="BPJ55" s="216"/>
      <c r="BPK55" s="216"/>
      <c r="BPL55" s="216"/>
      <c r="BPM55" s="216"/>
      <c r="BPN55" s="216"/>
      <c r="BPO55" s="216"/>
      <c r="BPP55" s="216"/>
      <c r="BPQ55" s="216"/>
      <c r="BPR55" s="216"/>
      <c r="BPS55" s="216"/>
      <c r="BPT55" s="216"/>
      <c r="BPU55" s="216"/>
      <c r="BPV55" s="216"/>
      <c r="BPW55" s="216"/>
      <c r="BPX55" s="216"/>
      <c r="BPY55" s="216"/>
      <c r="BPZ55" s="216"/>
      <c r="BQA55" s="216"/>
      <c r="BQB55" s="216"/>
      <c r="BQC55" s="216"/>
      <c r="BQD55" s="216"/>
      <c r="BQE55" s="216"/>
      <c r="BQF55" s="216"/>
      <c r="BQG55" s="216"/>
      <c r="BQH55" s="216"/>
      <c r="BQI55" s="216"/>
      <c r="BQJ55" s="216"/>
      <c r="BQK55" s="216"/>
      <c r="BQL55" s="216"/>
      <c r="BQM55" s="216"/>
      <c r="BQN55" s="216"/>
      <c r="BQO55" s="216"/>
      <c r="BQP55" s="216"/>
      <c r="BQQ55" s="216"/>
      <c r="BQR55" s="216"/>
      <c r="BQS55" s="216"/>
      <c r="BQT55" s="216"/>
      <c r="BQU55" s="216"/>
      <c r="BQV55" s="216"/>
      <c r="BQW55" s="216"/>
      <c r="BQX55" s="216"/>
      <c r="BQY55" s="216"/>
      <c r="BQZ55" s="216"/>
      <c r="BRA55" s="216"/>
      <c r="BRB55" s="216"/>
      <c r="BRC55" s="216"/>
      <c r="BRD55" s="216"/>
      <c r="BRE55" s="216"/>
      <c r="BRF55" s="216"/>
      <c r="BRG55" s="216"/>
      <c r="BRH55" s="216"/>
      <c r="BRI55" s="216"/>
      <c r="BRJ55" s="216"/>
      <c r="BRK55" s="216"/>
      <c r="BRL55" s="216"/>
      <c r="BRM55" s="216"/>
      <c r="BRN55" s="216"/>
      <c r="BRO55" s="216"/>
      <c r="BRP55" s="216"/>
      <c r="BRQ55" s="216"/>
      <c r="BRR55" s="216"/>
      <c r="BRS55" s="216"/>
      <c r="BRT55" s="216"/>
      <c r="BRU55" s="216"/>
      <c r="BRV55" s="216"/>
      <c r="BRW55" s="216"/>
      <c r="BRX55" s="216"/>
      <c r="BRY55" s="216"/>
      <c r="BRZ55" s="216"/>
      <c r="BSA55" s="216"/>
      <c r="BSB55" s="216"/>
      <c r="BSC55" s="216"/>
      <c r="BSD55" s="216"/>
      <c r="BSE55" s="216"/>
      <c r="BSF55" s="216"/>
      <c r="BSG55" s="216"/>
      <c r="BSH55" s="216"/>
      <c r="BSI55" s="216"/>
      <c r="BSJ55" s="216"/>
      <c r="BSK55" s="216"/>
      <c r="BSL55" s="216"/>
      <c r="BSM55" s="216"/>
      <c r="BSN55" s="216"/>
      <c r="BSO55" s="216"/>
      <c r="BSP55" s="216"/>
      <c r="BSQ55" s="216"/>
      <c r="BSR55" s="216"/>
      <c r="BSS55" s="216"/>
      <c r="BST55" s="216"/>
      <c r="BSU55" s="216"/>
      <c r="BSV55" s="216"/>
      <c r="BSW55" s="216"/>
      <c r="BSX55" s="216"/>
      <c r="BSY55" s="216"/>
      <c r="BSZ55" s="216"/>
      <c r="BTA55" s="216"/>
      <c r="BTB55" s="216"/>
      <c r="BTC55" s="216"/>
      <c r="BTD55" s="216"/>
      <c r="BTE55" s="216"/>
      <c r="BTF55" s="216"/>
      <c r="BTG55" s="216"/>
      <c r="BTH55" s="216"/>
      <c r="BTI55" s="216"/>
      <c r="BTJ55" s="216"/>
      <c r="BTK55" s="216"/>
      <c r="BTL55" s="216"/>
      <c r="BTM55" s="216"/>
      <c r="BTN55" s="216"/>
      <c r="BTO55" s="216"/>
      <c r="BTP55" s="216"/>
      <c r="BTQ55" s="216"/>
      <c r="BTR55" s="216"/>
      <c r="BTS55" s="216"/>
      <c r="BTT55" s="216"/>
      <c r="BTU55" s="216"/>
      <c r="BTV55" s="216"/>
      <c r="BTW55" s="216"/>
      <c r="BTX55" s="216"/>
      <c r="BTY55" s="216"/>
      <c r="BTZ55" s="216"/>
      <c r="BUA55" s="216"/>
      <c r="BUB55" s="216"/>
      <c r="BUC55" s="216"/>
      <c r="BUD55" s="216"/>
      <c r="BUE55" s="216"/>
      <c r="BUF55" s="216"/>
      <c r="BUG55" s="216"/>
      <c r="BUH55" s="216"/>
      <c r="BUI55" s="216"/>
      <c r="BUJ55" s="216"/>
      <c r="BUK55" s="216"/>
      <c r="BUL55" s="216"/>
      <c r="BUM55" s="216"/>
      <c r="BUN55" s="216"/>
      <c r="BUO55" s="216"/>
      <c r="BUP55" s="216"/>
      <c r="BUQ55" s="216"/>
      <c r="BUR55" s="216"/>
      <c r="BUS55" s="216"/>
      <c r="BUT55" s="216"/>
      <c r="BUU55" s="216"/>
      <c r="BUV55" s="216"/>
      <c r="BUW55" s="216"/>
      <c r="BUX55" s="216"/>
      <c r="BUY55" s="216"/>
      <c r="BUZ55" s="216"/>
      <c r="BVA55" s="216"/>
      <c r="BVB55" s="216"/>
      <c r="BVC55" s="216"/>
      <c r="BVD55" s="216"/>
      <c r="BVE55" s="216"/>
      <c r="BVF55" s="216"/>
      <c r="BVG55" s="216"/>
      <c r="BVH55" s="216"/>
      <c r="BVI55" s="216"/>
      <c r="BVJ55" s="216"/>
      <c r="BVK55" s="216"/>
      <c r="BVL55" s="216"/>
      <c r="BVM55" s="216"/>
      <c r="BVN55" s="216"/>
      <c r="BVO55" s="216"/>
      <c r="BVP55" s="216"/>
      <c r="BVQ55" s="216"/>
      <c r="BVR55" s="216"/>
      <c r="BVS55" s="216"/>
      <c r="BVT55" s="216"/>
      <c r="BVU55" s="216"/>
      <c r="BVV55" s="216"/>
      <c r="BVW55" s="216"/>
      <c r="BVX55" s="216"/>
      <c r="BVY55" s="216"/>
      <c r="BVZ55" s="216"/>
      <c r="BWA55" s="216"/>
      <c r="BWB55" s="216"/>
      <c r="BWC55" s="216"/>
      <c r="BWD55" s="216"/>
      <c r="BWE55" s="216"/>
      <c r="BWF55" s="216"/>
      <c r="BWG55" s="216"/>
      <c r="BWH55" s="216"/>
      <c r="BWI55" s="216"/>
      <c r="BWJ55" s="216"/>
      <c r="BWK55" s="216"/>
      <c r="BWL55" s="216"/>
      <c r="BWM55" s="216"/>
      <c r="BWN55" s="216"/>
      <c r="BWO55" s="216"/>
      <c r="BWP55" s="216"/>
      <c r="BWQ55" s="216"/>
      <c r="BWR55" s="216"/>
      <c r="BWS55" s="216"/>
      <c r="BWT55" s="216"/>
      <c r="BWU55" s="216"/>
      <c r="BWV55" s="216"/>
      <c r="BWW55" s="216"/>
      <c r="BWX55" s="216"/>
      <c r="BWY55" s="216"/>
      <c r="BWZ55" s="216"/>
      <c r="BXA55" s="216"/>
      <c r="BXB55" s="216"/>
      <c r="BXC55" s="216"/>
      <c r="BXD55" s="216"/>
      <c r="BXE55" s="216"/>
      <c r="BXF55" s="216"/>
      <c r="BXG55" s="216"/>
      <c r="BXH55" s="216"/>
      <c r="BXI55" s="216"/>
      <c r="BXJ55" s="216"/>
      <c r="BXK55" s="216"/>
      <c r="BXL55" s="216"/>
      <c r="BXM55" s="216"/>
      <c r="BXN55" s="216"/>
      <c r="BXO55" s="216"/>
      <c r="BXP55" s="216"/>
      <c r="BXQ55" s="216"/>
      <c r="BXR55" s="216"/>
      <c r="BXS55" s="216"/>
      <c r="BXT55" s="216"/>
      <c r="BXU55" s="216"/>
      <c r="BXV55" s="216"/>
      <c r="BXW55" s="216"/>
      <c r="BXX55" s="216"/>
      <c r="BXY55" s="216"/>
      <c r="BXZ55" s="216"/>
      <c r="BYA55" s="216"/>
      <c r="BYB55" s="216"/>
      <c r="BYC55" s="216"/>
      <c r="BYD55" s="216"/>
      <c r="BYE55" s="216"/>
      <c r="BYF55" s="216"/>
      <c r="BYG55" s="216"/>
      <c r="BYH55" s="216"/>
      <c r="BYI55" s="216"/>
      <c r="BYJ55" s="216"/>
      <c r="BYK55" s="216"/>
      <c r="BYL55" s="216"/>
      <c r="BYM55" s="216"/>
      <c r="BYN55" s="216"/>
      <c r="BYO55" s="216"/>
      <c r="BYP55" s="216"/>
      <c r="BYQ55" s="216"/>
      <c r="BYR55" s="216"/>
      <c r="BYS55" s="216"/>
      <c r="BYT55" s="216"/>
      <c r="BYU55" s="216"/>
      <c r="BYV55" s="216"/>
      <c r="BYW55" s="216"/>
      <c r="BYX55" s="216"/>
      <c r="BYY55" s="216"/>
      <c r="BYZ55" s="216"/>
      <c r="BZA55" s="216"/>
      <c r="BZB55" s="216"/>
      <c r="BZC55" s="216"/>
      <c r="BZD55" s="216"/>
      <c r="BZE55" s="216"/>
      <c r="BZF55" s="216"/>
      <c r="BZG55" s="216"/>
      <c r="BZH55" s="216"/>
      <c r="BZI55" s="216"/>
      <c r="BZJ55" s="216"/>
      <c r="BZK55" s="216"/>
      <c r="BZL55" s="216"/>
      <c r="BZM55" s="216"/>
      <c r="BZN55" s="216"/>
      <c r="BZO55" s="216"/>
      <c r="BZP55" s="216"/>
      <c r="BZQ55" s="216"/>
      <c r="BZR55" s="216"/>
      <c r="BZS55" s="216"/>
      <c r="BZT55" s="216"/>
      <c r="BZU55" s="216"/>
      <c r="BZV55" s="216"/>
      <c r="BZW55" s="216"/>
      <c r="BZX55" s="216"/>
      <c r="BZY55" s="216"/>
      <c r="BZZ55" s="216"/>
      <c r="CAA55" s="216"/>
      <c r="CAB55" s="216"/>
      <c r="CAC55" s="216"/>
      <c r="CAD55" s="216"/>
      <c r="CAE55" s="216"/>
      <c r="CAF55" s="216"/>
      <c r="CAG55" s="216"/>
      <c r="CAH55" s="216"/>
      <c r="CAI55" s="216"/>
      <c r="CAJ55" s="216"/>
      <c r="CAK55" s="216"/>
      <c r="CAL55" s="216"/>
      <c r="CAM55" s="216"/>
      <c r="CAN55" s="216"/>
      <c r="CAO55" s="216"/>
      <c r="CAP55" s="216"/>
      <c r="CAQ55" s="216"/>
      <c r="CAR55" s="216"/>
      <c r="CAS55" s="216"/>
      <c r="CAT55" s="216"/>
      <c r="CAU55" s="216"/>
      <c r="CAV55" s="216"/>
      <c r="CAW55" s="216"/>
      <c r="CAX55" s="216"/>
      <c r="CAY55" s="216"/>
      <c r="CAZ55" s="216"/>
      <c r="CBA55" s="216"/>
      <c r="CBB55" s="216"/>
      <c r="CBC55" s="216"/>
      <c r="CBD55" s="216"/>
      <c r="CBE55" s="216"/>
      <c r="CBF55" s="216"/>
      <c r="CBG55" s="216"/>
      <c r="CBH55" s="216"/>
      <c r="CBI55" s="216"/>
      <c r="CBJ55" s="216"/>
      <c r="CBK55" s="216"/>
      <c r="CBL55" s="216"/>
      <c r="CBM55" s="216"/>
      <c r="CBN55" s="216"/>
      <c r="CBO55" s="216"/>
      <c r="CBP55" s="216"/>
      <c r="CBQ55" s="216"/>
      <c r="CBR55" s="216"/>
      <c r="CBS55" s="216"/>
      <c r="CBT55" s="216"/>
      <c r="CBU55" s="216"/>
      <c r="CBV55" s="216"/>
      <c r="CBW55" s="216"/>
      <c r="CBX55" s="216"/>
      <c r="CBY55" s="216"/>
      <c r="CBZ55" s="216"/>
      <c r="CCA55" s="216"/>
      <c r="CCB55" s="216"/>
      <c r="CCC55" s="216"/>
      <c r="CCD55" s="216"/>
      <c r="CCE55" s="216"/>
      <c r="CCF55" s="216"/>
      <c r="CCG55" s="216"/>
      <c r="CCH55" s="216"/>
      <c r="CCI55" s="216"/>
      <c r="CCJ55" s="216"/>
      <c r="CCK55" s="216"/>
      <c r="CCL55" s="216"/>
      <c r="CCM55" s="216"/>
      <c r="CCN55" s="216"/>
      <c r="CCO55" s="216"/>
      <c r="CCP55" s="216"/>
      <c r="CCQ55" s="216"/>
      <c r="CCR55" s="216"/>
      <c r="CCS55" s="216"/>
      <c r="CCT55" s="216"/>
      <c r="CCU55" s="216"/>
      <c r="CCV55" s="216"/>
      <c r="CCW55" s="216"/>
      <c r="CCX55" s="216"/>
      <c r="CCY55" s="216"/>
      <c r="CCZ55" s="216"/>
      <c r="CDA55" s="216"/>
      <c r="CDB55" s="216"/>
      <c r="CDC55" s="216"/>
      <c r="CDD55" s="216"/>
      <c r="CDE55" s="216"/>
      <c r="CDF55" s="216"/>
      <c r="CDG55" s="216"/>
      <c r="CDH55" s="216"/>
      <c r="CDI55" s="216"/>
      <c r="CDJ55" s="216"/>
      <c r="CDK55" s="216"/>
      <c r="CDL55" s="216"/>
      <c r="CDM55" s="216"/>
      <c r="CDN55" s="216"/>
      <c r="CDO55" s="216"/>
      <c r="CDP55" s="216"/>
      <c r="CDQ55" s="216"/>
      <c r="CDR55" s="216"/>
      <c r="CDS55" s="216"/>
      <c r="CDT55" s="216"/>
      <c r="CDU55" s="216"/>
      <c r="CDV55" s="216"/>
      <c r="CDW55" s="216"/>
      <c r="CDX55" s="216"/>
      <c r="CDY55" s="216"/>
      <c r="CDZ55" s="216"/>
      <c r="CEA55" s="216"/>
      <c r="CEB55" s="216"/>
      <c r="CEC55" s="216"/>
      <c r="CED55" s="216"/>
      <c r="CEE55" s="216"/>
      <c r="CEF55" s="216"/>
      <c r="CEG55" s="216"/>
      <c r="CEH55" s="216"/>
      <c r="CEI55" s="216"/>
      <c r="CEJ55" s="216"/>
      <c r="CEK55" s="216"/>
      <c r="CEL55" s="216"/>
      <c r="CEM55" s="216"/>
      <c r="CEN55" s="216"/>
      <c r="CEO55" s="216"/>
      <c r="CEP55" s="216"/>
      <c r="CEQ55" s="216"/>
      <c r="CER55" s="216"/>
      <c r="CES55" s="216"/>
      <c r="CET55" s="216"/>
      <c r="CEU55" s="216"/>
      <c r="CEV55" s="216"/>
      <c r="CEW55" s="216"/>
      <c r="CEX55" s="216"/>
      <c r="CEY55" s="216"/>
      <c r="CEZ55" s="216"/>
      <c r="CFA55" s="216"/>
      <c r="CFB55" s="216"/>
      <c r="CFC55" s="216"/>
      <c r="CFD55" s="216"/>
      <c r="CFE55" s="216"/>
      <c r="CFF55" s="216"/>
      <c r="CFG55" s="216"/>
      <c r="CFH55" s="216"/>
      <c r="CFI55" s="216"/>
      <c r="CFJ55" s="216"/>
      <c r="CFK55" s="216"/>
      <c r="CFL55" s="216"/>
      <c r="CFM55" s="216"/>
      <c r="CFN55" s="216"/>
      <c r="CFO55" s="216"/>
      <c r="CFP55" s="216"/>
      <c r="CFQ55" s="216"/>
      <c r="CFR55" s="216"/>
      <c r="CFS55" s="216"/>
      <c r="CFT55" s="216"/>
      <c r="CFU55" s="216"/>
      <c r="CFV55" s="216"/>
      <c r="CFW55" s="216"/>
      <c r="CFX55" s="216"/>
      <c r="CFY55" s="216"/>
      <c r="CFZ55" s="216"/>
      <c r="CGA55" s="216"/>
      <c r="CGB55" s="216"/>
      <c r="CGC55" s="216"/>
      <c r="CGD55" s="216"/>
      <c r="CGE55" s="216"/>
      <c r="CGF55" s="216"/>
      <c r="CGG55" s="216"/>
      <c r="CGH55" s="216"/>
      <c r="CGI55" s="216"/>
      <c r="CGJ55" s="216"/>
      <c r="CGK55" s="216"/>
      <c r="CGL55" s="216"/>
      <c r="CGM55" s="216"/>
      <c r="CGN55" s="216"/>
      <c r="CGO55" s="216"/>
      <c r="CGP55" s="216"/>
      <c r="CGQ55" s="216"/>
      <c r="CGR55" s="216"/>
      <c r="CGS55" s="216"/>
      <c r="CGT55" s="216"/>
      <c r="CGU55" s="216"/>
      <c r="CGV55" s="216"/>
      <c r="CGW55" s="216"/>
      <c r="CGX55" s="216"/>
      <c r="CGY55" s="216"/>
      <c r="CGZ55" s="216"/>
      <c r="CHA55" s="216"/>
      <c r="CHB55" s="216"/>
      <c r="CHC55" s="216"/>
      <c r="CHD55" s="216"/>
      <c r="CHE55" s="216"/>
      <c r="CHF55" s="216"/>
      <c r="CHG55" s="216"/>
      <c r="CHH55" s="216"/>
      <c r="CHI55" s="216"/>
      <c r="CHJ55" s="216"/>
      <c r="CHK55" s="216"/>
      <c r="CHL55" s="216"/>
      <c r="CHM55" s="216"/>
      <c r="CHN55" s="216"/>
      <c r="CHO55" s="216"/>
      <c r="CHP55" s="216"/>
      <c r="CHQ55" s="216"/>
      <c r="CHR55" s="216"/>
      <c r="CHS55" s="216"/>
      <c r="CHT55" s="216"/>
      <c r="CHU55" s="216"/>
      <c r="CHV55" s="216"/>
      <c r="CHW55" s="216"/>
      <c r="CHX55" s="216"/>
      <c r="CHY55" s="216"/>
      <c r="CHZ55" s="216"/>
      <c r="CIA55" s="216"/>
      <c r="CIB55" s="216"/>
      <c r="CIC55" s="216"/>
      <c r="CID55" s="216"/>
      <c r="CIE55" s="216"/>
      <c r="CIF55" s="216"/>
      <c r="CIG55" s="216"/>
      <c r="CIH55" s="216"/>
      <c r="CII55" s="216"/>
      <c r="CIJ55" s="216"/>
      <c r="CIK55" s="216"/>
      <c r="CIL55" s="216"/>
      <c r="CIM55" s="216"/>
      <c r="CIN55" s="216"/>
      <c r="CIO55" s="216"/>
      <c r="CIP55" s="216"/>
      <c r="CIQ55" s="216"/>
      <c r="CIR55" s="216"/>
      <c r="CIS55" s="216"/>
      <c r="CIT55" s="216"/>
      <c r="CIU55" s="216"/>
      <c r="CIV55" s="216"/>
      <c r="CIW55" s="216"/>
      <c r="CIX55" s="216"/>
      <c r="CIY55" s="216"/>
      <c r="CIZ55" s="216"/>
      <c r="CJA55" s="216"/>
      <c r="CJB55" s="216"/>
      <c r="CJC55" s="216"/>
      <c r="CJD55" s="216"/>
      <c r="CJE55" s="216"/>
      <c r="CJF55" s="216"/>
      <c r="CJG55" s="216"/>
      <c r="CJH55" s="216"/>
      <c r="CJI55" s="216"/>
      <c r="CJJ55" s="216"/>
      <c r="CJK55" s="216"/>
      <c r="CJL55" s="216"/>
      <c r="CJM55" s="216"/>
      <c r="CJN55" s="216"/>
      <c r="CJO55" s="216"/>
      <c r="CJP55" s="216"/>
      <c r="CJQ55" s="216"/>
      <c r="CJR55" s="216"/>
      <c r="CJS55" s="216"/>
      <c r="CJT55" s="216"/>
      <c r="CJU55" s="216"/>
      <c r="CJV55" s="216"/>
      <c r="CJW55" s="216"/>
      <c r="CJX55" s="216"/>
      <c r="CJY55" s="216"/>
      <c r="CJZ55" s="216"/>
      <c r="CKA55" s="216"/>
      <c r="CKB55" s="216"/>
      <c r="CKC55" s="216"/>
      <c r="CKD55" s="216"/>
      <c r="CKE55" s="216"/>
      <c r="CKF55" s="216"/>
      <c r="CKG55" s="216"/>
      <c r="CKH55" s="216"/>
      <c r="CKI55" s="216"/>
      <c r="CKJ55" s="216"/>
      <c r="CKK55" s="216"/>
      <c r="CKL55" s="216"/>
      <c r="CKM55" s="216"/>
      <c r="CKN55" s="216"/>
      <c r="CKO55" s="216"/>
      <c r="CKP55" s="216"/>
      <c r="CKQ55" s="216"/>
      <c r="CKR55" s="216"/>
      <c r="CKS55" s="216"/>
      <c r="CKT55" s="216"/>
      <c r="CKU55" s="216"/>
      <c r="CKV55" s="216"/>
      <c r="CKW55" s="216"/>
      <c r="CKX55" s="216"/>
      <c r="CKY55" s="216"/>
      <c r="CKZ55" s="216"/>
      <c r="CLA55" s="216"/>
      <c r="CLB55" s="216"/>
      <c r="CLC55" s="216"/>
      <c r="CLD55" s="216"/>
      <c r="CLE55" s="216"/>
      <c r="CLF55" s="216"/>
      <c r="CLG55" s="216"/>
      <c r="CLH55" s="216"/>
      <c r="CLI55" s="216"/>
      <c r="CLJ55" s="216"/>
      <c r="CLK55" s="216"/>
      <c r="CLL55" s="216"/>
      <c r="CLM55" s="216"/>
      <c r="CLN55" s="216"/>
      <c r="CLO55" s="216"/>
      <c r="CLP55" s="216"/>
      <c r="CLQ55" s="216"/>
      <c r="CLR55" s="216"/>
      <c r="CLS55" s="216"/>
      <c r="CLT55" s="216"/>
      <c r="CLU55" s="216"/>
      <c r="CLV55" s="216"/>
      <c r="CLW55" s="216"/>
      <c r="CLX55" s="216"/>
      <c r="CLY55" s="216"/>
      <c r="CLZ55" s="216"/>
      <c r="CMA55" s="216"/>
      <c r="CMB55" s="216"/>
      <c r="CMC55" s="216"/>
      <c r="CMD55" s="216"/>
      <c r="CME55" s="216"/>
      <c r="CMF55" s="216"/>
      <c r="CMG55" s="216"/>
      <c r="CMH55" s="216"/>
      <c r="CMI55" s="216"/>
      <c r="CMJ55" s="216"/>
      <c r="CMK55" s="216"/>
      <c r="CML55" s="216"/>
      <c r="CMM55" s="216"/>
      <c r="CMN55" s="216"/>
      <c r="CMO55" s="216"/>
      <c r="CMP55" s="216"/>
      <c r="CMQ55" s="216"/>
      <c r="CMR55" s="216"/>
      <c r="CMS55" s="216"/>
      <c r="CMT55" s="216"/>
      <c r="CMU55" s="216"/>
      <c r="CMV55" s="216"/>
      <c r="CMW55" s="216"/>
      <c r="CMX55" s="216"/>
      <c r="CMY55" s="216"/>
      <c r="CMZ55" s="216"/>
      <c r="CNA55" s="216"/>
      <c r="CNB55" s="216"/>
      <c r="CNC55" s="216"/>
      <c r="CND55" s="216"/>
      <c r="CNE55" s="216"/>
      <c r="CNF55" s="216"/>
      <c r="CNG55" s="216"/>
      <c r="CNH55" s="216"/>
      <c r="CNI55" s="216"/>
      <c r="CNJ55" s="216"/>
      <c r="CNK55" s="216"/>
      <c r="CNL55" s="216"/>
      <c r="CNM55" s="216"/>
      <c r="CNN55" s="216"/>
      <c r="CNO55" s="216"/>
      <c r="CNP55" s="216"/>
      <c r="CNQ55" s="216"/>
      <c r="CNR55" s="216"/>
      <c r="CNS55" s="216"/>
      <c r="CNT55" s="216"/>
      <c r="CNU55" s="216"/>
      <c r="CNV55" s="216"/>
      <c r="CNW55" s="216"/>
      <c r="CNX55" s="216"/>
      <c r="CNY55" s="216"/>
      <c r="CNZ55" s="216"/>
      <c r="COA55" s="216"/>
      <c r="COB55" s="216"/>
      <c r="COC55" s="216"/>
      <c r="COD55" s="216"/>
      <c r="COE55" s="216"/>
      <c r="COF55" s="216"/>
      <c r="COG55" s="216"/>
      <c r="COH55" s="216"/>
      <c r="COI55" s="216"/>
      <c r="COJ55" s="216"/>
      <c r="COK55" s="216"/>
      <c r="COL55" s="216"/>
      <c r="COM55" s="216"/>
      <c r="CON55" s="216"/>
      <c r="COO55" s="216"/>
      <c r="COP55" s="216"/>
      <c r="COQ55" s="216"/>
      <c r="COR55" s="216"/>
      <c r="COS55" s="216"/>
      <c r="COT55" s="216"/>
      <c r="COU55" s="216"/>
      <c r="COV55" s="216"/>
      <c r="COW55" s="216"/>
      <c r="COX55" s="216"/>
      <c r="COY55" s="216"/>
      <c r="COZ55" s="216"/>
      <c r="CPA55" s="216"/>
      <c r="CPB55" s="216"/>
      <c r="CPC55" s="216"/>
      <c r="CPD55" s="216"/>
      <c r="CPE55" s="216"/>
      <c r="CPF55" s="216"/>
      <c r="CPG55" s="216"/>
      <c r="CPH55" s="216"/>
      <c r="CPI55" s="216"/>
      <c r="CPJ55" s="216"/>
      <c r="CPK55" s="216"/>
      <c r="CPL55" s="216"/>
      <c r="CPM55" s="216"/>
      <c r="CPN55" s="216"/>
      <c r="CPO55" s="216"/>
      <c r="CPP55" s="216"/>
      <c r="CPQ55" s="216"/>
      <c r="CPR55" s="216"/>
      <c r="CPS55" s="216"/>
      <c r="CPT55" s="216"/>
      <c r="CPU55" s="216"/>
      <c r="CPV55" s="216"/>
      <c r="CPW55" s="216"/>
      <c r="CPX55" s="216"/>
      <c r="CPY55" s="216"/>
      <c r="CPZ55" s="216"/>
      <c r="CQA55" s="216"/>
      <c r="CQB55" s="216"/>
      <c r="CQC55" s="216"/>
      <c r="CQD55" s="216"/>
      <c r="CQE55" s="216"/>
      <c r="CQF55" s="216"/>
      <c r="CQG55" s="216"/>
      <c r="CQH55" s="216"/>
      <c r="CQI55" s="216"/>
      <c r="CQJ55" s="216"/>
      <c r="CQK55" s="216"/>
      <c r="CQL55" s="216"/>
      <c r="CQM55" s="216"/>
      <c r="CQN55" s="216"/>
      <c r="CQO55" s="216"/>
      <c r="CQP55" s="216"/>
      <c r="CQQ55" s="216"/>
      <c r="CQR55" s="216"/>
      <c r="CQS55" s="216"/>
      <c r="CQT55" s="216"/>
      <c r="CQU55" s="216"/>
      <c r="CQV55" s="216"/>
      <c r="CQW55" s="216"/>
      <c r="CQX55" s="216"/>
      <c r="CQY55" s="216"/>
      <c r="CQZ55" s="216"/>
      <c r="CRA55" s="216"/>
      <c r="CRB55" s="216"/>
      <c r="CRC55" s="216"/>
      <c r="CRD55" s="216"/>
      <c r="CRE55" s="216"/>
      <c r="CRF55" s="216"/>
      <c r="CRG55" s="216"/>
      <c r="CRH55" s="216"/>
      <c r="CRI55" s="216"/>
      <c r="CRJ55" s="216"/>
      <c r="CRK55" s="216"/>
      <c r="CRL55" s="216"/>
      <c r="CRM55" s="216"/>
      <c r="CRN55" s="216"/>
      <c r="CRO55" s="216"/>
      <c r="CRP55" s="216"/>
      <c r="CRQ55" s="216"/>
      <c r="CRR55" s="216"/>
      <c r="CRS55" s="216"/>
      <c r="CRT55" s="216"/>
      <c r="CRU55" s="216"/>
      <c r="CRV55" s="216"/>
      <c r="CRW55" s="216"/>
      <c r="CRX55" s="216"/>
      <c r="CRY55" s="216"/>
      <c r="CRZ55" s="216"/>
      <c r="CSA55" s="216"/>
      <c r="CSB55" s="216"/>
      <c r="CSC55" s="216"/>
      <c r="CSD55" s="216"/>
      <c r="CSE55" s="216"/>
      <c r="CSF55" s="216"/>
      <c r="CSG55" s="216"/>
      <c r="CSH55" s="216"/>
      <c r="CSI55" s="216"/>
      <c r="CSJ55" s="216"/>
      <c r="CSK55" s="216"/>
      <c r="CSL55" s="216"/>
      <c r="CSM55" s="216"/>
      <c r="CSN55" s="216"/>
      <c r="CSO55" s="216"/>
      <c r="CSP55" s="216"/>
      <c r="CSQ55" s="216"/>
      <c r="CSR55" s="216"/>
      <c r="CSS55" s="216"/>
      <c r="CST55" s="216"/>
      <c r="CSU55" s="216"/>
      <c r="CSV55" s="216"/>
      <c r="CSW55" s="216"/>
      <c r="CSX55" s="216"/>
      <c r="CSY55" s="216"/>
      <c r="CSZ55" s="216"/>
      <c r="CTA55" s="216"/>
      <c r="CTB55" s="216"/>
      <c r="CTC55" s="216"/>
      <c r="CTD55" s="216"/>
      <c r="CTE55" s="216"/>
      <c r="CTF55" s="216"/>
      <c r="CTG55" s="216"/>
      <c r="CTH55" s="216"/>
      <c r="CTI55" s="216"/>
      <c r="CTJ55" s="216"/>
      <c r="CTK55" s="216"/>
      <c r="CTL55" s="216"/>
      <c r="CTM55" s="216"/>
      <c r="CTN55" s="216"/>
      <c r="CTO55" s="216"/>
      <c r="CTP55" s="216"/>
      <c r="CTQ55" s="216"/>
      <c r="CTR55" s="216"/>
      <c r="CTS55" s="216"/>
      <c r="CTT55" s="216"/>
      <c r="CTU55" s="216"/>
      <c r="CTV55" s="216"/>
      <c r="CTW55" s="216"/>
      <c r="CTX55" s="216"/>
      <c r="CTY55" s="216"/>
      <c r="CTZ55" s="216"/>
      <c r="CUA55" s="216"/>
      <c r="CUB55" s="216"/>
      <c r="CUC55" s="216"/>
      <c r="CUD55" s="216"/>
      <c r="CUE55" s="216"/>
      <c r="CUF55" s="216"/>
      <c r="CUG55" s="216"/>
      <c r="CUH55" s="216"/>
      <c r="CUI55" s="216"/>
      <c r="CUJ55" s="216"/>
      <c r="CUK55" s="216"/>
      <c r="CUL55" s="216"/>
      <c r="CUM55" s="216"/>
      <c r="CUN55" s="216"/>
      <c r="CUO55" s="216"/>
      <c r="CUP55" s="216"/>
      <c r="CUQ55" s="216"/>
      <c r="CUR55" s="216"/>
      <c r="CUS55" s="216"/>
      <c r="CUT55" s="216"/>
      <c r="CUU55" s="216"/>
      <c r="CUV55" s="216"/>
      <c r="CUW55" s="216"/>
      <c r="CUX55" s="216"/>
      <c r="CUY55" s="216"/>
      <c r="CUZ55" s="216"/>
      <c r="CVA55" s="216"/>
      <c r="CVB55" s="216"/>
      <c r="CVC55" s="216"/>
      <c r="CVD55" s="216"/>
      <c r="CVE55" s="216"/>
      <c r="CVF55" s="216"/>
      <c r="CVG55" s="216"/>
      <c r="CVH55" s="216"/>
      <c r="CVI55" s="216"/>
      <c r="CVJ55" s="216"/>
      <c r="CVK55" s="216"/>
      <c r="CVL55" s="216"/>
      <c r="CVM55" s="216"/>
      <c r="CVN55" s="216"/>
      <c r="CVO55" s="216"/>
      <c r="CVP55" s="216"/>
      <c r="CVQ55" s="216"/>
      <c r="CVR55" s="216"/>
      <c r="CVS55" s="216"/>
      <c r="CVT55" s="216"/>
      <c r="CVU55" s="216"/>
      <c r="CVV55" s="216"/>
      <c r="CVW55" s="216"/>
      <c r="CVX55" s="216"/>
      <c r="CVY55" s="216"/>
      <c r="CVZ55" s="216"/>
      <c r="CWA55" s="216"/>
      <c r="CWB55" s="216"/>
      <c r="CWC55" s="216"/>
      <c r="CWD55" s="216"/>
      <c r="CWE55" s="216"/>
      <c r="CWF55" s="216"/>
      <c r="CWG55" s="216"/>
      <c r="CWH55" s="216"/>
      <c r="CWI55" s="216"/>
      <c r="CWJ55" s="216"/>
      <c r="CWK55" s="216"/>
      <c r="CWL55" s="216"/>
      <c r="CWM55" s="216"/>
      <c r="CWN55" s="216"/>
      <c r="CWO55" s="216"/>
      <c r="CWP55" s="216"/>
      <c r="CWQ55" s="216"/>
      <c r="CWR55" s="216"/>
      <c r="CWS55" s="216"/>
      <c r="CWT55" s="216"/>
      <c r="CWU55" s="216"/>
      <c r="CWV55" s="216"/>
      <c r="CWW55" s="216"/>
      <c r="CWX55" s="216"/>
      <c r="CWY55" s="216"/>
      <c r="CWZ55" s="216"/>
      <c r="CXA55" s="216"/>
      <c r="CXB55" s="216"/>
      <c r="CXC55" s="216"/>
      <c r="CXD55" s="216"/>
      <c r="CXE55" s="216"/>
      <c r="CXF55" s="216"/>
      <c r="CXG55" s="216"/>
      <c r="CXH55" s="216"/>
      <c r="CXI55" s="216"/>
      <c r="CXJ55" s="216"/>
      <c r="CXK55" s="216"/>
      <c r="CXL55" s="216"/>
      <c r="CXM55" s="216"/>
      <c r="CXN55" s="216"/>
      <c r="CXO55" s="216"/>
      <c r="CXP55" s="216"/>
      <c r="CXQ55" s="216"/>
      <c r="CXR55" s="216"/>
      <c r="CXS55" s="216"/>
      <c r="CXT55" s="216"/>
      <c r="CXU55" s="216"/>
      <c r="CXV55" s="216"/>
      <c r="CXW55" s="216"/>
      <c r="CXX55" s="216"/>
      <c r="CXY55" s="216"/>
      <c r="CXZ55" s="216"/>
      <c r="CYA55" s="216"/>
      <c r="CYB55" s="216"/>
      <c r="CYC55" s="216"/>
      <c r="CYD55" s="216"/>
      <c r="CYE55" s="216"/>
      <c r="CYF55" s="216"/>
      <c r="CYG55" s="216"/>
      <c r="CYH55" s="216"/>
      <c r="CYI55" s="216"/>
      <c r="CYJ55" s="216"/>
      <c r="CYK55" s="216"/>
      <c r="CYL55" s="216"/>
      <c r="CYM55" s="216"/>
      <c r="CYN55" s="216"/>
      <c r="CYO55" s="216"/>
      <c r="CYP55" s="216"/>
      <c r="CYQ55" s="216"/>
      <c r="CYR55" s="216"/>
      <c r="CYS55" s="216"/>
      <c r="CYT55" s="216"/>
      <c r="CYU55" s="216"/>
      <c r="CYV55" s="216"/>
      <c r="CYW55" s="216"/>
      <c r="CYX55" s="216"/>
      <c r="CYY55" s="216"/>
      <c r="CYZ55" s="216"/>
      <c r="CZA55" s="216"/>
      <c r="CZB55" s="216"/>
      <c r="CZC55" s="216"/>
      <c r="CZD55" s="216"/>
      <c r="CZE55" s="216"/>
      <c r="CZF55" s="216"/>
      <c r="CZG55" s="216"/>
      <c r="CZH55" s="216"/>
      <c r="CZI55" s="216"/>
      <c r="CZJ55" s="216"/>
      <c r="CZK55" s="216"/>
      <c r="CZL55" s="216"/>
      <c r="CZM55" s="216"/>
      <c r="CZN55" s="216"/>
      <c r="CZO55" s="216"/>
      <c r="CZP55" s="216"/>
      <c r="CZQ55" s="216"/>
      <c r="CZR55" s="216"/>
      <c r="CZS55" s="216"/>
      <c r="CZT55" s="216"/>
      <c r="CZU55" s="216"/>
      <c r="CZV55" s="216"/>
      <c r="CZW55" s="216"/>
      <c r="CZX55" s="216"/>
      <c r="CZY55" s="216"/>
      <c r="CZZ55" s="216"/>
      <c r="DAA55" s="216"/>
      <c r="DAB55" s="216"/>
      <c r="DAC55" s="216"/>
      <c r="DAD55" s="216"/>
      <c r="DAE55" s="216"/>
      <c r="DAF55" s="216"/>
      <c r="DAG55" s="216"/>
      <c r="DAH55" s="216"/>
      <c r="DAI55" s="216"/>
      <c r="DAJ55" s="216"/>
      <c r="DAK55" s="216"/>
      <c r="DAL55" s="216"/>
      <c r="DAM55" s="216"/>
      <c r="DAN55" s="216"/>
      <c r="DAO55" s="216"/>
      <c r="DAP55" s="216"/>
      <c r="DAQ55" s="216"/>
      <c r="DAR55" s="216"/>
      <c r="DAS55" s="216"/>
      <c r="DAT55" s="216"/>
      <c r="DAU55" s="216"/>
      <c r="DAV55" s="216"/>
      <c r="DAW55" s="216"/>
      <c r="DAX55" s="216"/>
      <c r="DAY55" s="216"/>
      <c r="DAZ55" s="216"/>
      <c r="DBA55" s="216"/>
      <c r="DBB55" s="216"/>
      <c r="DBC55" s="216"/>
      <c r="DBD55" s="216"/>
      <c r="DBE55" s="216"/>
      <c r="DBF55" s="216"/>
      <c r="DBG55" s="216"/>
      <c r="DBH55" s="216"/>
      <c r="DBI55" s="216"/>
      <c r="DBJ55" s="216"/>
      <c r="DBK55" s="216"/>
      <c r="DBL55" s="216"/>
      <c r="DBM55" s="216"/>
      <c r="DBN55" s="216"/>
      <c r="DBO55" s="216"/>
      <c r="DBP55" s="216"/>
      <c r="DBQ55" s="216"/>
      <c r="DBR55" s="216"/>
      <c r="DBS55" s="216"/>
      <c r="DBT55" s="216"/>
      <c r="DBU55" s="216"/>
      <c r="DBV55" s="216"/>
      <c r="DBW55" s="216"/>
      <c r="DBX55" s="216"/>
      <c r="DBY55" s="216"/>
      <c r="DBZ55" s="216"/>
      <c r="DCA55" s="216"/>
      <c r="DCB55" s="216"/>
      <c r="DCC55" s="216"/>
      <c r="DCD55" s="216"/>
      <c r="DCE55" s="216"/>
      <c r="DCF55" s="216"/>
      <c r="DCG55" s="216"/>
      <c r="DCH55" s="216"/>
      <c r="DCI55" s="216"/>
      <c r="DCJ55" s="216"/>
      <c r="DCK55" s="216"/>
      <c r="DCL55" s="216"/>
      <c r="DCM55" s="216"/>
      <c r="DCN55" s="216"/>
      <c r="DCO55" s="216"/>
      <c r="DCP55" s="216"/>
      <c r="DCQ55" s="216"/>
      <c r="DCR55" s="216"/>
      <c r="DCS55" s="216"/>
      <c r="DCT55" s="216"/>
      <c r="DCU55" s="216"/>
      <c r="DCV55" s="216"/>
      <c r="DCW55" s="216"/>
      <c r="DCX55" s="216"/>
      <c r="DCY55" s="216"/>
      <c r="DCZ55" s="216"/>
      <c r="DDA55" s="216"/>
      <c r="DDB55" s="216"/>
      <c r="DDC55" s="216"/>
      <c r="DDD55" s="216"/>
      <c r="DDE55" s="216"/>
      <c r="DDF55" s="216"/>
      <c r="DDG55" s="216"/>
      <c r="DDH55" s="216"/>
      <c r="DDI55" s="216"/>
      <c r="DDJ55" s="216"/>
      <c r="DDK55" s="216"/>
      <c r="DDL55" s="216"/>
      <c r="DDM55" s="216"/>
      <c r="DDN55" s="216"/>
      <c r="DDO55" s="216"/>
      <c r="DDP55" s="216"/>
      <c r="DDQ55" s="216"/>
      <c r="DDR55" s="216"/>
      <c r="DDS55" s="216"/>
      <c r="DDT55" s="216"/>
      <c r="DDU55" s="216"/>
      <c r="DDV55" s="216"/>
      <c r="DDW55" s="216"/>
      <c r="DDX55" s="216"/>
      <c r="DDY55" s="216"/>
      <c r="DDZ55" s="216"/>
      <c r="DEA55" s="216"/>
      <c r="DEB55" s="216"/>
      <c r="DEC55" s="216"/>
      <c r="DED55" s="216"/>
      <c r="DEE55" s="216"/>
      <c r="DEF55" s="216"/>
      <c r="DEG55" s="216"/>
      <c r="DEH55" s="216"/>
      <c r="DEI55" s="216"/>
      <c r="DEJ55" s="216"/>
      <c r="DEK55" s="216"/>
      <c r="DEL55" s="216"/>
      <c r="DEM55" s="216"/>
      <c r="DEN55" s="216"/>
      <c r="DEO55" s="216"/>
      <c r="DEP55" s="216"/>
      <c r="DEQ55" s="216"/>
      <c r="DER55" s="216"/>
      <c r="DES55" s="216"/>
      <c r="DET55" s="216"/>
      <c r="DEU55" s="216"/>
      <c r="DEV55" s="216"/>
      <c r="DEW55" s="216"/>
      <c r="DEX55" s="216"/>
      <c r="DEY55" s="216"/>
      <c r="DEZ55" s="216"/>
      <c r="DFA55" s="216"/>
      <c r="DFB55" s="216"/>
      <c r="DFC55" s="216"/>
      <c r="DFD55" s="216"/>
      <c r="DFE55" s="216"/>
      <c r="DFF55" s="216"/>
      <c r="DFG55" s="216"/>
      <c r="DFH55" s="216"/>
      <c r="DFI55" s="216"/>
      <c r="DFJ55" s="216"/>
      <c r="DFK55" s="216"/>
      <c r="DFL55" s="216"/>
      <c r="DFM55" s="216"/>
      <c r="DFN55" s="216"/>
      <c r="DFO55" s="216"/>
      <c r="DFP55" s="216"/>
      <c r="DFQ55" s="216"/>
      <c r="DFR55" s="216"/>
      <c r="DFS55" s="216"/>
      <c r="DFT55" s="216"/>
      <c r="DFU55" s="216"/>
      <c r="DFV55" s="216"/>
      <c r="DFW55" s="216"/>
      <c r="DFX55" s="216"/>
      <c r="DFY55" s="216"/>
      <c r="DFZ55" s="216"/>
      <c r="DGA55" s="216"/>
      <c r="DGB55" s="216"/>
      <c r="DGC55" s="216"/>
      <c r="DGD55" s="216"/>
      <c r="DGE55" s="216"/>
      <c r="DGF55" s="216"/>
      <c r="DGG55" s="216"/>
      <c r="DGH55" s="216"/>
      <c r="DGI55" s="216"/>
      <c r="DGJ55" s="216"/>
      <c r="DGK55" s="216"/>
      <c r="DGL55" s="216"/>
      <c r="DGM55" s="216"/>
      <c r="DGN55" s="216"/>
      <c r="DGO55" s="216"/>
      <c r="DGP55" s="216"/>
      <c r="DGQ55" s="216"/>
      <c r="DGR55" s="216"/>
      <c r="DGS55" s="216"/>
      <c r="DGT55" s="216"/>
      <c r="DGU55" s="216"/>
      <c r="DGV55" s="216"/>
      <c r="DGW55" s="216"/>
      <c r="DGX55" s="216"/>
      <c r="DGY55" s="216"/>
      <c r="DGZ55" s="216"/>
      <c r="DHA55" s="216"/>
      <c r="DHB55" s="216"/>
      <c r="DHC55" s="216"/>
      <c r="DHD55" s="216"/>
      <c r="DHE55" s="216"/>
      <c r="DHF55" s="216"/>
      <c r="DHG55" s="216"/>
      <c r="DHH55" s="216"/>
      <c r="DHI55" s="216"/>
      <c r="DHJ55" s="216"/>
      <c r="DHK55" s="216"/>
      <c r="DHL55" s="216"/>
      <c r="DHM55" s="216"/>
      <c r="DHN55" s="216"/>
      <c r="DHO55" s="216"/>
      <c r="DHP55" s="216"/>
      <c r="DHQ55" s="216"/>
      <c r="DHR55" s="216"/>
      <c r="DHS55" s="216"/>
      <c r="DHT55" s="216"/>
      <c r="DHU55" s="216"/>
      <c r="DHV55" s="216"/>
      <c r="DHW55" s="216"/>
      <c r="DHX55" s="216"/>
      <c r="DHY55" s="216"/>
      <c r="DHZ55" s="216"/>
      <c r="DIA55" s="216"/>
      <c r="DIB55" s="216"/>
      <c r="DIC55" s="216"/>
      <c r="DID55" s="216"/>
      <c r="DIE55" s="216"/>
      <c r="DIF55" s="216"/>
      <c r="DIG55" s="216"/>
      <c r="DIH55" s="216"/>
      <c r="DII55" s="216"/>
      <c r="DIJ55" s="216"/>
      <c r="DIK55" s="216"/>
      <c r="DIL55" s="216"/>
      <c r="DIM55" s="216"/>
      <c r="DIN55" s="216"/>
      <c r="DIO55" s="216"/>
      <c r="DIP55" s="216"/>
      <c r="DIQ55" s="216"/>
      <c r="DIR55" s="216"/>
      <c r="DIS55" s="216"/>
      <c r="DIT55" s="216"/>
      <c r="DIU55" s="216"/>
      <c r="DIV55" s="216"/>
      <c r="DIW55" s="216"/>
      <c r="DIX55" s="216"/>
      <c r="DIY55" s="216"/>
      <c r="DIZ55" s="216"/>
      <c r="DJA55" s="216"/>
      <c r="DJB55" s="216"/>
      <c r="DJC55" s="216"/>
      <c r="DJD55" s="216"/>
      <c r="DJE55" s="216"/>
      <c r="DJF55" s="216"/>
      <c r="DJG55" s="216"/>
      <c r="DJH55" s="216"/>
      <c r="DJI55" s="216"/>
      <c r="DJJ55" s="216"/>
      <c r="DJK55" s="216"/>
      <c r="DJL55" s="216"/>
      <c r="DJM55" s="216"/>
      <c r="DJN55" s="216"/>
      <c r="DJO55" s="216"/>
      <c r="DJP55" s="216"/>
      <c r="DJQ55" s="216"/>
      <c r="DJR55" s="216"/>
      <c r="DJS55" s="216"/>
      <c r="DJT55" s="216"/>
      <c r="DJU55" s="216"/>
      <c r="DJV55" s="216"/>
      <c r="DJW55" s="216"/>
      <c r="DJX55" s="216"/>
      <c r="DJY55" s="216"/>
      <c r="DJZ55" s="216"/>
      <c r="DKA55" s="216"/>
      <c r="DKB55" s="216"/>
      <c r="DKC55" s="216"/>
      <c r="DKD55" s="216"/>
      <c r="DKE55" s="216"/>
      <c r="DKF55" s="216"/>
      <c r="DKG55" s="216"/>
      <c r="DKH55" s="216"/>
      <c r="DKI55" s="216"/>
      <c r="DKJ55" s="216"/>
      <c r="DKK55" s="216"/>
      <c r="DKL55" s="216"/>
      <c r="DKM55" s="216"/>
      <c r="DKN55" s="216"/>
      <c r="DKO55" s="216"/>
      <c r="DKP55" s="216"/>
      <c r="DKQ55" s="216"/>
      <c r="DKR55" s="216"/>
      <c r="DKS55" s="216"/>
      <c r="DKT55" s="216"/>
      <c r="DKU55" s="216"/>
      <c r="DKV55" s="216"/>
      <c r="DKW55" s="216"/>
      <c r="DKX55" s="216"/>
      <c r="DKY55" s="216"/>
      <c r="DKZ55" s="216"/>
      <c r="DLA55" s="216"/>
      <c r="DLB55" s="216"/>
      <c r="DLC55" s="216"/>
      <c r="DLD55" s="216"/>
      <c r="DLE55" s="216"/>
      <c r="DLF55" s="216"/>
      <c r="DLG55" s="216"/>
      <c r="DLH55" s="216"/>
      <c r="DLI55" s="216"/>
      <c r="DLJ55" s="216"/>
      <c r="DLK55" s="216"/>
      <c r="DLL55" s="216"/>
      <c r="DLM55" s="216"/>
      <c r="DLN55" s="216"/>
      <c r="DLO55" s="216"/>
      <c r="DLP55" s="216"/>
      <c r="DLQ55" s="216"/>
      <c r="DLR55" s="216"/>
      <c r="DLS55" s="216"/>
      <c r="DLT55" s="216"/>
      <c r="DLU55" s="216"/>
      <c r="DLV55" s="216"/>
      <c r="DLW55" s="216"/>
      <c r="DLX55" s="216"/>
      <c r="DLY55" s="216"/>
      <c r="DLZ55" s="216"/>
      <c r="DMA55" s="216"/>
      <c r="DMB55" s="216"/>
      <c r="DMC55" s="216"/>
      <c r="DMD55" s="216"/>
      <c r="DME55" s="216"/>
      <c r="DMF55" s="216"/>
      <c r="DMG55" s="216"/>
      <c r="DMH55" s="216"/>
      <c r="DMI55" s="216"/>
      <c r="DMJ55" s="216"/>
      <c r="DMK55" s="216"/>
      <c r="DML55" s="216"/>
      <c r="DMM55" s="216"/>
      <c r="DMN55" s="216"/>
      <c r="DMO55" s="216"/>
      <c r="DMP55" s="216"/>
      <c r="DMQ55" s="216"/>
      <c r="DMR55" s="216"/>
      <c r="DMS55" s="216"/>
      <c r="DMT55" s="216"/>
      <c r="DMU55" s="216"/>
      <c r="DMV55" s="216"/>
      <c r="DMW55" s="216"/>
      <c r="DMX55" s="216"/>
      <c r="DMY55" s="216"/>
      <c r="DMZ55" s="216"/>
      <c r="DNA55" s="216"/>
      <c r="DNB55" s="216"/>
      <c r="DNC55" s="216"/>
      <c r="DND55" s="216"/>
      <c r="DNE55" s="216"/>
      <c r="DNF55" s="216"/>
      <c r="DNG55" s="216"/>
      <c r="DNH55" s="216"/>
      <c r="DNI55" s="216"/>
      <c r="DNJ55" s="216"/>
      <c r="DNK55" s="216"/>
      <c r="DNL55" s="216"/>
      <c r="DNM55" s="216"/>
      <c r="DNN55" s="216"/>
      <c r="DNO55" s="216"/>
      <c r="DNP55" s="216"/>
      <c r="DNQ55" s="216"/>
      <c r="DNR55" s="216"/>
      <c r="DNS55" s="216"/>
      <c r="DNT55" s="216"/>
      <c r="DNU55" s="216"/>
      <c r="DNV55" s="216"/>
      <c r="DNW55" s="216"/>
      <c r="DNX55" s="216"/>
      <c r="DNY55" s="216"/>
      <c r="DNZ55" s="216"/>
      <c r="DOA55" s="216"/>
      <c r="DOB55" s="216"/>
      <c r="DOC55" s="216"/>
      <c r="DOD55" s="216"/>
      <c r="DOE55" s="216"/>
      <c r="DOF55" s="216"/>
      <c r="DOG55" s="216"/>
      <c r="DOH55" s="216"/>
      <c r="DOI55" s="216"/>
      <c r="DOJ55" s="216"/>
      <c r="DOK55" s="216"/>
      <c r="DOL55" s="216"/>
      <c r="DOM55" s="216"/>
      <c r="DON55" s="216"/>
      <c r="DOO55" s="216"/>
      <c r="DOP55" s="216"/>
      <c r="DOQ55" s="216"/>
      <c r="DOR55" s="216"/>
      <c r="DOS55" s="216"/>
      <c r="DOT55" s="216"/>
      <c r="DOU55" s="216"/>
      <c r="DOV55" s="216"/>
      <c r="DOW55" s="216"/>
      <c r="DOX55" s="216"/>
      <c r="DOY55" s="216"/>
      <c r="DOZ55" s="216"/>
      <c r="DPA55" s="216"/>
      <c r="DPB55" s="216"/>
      <c r="DPC55" s="216"/>
      <c r="DPD55" s="216"/>
      <c r="DPE55" s="216"/>
      <c r="DPF55" s="216"/>
      <c r="DPG55" s="216"/>
      <c r="DPH55" s="216"/>
      <c r="DPI55" s="216"/>
      <c r="DPJ55" s="216"/>
      <c r="DPK55" s="216"/>
      <c r="DPL55" s="216"/>
      <c r="DPM55" s="216"/>
      <c r="DPN55" s="216"/>
      <c r="DPO55" s="216"/>
      <c r="DPP55" s="216"/>
      <c r="DPQ55" s="216"/>
      <c r="DPR55" s="216"/>
      <c r="DPS55" s="216"/>
      <c r="DPT55" s="216"/>
      <c r="DPU55" s="216"/>
      <c r="DPV55" s="216"/>
      <c r="DPW55" s="216"/>
      <c r="DPX55" s="216"/>
      <c r="DPY55" s="216"/>
      <c r="DPZ55" s="216"/>
      <c r="DQA55" s="216"/>
      <c r="DQB55" s="216"/>
      <c r="DQC55" s="216"/>
      <c r="DQD55" s="216"/>
      <c r="DQE55" s="216"/>
      <c r="DQF55" s="216"/>
      <c r="DQG55" s="216"/>
      <c r="DQH55" s="216"/>
      <c r="DQI55" s="216"/>
      <c r="DQJ55" s="216"/>
      <c r="DQK55" s="216"/>
      <c r="DQL55" s="216"/>
      <c r="DQM55" s="216"/>
      <c r="DQN55" s="216"/>
      <c r="DQO55" s="216"/>
      <c r="DQP55" s="216"/>
      <c r="DQQ55" s="216"/>
      <c r="DQR55" s="216"/>
      <c r="DQS55" s="216"/>
      <c r="DQT55" s="216"/>
      <c r="DQU55" s="216"/>
      <c r="DQV55" s="216"/>
      <c r="DQW55" s="216"/>
      <c r="DQX55" s="216"/>
      <c r="DQY55" s="216"/>
      <c r="DQZ55" s="216"/>
      <c r="DRA55" s="216"/>
      <c r="DRB55" s="216"/>
      <c r="DRC55" s="216"/>
      <c r="DRD55" s="216"/>
      <c r="DRE55" s="216"/>
      <c r="DRF55" s="216"/>
      <c r="DRG55" s="216"/>
      <c r="DRH55" s="216"/>
      <c r="DRI55" s="216"/>
      <c r="DRJ55" s="216"/>
      <c r="DRK55" s="216"/>
      <c r="DRL55" s="216"/>
      <c r="DRM55" s="216"/>
      <c r="DRN55" s="216"/>
      <c r="DRO55" s="216"/>
      <c r="DRP55" s="216"/>
      <c r="DRQ55" s="216"/>
      <c r="DRR55" s="216"/>
      <c r="DRS55" s="216"/>
      <c r="DRT55" s="216"/>
      <c r="DRU55" s="216"/>
      <c r="DRV55" s="216"/>
      <c r="DRW55" s="216"/>
      <c r="DRX55" s="216"/>
      <c r="DRY55" s="216"/>
      <c r="DRZ55" s="216"/>
      <c r="DSA55" s="216"/>
      <c r="DSB55" s="216"/>
      <c r="DSC55" s="216"/>
      <c r="DSD55" s="216"/>
      <c r="DSE55" s="216"/>
      <c r="DSF55" s="216"/>
      <c r="DSG55" s="216"/>
      <c r="DSH55" s="216"/>
      <c r="DSI55" s="216"/>
      <c r="DSJ55" s="216"/>
      <c r="DSK55" s="216"/>
      <c r="DSL55" s="216"/>
      <c r="DSM55" s="216"/>
      <c r="DSN55" s="216"/>
      <c r="DSO55" s="216"/>
      <c r="DSP55" s="216"/>
      <c r="DSQ55" s="216"/>
      <c r="DSR55" s="216"/>
      <c r="DSS55" s="216"/>
      <c r="DST55" s="216"/>
      <c r="DSU55" s="216"/>
      <c r="DSV55" s="216"/>
      <c r="DSW55" s="216"/>
      <c r="DSX55" s="216"/>
      <c r="DSY55" s="216"/>
      <c r="DSZ55" s="216"/>
      <c r="DTA55" s="216"/>
      <c r="DTB55" s="216"/>
      <c r="DTC55" s="216"/>
      <c r="DTD55" s="216"/>
      <c r="DTE55" s="216"/>
      <c r="DTF55" s="216"/>
      <c r="DTG55" s="216"/>
      <c r="DTH55" s="216"/>
      <c r="DTI55" s="216"/>
      <c r="DTJ55" s="216"/>
      <c r="DTK55" s="216"/>
      <c r="DTL55" s="216"/>
      <c r="DTM55" s="216"/>
      <c r="DTN55" s="216"/>
      <c r="DTO55" s="216"/>
      <c r="DTP55" s="216"/>
      <c r="DTQ55" s="216"/>
      <c r="DTR55" s="216"/>
      <c r="DTS55" s="216"/>
      <c r="DTT55" s="216"/>
      <c r="DTU55" s="216"/>
      <c r="DTV55" s="216"/>
      <c r="DTW55" s="216"/>
      <c r="DTX55" s="216"/>
      <c r="DTY55" s="216"/>
      <c r="DTZ55" s="216"/>
      <c r="DUA55" s="216"/>
      <c r="DUB55" s="216"/>
      <c r="DUC55" s="216"/>
      <c r="DUD55" s="216"/>
      <c r="DUE55" s="216"/>
      <c r="DUF55" s="216"/>
      <c r="DUG55" s="216"/>
      <c r="DUH55" s="216"/>
      <c r="DUI55" s="216"/>
      <c r="DUJ55" s="216"/>
      <c r="DUK55" s="216"/>
      <c r="DUL55" s="216"/>
      <c r="DUM55" s="216"/>
      <c r="DUN55" s="216"/>
      <c r="DUO55" s="216"/>
      <c r="DUP55" s="216"/>
      <c r="DUQ55" s="216"/>
      <c r="DUR55" s="216"/>
      <c r="DUS55" s="216"/>
      <c r="DUT55" s="216"/>
      <c r="DUU55" s="216"/>
      <c r="DUV55" s="216"/>
      <c r="DUW55" s="216"/>
      <c r="DUX55" s="216"/>
      <c r="DUY55" s="216"/>
      <c r="DUZ55" s="216"/>
      <c r="DVA55" s="216"/>
      <c r="DVB55" s="216"/>
      <c r="DVC55" s="216"/>
      <c r="DVD55" s="216"/>
      <c r="DVE55" s="216"/>
      <c r="DVF55" s="216"/>
      <c r="DVG55" s="216"/>
      <c r="DVH55" s="216"/>
      <c r="DVI55" s="216"/>
      <c r="DVJ55" s="216"/>
      <c r="DVK55" s="216"/>
      <c r="DVL55" s="216"/>
      <c r="DVM55" s="216"/>
      <c r="DVN55" s="216"/>
      <c r="DVO55" s="216"/>
      <c r="DVP55" s="216"/>
      <c r="DVQ55" s="216"/>
      <c r="DVR55" s="216"/>
      <c r="DVS55" s="216"/>
      <c r="DVT55" s="216"/>
      <c r="DVU55" s="216"/>
      <c r="DVV55" s="216"/>
      <c r="DVW55" s="216"/>
      <c r="DVX55" s="216"/>
      <c r="DVY55" s="216"/>
      <c r="DVZ55" s="216"/>
      <c r="DWA55" s="216"/>
      <c r="DWB55" s="216"/>
      <c r="DWC55" s="216"/>
      <c r="DWD55" s="216"/>
      <c r="DWE55" s="216"/>
      <c r="DWF55" s="216"/>
      <c r="DWG55" s="216"/>
      <c r="DWH55" s="216"/>
      <c r="DWI55" s="216"/>
      <c r="DWJ55" s="216"/>
      <c r="DWK55" s="216"/>
      <c r="DWL55" s="216"/>
      <c r="DWM55" s="216"/>
      <c r="DWN55" s="216"/>
      <c r="DWO55" s="216"/>
      <c r="DWP55" s="216"/>
      <c r="DWQ55" s="216"/>
      <c r="DWR55" s="216"/>
      <c r="DWS55" s="216"/>
      <c r="DWT55" s="216"/>
      <c r="DWU55" s="216"/>
      <c r="DWV55" s="216"/>
      <c r="DWW55" s="216"/>
      <c r="DWX55" s="216"/>
      <c r="DWY55" s="216"/>
      <c r="DWZ55" s="216"/>
      <c r="DXA55" s="216"/>
      <c r="DXB55" s="216"/>
      <c r="DXC55" s="216"/>
      <c r="DXD55" s="216"/>
      <c r="DXE55" s="216"/>
      <c r="DXF55" s="216"/>
      <c r="DXG55" s="216"/>
      <c r="DXH55" s="216"/>
      <c r="DXI55" s="216"/>
      <c r="DXJ55" s="216"/>
      <c r="DXK55" s="216"/>
      <c r="DXL55" s="216"/>
      <c r="DXM55" s="216"/>
      <c r="DXN55" s="216"/>
      <c r="DXO55" s="216"/>
      <c r="DXP55" s="216"/>
      <c r="DXQ55" s="216"/>
      <c r="DXR55" s="216"/>
      <c r="DXS55" s="216"/>
      <c r="DXT55" s="216"/>
      <c r="DXU55" s="216"/>
      <c r="DXV55" s="216"/>
      <c r="DXW55" s="216"/>
      <c r="DXX55" s="216"/>
      <c r="DXY55" s="216"/>
      <c r="DXZ55" s="216"/>
      <c r="DYA55" s="216"/>
      <c r="DYB55" s="216"/>
      <c r="DYC55" s="216"/>
      <c r="DYD55" s="216"/>
      <c r="DYE55" s="216"/>
      <c r="DYF55" s="216"/>
      <c r="DYG55" s="216"/>
      <c r="DYH55" s="216"/>
      <c r="DYI55" s="216"/>
      <c r="DYJ55" s="216"/>
      <c r="DYK55" s="216"/>
      <c r="DYL55" s="216"/>
      <c r="DYM55" s="216"/>
      <c r="DYN55" s="216"/>
      <c r="DYO55" s="216"/>
      <c r="DYP55" s="216"/>
      <c r="DYQ55" s="216"/>
      <c r="DYR55" s="216"/>
      <c r="DYS55" s="216"/>
      <c r="DYT55" s="216"/>
      <c r="DYU55" s="216"/>
      <c r="DYV55" s="216"/>
      <c r="DYW55" s="216"/>
      <c r="DYX55" s="216"/>
      <c r="DYY55" s="216"/>
      <c r="DYZ55" s="216"/>
      <c r="DZA55" s="216"/>
      <c r="DZB55" s="216"/>
      <c r="DZC55" s="216"/>
      <c r="DZD55" s="216"/>
      <c r="DZE55" s="216"/>
      <c r="DZF55" s="216"/>
      <c r="DZG55" s="216"/>
      <c r="DZH55" s="216"/>
      <c r="DZI55" s="216"/>
      <c r="DZJ55" s="216"/>
      <c r="DZK55" s="216"/>
      <c r="DZL55" s="216"/>
      <c r="DZM55" s="216"/>
      <c r="DZN55" s="216"/>
      <c r="DZO55" s="216"/>
      <c r="DZP55" s="216"/>
      <c r="DZQ55" s="216"/>
      <c r="DZR55" s="216"/>
      <c r="DZS55" s="216"/>
      <c r="DZT55" s="216"/>
      <c r="DZU55" s="216"/>
      <c r="DZV55" s="216"/>
      <c r="DZW55" s="216"/>
      <c r="DZX55" s="216"/>
      <c r="DZY55" s="216"/>
      <c r="DZZ55" s="216"/>
      <c r="EAA55" s="216"/>
      <c r="EAB55" s="216"/>
      <c r="EAC55" s="216"/>
      <c r="EAD55" s="216"/>
      <c r="EAE55" s="216"/>
      <c r="EAF55" s="216"/>
      <c r="EAG55" s="216"/>
      <c r="EAH55" s="216"/>
      <c r="EAI55" s="216"/>
      <c r="EAJ55" s="216"/>
      <c r="EAK55" s="216"/>
      <c r="EAL55" s="216"/>
      <c r="EAM55" s="216"/>
      <c r="EAN55" s="216"/>
      <c r="EAO55" s="216"/>
      <c r="EAP55" s="216"/>
      <c r="EAQ55" s="216"/>
      <c r="EAR55" s="216"/>
      <c r="EAS55" s="216"/>
      <c r="EAT55" s="216"/>
      <c r="EAU55" s="216"/>
      <c r="EAV55" s="216"/>
      <c r="EAW55" s="216"/>
      <c r="EAX55" s="216"/>
      <c r="EAY55" s="216"/>
      <c r="EAZ55" s="216"/>
      <c r="EBA55" s="216"/>
      <c r="EBB55" s="216"/>
      <c r="EBC55" s="216"/>
      <c r="EBD55" s="216"/>
      <c r="EBE55" s="216"/>
      <c r="EBF55" s="216"/>
      <c r="EBG55" s="216"/>
      <c r="EBH55" s="216"/>
      <c r="EBI55" s="216"/>
      <c r="EBJ55" s="216"/>
      <c r="EBK55" s="216"/>
      <c r="EBL55" s="216"/>
      <c r="EBM55" s="216"/>
      <c r="EBN55" s="216"/>
      <c r="EBO55" s="216"/>
      <c r="EBP55" s="216"/>
      <c r="EBQ55" s="216"/>
      <c r="EBR55" s="216"/>
      <c r="EBS55" s="216"/>
      <c r="EBT55" s="216"/>
      <c r="EBU55" s="216"/>
      <c r="EBV55" s="216"/>
      <c r="EBW55" s="216"/>
      <c r="EBX55" s="216"/>
      <c r="EBY55" s="216"/>
      <c r="EBZ55" s="216"/>
      <c r="ECA55" s="216"/>
      <c r="ECB55" s="216"/>
      <c r="ECC55" s="216"/>
      <c r="ECD55" s="216"/>
      <c r="ECE55" s="216"/>
      <c r="ECF55" s="216"/>
      <c r="ECG55" s="216"/>
      <c r="ECH55" s="216"/>
      <c r="ECI55" s="216"/>
      <c r="ECJ55" s="216"/>
      <c r="ECK55" s="216"/>
      <c r="ECL55" s="216"/>
      <c r="ECM55" s="216"/>
      <c r="ECN55" s="216"/>
      <c r="ECO55" s="216"/>
      <c r="ECP55" s="216"/>
      <c r="ECQ55" s="216"/>
      <c r="ECR55" s="216"/>
      <c r="ECS55" s="216"/>
      <c r="ECT55" s="216"/>
      <c r="ECU55" s="216"/>
      <c r="ECV55" s="216"/>
      <c r="ECW55" s="216"/>
      <c r="ECX55" s="216"/>
      <c r="ECY55" s="216"/>
      <c r="ECZ55" s="216"/>
      <c r="EDA55" s="216"/>
      <c r="EDB55" s="216"/>
      <c r="EDC55" s="216"/>
      <c r="EDD55" s="216"/>
      <c r="EDE55" s="216"/>
      <c r="EDF55" s="216"/>
      <c r="EDG55" s="216"/>
      <c r="EDH55" s="216"/>
      <c r="EDI55" s="216"/>
      <c r="EDJ55" s="216"/>
      <c r="EDK55" s="216"/>
      <c r="EDL55" s="216"/>
      <c r="EDM55" s="216"/>
      <c r="EDN55" s="216"/>
      <c r="EDO55" s="216"/>
      <c r="EDP55" s="216"/>
      <c r="EDQ55" s="216"/>
      <c r="EDR55" s="216"/>
      <c r="EDS55" s="216"/>
      <c r="EDT55" s="216"/>
      <c r="EDU55" s="216"/>
      <c r="EDV55" s="216"/>
      <c r="EDW55" s="216"/>
      <c r="EDX55" s="216"/>
      <c r="EDY55" s="216"/>
      <c r="EDZ55" s="216"/>
      <c r="EEA55" s="216"/>
      <c r="EEB55" s="216"/>
      <c r="EEC55" s="216"/>
      <c r="EED55" s="216"/>
      <c r="EEE55" s="216"/>
      <c r="EEF55" s="216"/>
      <c r="EEG55" s="216"/>
      <c r="EEH55" s="216"/>
      <c r="EEI55" s="216"/>
      <c r="EEJ55" s="216"/>
      <c r="EEK55" s="216"/>
      <c r="EEL55" s="216"/>
      <c r="EEM55" s="216"/>
      <c r="EEN55" s="216"/>
      <c r="EEO55" s="216"/>
      <c r="EEP55" s="216"/>
      <c r="EEQ55" s="216"/>
      <c r="EER55" s="216"/>
      <c r="EES55" s="216"/>
      <c r="EET55" s="216"/>
      <c r="EEU55" s="216"/>
      <c r="EEV55" s="216"/>
      <c r="EEW55" s="216"/>
      <c r="EEX55" s="216"/>
      <c r="EEY55" s="216"/>
      <c r="EEZ55" s="216"/>
      <c r="EFA55" s="216"/>
      <c r="EFB55" s="216"/>
      <c r="EFC55" s="216"/>
      <c r="EFD55" s="216"/>
      <c r="EFE55" s="216"/>
      <c r="EFF55" s="216"/>
      <c r="EFG55" s="216"/>
      <c r="EFH55" s="216"/>
      <c r="EFI55" s="216"/>
      <c r="EFJ55" s="216"/>
      <c r="EFK55" s="216"/>
      <c r="EFL55" s="216"/>
      <c r="EFM55" s="216"/>
      <c r="EFN55" s="216"/>
      <c r="EFO55" s="216"/>
      <c r="EFP55" s="216"/>
      <c r="EFQ55" s="216"/>
      <c r="EFR55" s="216"/>
      <c r="EFS55" s="216"/>
      <c r="EFT55" s="216"/>
      <c r="EFU55" s="216"/>
      <c r="EFV55" s="216"/>
      <c r="EFW55" s="216"/>
      <c r="EFX55" s="216"/>
      <c r="EFY55" s="216"/>
      <c r="EFZ55" s="216"/>
      <c r="EGA55" s="216"/>
      <c r="EGB55" s="216"/>
      <c r="EGC55" s="216"/>
      <c r="EGD55" s="216"/>
      <c r="EGE55" s="216"/>
      <c r="EGF55" s="216"/>
      <c r="EGG55" s="216"/>
      <c r="EGH55" s="216"/>
      <c r="EGI55" s="216"/>
      <c r="EGJ55" s="216"/>
      <c r="EGK55" s="216"/>
      <c r="EGL55" s="216"/>
      <c r="EGM55" s="216"/>
      <c r="EGN55" s="216"/>
      <c r="EGO55" s="216"/>
      <c r="EGP55" s="216"/>
      <c r="EGQ55" s="216"/>
      <c r="EGR55" s="216"/>
      <c r="EGS55" s="216"/>
      <c r="EGT55" s="216"/>
      <c r="EGU55" s="216"/>
      <c r="EGV55" s="216"/>
      <c r="EGW55" s="216"/>
      <c r="EGX55" s="216"/>
      <c r="EGY55" s="216"/>
      <c r="EGZ55" s="216"/>
      <c r="EHA55" s="216"/>
      <c r="EHB55" s="216"/>
      <c r="EHC55" s="216"/>
      <c r="EHD55" s="216"/>
      <c r="EHE55" s="216"/>
      <c r="EHF55" s="216"/>
      <c r="EHG55" s="216"/>
      <c r="EHH55" s="216"/>
      <c r="EHI55" s="216"/>
      <c r="EHJ55" s="216"/>
      <c r="EHK55" s="216"/>
      <c r="EHL55" s="216"/>
      <c r="EHM55" s="216"/>
      <c r="EHN55" s="216"/>
      <c r="EHO55" s="216"/>
      <c r="EHP55" s="216"/>
      <c r="EHQ55" s="216"/>
      <c r="EHR55" s="216"/>
      <c r="EHS55" s="216"/>
      <c r="EHT55" s="216"/>
      <c r="EHU55" s="216"/>
      <c r="EHV55" s="216"/>
      <c r="EHW55" s="216"/>
      <c r="EHX55" s="216"/>
      <c r="EHY55" s="216"/>
      <c r="EHZ55" s="216"/>
      <c r="EIA55" s="216"/>
      <c r="EIB55" s="216"/>
      <c r="EIC55" s="216"/>
      <c r="EID55" s="216"/>
      <c r="EIE55" s="216"/>
      <c r="EIF55" s="216"/>
      <c r="EIG55" s="216"/>
      <c r="EIH55" s="216"/>
      <c r="EII55" s="216"/>
      <c r="EIJ55" s="216"/>
      <c r="EIK55" s="216"/>
      <c r="EIL55" s="216"/>
      <c r="EIM55" s="216"/>
      <c r="EIN55" s="216"/>
      <c r="EIO55" s="216"/>
      <c r="EIP55" s="216"/>
      <c r="EIQ55" s="216"/>
      <c r="EIR55" s="216"/>
      <c r="EIS55" s="216"/>
      <c r="EIT55" s="216"/>
      <c r="EIU55" s="216"/>
      <c r="EIV55" s="216"/>
      <c r="EIW55" s="216"/>
      <c r="EIX55" s="216"/>
      <c r="EIY55" s="216"/>
      <c r="EIZ55" s="216"/>
      <c r="EJA55" s="216"/>
      <c r="EJB55" s="216"/>
      <c r="EJC55" s="216"/>
      <c r="EJD55" s="216"/>
      <c r="EJE55" s="216"/>
      <c r="EJF55" s="216"/>
      <c r="EJG55" s="216"/>
      <c r="EJH55" s="216"/>
      <c r="EJI55" s="216"/>
      <c r="EJJ55" s="216"/>
      <c r="EJK55" s="216"/>
      <c r="EJL55" s="216"/>
      <c r="EJM55" s="216"/>
      <c r="EJN55" s="216"/>
      <c r="EJO55" s="216"/>
      <c r="EJP55" s="216"/>
      <c r="EJQ55" s="216"/>
      <c r="EJR55" s="216"/>
      <c r="EJS55" s="216"/>
      <c r="EJT55" s="216"/>
      <c r="EJU55" s="216"/>
      <c r="EJV55" s="216"/>
      <c r="EJW55" s="216"/>
      <c r="EJX55" s="216"/>
      <c r="EJY55" s="216"/>
      <c r="EJZ55" s="216"/>
      <c r="EKA55" s="216"/>
      <c r="EKB55" s="216"/>
      <c r="EKC55" s="216"/>
      <c r="EKD55" s="216"/>
      <c r="EKE55" s="216"/>
      <c r="EKF55" s="216"/>
      <c r="EKG55" s="216"/>
      <c r="EKH55" s="216"/>
      <c r="EKI55" s="216"/>
      <c r="EKJ55" s="216"/>
      <c r="EKK55" s="216"/>
      <c r="EKL55" s="216"/>
      <c r="EKM55" s="216"/>
      <c r="EKN55" s="216"/>
      <c r="EKO55" s="216"/>
      <c r="EKP55" s="216"/>
      <c r="EKQ55" s="216"/>
      <c r="EKR55" s="216"/>
      <c r="EKS55" s="216"/>
      <c r="EKT55" s="216"/>
      <c r="EKU55" s="216"/>
      <c r="EKV55" s="216"/>
      <c r="EKW55" s="216"/>
      <c r="EKX55" s="216"/>
      <c r="EKY55" s="216"/>
      <c r="EKZ55" s="216"/>
      <c r="ELA55" s="216"/>
      <c r="ELB55" s="216"/>
      <c r="ELC55" s="216"/>
      <c r="ELD55" s="216"/>
      <c r="ELE55" s="216"/>
      <c r="ELF55" s="216"/>
      <c r="ELG55" s="216"/>
      <c r="ELH55" s="216"/>
      <c r="ELI55" s="216"/>
      <c r="ELJ55" s="216"/>
      <c r="ELK55" s="216"/>
      <c r="ELL55" s="216"/>
      <c r="ELM55" s="216"/>
      <c r="ELN55" s="216"/>
      <c r="ELO55" s="216"/>
      <c r="ELP55" s="216"/>
      <c r="ELQ55" s="216"/>
      <c r="ELR55" s="216"/>
      <c r="ELS55" s="216"/>
      <c r="ELT55" s="216"/>
      <c r="ELU55" s="216"/>
      <c r="ELV55" s="216"/>
      <c r="ELW55" s="216"/>
      <c r="ELX55" s="216"/>
      <c r="ELY55" s="216"/>
      <c r="ELZ55" s="216"/>
      <c r="EMA55" s="216"/>
      <c r="EMB55" s="216"/>
      <c r="EMC55" s="216"/>
      <c r="EMD55" s="216"/>
      <c r="EME55" s="216"/>
      <c r="EMF55" s="216"/>
      <c r="EMG55" s="216"/>
      <c r="EMH55" s="216"/>
      <c r="EMI55" s="216"/>
      <c r="EMJ55" s="216"/>
      <c r="EMK55" s="216"/>
      <c r="EML55" s="216"/>
      <c r="EMM55" s="216"/>
      <c r="EMN55" s="216"/>
      <c r="EMO55" s="216"/>
      <c r="EMP55" s="216"/>
      <c r="EMQ55" s="216"/>
      <c r="EMR55" s="216"/>
      <c r="EMS55" s="216"/>
      <c r="EMT55" s="216"/>
      <c r="EMU55" s="216"/>
      <c r="EMV55" s="216"/>
      <c r="EMW55" s="216"/>
      <c r="EMX55" s="216"/>
      <c r="EMY55" s="216"/>
      <c r="EMZ55" s="216"/>
      <c r="ENA55" s="216"/>
      <c r="ENB55" s="216"/>
      <c r="ENC55" s="216"/>
      <c r="END55" s="216"/>
      <c r="ENE55" s="216"/>
      <c r="ENF55" s="216"/>
      <c r="ENG55" s="216"/>
      <c r="ENH55" s="216"/>
      <c r="ENI55" s="216"/>
      <c r="ENJ55" s="216"/>
      <c r="ENK55" s="216"/>
      <c r="ENL55" s="216"/>
      <c r="ENM55" s="216"/>
      <c r="ENN55" s="216"/>
      <c r="ENO55" s="216"/>
      <c r="ENP55" s="216"/>
      <c r="ENQ55" s="216"/>
      <c r="ENR55" s="216"/>
      <c r="ENS55" s="216"/>
      <c r="ENT55" s="216"/>
      <c r="ENU55" s="216"/>
      <c r="ENV55" s="216"/>
      <c r="ENW55" s="216"/>
      <c r="ENX55" s="216"/>
      <c r="ENY55" s="216"/>
      <c r="ENZ55" s="216"/>
      <c r="EOA55" s="216"/>
      <c r="EOB55" s="216"/>
      <c r="EOC55" s="216"/>
      <c r="EOD55" s="216"/>
      <c r="EOE55" s="216"/>
      <c r="EOF55" s="216"/>
      <c r="EOG55" s="216"/>
      <c r="EOH55" s="216"/>
      <c r="EOI55" s="216"/>
      <c r="EOJ55" s="216"/>
      <c r="EOK55" s="216"/>
      <c r="EOL55" s="216"/>
      <c r="EOM55" s="216"/>
      <c r="EON55" s="216"/>
      <c r="EOO55" s="216"/>
      <c r="EOP55" s="216"/>
      <c r="EOQ55" s="216"/>
      <c r="EOR55" s="216"/>
      <c r="EOS55" s="216"/>
      <c r="EOT55" s="216"/>
      <c r="EOU55" s="216"/>
      <c r="EOV55" s="216"/>
      <c r="EOW55" s="216"/>
      <c r="EOX55" s="216"/>
      <c r="EOY55" s="216"/>
      <c r="EOZ55" s="216"/>
      <c r="EPA55" s="216"/>
      <c r="EPB55" s="216"/>
      <c r="EPC55" s="216"/>
      <c r="EPD55" s="216"/>
      <c r="EPE55" s="216"/>
      <c r="EPF55" s="216"/>
      <c r="EPG55" s="216"/>
      <c r="EPH55" s="216"/>
      <c r="EPI55" s="216"/>
      <c r="EPJ55" s="216"/>
      <c r="EPK55" s="216"/>
      <c r="EPL55" s="216"/>
      <c r="EPM55" s="216"/>
      <c r="EPN55" s="216"/>
      <c r="EPO55" s="216"/>
      <c r="EPP55" s="216"/>
      <c r="EPQ55" s="216"/>
      <c r="EPR55" s="216"/>
      <c r="EPS55" s="216"/>
      <c r="EPT55" s="216"/>
      <c r="EPU55" s="216"/>
      <c r="EPV55" s="216"/>
      <c r="EPW55" s="216"/>
      <c r="EPX55" s="216"/>
      <c r="EPY55" s="216"/>
      <c r="EPZ55" s="216"/>
      <c r="EQA55" s="216"/>
      <c r="EQB55" s="216"/>
      <c r="EQC55" s="216"/>
      <c r="EQD55" s="216"/>
      <c r="EQE55" s="216"/>
      <c r="EQF55" s="216"/>
      <c r="EQG55" s="216"/>
      <c r="EQH55" s="216"/>
      <c r="EQI55" s="216"/>
      <c r="EQJ55" s="216"/>
      <c r="EQK55" s="216"/>
      <c r="EQL55" s="216"/>
      <c r="EQM55" s="216"/>
      <c r="EQN55" s="216"/>
      <c r="EQO55" s="216"/>
      <c r="EQP55" s="216"/>
      <c r="EQQ55" s="216"/>
      <c r="EQR55" s="216"/>
      <c r="EQS55" s="216"/>
      <c r="EQT55" s="216"/>
      <c r="EQU55" s="216"/>
      <c r="EQV55" s="216"/>
      <c r="EQW55" s="216"/>
      <c r="EQX55" s="216"/>
      <c r="EQY55" s="216"/>
      <c r="EQZ55" s="216"/>
      <c r="ERA55" s="216"/>
      <c r="ERB55" s="216"/>
      <c r="ERC55" s="216"/>
      <c r="ERD55" s="216"/>
      <c r="ERE55" s="216"/>
      <c r="ERF55" s="216"/>
      <c r="ERG55" s="216"/>
      <c r="ERH55" s="216"/>
      <c r="ERI55" s="216"/>
      <c r="ERJ55" s="216"/>
      <c r="ERK55" s="216"/>
      <c r="ERL55" s="216"/>
      <c r="ERM55" s="216"/>
      <c r="ERN55" s="216"/>
      <c r="ERO55" s="216"/>
      <c r="ERP55" s="216"/>
      <c r="ERQ55" s="216"/>
      <c r="ERR55" s="216"/>
      <c r="ERS55" s="216"/>
      <c r="ERT55" s="216"/>
      <c r="ERU55" s="216"/>
      <c r="ERV55" s="216"/>
      <c r="ERW55" s="216"/>
      <c r="ERX55" s="216"/>
      <c r="ERY55" s="216"/>
      <c r="ERZ55" s="216"/>
      <c r="ESA55" s="216"/>
      <c r="ESB55" s="216"/>
      <c r="ESC55" s="216"/>
      <c r="ESD55" s="216"/>
      <c r="ESE55" s="216"/>
      <c r="ESF55" s="216"/>
      <c r="ESG55" s="216"/>
      <c r="ESH55" s="216"/>
      <c r="ESI55" s="216"/>
      <c r="ESJ55" s="216"/>
      <c r="ESK55" s="216"/>
      <c r="ESL55" s="216"/>
      <c r="ESM55" s="216"/>
      <c r="ESN55" s="216"/>
      <c r="ESO55" s="216"/>
      <c r="ESP55" s="216"/>
      <c r="ESQ55" s="216"/>
      <c r="ESR55" s="216"/>
      <c r="ESS55" s="216"/>
      <c r="EST55" s="216"/>
      <c r="ESU55" s="216"/>
      <c r="ESV55" s="216"/>
      <c r="ESW55" s="216"/>
      <c r="ESX55" s="216"/>
      <c r="ESY55" s="216"/>
      <c r="ESZ55" s="216"/>
      <c r="ETA55" s="216"/>
      <c r="ETB55" s="216"/>
      <c r="ETC55" s="216"/>
      <c r="ETD55" s="216"/>
      <c r="ETE55" s="216"/>
      <c r="ETF55" s="216"/>
      <c r="ETG55" s="216"/>
      <c r="ETH55" s="216"/>
      <c r="ETI55" s="216"/>
      <c r="ETJ55" s="216"/>
      <c r="ETK55" s="216"/>
      <c r="ETL55" s="216"/>
      <c r="ETM55" s="216"/>
      <c r="ETN55" s="216"/>
      <c r="ETO55" s="216"/>
      <c r="ETP55" s="216"/>
      <c r="ETQ55" s="216"/>
      <c r="ETR55" s="216"/>
      <c r="ETS55" s="216"/>
      <c r="ETT55" s="216"/>
      <c r="ETU55" s="216"/>
      <c r="ETV55" s="216"/>
      <c r="ETW55" s="216"/>
      <c r="ETX55" s="216"/>
      <c r="ETY55" s="216"/>
      <c r="ETZ55" s="216"/>
      <c r="EUA55" s="216"/>
      <c r="EUB55" s="216"/>
      <c r="EUC55" s="216"/>
      <c r="EUD55" s="216"/>
      <c r="EUE55" s="216"/>
      <c r="EUF55" s="216"/>
      <c r="EUG55" s="216"/>
      <c r="EUH55" s="216"/>
      <c r="EUI55" s="216"/>
      <c r="EUJ55" s="216"/>
      <c r="EUK55" s="216"/>
      <c r="EUL55" s="216"/>
      <c r="EUM55" s="216"/>
      <c r="EUN55" s="216"/>
      <c r="EUO55" s="216"/>
      <c r="EUP55" s="216"/>
      <c r="EUQ55" s="216"/>
      <c r="EUR55" s="216"/>
      <c r="EUS55" s="216"/>
      <c r="EUT55" s="216"/>
      <c r="EUU55" s="216"/>
      <c r="EUV55" s="216"/>
      <c r="EUW55" s="216"/>
      <c r="EUX55" s="216"/>
      <c r="EUY55" s="216"/>
      <c r="EUZ55" s="216"/>
      <c r="EVA55" s="216"/>
      <c r="EVB55" s="216"/>
      <c r="EVC55" s="216"/>
      <c r="EVD55" s="216"/>
      <c r="EVE55" s="216"/>
      <c r="EVF55" s="216"/>
      <c r="EVG55" s="216"/>
      <c r="EVH55" s="216"/>
      <c r="EVI55" s="216"/>
      <c r="EVJ55" s="216"/>
      <c r="EVK55" s="216"/>
      <c r="EVL55" s="216"/>
      <c r="EVM55" s="216"/>
      <c r="EVN55" s="216"/>
      <c r="EVO55" s="216"/>
      <c r="EVP55" s="216"/>
      <c r="EVQ55" s="216"/>
      <c r="EVR55" s="216"/>
      <c r="EVS55" s="216"/>
      <c r="EVT55" s="216"/>
      <c r="EVU55" s="216"/>
      <c r="EVV55" s="216"/>
      <c r="EVW55" s="216"/>
      <c r="EVX55" s="216"/>
      <c r="EVY55" s="216"/>
      <c r="EVZ55" s="216"/>
      <c r="EWA55" s="216"/>
      <c r="EWB55" s="216"/>
      <c r="EWC55" s="216"/>
      <c r="EWD55" s="216"/>
      <c r="EWE55" s="216"/>
      <c r="EWF55" s="216"/>
      <c r="EWG55" s="216"/>
      <c r="EWH55" s="216"/>
      <c r="EWI55" s="216"/>
      <c r="EWJ55" s="216"/>
      <c r="EWK55" s="216"/>
      <c r="EWL55" s="216"/>
      <c r="EWM55" s="216"/>
      <c r="EWN55" s="216"/>
      <c r="EWO55" s="216"/>
      <c r="EWP55" s="216"/>
      <c r="EWQ55" s="216"/>
      <c r="EWR55" s="216"/>
      <c r="EWS55" s="216"/>
      <c r="EWT55" s="216"/>
      <c r="EWU55" s="216"/>
      <c r="EWV55" s="216"/>
      <c r="EWW55" s="216"/>
      <c r="EWX55" s="216"/>
      <c r="EWY55" s="216"/>
      <c r="EWZ55" s="216"/>
      <c r="EXA55" s="216"/>
      <c r="EXB55" s="216"/>
      <c r="EXC55" s="216"/>
      <c r="EXD55" s="216"/>
      <c r="EXE55" s="216"/>
      <c r="EXF55" s="216"/>
      <c r="EXG55" s="216"/>
      <c r="EXH55" s="216"/>
      <c r="EXI55" s="216"/>
      <c r="EXJ55" s="216"/>
      <c r="EXK55" s="216"/>
      <c r="EXL55" s="216"/>
      <c r="EXM55" s="216"/>
      <c r="EXN55" s="216"/>
      <c r="EXO55" s="216"/>
      <c r="EXP55" s="216"/>
      <c r="EXQ55" s="216"/>
      <c r="EXR55" s="216"/>
      <c r="EXS55" s="216"/>
      <c r="EXT55" s="216"/>
      <c r="EXU55" s="216"/>
      <c r="EXV55" s="216"/>
      <c r="EXW55" s="216"/>
      <c r="EXX55" s="216"/>
      <c r="EXY55" s="216"/>
      <c r="EXZ55" s="216"/>
      <c r="EYA55" s="216"/>
      <c r="EYB55" s="216"/>
      <c r="EYC55" s="216"/>
      <c r="EYD55" s="216"/>
      <c r="EYE55" s="216"/>
      <c r="EYF55" s="216"/>
      <c r="EYG55" s="216"/>
      <c r="EYH55" s="216"/>
      <c r="EYI55" s="216"/>
      <c r="EYJ55" s="216"/>
      <c r="EYK55" s="216"/>
      <c r="EYL55" s="216"/>
      <c r="EYM55" s="216"/>
      <c r="EYN55" s="216"/>
      <c r="EYO55" s="216"/>
      <c r="EYP55" s="216"/>
      <c r="EYQ55" s="216"/>
      <c r="EYR55" s="216"/>
      <c r="EYS55" s="216"/>
      <c r="EYT55" s="216"/>
      <c r="EYU55" s="216"/>
      <c r="EYV55" s="216"/>
      <c r="EYW55" s="216"/>
      <c r="EYX55" s="216"/>
      <c r="EYY55" s="216"/>
      <c r="EYZ55" s="216"/>
      <c r="EZA55" s="216"/>
      <c r="EZB55" s="216"/>
      <c r="EZC55" s="216"/>
      <c r="EZD55" s="216"/>
      <c r="EZE55" s="216"/>
      <c r="EZF55" s="216"/>
      <c r="EZG55" s="216"/>
      <c r="EZH55" s="216"/>
      <c r="EZI55" s="216"/>
      <c r="EZJ55" s="216"/>
      <c r="EZK55" s="216"/>
      <c r="EZL55" s="216"/>
      <c r="EZM55" s="216"/>
      <c r="EZN55" s="216"/>
      <c r="EZO55" s="216"/>
      <c r="EZP55" s="216"/>
      <c r="EZQ55" s="216"/>
      <c r="EZR55" s="216"/>
      <c r="EZS55" s="216"/>
      <c r="EZT55" s="216"/>
      <c r="EZU55" s="216"/>
      <c r="EZV55" s="216"/>
      <c r="EZW55" s="216"/>
      <c r="EZX55" s="216"/>
      <c r="EZY55" s="216"/>
      <c r="EZZ55" s="216"/>
      <c r="FAA55" s="216"/>
      <c r="FAB55" s="216"/>
      <c r="FAC55" s="216"/>
      <c r="FAD55" s="216"/>
      <c r="FAE55" s="216"/>
      <c r="FAF55" s="216"/>
      <c r="FAG55" s="216"/>
      <c r="FAH55" s="216"/>
      <c r="FAI55" s="216"/>
      <c r="FAJ55" s="216"/>
      <c r="FAK55" s="216"/>
      <c r="FAL55" s="216"/>
      <c r="FAM55" s="216"/>
    </row>
    <row r="56" spans="1:4095" s="102" customFormat="1" ht="36.75" customHeight="1">
      <c r="A56" s="270"/>
      <c r="B56" s="270" t="s">
        <v>150</v>
      </c>
      <c r="C56" s="271" t="s">
        <v>151</v>
      </c>
      <c r="D56" s="272"/>
      <c r="E56" s="272"/>
      <c r="F56" s="273"/>
      <c r="G56" s="274">
        <f>SUM(G5:G45)</f>
        <v>971025</v>
      </c>
      <c r="H56" s="273"/>
      <c r="I56" s="274">
        <f>SUM(I5:I45)</f>
        <v>343875</v>
      </c>
      <c r="J56" s="274">
        <f>SUM(J5:J45)</f>
        <v>1314900</v>
      </c>
    </row>
    <row r="57" spans="1:4095" s="207" customFormat="1" ht="12.75">
      <c r="A57" s="211"/>
      <c r="B57" s="211"/>
      <c r="C57" s="205"/>
      <c r="D57" s="208"/>
      <c r="E57" s="209"/>
      <c r="F57" s="209"/>
      <c r="G57" s="210"/>
      <c r="H57" s="210"/>
      <c r="I57" s="206"/>
      <c r="J57" s="208"/>
      <c r="K57" s="206"/>
      <c r="L57" s="206"/>
      <c r="M57" s="206"/>
      <c r="N57" s="206"/>
    </row>
    <row r="58" spans="1:4095" s="207" customFormat="1" ht="12.75">
      <c r="A58" s="211"/>
      <c r="B58" s="211"/>
      <c r="C58" s="205"/>
      <c r="D58" s="208"/>
      <c r="E58" s="209"/>
      <c r="F58" s="209"/>
      <c r="G58" s="210"/>
      <c r="H58" s="210"/>
      <c r="I58" s="206"/>
      <c r="J58" s="208"/>
      <c r="K58" s="206"/>
      <c r="L58" s="206"/>
      <c r="M58" s="206"/>
      <c r="N58" s="206"/>
    </row>
    <row r="59" spans="1:4095" s="207" customFormat="1" ht="12.75">
      <c r="A59" s="205"/>
      <c r="B59" s="205"/>
      <c r="C59" s="205"/>
      <c r="D59" s="213"/>
      <c r="E59" s="206"/>
      <c r="F59" s="206"/>
      <c r="G59" s="206"/>
      <c r="H59" s="206"/>
      <c r="I59" s="206"/>
      <c r="J59" s="206"/>
      <c r="K59" s="206"/>
      <c r="L59" s="206"/>
      <c r="M59" s="206"/>
      <c r="N59" s="206"/>
    </row>
    <row r="60" spans="1:4095" s="207" customFormat="1" ht="12.75">
      <c r="A60" s="211"/>
      <c r="B60" s="211"/>
      <c r="C60" s="205"/>
      <c r="D60" s="208"/>
      <c r="E60" s="209"/>
      <c r="F60" s="209"/>
      <c r="G60" s="210"/>
      <c r="H60" s="210"/>
      <c r="I60" s="206"/>
      <c r="J60" s="208"/>
      <c r="K60" s="206"/>
      <c r="L60" s="206"/>
      <c r="M60" s="206"/>
      <c r="N60" s="206"/>
    </row>
    <row r="61" spans="1:4095" s="207" customFormat="1" ht="12.75">
      <c r="A61" s="211"/>
      <c r="B61" s="211"/>
      <c r="C61" s="205"/>
      <c r="D61" s="208"/>
      <c r="E61" s="209"/>
      <c r="F61" s="209"/>
      <c r="G61" s="210"/>
      <c r="H61" s="210"/>
      <c r="I61" s="206"/>
      <c r="J61" s="208"/>
      <c r="K61" s="206"/>
      <c r="L61" s="206"/>
      <c r="M61" s="206"/>
      <c r="N61" s="206"/>
    </row>
    <row r="62" spans="1:4095" s="207" customFormat="1" ht="12.75">
      <c r="A62" s="211"/>
      <c r="B62" s="211"/>
      <c r="C62" s="205"/>
      <c r="D62" s="208"/>
      <c r="E62" s="209"/>
      <c r="F62" s="209"/>
      <c r="G62" s="210"/>
      <c r="H62" s="210"/>
      <c r="I62" s="206"/>
      <c r="J62" s="208"/>
      <c r="K62" s="206"/>
      <c r="L62" s="206"/>
      <c r="M62" s="206"/>
      <c r="N62" s="206"/>
    </row>
    <row r="63" spans="1:4095" s="207" customFormat="1" ht="12.75">
      <c r="A63" s="211"/>
      <c r="B63" s="211"/>
      <c r="C63" s="205"/>
      <c r="D63" s="208"/>
      <c r="E63" s="209"/>
      <c r="F63" s="209"/>
      <c r="G63" s="210"/>
      <c r="H63" s="210"/>
      <c r="I63" s="206"/>
      <c r="J63" s="208"/>
      <c r="K63" s="206"/>
      <c r="L63" s="206"/>
      <c r="M63" s="206"/>
      <c r="N63" s="206"/>
    </row>
    <row r="64" spans="1:4095" s="207" customFormat="1" ht="12.75">
      <c r="A64" s="211"/>
      <c r="B64" s="211"/>
      <c r="C64" s="205"/>
      <c r="D64" s="208"/>
      <c r="E64" s="209"/>
      <c r="F64" s="209"/>
      <c r="G64" s="210"/>
      <c r="H64" s="210"/>
      <c r="I64" s="206"/>
      <c r="J64" s="208"/>
      <c r="K64" s="206"/>
      <c r="L64" s="206"/>
      <c r="M64" s="206"/>
      <c r="N64" s="206"/>
    </row>
  </sheetData>
  <sheetProtection password="C79F" sheet="1" objects="1" scenarios="1" formatCells="0" formatColumns="0" formatRows="0"/>
  <mergeCells count="3">
    <mergeCell ref="A1:J1"/>
    <mergeCell ref="A47:J47"/>
    <mergeCell ref="A54:C54"/>
  </mergeCells>
  <printOptions horizontalCentered="1" gridLinesSet="0"/>
  <pageMargins left="0.74" right="0.73" top="0.98" bottom="0.74" header="0.42" footer="0.22"/>
  <pageSetup paperSize="9" scale="88" fitToHeight="0" orientation="landscape" r:id="rId1"/>
  <headerFooter alignWithMargins="0">
    <oddHeader>&amp;L&amp;G&amp;R&amp;"Arial,Regular"&amp;11&amp;K03-007TENDER DOCUMENTS FOR HVAC WORKS&amp;"Century Gothic,Regular"&amp;10&amp;K000000
&amp;"-,Bold"&amp;14&amp;K03+000MR. ALI JAMEEL RESIDENCE EXTENSION, KARACHI</oddHeader>
    <oddFooter>&amp;L&amp;"Calibri,Bold"&amp;14&amp;K03+000S. MEHBOOB &amp;&amp; COMPANY&amp;R&amp;"Calibri,Regular"Sec-II - &amp;P of &amp;N</oddFooter>
  </headerFooter>
  <rowBreaks count="2" manualBreakCount="2">
    <brk id="20" max="9" man="1"/>
    <brk id="32" max="9"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B10DB-5AA0-4457-B59D-79021F466B61}">
  <sheetPr>
    <pageSetUpPr fitToPage="1"/>
  </sheetPr>
  <dimension ref="A1:FAM41"/>
  <sheetViews>
    <sheetView showGridLines="0" view="pageBreakPreview" zoomScaleNormal="100" zoomScaleSheetLayoutView="100" workbookViewId="0">
      <selection activeCell="C18" sqref="C18"/>
    </sheetView>
  </sheetViews>
  <sheetFormatPr defaultColWidth="9.140625" defaultRowHeight="12.75"/>
  <cols>
    <col min="1" max="1" width="6.7109375" style="360" customWidth="1"/>
    <col min="2" max="2" width="15.7109375" style="360" customWidth="1"/>
    <col min="3" max="3" width="60.7109375" style="207" customWidth="1"/>
    <col min="4" max="4" width="7.7109375" style="213" customWidth="1"/>
    <col min="5" max="5" width="7.7109375" style="209" customWidth="1"/>
    <col min="6" max="6" width="12.7109375" style="361" customWidth="1"/>
    <col min="7" max="10" width="12.7109375" style="362" customWidth="1"/>
    <col min="11" max="18" width="9.140625" style="207"/>
    <col min="19" max="19" width="9.28515625" style="207" bestFit="1" customWidth="1"/>
    <col min="20" max="20" width="9.140625" style="207"/>
    <col min="21" max="21" width="9.28515625" style="207" bestFit="1" customWidth="1"/>
    <col min="22" max="23" width="9.140625" style="207"/>
    <col min="24" max="24" width="11.7109375" style="207" bestFit="1" customWidth="1"/>
    <col min="25" max="26" width="9.28515625" style="207" bestFit="1" customWidth="1"/>
    <col min="27" max="16384" width="9.140625" style="207"/>
  </cols>
  <sheetData>
    <row r="1" spans="1:17" s="205" customFormat="1" ht="39.950000000000003" customHeight="1">
      <c r="A1" s="443" t="s">
        <v>1880</v>
      </c>
      <c r="B1" s="443"/>
      <c r="C1" s="443"/>
      <c r="D1" s="443"/>
      <c r="E1" s="443"/>
      <c r="F1" s="443"/>
      <c r="G1" s="443"/>
      <c r="H1" s="443"/>
      <c r="I1" s="443"/>
      <c r="J1" s="443"/>
    </row>
    <row r="2" spans="1:17" s="206" customFormat="1">
      <c r="A2" s="301">
        <v>1</v>
      </c>
      <c r="B2" s="301">
        <v>2</v>
      </c>
      <c r="C2" s="301">
        <v>3</v>
      </c>
      <c r="D2" s="302">
        <v>4</v>
      </c>
      <c r="E2" s="301">
        <v>5</v>
      </c>
      <c r="F2" s="301">
        <v>6</v>
      </c>
      <c r="G2" s="301">
        <v>7</v>
      </c>
      <c r="H2" s="301">
        <v>8</v>
      </c>
      <c r="I2" s="301">
        <v>9</v>
      </c>
      <c r="J2" s="301">
        <v>10</v>
      </c>
    </row>
    <row r="3" spans="1:17" s="206" customFormat="1" ht="30" customHeight="1">
      <c r="A3" s="303" t="s">
        <v>1813</v>
      </c>
      <c r="B3" s="303" t="s">
        <v>137</v>
      </c>
      <c r="C3" s="301" t="s">
        <v>0</v>
      </c>
      <c r="D3" s="304" t="s">
        <v>1814</v>
      </c>
      <c r="E3" s="303" t="s">
        <v>13</v>
      </c>
      <c r="F3" s="303" t="s">
        <v>1815</v>
      </c>
      <c r="G3" s="303" t="s">
        <v>1816</v>
      </c>
      <c r="H3" s="303" t="s">
        <v>1817</v>
      </c>
      <c r="I3" s="303" t="s">
        <v>1818</v>
      </c>
      <c r="J3" s="303" t="s">
        <v>1819</v>
      </c>
    </row>
    <row r="4" spans="1:17" s="206" customFormat="1">
      <c r="A4" s="303">
        <v>1</v>
      </c>
      <c r="B4" s="303">
        <v>2</v>
      </c>
      <c r="C4" s="303">
        <v>3</v>
      </c>
      <c r="D4" s="302">
        <v>4</v>
      </c>
      <c r="E4" s="302">
        <v>5</v>
      </c>
      <c r="F4" s="302">
        <v>6</v>
      </c>
      <c r="G4" s="302" t="s">
        <v>1820</v>
      </c>
      <c r="H4" s="302">
        <v>8</v>
      </c>
      <c r="I4" s="302" t="s">
        <v>1821</v>
      </c>
      <c r="J4" s="302" t="s">
        <v>1822</v>
      </c>
    </row>
    <row r="5" spans="1:17">
      <c r="A5" s="305"/>
      <c r="B5" s="305"/>
      <c r="C5" s="306" t="s">
        <v>1881</v>
      </c>
      <c r="D5" s="307"/>
      <c r="E5" s="308"/>
      <c r="F5" s="309"/>
      <c r="G5" s="310"/>
      <c r="H5" s="311"/>
      <c r="I5" s="311"/>
      <c r="J5" s="311"/>
    </row>
    <row r="6" spans="1:17" s="50" customFormat="1" ht="38.25">
      <c r="A6" s="312"/>
      <c r="B6" s="312" t="s">
        <v>1882</v>
      </c>
      <c r="C6" s="313" t="s">
        <v>1883</v>
      </c>
      <c r="D6" s="314"/>
      <c r="E6" s="315"/>
      <c r="F6" s="316"/>
      <c r="G6" s="317"/>
      <c r="H6" s="317"/>
      <c r="I6" s="318"/>
      <c r="J6" s="318"/>
    </row>
    <row r="7" spans="1:17" s="205" customFormat="1">
      <c r="A7" s="308" t="s">
        <v>1250</v>
      </c>
      <c r="B7" s="319"/>
      <c r="C7" s="320" t="s">
        <v>1884</v>
      </c>
      <c r="D7" s="321">
        <v>2</v>
      </c>
      <c r="E7" s="308" t="s">
        <v>17</v>
      </c>
      <c r="F7" s="322">
        <v>115000</v>
      </c>
      <c r="G7" s="322">
        <f>F7*D7</f>
        <v>230000</v>
      </c>
      <c r="H7" s="322">
        <v>5000</v>
      </c>
      <c r="I7" s="322">
        <f>H7*D7</f>
        <v>10000</v>
      </c>
      <c r="J7" s="322">
        <f>I7+G7</f>
        <v>240000</v>
      </c>
    </row>
    <row r="8" spans="1:17" s="205" customFormat="1" ht="51">
      <c r="A8" s="319"/>
      <c r="B8" s="319" t="s">
        <v>1885</v>
      </c>
      <c r="C8" s="323" t="s">
        <v>1886</v>
      </c>
      <c r="D8" s="324"/>
      <c r="E8" s="308"/>
      <c r="F8" s="325"/>
      <c r="G8" s="326"/>
      <c r="H8" s="327"/>
      <c r="I8" s="327"/>
      <c r="J8" s="327"/>
    </row>
    <row r="9" spans="1:17">
      <c r="A9" s="328"/>
      <c r="B9" s="328"/>
      <c r="C9" s="306" t="s">
        <v>1887</v>
      </c>
      <c r="D9" s="307"/>
      <c r="E9" s="308"/>
      <c r="F9" s="329"/>
      <c r="G9" s="329"/>
      <c r="H9" s="329"/>
      <c r="I9" s="329"/>
      <c r="J9" s="329"/>
    </row>
    <row r="10" spans="1:17" s="205" customFormat="1">
      <c r="A10" s="308" t="s">
        <v>105</v>
      </c>
      <c r="B10" s="319"/>
      <c r="C10" s="330" t="s">
        <v>1888</v>
      </c>
      <c r="D10" s="321">
        <f>50*1.15</f>
        <v>57.499999999999993</v>
      </c>
      <c r="E10" s="308" t="s">
        <v>1889</v>
      </c>
      <c r="F10" s="322">
        <v>480</v>
      </c>
      <c r="G10" s="322">
        <f t="shared" ref="G10:G12" si="0">F10*D10</f>
        <v>27599.999999999996</v>
      </c>
      <c r="H10" s="322">
        <v>100</v>
      </c>
      <c r="I10" s="322">
        <f t="shared" ref="I10:I12" si="1">H10*D10</f>
        <v>5749.9999999999991</v>
      </c>
      <c r="J10" s="322">
        <f t="shared" ref="J10:J12" si="2">I10+G10</f>
        <v>33349.999999999993</v>
      </c>
    </row>
    <row r="11" spans="1:17" s="205" customFormat="1">
      <c r="A11" s="308" t="s">
        <v>107</v>
      </c>
      <c r="B11" s="319"/>
      <c r="C11" s="330" t="s">
        <v>1890</v>
      </c>
      <c r="D11" s="321">
        <f>74*1.15</f>
        <v>85.1</v>
      </c>
      <c r="E11" s="308" t="s">
        <v>1889</v>
      </c>
      <c r="F11" s="322">
        <v>580</v>
      </c>
      <c r="G11" s="322">
        <f t="shared" si="0"/>
        <v>49358</v>
      </c>
      <c r="H11" s="322">
        <v>125</v>
      </c>
      <c r="I11" s="322">
        <f t="shared" si="1"/>
        <v>10637.5</v>
      </c>
      <c r="J11" s="322">
        <f t="shared" si="2"/>
        <v>59995.5</v>
      </c>
    </row>
    <row r="12" spans="1:17" s="205" customFormat="1">
      <c r="A12" s="308" t="s">
        <v>115</v>
      </c>
      <c r="B12" s="308"/>
      <c r="C12" s="330" t="s">
        <v>1891</v>
      </c>
      <c r="D12" s="321">
        <f>51*1.15</f>
        <v>58.65</v>
      </c>
      <c r="E12" s="308" t="s">
        <v>1889</v>
      </c>
      <c r="F12" s="322">
        <v>650</v>
      </c>
      <c r="G12" s="322">
        <f t="shared" si="0"/>
        <v>38122.5</v>
      </c>
      <c r="H12" s="322">
        <v>150</v>
      </c>
      <c r="I12" s="322">
        <f t="shared" si="1"/>
        <v>8797.5</v>
      </c>
      <c r="J12" s="322">
        <f t="shared" si="2"/>
        <v>46920</v>
      </c>
    </row>
    <row r="13" spans="1:17" s="216" customFormat="1" ht="15">
      <c r="A13" s="331" t="s">
        <v>150</v>
      </c>
      <c r="B13" s="303" t="s">
        <v>150</v>
      </c>
      <c r="C13" s="19" t="s">
        <v>1863</v>
      </c>
      <c r="D13" s="332"/>
      <c r="E13" s="20"/>
      <c r="F13" s="333"/>
      <c r="G13" s="333"/>
      <c r="H13" s="333"/>
      <c r="I13" s="333"/>
      <c r="J13" s="333"/>
      <c r="K13" s="215"/>
    </row>
    <row r="14" spans="1:17">
      <c r="A14" s="308"/>
      <c r="B14" s="308"/>
      <c r="C14" s="306" t="s">
        <v>1892</v>
      </c>
      <c r="D14" s="334"/>
      <c r="E14" s="308"/>
      <c r="F14" s="335"/>
      <c r="G14" s="335"/>
      <c r="H14" s="335"/>
      <c r="I14" s="335"/>
      <c r="J14" s="335"/>
      <c r="M14" s="336"/>
      <c r="N14" s="336"/>
      <c r="O14" s="336"/>
      <c r="P14" s="336"/>
      <c r="Q14" s="336"/>
    </row>
    <row r="15" spans="1:17" ht="51">
      <c r="A15" s="308"/>
      <c r="B15" s="308" t="s">
        <v>1893</v>
      </c>
      <c r="C15" s="323" t="s">
        <v>1894</v>
      </c>
      <c r="D15" s="334"/>
      <c r="E15" s="308"/>
      <c r="F15" s="335"/>
      <c r="G15" s="335"/>
      <c r="H15" s="335"/>
      <c r="I15" s="335"/>
      <c r="J15" s="335"/>
      <c r="M15" s="336"/>
      <c r="N15" s="336"/>
      <c r="O15" s="336"/>
      <c r="P15" s="336"/>
      <c r="Q15" s="336"/>
    </row>
    <row r="16" spans="1:17" ht="15">
      <c r="A16" s="308" t="s">
        <v>1250</v>
      </c>
      <c r="B16" s="308"/>
      <c r="C16" s="337" t="s">
        <v>1895</v>
      </c>
      <c r="D16" s="334">
        <v>20</v>
      </c>
      <c r="E16" s="308" t="s">
        <v>11</v>
      </c>
      <c r="F16" s="322">
        <v>700</v>
      </c>
      <c r="G16" s="322">
        <f t="shared" ref="G16:G28" si="3">F16*D16</f>
        <v>14000</v>
      </c>
      <c r="H16" s="322">
        <v>150</v>
      </c>
      <c r="I16" s="322">
        <f t="shared" ref="I16:I28" si="4">H16*D16</f>
        <v>3000</v>
      </c>
      <c r="J16" s="322">
        <f t="shared" ref="J16:J28" si="5">I16+G16</f>
        <v>17000</v>
      </c>
      <c r="M16" s="338"/>
      <c r="N16" s="338"/>
      <c r="O16" s="339"/>
      <c r="P16" s="339"/>
      <c r="Q16" s="340"/>
    </row>
    <row r="17" spans="1:23" ht="25.5">
      <c r="A17" s="308" t="s">
        <v>105</v>
      </c>
      <c r="B17" s="308" t="s">
        <v>1893</v>
      </c>
      <c r="C17" s="337" t="s">
        <v>1896</v>
      </c>
      <c r="D17" s="334">
        <v>1</v>
      </c>
      <c r="E17" s="308" t="s">
        <v>17</v>
      </c>
      <c r="F17" s="322">
        <v>65000</v>
      </c>
      <c r="G17" s="322">
        <f t="shared" si="3"/>
        <v>65000</v>
      </c>
      <c r="H17" s="322">
        <v>5000</v>
      </c>
      <c r="I17" s="322">
        <f t="shared" si="4"/>
        <v>5000</v>
      </c>
      <c r="J17" s="322">
        <f t="shared" si="5"/>
        <v>70000</v>
      </c>
      <c r="L17" s="206"/>
      <c r="M17" s="341"/>
      <c r="N17" s="341"/>
      <c r="O17" s="336"/>
      <c r="P17" s="336"/>
      <c r="Q17" s="340"/>
    </row>
    <row r="18" spans="1:23" ht="25.5">
      <c r="A18" s="308"/>
      <c r="B18" s="308" t="s">
        <v>1893</v>
      </c>
      <c r="C18" s="323" t="s">
        <v>1897</v>
      </c>
      <c r="D18" s="334"/>
      <c r="E18" s="308"/>
      <c r="F18" s="322"/>
      <c r="G18" s="322">
        <f t="shared" si="3"/>
        <v>0</v>
      </c>
      <c r="H18" s="322"/>
      <c r="I18" s="322">
        <f t="shared" si="4"/>
        <v>0</v>
      </c>
      <c r="J18" s="322">
        <f t="shared" si="5"/>
        <v>0</v>
      </c>
      <c r="M18" s="336"/>
      <c r="N18" s="336"/>
      <c r="O18" s="336"/>
      <c r="P18" s="336"/>
      <c r="Q18" s="336"/>
    </row>
    <row r="19" spans="1:23">
      <c r="A19" s="308" t="s">
        <v>107</v>
      </c>
      <c r="B19" s="308"/>
      <c r="C19" s="337" t="s">
        <v>1895</v>
      </c>
      <c r="D19" s="334">
        <v>1</v>
      </c>
      <c r="E19" s="308" t="s">
        <v>17</v>
      </c>
      <c r="F19" s="322">
        <v>27000</v>
      </c>
      <c r="G19" s="322">
        <f t="shared" si="3"/>
        <v>27000</v>
      </c>
      <c r="H19" s="322">
        <v>2000</v>
      </c>
      <c r="I19" s="322">
        <f t="shared" si="4"/>
        <v>2000</v>
      </c>
      <c r="J19" s="322">
        <f t="shared" si="5"/>
        <v>29000</v>
      </c>
      <c r="M19" s="338"/>
      <c r="N19" s="338"/>
      <c r="O19" s="338"/>
      <c r="P19" s="338"/>
      <c r="Q19" s="336"/>
    </row>
    <row r="20" spans="1:23">
      <c r="A20" s="328"/>
      <c r="B20" s="328"/>
      <c r="C20" s="306" t="s">
        <v>1898</v>
      </c>
      <c r="D20" s="307"/>
      <c r="E20" s="308"/>
      <c r="F20" s="322"/>
      <c r="G20" s="322">
        <f t="shared" si="3"/>
        <v>0</v>
      </c>
      <c r="H20" s="322"/>
      <c r="I20" s="322">
        <f t="shared" si="4"/>
        <v>0</v>
      </c>
      <c r="J20" s="322">
        <f t="shared" si="5"/>
        <v>0</v>
      </c>
    </row>
    <row r="21" spans="1:23" s="205" customFormat="1" ht="25.5">
      <c r="A21" s="308"/>
      <c r="B21" s="308" t="s">
        <v>1899</v>
      </c>
      <c r="C21" s="313" t="s">
        <v>1900</v>
      </c>
      <c r="D21" s="342"/>
      <c r="E21" s="308"/>
      <c r="F21" s="322"/>
      <c r="G21" s="322">
        <f t="shared" si="3"/>
        <v>0</v>
      </c>
      <c r="H21" s="322"/>
      <c r="I21" s="322">
        <f t="shared" si="4"/>
        <v>0</v>
      </c>
      <c r="J21" s="322">
        <f t="shared" si="5"/>
        <v>0</v>
      </c>
    </row>
    <row r="22" spans="1:23">
      <c r="A22" s="328"/>
      <c r="B22" s="328"/>
      <c r="C22" s="306" t="s">
        <v>1901</v>
      </c>
      <c r="D22" s="307"/>
      <c r="E22" s="308"/>
      <c r="F22" s="322"/>
      <c r="G22" s="322">
        <f t="shared" si="3"/>
        <v>0</v>
      </c>
      <c r="H22" s="322"/>
      <c r="I22" s="322">
        <f t="shared" si="4"/>
        <v>0</v>
      </c>
      <c r="J22" s="322">
        <f t="shared" si="5"/>
        <v>0</v>
      </c>
    </row>
    <row r="23" spans="1:23" s="205" customFormat="1">
      <c r="A23" s="308" t="s">
        <v>115</v>
      </c>
      <c r="B23" s="319"/>
      <c r="C23" s="330" t="s">
        <v>1888</v>
      </c>
      <c r="D23" s="321">
        <v>10</v>
      </c>
      <c r="E23" s="308" t="s">
        <v>2</v>
      </c>
      <c r="F23" s="322">
        <v>7250</v>
      </c>
      <c r="G23" s="322">
        <f t="shared" si="3"/>
        <v>72500</v>
      </c>
      <c r="H23" s="322">
        <v>1500</v>
      </c>
      <c r="I23" s="322">
        <f t="shared" si="4"/>
        <v>15000</v>
      </c>
      <c r="J23" s="322">
        <f t="shared" si="5"/>
        <v>87500</v>
      </c>
    </row>
    <row r="24" spans="1:23" s="205" customFormat="1">
      <c r="A24" s="308" t="s">
        <v>1824</v>
      </c>
      <c r="B24" s="319"/>
      <c r="C24" s="330" t="s">
        <v>1891</v>
      </c>
      <c r="D24" s="321">
        <v>7</v>
      </c>
      <c r="E24" s="308" t="s">
        <v>2</v>
      </c>
      <c r="F24" s="322">
        <v>9125</v>
      </c>
      <c r="G24" s="322">
        <f t="shared" si="3"/>
        <v>63875</v>
      </c>
      <c r="H24" s="322">
        <v>1500</v>
      </c>
      <c r="I24" s="322">
        <f t="shared" si="4"/>
        <v>10500</v>
      </c>
      <c r="J24" s="322">
        <f t="shared" si="5"/>
        <v>74375</v>
      </c>
    </row>
    <row r="25" spans="1:23">
      <c r="A25" s="328"/>
      <c r="B25" s="328"/>
      <c r="C25" s="306" t="s">
        <v>1902</v>
      </c>
      <c r="D25" s="307"/>
      <c r="E25" s="308"/>
      <c r="F25" s="322"/>
      <c r="G25" s="322">
        <f t="shared" si="3"/>
        <v>0</v>
      </c>
      <c r="H25" s="322"/>
      <c r="I25" s="322">
        <f t="shared" si="4"/>
        <v>0</v>
      </c>
      <c r="J25" s="322">
        <f t="shared" si="5"/>
        <v>0</v>
      </c>
    </row>
    <row r="26" spans="1:23" s="205" customFormat="1">
      <c r="A26" s="308" t="s">
        <v>397</v>
      </c>
      <c r="B26" s="319"/>
      <c r="C26" s="330" t="s">
        <v>1891</v>
      </c>
      <c r="D26" s="321">
        <v>2</v>
      </c>
      <c r="E26" s="308" t="s">
        <v>2</v>
      </c>
      <c r="F26" s="322">
        <v>9750</v>
      </c>
      <c r="G26" s="322">
        <f t="shared" si="3"/>
        <v>19500</v>
      </c>
      <c r="H26" s="322">
        <v>1500</v>
      </c>
      <c r="I26" s="322">
        <f t="shared" si="4"/>
        <v>3000</v>
      </c>
      <c r="J26" s="322">
        <f t="shared" si="5"/>
        <v>22500</v>
      </c>
    </row>
    <row r="27" spans="1:23" s="205" customFormat="1" ht="25.5">
      <c r="A27" s="308" t="s">
        <v>398</v>
      </c>
      <c r="B27" s="308" t="s">
        <v>1903</v>
      </c>
      <c r="C27" s="343" t="s">
        <v>1904</v>
      </c>
      <c r="D27" s="321">
        <v>1</v>
      </c>
      <c r="E27" s="308" t="s">
        <v>17</v>
      </c>
      <c r="F27" s="322">
        <v>21000</v>
      </c>
      <c r="G27" s="322">
        <f t="shared" si="3"/>
        <v>21000</v>
      </c>
      <c r="H27" s="322">
        <v>1500</v>
      </c>
      <c r="I27" s="322">
        <f t="shared" si="4"/>
        <v>1500</v>
      </c>
      <c r="J27" s="322">
        <f t="shared" si="5"/>
        <v>22500</v>
      </c>
    </row>
    <row r="28" spans="1:23" s="50" customFormat="1" ht="25.5">
      <c r="A28" s="308" t="s">
        <v>1251</v>
      </c>
      <c r="B28" s="344" t="s">
        <v>1899</v>
      </c>
      <c r="C28" s="345" t="s">
        <v>1905</v>
      </c>
      <c r="D28" s="321">
        <v>2</v>
      </c>
      <c r="E28" s="308" t="s">
        <v>2</v>
      </c>
      <c r="F28" s="322">
        <v>4000</v>
      </c>
      <c r="G28" s="322">
        <f t="shared" si="3"/>
        <v>8000</v>
      </c>
      <c r="H28" s="322">
        <v>1000</v>
      </c>
      <c r="I28" s="322">
        <f t="shared" si="4"/>
        <v>2000</v>
      </c>
      <c r="J28" s="322">
        <f t="shared" si="5"/>
        <v>10000</v>
      </c>
      <c r="S28" s="50">
        <v>5500</v>
      </c>
      <c r="T28" s="50">
        <v>550</v>
      </c>
      <c r="U28" s="50">
        <f>ROUND(S28/1.17,0)</f>
        <v>4701</v>
      </c>
      <c r="V28" s="50">
        <f>ROUND(T28/1.13,0)</f>
        <v>487</v>
      </c>
      <c r="W28" s="50" t="s">
        <v>1906</v>
      </c>
    </row>
    <row r="29" spans="1:23" s="216" customFormat="1" ht="15">
      <c r="A29" s="331" t="s">
        <v>150</v>
      </c>
      <c r="B29" s="303" t="s">
        <v>150</v>
      </c>
      <c r="C29" s="19" t="s">
        <v>1907</v>
      </c>
      <c r="D29" s="332"/>
      <c r="E29" s="20"/>
      <c r="F29" s="333"/>
      <c r="G29" s="333"/>
      <c r="H29" s="333"/>
      <c r="I29" s="333"/>
      <c r="J29" s="333"/>
      <c r="K29" s="215"/>
    </row>
    <row r="30" spans="1:23" s="205" customFormat="1">
      <c r="A30" s="323"/>
      <c r="B30" s="346"/>
      <c r="C30" s="306" t="s">
        <v>1908</v>
      </c>
      <c r="D30" s="334"/>
      <c r="E30" s="308"/>
      <c r="F30" s="347"/>
      <c r="G30" s="348"/>
      <c r="H30" s="349"/>
      <c r="I30" s="349"/>
      <c r="J30" s="349"/>
    </row>
    <row r="31" spans="1:23" s="205" customFormat="1" ht="38.25">
      <c r="A31" s="319" t="s">
        <v>1250</v>
      </c>
      <c r="B31" s="319" t="s">
        <v>1909</v>
      </c>
      <c r="C31" s="337" t="s">
        <v>174</v>
      </c>
      <c r="D31" s="334">
        <v>1</v>
      </c>
      <c r="E31" s="308" t="s">
        <v>1</v>
      </c>
      <c r="F31" s="322">
        <v>15000</v>
      </c>
      <c r="G31" s="322">
        <f t="shared" ref="G31:G36" si="6">F31*D31</f>
        <v>15000</v>
      </c>
      <c r="H31" s="322">
        <v>8000</v>
      </c>
      <c r="I31" s="322">
        <f t="shared" ref="I31:I36" si="7">H31*D31</f>
        <v>8000</v>
      </c>
      <c r="J31" s="322">
        <f t="shared" ref="J31:J36" si="8">I31+G31</f>
        <v>23000</v>
      </c>
    </row>
    <row r="32" spans="1:23" s="205" customFormat="1" ht="25.5">
      <c r="A32" s="319" t="s">
        <v>105</v>
      </c>
      <c r="B32" s="319" t="s">
        <v>1429</v>
      </c>
      <c r="C32" s="337" t="s">
        <v>1836</v>
      </c>
      <c r="D32" s="334">
        <v>1</v>
      </c>
      <c r="E32" s="308" t="s">
        <v>1</v>
      </c>
      <c r="F32" s="322">
        <v>5000</v>
      </c>
      <c r="G32" s="322">
        <f t="shared" si="6"/>
        <v>5000</v>
      </c>
      <c r="H32" s="322">
        <v>5000</v>
      </c>
      <c r="I32" s="322">
        <f t="shared" si="7"/>
        <v>5000</v>
      </c>
      <c r="J32" s="322">
        <f t="shared" si="8"/>
        <v>10000</v>
      </c>
    </row>
    <row r="33" spans="1:4095" s="205" customFormat="1" ht="25.5">
      <c r="A33" s="319" t="s">
        <v>107</v>
      </c>
      <c r="B33" s="319" t="s">
        <v>1806</v>
      </c>
      <c r="C33" s="337" t="s">
        <v>1910</v>
      </c>
      <c r="D33" s="334">
        <v>1</v>
      </c>
      <c r="E33" s="308" t="s">
        <v>1</v>
      </c>
      <c r="F33" s="322">
        <v>10000</v>
      </c>
      <c r="G33" s="322">
        <f t="shared" si="6"/>
        <v>10000</v>
      </c>
      <c r="H33" s="322">
        <v>5000</v>
      </c>
      <c r="I33" s="322">
        <f t="shared" si="7"/>
        <v>5000</v>
      </c>
      <c r="J33" s="322">
        <f t="shared" si="8"/>
        <v>15000</v>
      </c>
    </row>
    <row r="34" spans="1:4095" s="205" customFormat="1" ht="25.5">
      <c r="A34" s="319" t="s">
        <v>115</v>
      </c>
      <c r="B34" s="319" t="s">
        <v>1286</v>
      </c>
      <c r="C34" s="337" t="s">
        <v>1911</v>
      </c>
      <c r="D34" s="334">
        <v>1</v>
      </c>
      <c r="E34" s="308" t="s">
        <v>1</v>
      </c>
      <c r="F34" s="322">
        <v>10000</v>
      </c>
      <c r="G34" s="322">
        <f t="shared" si="6"/>
        <v>10000</v>
      </c>
      <c r="H34" s="322">
        <v>5000</v>
      </c>
      <c r="I34" s="322">
        <f t="shared" si="7"/>
        <v>5000</v>
      </c>
      <c r="J34" s="322">
        <f t="shared" si="8"/>
        <v>15000</v>
      </c>
    </row>
    <row r="35" spans="1:4095" s="205" customFormat="1">
      <c r="A35" s="323"/>
      <c r="B35" s="334"/>
      <c r="C35" s="306" t="s">
        <v>123</v>
      </c>
      <c r="D35" s="334"/>
      <c r="E35" s="308"/>
      <c r="F35" s="322"/>
      <c r="G35" s="322">
        <f t="shared" si="6"/>
        <v>0</v>
      </c>
      <c r="H35" s="322"/>
      <c r="I35" s="322">
        <f t="shared" si="7"/>
        <v>0</v>
      </c>
      <c r="J35" s="322">
        <f t="shared" si="8"/>
        <v>0</v>
      </c>
    </row>
    <row r="36" spans="1:4095" s="205" customFormat="1">
      <c r="A36" s="308" t="s">
        <v>1824</v>
      </c>
      <c r="B36" s="319" t="s">
        <v>1809</v>
      </c>
      <c r="C36" s="330" t="s">
        <v>1912</v>
      </c>
      <c r="D36" s="321">
        <v>1</v>
      </c>
      <c r="E36" s="308" t="s">
        <v>1</v>
      </c>
      <c r="F36" s="322">
        <v>10000</v>
      </c>
      <c r="G36" s="322">
        <f t="shared" si="6"/>
        <v>10000</v>
      </c>
      <c r="H36" s="322">
        <v>15000</v>
      </c>
      <c r="I36" s="322">
        <f t="shared" si="7"/>
        <v>15000</v>
      </c>
      <c r="J36" s="322">
        <f t="shared" si="8"/>
        <v>25000</v>
      </c>
    </row>
    <row r="37" spans="1:4095">
      <c r="A37" s="328"/>
      <c r="B37" s="328"/>
      <c r="C37" s="306" t="s">
        <v>128</v>
      </c>
      <c r="D37" s="307"/>
      <c r="E37" s="308"/>
      <c r="F37" s="329"/>
      <c r="G37" s="329"/>
      <c r="H37" s="329"/>
      <c r="I37" s="329"/>
      <c r="J37" s="329"/>
    </row>
    <row r="38" spans="1:4095" s="205" customFormat="1" ht="25.5">
      <c r="A38" s="308" t="s">
        <v>397</v>
      </c>
      <c r="B38" s="308"/>
      <c r="C38" s="330" t="s">
        <v>1913</v>
      </c>
      <c r="D38" s="334">
        <v>1</v>
      </c>
      <c r="E38" s="308" t="s">
        <v>1</v>
      </c>
      <c r="F38" s="444" t="s">
        <v>1914</v>
      </c>
      <c r="G38" s="445"/>
      <c r="H38" s="445"/>
      <c r="I38" s="446"/>
      <c r="J38" s="350"/>
    </row>
    <row r="39" spans="1:4095" s="216" customFormat="1" ht="15">
      <c r="A39" s="331" t="s">
        <v>150</v>
      </c>
      <c r="B39" s="303" t="s">
        <v>150</v>
      </c>
      <c r="C39" s="19" t="s">
        <v>1915</v>
      </c>
      <c r="D39" s="332"/>
      <c r="E39" s="20"/>
      <c r="F39" s="333"/>
      <c r="G39" s="333"/>
      <c r="H39" s="333"/>
      <c r="I39" s="333"/>
      <c r="J39" s="333"/>
      <c r="K39" s="215"/>
    </row>
    <row r="40" spans="1:4095" s="206" customFormat="1" ht="8.25" customHeight="1">
      <c r="A40" s="351"/>
      <c r="B40" s="352"/>
      <c r="C40" s="353"/>
      <c r="D40" s="354"/>
      <c r="E40" s="355"/>
      <c r="F40" s="356"/>
      <c r="G40" s="356"/>
      <c r="H40" s="356"/>
      <c r="I40" s="356"/>
      <c r="J40" s="356"/>
      <c r="K40" s="215"/>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216"/>
      <c r="BJ40" s="216"/>
      <c r="BK40" s="216"/>
      <c r="BL40" s="216"/>
      <c r="BM40" s="216"/>
      <c r="BN40" s="216"/>
      <c r="BO40" s="216"/>
      <c r="BP40" s="216"/>
      <c r="BQ40" s="216"/>
      <c r="BR40" s="216"/>
      <c r="BS40" s="216"/>
      <c r="BT40" s="216"/>
      <c r="BU40" s="216"/>
      <c r="BV40" s="216"/>
      <c r="BW40" s="216"/>
      <c r="BX40" s="216"/>
      <c r="BY40" s="216"/>
      <c r="BZ40" s="216"/>
      <c r="CA40" s="216"/>
      <c r="CB40" s="216"/>
      <c r="CC40" s="216"/>
      <c r="CD40" s="216"/>
      <c r="CE40" s="216"/>
      <c r="CF40" s="216"/>
      <c r="CG40" s="216"/>
      <c r="CH40" s="216"/>
      <c r="CI40" s="216"/>
      <c r="CJ40" s="216"/>
      <c r="CK40" s="216"/>
      <c r="CL40" s="216"/>
      <c r="CM40" s="216"/>
      <c r="CN40" s="216"/>
      <c r="CO40" s="216"/>
      <c r="CP40" s="216"/>
      <c r="CQ40" s="216"/>
      <c r="CR40" s="216"/>
      <c r="CS40" s="216"/>
      <c r="CT40" s="216"/>
      <c r="CU40" s="216"/>
      <c r="CV40" s="216"/>
      <c r="CW40" s="216"/>
      <c r="CX40" s="216"/>
      <c r="CY40" s="216"/>
      <c r="CZ40" s="216"/>
      <c r="DA40" s="216"/>
      <c r="DB40" s="216"/>
      <c r="DC40" s="216"/>
      <c r="DD40" s="216"/>
      <c r="DE40" s="216"/>
      <c r="DF40" s="216"/>
      <c r="DG40" s="216"/>
      <c r="DH40" s="216"/>
      <c r="DI40" s="216"/>
      <c r="DJ40" s="216"/>
      <c r="DK40" s="216"/>
      <c r="DL40" s="216"/>
      <c r="DM40" s="216"/>
      <c r="DN40" s="216"/>
      <c r="DO40" s="216"/>
      <c r="DP40" s="216"/>
      <c r="DQ40" s="216"/>
      <c r="DR40" s="216"/>
      <c r="DS40" s="216"/>
      <c r="DT40" s="216"/>
      <c r="DU40" s="216"/>
      <c r="DV40" s="216"/>
      <c r="DW40" s="216"/>
      <c r="DX40" s="216"/>
      <c r="DY40" s="216"/>
      <c r="DZ40" s="216"/>
      <c r="EA40" s="216"/>
      <c r="EB40" s="216"/>
      <c r="EC40" s="216"/>
      <c r="ED40" s="216"/>
      <c r="EE40" s="216"/>
      <c r="EF40" s="216"/>
      <c r="EG40" s="216"/>
      <c r="EH40" s="216"/>
      <c r="EI40" s="216"/>
      <c r="EJ40" s="216"/>
      <c r="EK40" s="216"/>
      <c r="EL40" s="216"/>
      <c r="EM40" s="216"/>
      <c r="EN40" s="216"/>
      <c r="EO40" s="216"/>
      <c r="EP40" s="216"/>
      <c r="EQ40" s="216"/>
      <c r="ER40" s="216"/>
      <c r="ES40" s="216"/>
      <c r="ET40" s="216"/>
      <c r="EU40" s="216"/>
      <c r="EV40" s="216"/>
      <c r="EW40" s="216"/>
      <c r="EX40" s="216"/>
      <c r="EY40" s="216"/>
      <c r="EZ40" s="216"/>
      <c r="FA40" s="216"/>
      <c r="FB40" s="216"/>
      <c r="FC40" s="216"/>
      <c r="FD40" s="216"/>
      <c r="FE40" s="216"/>
      <c r="FF40" s="216"/>
      <c r="FG40" s="216"/>
      <c r="FH40" s="216"/>
      <c r="FI40" s="216"/>
      <c r="FJ40" s="216"/>
      <c r="FK40" s="216"/>
      <c r="FL40" s="216"/>
      <c r="FM40" s="216"/>
      <c r="FN40" s="216"/>
      <c r="FO40" s="216"/>
      <c r="FP40" s="216"/>
      <c r="FQ40" s="216"/>
      <c r="FR40" s="216"/>
      <c r="FS40" s="216"/>
      <c r="FT40" s="216"/>
      <c r="FU40" s="216"/>
      <c r="FV40" s="216"/>
      <c r="FW40" s="216"/>
      <c r="FX40" s="216"/>
      <c r="FY40" s="216"/>
      <c r="FZ40" s="216"/>
      <c r="GA40" s="216"/>
      <c r="GB40" s="216"/>
      <c r="GC40" s="216"/>
      <c r="GD40" s="216"/>
      <c r="GE40" s="216"/>
      <c r="GF40" s="216"/>
      <c r="GG40" s="216"/>
      <c r="GH40" s="216"/>
      <c r="GI40" s="216"/>
      <c r="GJ40" s="216"/>
      <c r="GK40" s="216"/>
      <c r="GL40" s="216"/>
      <c r="GM40" s="216"/>
      <c r="GN40" s="216"/>
      <c r="GO40" s="216"/>
      <c r="GP40" s="216"/>
      <c r="GQ40" s="216"/>
      <c r="GR40" s="216"/>
      <c r="GS40" s="216"/>
      <c r="GT40" s="216"/>
      <c r="GU40" s="216"/>
      <c r="GV40" s="216"/>
      <c r="GW40" s="216"/>
      <c r="GX40" s="216"/>
      <c r="GY40" s="216"/>
      <c r="GZ40" s="216"/>
      <c r="HA40" s="216"/>
      <c r="HB40" s="216"/>
      <c r="HC40" s="216"/>
      <c r="HD40" s="216"/>
      <c r="HE40" s="216"/>
      <c r="HF40" s="216"/>
      <c r="HG40" s="216"/>
      <c r="HH40" s="216"/>
      <c r="HI40" s="216"/>
      <c r="HJ40" s="216"/>
      <c r="HK40" s="216"/>
      <c r="HL40" s="216"/>
      <c r="HM40" s="216"/>
      <c r="HN40" s="216"/>
      <c r="HO40" s="216"/>
      <c r="HP40" s="216"/>
      <c r="HQ40" s="216"/>
      <c r="HR40" s="216"/>
      <c r="HS40" s="216"/>
      <c r="HT40" s="216"/>
      <c r="HU40" s="216"/>
      <c r="HV40" s="216"/>
      <c r="HW40" s="216"/>
      <c r="HX40" s="216"/>
      <c r="HY40" s="216"/>
      <c r="HZ40" s="216"/>
      <c r="IA40" s="216"/>
      <c r="IB40" s="216"/>
      <c r="IC40" s="216"/>
      <c r="ID40" s="216"/>
      <c r="IE40" s="216"/>
      <c r="IF40" s="216"/>
      <c r="IG40" s="216"/>
      <c r="IH40" s="216"/>
      <c r="II40" s="216"/>
      <c r="IJ40" s="216"/>
      <c r="IK40" s="216"/>
      <c r="IL40" s="216"/>
      <c r="IM40" s="216"/>
      <c r="IN40" s="216"/>
      <c r="IO40" s="216"/>
      <c r="IP40" s="216"/>
      <c r="IQ40" s="216"/>
      <c r="IR40" s="216"/>
      <c r="IS40" s="216"/>
      <c r="IT40" s="216"/>
      <c r="IU40" s="216"/>
      <c r="IV40" s="216"/>
      <c r="IW40" s="216"/>
      <c r="IX40" s="216"/>
      <c r="IY40" s="216"/>
      <c r="IZ40" s="216"/>
      <c r="JA40" s="216"/>
      <c r="JB40" s="216"/>
      <c r="JC40" s="216"/>
      <c r="JD40" s="216"/>
      <c r="JE40" s="216"/>
      <c r="JF40" s="216"/>
      <c r="JG40" s="216"/>
      <c r="JH40" s="216"/>
      <c r="JI40" s="216"/>
      <c r="JJ40" s="216"/>
      <c r="JK40" s="216"/>
      <c r="JL40" s="216"/>
      <c r="JM40" s="216"/>
      <c r="JN40" s="216"/>
      <c r="JO40" s="216"/>
      <c r="JP40" s="216"/>
      <c r="JQ40" s="216"/>
      <c r="JR40" s="216"/>
      <c r="JS40" s="216"/>
      <c r="JT40" s="216"/>
      <c r="JU40" s="216"/>
      <c r="JV40" s="216"/>
      <c r="JW40" s="216"/>
      <c r="JX40" s="216"/>
      <c r="JY40" s="216"/>
      <c r="JZ40" s="216"/>
      <c r="KA40" s="216"/>
      <c r="KB40" s="216"/>
      <c r="KC40" s="216"/>
      <c r="KD40" s="216"/>
      <c r="KE40" s="216"/>
      <c r="KF40" s="216"/>
      <c r="KG40" s="216"/>
      <c r="KH40" s="216"/>
      <c r="KI40" s="216"/>
      <c r="KJ40" s="216"/>
      <c r="KK40" s="216"/>
      <c r="KL40" s="216"/>
      <c r="KM40" s="216"/>
      <c r="KN40" s="216"/>
      <c r="KO40" s="216"/>
      <c r="KP40" s="216"/>
      <c r="KQ40" s="216"/>
      <c r="KR40" s="216"/>
      <c r="KS40" s="216"/>
      <c r="KT40" s="216"/>
      <c r="KU40" s="216"/>
      <c r="KV40" s="216"/>
      <c r="KW40" s="216"/>
      <c r="KX40" s="216"/>
      <c r="KY40" s="216"/>
      <c r="KZ40" s="216"/>
      <c r="LA40" s="216"/>
      <c r="LB40" s="216"/>
      <c r="LC40" s="216"/>
      <c r="LD40" s="216"/>
      <c r="LE40" s="216"/>
      <c r="LF40" s="216"/>
      <c r="LG40" s="216"/>
      <c r="LH40" s="216"/>
      <c r="LI40" s="216"/>
      <c r="LJ40" s="216"/>
      <c r="LK40" s="216"/>
      <c r="LL40" s="216"/>
      <c r="LM40" s="216"/>
      <c r="LN40" s="216"/>
      <c r="LO40" s="216"/>
      <c r="LP40" s="216"/>
      <c r="LQ40" s="216"/>
      <c r="LR40" s="216"/>
      <c r="LS40" s="216"/>
      <c r="LT40" s="216"/>
      <c r="LU40" s="216"/>
      <c r="LV40" s="216"/>
      <c r="LW40" s="216"/>
      <c r="LX40" s="216"/>
      <c r="LY40" s="216"/>
      <c r="LZ40" s="216"/>
      <c r="MA40" s="216"/>
      <c r="MB40" s="216"/>
      <c r="MC40" s="216"/>
      <c r="MD40" s="216"/>
      <c r="ME40" s="216"/>
      <c r="MF40" s="216"/>
      <c r="MG40" s="216"/>
      <c r="MH40" s="216"/>
      <c r="MI40" s="216"/>
      <c r="MJ40" s="216"/>
      <c r="MK40" s="216"/>
      <c r="ML40" s="216"/>
      <c r="MM40" s="216"/>
      <c r="MN40" s="216"/>
      <c r="MO40" s="216"/>
      <c r="MP40" s="216"/>
      <c r="MQ40" s="216"/>
      <c r="MR40" s="216"/>
      <c r="MS40" s="216"/>
      <c r="MT40" s="216"/>
      <c r="MU40" s="216"/>
      <c r="MV40" s="216"/>
      <c r="MW40" s="216"/>
      <c r="MX40" s="216"/>
      <c r="MY40" s="216"/>
      <c r="MZ40" s="216"/>
      <c r="NA40" s="216"/>
      <c r="NB40" s="216"/>
      <c r="NC40" s="216"/>
      <c r="ND40" s="216"/>
      <c r="NE40" s="216"/>
      <c r="NF40" s="216"/>
      <c r="NG40" s="216"/>
      <c r="NH40" s="216"/>
      <c r="NI40" s="216"/>
      <c r="NJ40" s="216"/>
      <c r="NK40" s="216"/>
      <c r="NL40" s="216"/>
      <c r="NM40" s="216"/>
      <c r="NN40" s="216"/>
      <c r="NO40" s="216"/>
      <c r="NP40" s="216"/>
      <c r="NQ40" s="216"/>
      <c r="NR40" s="216"/>
      <c r="NS40" s="216"/>
      <c r="NT40" s="216"/>
      <c r="NU40" s="216"/>
      <c r="NV40" s="216"/>
      <c r="NW40" s="216"/>
      <c r="NX40" s="216"/>
      <c r="NY40" s="216"/>
      <c r="NZ40" s="216"/>
      <c r="OA40" s="216"/>
      <c r="OB40" s="216"/>
      <c r="OC40" s="216"/>
      <c r="OD40" s="216"/>
      <c r="OE40" s="216"/>
      <c r="OF40" s="216"/>
      <c r="OG40" s="216"/>
      <c r="OH40" s="216"/>
      <c r="OI40" s="216"/>
      <c r="OJ40" s="216"/>
      <c r="OK40" s="216"/>
      <c r="OL40" s="216"/>
      <c r="OM40" s="216"/>
      <c r="ON40" s="216"/>
      <c r="OO40" s="216"/>
      <c r="OP40" s="216"/>
      <c r="OQ40" s="216"/>
      <c r="OR40" s="216"/>
      <c r="OS40" s="216"/>
      <c r="OT40" s="216"/>
      <c r="OU40" s="216"/>
      <c r="OV40" s="216"/>
      <c r="OW40" s="216"/>
      <c r="OX40" s="216"/>
      <c r="OY40" s="216"/>
      <c r="OZ40" s="216"/>
      <c r="PA40" s="216"/>
      <c r="PB40" s="216"/>
      <c r="PC40" s="216"/>
      <c r="PD40" s="216"/>
      <c r="PE40" s="216"/>
      <c r="PF40" s="216"/>
      <c r="PG40" s="216"/>
      <c r="PH40" s="216"/>
      <c r="PI40" s="216"/>
      <c r="PJ40" s="216"/>
      <c r="PK40" s="216"/>
      <c r="PL40" s="216"/>
      <c r="PM40" s="216"/>
      <c r="PN40" s="216"/>
      <c r="PO40" s="216"/>
      <c r="PP40" s="216"/>
      <c r="PQ40" s="216"/>
      <c r="PR40" s="216"/>
      <c r="PS40" s="216"/>
      <c r="PT40" s="216"/>
      <c r="PU40" s="216"/>
      <c r="PV40" s="216"/>
      <c r="PW40" s="216"/>
      <c r="PX40" s="216"/>
      <c r="PY40" s="216"/>
      <c r="PZ40" s="216"/>
      <c r="QA40" s="216"/>
      <c r="QB40" s="216"/>
      <c r="QC40" s="216"/>
      <c r="QD40" s="216"/>
      <c r="QE40" s="216"/>
      <c r="QF40" s="216"/>
      <c r="QG40" s="216"/>
      <c r="QH40" s="216"/>
      <c r="QI40" s="216"/>
      <c r="QJ40" s="216"/>
      <c r="QK40" s="216"/>
      <c r="QL40" s="216"/>
      <c r="QM40" s="216"/>
      <c r="QN40" s="216"/>
      <c r="QO40" s="216"/>
      <c r="QP40" s="216"/>
      <c r="QQ40" s="216"/>
      <c r="QR40" s="216"/>
      <c r="QS40" s="216"/>
      <c r="QT40" s="216"/>
      <c r="QU40" s="216"/>
      <c r="QV40" s="216"/>
      <c r="QW40" s="216"/>
      <c r="QX40" s="216"/>
      <c r="QY40" s="216"/>
      <c r="QZ40" s="216"/>
      <c r="RA40" s="216"/>
      <c r="RB40" s="216"/>
      <c r="RC40" s="216"/>
      <c r="RD40" s="216"/>
      <c r="RE40" s="216"/>
      <c r="RF40" s="216"/>
      <c r="RG40" s="216"/>
      <c r="RH40" s="216"/>
      <c r="RI40" s="216"/>
      <c r="RJ40" s="216"/>
      <c r="RK40" s="216"/>
      <c r="RL40" s="216"/>
      <c r="RM40" s="216"/>
      <c r="RN40" s="216"/>
      <c r="RO40" s="216"/>
      <c r="RP40" s="216"/>
      <c r="RQ40" s="216"/>
      <c r="RR40" s="216"/>
      <c r="RS40" s="216"/>
      <c r="RT40" s="216"/>
      <c r="RU40" s="216"/>
      <c r="RV40" s="216"/>
      <c r="RW40" s="216"/>
      <c r="RX40" s="216"/>
      <c r="RY40" s="216"/>
      <c r="RZ40" s="216"/>
      <c r="SA40" s="216"/>
      <c r="SB40" s="216"/>
      <c r="SC40" s="216"/>
      <c r="SD40" s="216"/>
      <c r="SE40" s="216"/>
      <c r="SF40" s="216"/>
      <c r="SG40" s="216"/>
      <c r="SH40" s="216"/>
      <c r="SI40" s="216"/>
      <c r="SJ40" s="216"/>
      <c r="SK40" s="216"/>
      <c r="SL40" s="216"/>
      <c r="SM40" s="216"/>
      <c r="SN40" s="216"/>
      <c r="SO40" s="216"/>
      <c r="SP40" s="216"/>
      <c r="SQ40" s="216"/>
      <c r="SR40" s="216"/>
      <c r="SS40" s="216"/>
      <c r="ST40" s="216"/>
      <c r="SU40" s="216"/>
      <c r="SV40" s="216"/>
      <c r="SW40" s="216"/>
      <c r="SX40" s="216"/>
      <c r="SY40" s="216"/>
      <c r="SZ40" s="216"/>
      <c r="TA40" s="216"/>
      <c r="TB40" s="216"/>
      <c r="TC40" s="216"/>
      <c r="TD40" s="216"/>
      <c r="TE40" s="216"/>
      <c r="TF40" s="216"/>
      <c r="TG40" s="216"/>
      <c r="TH40" s="216"/>
      <c r="TI40" s="216"/>
      <c r="TJ40" s="216"/>
      <c r="TK40" s="216"/>
      <c r="TL40" s="216"/>
      <c r="TM40" s="216"/>
      <c r="TN40" s="216"/>
      <c r="TO40" s="216"/>
      <c r="TP40" s="216"/>
      <c r="TQ40" s="216"/>
      <c r="TR40" s="216"/>
      <c r="TS40" s="216"/>
      <c r="TT40" s="216"/>
      <c r="TU40" s="216"/>
      <c r="TV40" s="216"/>
      <c r="TW40" s="216"/>
      <c r="TX40" s="216"/>
      <c r="TY40" s="216"/>
      <c r="TZ40" s="216"/>
      <c r="UA40" s="216"/>
      <c r="UB40" s="216"/>
      <c r="UC40" s="216"/>
      <c r="UD40" s="216"/>
      <c r="UE40" s="216"/>
      <c r="UF40" s="216"/>
      <c r="UG40" s="216"/>
      <c r="UH40" s="216"/>
      <c r="UI40" s="216"/>
      <c r="UJ40" s="216"/>
      <c r="UK40" s="216"/>
      <c r="UL40" s="216"/>
      <c r="UM40" s="216"/>
      <c r="UN40" s="216"/>
      <c r="UO40" s="216"/>
      <c r="UP40" s="216"/>
      <c r="UQ40" s="216"/>
      <c r="UR40" s="216"/>
      <c r="US40" s="216"/>
      <c r="UT40" s="216"/>
      <c r="UU40" s="216"/>
      <c r="UV40" s="216"/>
      <c r="UW40" s="216"/>
      <c r="UX40" s="216"/>
      <c r="UY40" s="216"/>
      <c r="UZ40" s="216"/>
      <c r="VA40" s="216"/>
      <c r="VB40" s="216"/>
      <c r="VC40" s="216"/>
      <c r="VD40" s="216"/>
      <c r="VE40" s="216"/>
      <c r="VF40" s="216"/>
      <c r="VG40" s="216"/>
      <c r="VH40" s="216"/>
      <c r="VI40" s="216"/>
      <c r="VJ40" s="216"/>
      <c r="VK40" s="216"/>
      <c r="VL40" s="216"/>
      <c r="VM40" s="216"/>
      <c r="VN40" s="216"/>
      <c r="VO40" s="216"/>
      <c r="VP40" s="216"/>
      <c r="VQ40" s="216"/>
      <c r="VR40" s="216"/>
      <c r="VS40" s="216"/>
      <c r="VT40" s="216"/>
      <c r="VU40" s="216"/>
      <c r="VV40" s="216"/>
      <c r="VW40" s="216"/>
      <c r="VX40" s="216"/>
      <c r="VY40" s="216"/>
      <c r="VZ40" s="216"/>
      <c r="WA40" s="216"/>
      <c r="WB40" s="216"/>
      <c r="WC40" s="216"/>
      <c r="WD40" s="216"/>
      <c r="WE40" s="216"/>
      <c r="WF40" s="216"/>
      <c r="WG40" s="216"/>
      <c r="WH40" s="216"/>
      <c r="WI40" s="216"/>
      <c r="WJ40" s="216"/>
      <c r="WK40" s="216"/>
      <c r="WL40" s="216"/>
      <c r="WM40" s="216"/>
      <c r="WN40" s="216"/>
      <c r="WO40" s="216"/>
      <c r="WP40" s="216"/>
      <c r="WQ40" s="216"/>
      <c r="WR40" s="216"/>
      <c r="WS40" s="216"/>
      <c r="WT40" s="216"/>
      <c r="WU40" s="216"/>
      <c r="WV40" s="216"/>
      <c r="WW40" s="216"/>
      <c r="WX40" s="216"/>
      <c r="WY40" s="216"/>
      <c r="WZ40" s="216"/>
      <c r="XA40" s="216"/>
      <c r="XB40" s="216"/>
      <c r="XC40" s="216"/>
      <c r="XD40" s="216"/>
      <c r="XE40" s="216"/>
      <c r="XF40" s="216"/>
      <c r="XG40" s="216"/>
      <c r="XH40" s="216"/>
      <c r="XI40" s="216"/>
      <c r="XJ40" s="216"/>
      <c r="XK40" s="216"/>
      <c r="XL40" s="216"/>
      <c r="XM40" s="216"/>
      <c r="XN40" s="216"/>
      <c r="XO40" s="216"/>
      <c r="XP40" s="216"/>
      <c r="XQ40" s="216"/>
      <c r="XR40" s="216"/>
      <c r="XS40" s="216"/>
      <c r="XT40" s="216"/>
      <c r="XU40" s="216"/>
      <c r="XV40" s="216"/>
      <c r="XW40" s="216"/>
      <c r="XX40" s="216"/>
      <c r="XY40" s="216"/>
      <c r="XZ40" s="216"/>
      <c r="YA40" s="216"/>
      <c r="YB40" s="216"/>
      <c r="YC40" s="216"/>
      <c r="YD40" s="216"/>
      <c r="YE40" s="216"/>
      <c r="YF40" s="216"/>
      <c r="YG40" s="216"/>
      <c r="YH40" s="216"/>
      <c r="YI40" s="216"/>
      <c r="YJ40" s="216"/>
      <c r="YK40" s="216"/>
      <c r="YL40" s="216"/>
      <c r="YM40" s="216"/>
      <c r="YN40" s="216"/>
      <c r="YO40" s="216"/>
      <c r="YP40" s="216"/>
      <c r="YQ40" s="216"/>
      <c r="YR40" s="216"/>
      <c r="YS40" s="216"/>
      <c r="YT40" s="216"/>
      <c r="YU40" s="216"/>
      <c r="YV40" s="216"/>
      <c r="YW40" s="216"/>
      <c r="YX40" s="216"/>
      <c r="YY40" s="216"/>
      <c r="YZ40" s="216"/>
      <c r="ZA40" s="216"/>
      <c r="ZB40" s="216"/>
      <c r="ZC40" s="216"/>
      <c r="ZD40" s="216"/>
      <c r="ZE40" s="216"/>
      <c r="ZF40" s="216"/>
      <c r="ZG40" s="216"/>
      <c r="ZH40" s="216"/>
      <c r="ZI40" s="216"/>
      <c r="ZJ40" s="216"/>
      <c r="ZK40" s="216"/>
      <c r="ZL40" s="216"/>
      <c r="ZM40" s="216"/>
      <c r="ZN40" s="216"/>
      <c r="ZO40" s="216"/>
      <c r="ZP40" s="216"/>
      <c r="ZQ40" s="216"/>
      <c r="ZR40" s="216"/>
      <c r="ZS40" s="216"/>
      <c r="ZT40" s="216"/>
      <c r="ZU40" s="216"/>
      <c r="ZV40" s="216"/>
      <c r="ZW40" s="216"/>
      <c r="ZX40" s="216"/>
      <c r="ZY40" s="216"/>
      <c r="ZZ40" s="216"/>
      <c r="AAA40" s="216"/>
      <c r="AAB40" s="216"/>
      <c r="AAC40" s="216"/>
      <c r="AAD40" s="216"/>
      <c r="AAE40" s="216"/>
      <c r="AAF40" s="216"/>
      <c r="AAG40" s="216"/>
      <c r="AAH40" s="216"/>
      <c r="AAI40" s="216"/>
      <c r="AAJ40" s="216"/>
      <c r="AAK40" s="216"/>
      <c r="AAL40" s="216"/>
      <c r="AAM40" s="216"/>
      <c r="AAN40" s="216"/>
      <c r="AAO40" s="216"/>
      <c r="AAP40" s="216"/>
      <c r="AAQ40" s="216"/>
      <c r="AAR40" s="216"/>
      <c r="AAS40" s="216"/>
      <c r="AAT40" s="216"/>
      <c r="AAU40" s="216"/>
      <c r="AAV40" s="216"/>
      <c r="AAW40" s="216"/>
      <c r="AAX40" s="216"/>
      <c r="AAY40" s="216"/>
      <c r="AAZ40" s="216"/>
      <c r="ABA40" s="216"/>
      <c r="ABB40" s="216"/>
      <c r="ABC40" s="216"/>
      <c r="ABD40" s="216"/>
      <c r="ABE40" s="216"/>
      <c r="ABF40" s="216"/>
      <c r="ABG40" s="216"/>
      <c r="ABH40" s="216"/>
      <c r="ABI40" s="216"/>
      <c r="ABJ40" s="216"/>
      <c r="ABK40" s="216"/>
      <c r="ABL40" s="216"/>
      <c r="ABM40" s="216"/>
      <c r="ABN40" s="216"/>
      <c r="ABO40" s="216"/>
      <c r="ABP40" s="216"/>
      <c r="ABQ40" s="216"/>
      <c r="ABR40" s="216"/>
      <c r="ABS40" s="216"/>
      <c r="ABT40" s="216"/>
      <c r="ABU40" s="216"/>
      <c r="ABV40" s="216"/>
      <c r="ABW40" s="216"/>
      <c r="ABX40" s="216"/>
      <c r="ABY40" s="216"/>
      <c r="ABZ40" s="216"/>
      <c r="ACA40" s="216"/>
      <c r="ACB40" s="216"/>
      <c r="ACC40" s="216"/>
      <c r="ACD40" s="216"/>
      <c r="ACE40" s="216"/>
      <c r="ACF40" s="216"/>
      <c r="ACG40" s="216"/>
      <c r="ACH40" s="216"/>
      <c r="ACI40" s="216"/>
      <c r="ACJ40" s="216"/>
      <c r="ACK40" s="216"/>
      <c r="ACL40" s="216"/>
      <c r="ACM40" s="216"/>
      <c r="ACN40" s="216"/>
      <c r="ACO40" s="216"/>
      <c r="ACP40" s="216"/>
      <c r="ACQ40" s="216"/>
      <c r="ACR40" s="216"/>
      <c r="ACS40" s="216"/>
      <c r="ACT40" s="216"/>
      <c r="ACU40" s="216"/>
      <c r="ACV40" s="216"/>
      <c r="ACW40" s="216"/>
      <c r="ACX40" s="216"/>
      <c r="ACY40" s="216"/>
      <c r="ACZ40" s="216"/>
      <c r="ADA40" s="216"/>
      <c r="ADB40" s="216"/>
      <c r="ADC40" s="216"/>
      <c r="ADD40" s="216"/>
      <c r="ADE40" s="216"/>
      <c r="ADF40" s="216"/>
      <c r="ADG40" s="216"/>
      <c r="ADH40" s="216"/>
      <c r="ADI40" s="216"/>
      <c r="ADJ40" s="216"/>
      <c r="ADK40" s="216"/>
      <c r="ADL40" s="216"/>
      <c r="ADM40" s="216"/>
      <c r="ADN40" s="216"/>
      <c r="ADO40" s="216"/>
      <c r="ADP40" s="216"/>
      <c r="ADQ40" s="216"/>
      <c r="ADR40" s="216"/>
      <c r="ADS40" s="216"/>
      <c r="ADT40" s="216"/>
      <c r="ADU40" s="216"/>
      <c r="ADV40" s="216"/>
      <c r="ADW40" s="216"/>
      <c r="ADX40" s="216"/>
      <c r="ADY40" s="216"/>
      <c r="ADZ40" s="216"/>
      <c r="AEA40" s="216"/>
      <c r="AEB40" s="216"/>
      <c r="AEC40" s="216"/>
      <c r="AED40" s="216"/>
      <c r="AEE40" s="216"/>
      <c r="AEF40" s="216"/>
      <c r="AEG40" s="216"/>
      <c r="AEH40" s="216"/>
      <c r="AEI40" s="216"/>
      <c r="AEJ40" s="216"/>
      <c r="AEK40" s="216"/>
      <c r="AEL40" s="216"/>
      <c r="AEM40" s="216"/>
      <c r="AEN40" s="216"/>
      <c r="AEO40" s="216"/>
      <c r="AEP40" s="216"/>
      <c r="AEQ40" s="216"/>
      <c r="AER40" s="216"/>
      <c r="AES40" s="216"/>
      <c r="AET40" s="216"/>
      <c r="AEU40" s="216"/>
      <c r="AEV40" s="216"/>
      <c r="AEW40" s="216"/>
      <c r="AEX40" s="216"/>
      <c r="AEY40" s="216"/>
      <c r="AEZ40" s="216"/>
      <c r="AFA40" s="216"/>
      <c r="AFB40" s="216"/>
      <c r="AFC40" s="216"/>
      <c r="AFD40" s="216"/>
      <c r="AFE40" s="216"/>
      <c r="AFF40" s="216"/>
      <c r="AFG40" s="216"/>
      <c r="AFH40" s="216"/>
      <c r="AFI40" s="216"/>
      <c r="AFJ40" s="216"/>
      <c r="AFK40" s="216"/>
      <c r="AFL40" s="216"/>
      <c r="AFM40" s="216"/>
      <c r="AFN40" s="216"/>
      <c r="AFO40" s="216"/>
      <c r="AFP40" s="216"/>
      <c r="AFQ40" s="216"/>
      <c r="AFR40" s="216"/>
      <c r="AFS40" s="216"/>
      <c r="AFT40" s="216"/>
      <c r="AFU40" s="216"/>
      <c r="AFV40" s="216"/>
      <c r="AFW40" s="216"/>
      <c r="AFX40" s="216"/>
      <c r="AFY40" s="216"/>
      <c r="AFZ40" s="216"/>
      <c r="AGA40" s="216"/>
      <c r="AGB40" s="216"/>
      <c r="AGC40" s="216"/>
      <c r="AGD40" s="216"/>
      <c r="AGE40" s="216"/>
      <c r="AGF40" s="216"/>
      <c r="AGG40" s="216"/>
      <c r="AGH40" s="216"/>
      <c r="AGI40" s="216"/>
      <c r="AGJ40" s="216"/>
      <c r="AGK40" s="216"/>
      <c r="AGL40" s="216"/>
      <c r="AGM40" s="216"/>
      <c r="AGN40" s="216"/>
      <c r="AGO40" s="216"/>
      <c r="AGP40" s="216"/>
      <c r="AGQ40" s="216"/>
      <c r="AGR40" s="216"/>
      <c r="AGS40" s="216"/>
      <c r="AGT40" s="216"/>
      <c r="AGU40" s="216"/>
      <c r="AGV40" s="216"/>
      <c r="AGW40" s="216"/>
      <c r="AGX40" s="216"/>
      <c r="AGY40" s="216"/>
      <c r="AGZ40" s="216"/>
      <c r="AHA40" s="216"/>
      <c r="AHB40" s="216"/>
      <c r="AHC40" s="216"/>
      <c r="AHD40" s="216"/>
      <c r="AHE40" s="216"/>
      <c r="AHF40" s="216"/>
      <c r="AHG40" s="216"/>
      <c r="AHH40" s="216"/>
      <c r="AHI40" s="216"/>
      <c r="AHJ40" s="216"/>
      <c r="AHK40" s="216"/>
      <c r="AHL40" s="216"/>
      <c r="AHM40" s="216"/>
      <c r="AHN40" s="216"/>
      <c r="AHO40" s="216"/>
      <c r="AHP40" s="216"/>
      <c r="AHQ40" s="216"/>
      <c r="AHR40" s="216"/>
      <c r="AHS40" s="216"/>
      <c r="AHT40" s="216"/>
      <c r="AHU40" s="216"/>
      <c r="AHV40" s="216"/>
      <c r="AHW40" s="216"/>
      <c r="AHX40" s="216"/>
      <c r="AHY40" s="216"/>
      <c r="AHZ40" s="216"/>
      <c r="AIA40" s="216"/>
      <c r="AIB40" s="216"/>
      <c r="AIC40" s="216"/>
      <c r="AID40" s="216"/>
      <c r="AIE40" s="216"/>
      <c r="AIF40" s="216"/>
      <c r="AIG40" s="216"/>
      <c r="AIH40" s="216"/>
      <c r="AII40" s="216"/>
      <c r="AIJ40" s="216"/>
      <c r="AIK40" s="216"/>
      <c r="AIL40" s="216"/>
      <c r="AIM40" s="216"/>
      <c r="AIN40" s="216"/>
      <c r="AIO40" s="216"/>
      <c r="AIP40" s="216"/>
      <c r="AIQ40" s="216"/>
      <c r="AIR40" s="216"/>
      <c r="AIS40" s="216"/>
      <c r="AIT40" s="216"/>
      <c r="AIU40" s="216"/>
      <c r="AIV40" s="216"/>
      <c r="AIW40" s="216"/>
      <c r="AIX40" s="216"/>
      <c r="AIY40" s="216"/>
      <c r="AIZ40" s="216"/>
      <c r="AJA40" s="216"/>
      <c r="AJB40" s="216"/>
      <c r="AJC40" s="216"/>
      <c r="AJD40" s="216"/>
      <c r="AJE40" s="216"/>
      <c r="AJF40" s="216"/>
      <c r="AJG40" s="216"/>
      <c r="AJH40" s="216"/>
      <c r="AJI40" s="216"/>
      <c r="AJJ40" s="216"/>
      <c r="AJK40" s="216"/>
      <c r="AJL40" s="216"/>
      <c r="AJM40" s="216"/>
      <c r="AJN40" s="216"/>
      <c r="AJO40" s="216"/>
      <c r="AJP40" s="216"/>
      <c r="AJQ40" s="216"/>
      <c r="AJR40" s="216"/>
      <c r="AJS40" s="216"/>
      <c r="AJT40" s="216"/>
      <c r="AJU40" s="216"/>
      <c r="AJV40" s="216"/>
      <c r="AJW40" s="216"/>
      <c r="AJX40" s="216"/>
      <c r="AJY40" s="216"/>
      <c r="AJZ40" s="216"/>
      <c r="AKA40" s="216"/>
      <c r="AKB40" s="216"/>
      <c r="AKC40" s="216"/>
      <c r="AKD40" s="216"/>
      <c r="AKE40" s="216"/>
      <c r="AKF40" s="216"/>
      <c r="AKG40" s="216"/>
      <c r="AKH40" s="216"/>
      <c r="AKI40" s="216"/>
      <c r="AKJ40" s="216"/>
      <c r="AKK40" s="216"/>
      <c r="AKL40" s="216"/>
      <c r="AKM40" s="216"/>
      <c r="AKN40" s="216"/>
      <c r="AKO40" s="216"/>
      <c r="AKP40" s="216"/>
      <c r="AKQ40" s="216"/>
      <c r="AKR40" s="216"/>
      <c r="AKS40" s="216"/>
      <c r="AKT40" s="216"/>
      <c r="AKU40" s="216"/>
      <c r="AKV40" s="216"/>
      <c r="AKW40" s="216"/>
      <c r="AKX40" s="216"/>
      <c r="AKY40" s="216"/>
      <c r="AKZ40" s="216"/>
      <c r="ALA40" s="216"/>
      <c r="ALB40" s="216"/>
      <c r="ALC40" s="216"/>
      <c r="ALD40" s="216"/>
      <c r="ALE40" s="216"/>
      <c r="ALF40" s="216"/>
      <c r="ALG40" s="216"/>
      <c r="ALH40" s="216"/>
      <c r="ALI40" s="216"/>
      <c r="ALJ40" s="216"/>
      <c r="ALK40" s="216"/>
      <c r="ALL40" s="216"/>
      <c r="ALM40" s="216"/>
      <c r="ALN40" s="216"/>
      <c r="ALO40" s="216"/>
      <c r="ALP40" s="216"/>
      <c r="ALQ40" s="216"/>
      <c r="ALR40" s="216"/>
      <c r="ALS40" s="216"/>
      <c r="ALT40" s="216"/>
      <c r="ALU40" s="216"/>
      <c r="ALV40" s="216"/>
      <c r="ALW40" s="216"/>
      <c r="ALX40" s="216"/>
      <c r="ALY40" s="216"/>
      <c r="ALZ40" s="216"/>
      <c r="AMA40" s="216"/>
      <c r="AMB40" s="216"/>
      <c r="AMC40" s="216"/>
      <c r="AMD40" s="216"/>
      <c r="AME40" s="216"/>
      <c r="AMF40" s="216"/>
      <c r="AMG40" s="216"/>
      <c r="AMH40" s="216"/>
      <c r="AMI40" s="216"/>
      <c r="AMJ40" s="216"/>
      <c r="AMK40" s="216"/>
      <c r="AML40" s="216"/>
      <c r="AMM40" s="216"/>
      <c r="AMN40" s="216"/>
      <c r="AMO40" s="216"/>
      <c r="AMP40" s="216"/>
      <c r="AMQ40" s="216"/>
      <c r="AMR40" s="216"/>
      <c r="AMS40" s="216"/>
      <c r="AMT40" s="216"/>
      <c r="AMU40" s="216"/>
      <c r="AMV40" s="216"/>
      <c r="AMW40" s="216"/>
      <c r="AMX40" s="216"/>
      <c r="AMY40" s="216"/>
      <c r="AMZ40" s="216"/>
      <c r="ANA40" s="216"/>
      <c r="ANB40" s="216"/>
      <c r="ANC40" s="216"/>
      <c r="AND40" s="216"/>
      <c r="ANE40" s="216"/>
      <c r="ANF40" s="216"/>
      <c r="ANG40" s="216"/>
      <c r="ANH40" s="216"/>
      <c r="ANI40" s="216"/>
      <c r="ANJ40" s="216"/>
      <c r="ANK40" s="216"/>
      <c r="ANL40" s="216"/>
      <c r="ANM40" s="216"/>
      <c r="ANN40" s="216"/>
      <c r="ANO40" s="216"/>
      <c r="ANP40" s="216"/>
      <c r="ANQ40" s="216"/>
      <c r="ANR40" s="216"/>
      <c r="ANS40" s="216"/>
      <c r="ANT40" s="216"/>
      <c r="ANU40" s="216"/>
      <c r="ANV40" s="216"/>
      <c r="ANW40" s="216"/>
      <c r="ANX40" s="216"/>
      <c r="ANY40" s="216"/>
      <c r="ANZ40" s="216"/>
      <c r="AOA40" s="216"/>
      <c r="AOB40" s="216"/>
      <c r="AOC40" s="216"/>
      <c r="AOD40" s="216"/>
      <c r="AOE40" s="216"/>
      <c r="AOF40" s="216"/>
      <c r="AOG40" s="216"/>
      <c r="AOH40" s="216"/>
      <c r="AOI40" s="216"/>
      <c r="AOJ40" s="216"/>
      <c r="AOK40" s="216"/>
      <c r="AOL40" s="216"/>
      <c r="AOM40" s="216"/>
      <c r="AON40" s="216"/>
      <c r="AOO40" s="216"/>
      <c r="AOP40" s="216"/>
      <c r="AOQ40" s="216"/>
      <c r="AOR40" s="216"/>
      <c r="AOS40" s="216"/>
      <c r="AOT40" s="216"/>
      <c r="AOU40" s="216"/>
      <c r="AOV40" s="216"/>
      <c r="AOW40" s="216"/>
      <c r="AOX40" s="216"/>
      <c r="AOY40" s="216"/>
      <c r="AOZ40" s="216"/>
      <c r="APA40" s="216"/>
      <c r="APB40" s="216"/>
      <c r="APC40" s="216"/>
      <c r="APD40" s="216"/>
      <c r="APE40" s="216"/>
      <c r="APF40" s="216"/>
      <c r="APG40" s="216"/>
      <c r="APH40" s="216"/>
      <c r="API40" s="216"/>
      <c r="APJ40" s="216"/>
      <c r="APK40" s="216"/>
      <c r="APL40" s="216"/>
      <c r="APM40" s="216"/>
      <c r="APN40" s="216"/>
      <c r="APO40" s="216"/>
      <c r="APP40" s="216"/>
      <c r="APQ40" s="216"/>
      <c r="APR40" s="216"/>
      <c r="APS40" s="216"/>
      <c r="APT40" s="216"/>
      <c r="APU40" s="216"/>
      <c r="APV40" s="216"/>
      <c r="APW40" s="216"/>
      <c r="APX40" s="216"/>
      <c r="APY40" s="216"/>
      <c r="APZ40" s="216"/>
      <c r="AQA40" s="216"/>
      <c r="AQB40" s="216"/>
      <c r="AQC40" s="216"/>
      <c r="AQD40" s="216"/>
      <c r="AQE40" s="216"/>
      <c r="AQF40" s="216"/>
      <c r="AQG40" s="216"/>
      <c r="AQH40" s="216"/>
      <c r="AQI40" s="216"/>
      <c r="AQJ40" s="216"/>
      <c r="AQK40" s="216"/>
      <c r="AQL40" s="216"/>
      <c r="AQM40" s="216"/>
      <c r="AQN40" s="216"/>
      <c r="AQO40" s="216"/>
      <c r="AQP40" s="216"/>
      <c r="AQQ40" s="216"/>
      <c r="AQR40" s="216"/>
      <c r="AQS40" s="216"/>
      <c r="AQT40" s="216"/>
      <c r="AQU40" s="216"/>
      <c r="AQV40" s="216"/>
      <c r="AQW40" s="216"/>
      <c r="AQX40" s="216"/>
      <c r="AQY40" s="216"/>
      <c r="AQZ40" s="216"/>
      <c r="ARA40" s="216"/>
      <c r="ARB40" s="216"/>
      <c r="ARC40" s="216"/>
      <c r="ARD40" s="216"/>
      <c r="ARE40" s="216"/>
      <c r="ARF40" s="216"/>
      <c r="ARG40" s="216"/>
      <c r="ARH40" s="216"/>
      <c r="ARI40" s="216"/>
      <c r="ARJ40" s="216"/>
      <c r="ARK40" s="216"/>
      <c r="ARL40" s="216"/>
      <c r="ARM40" s="216"/>
      <c r="ARN40" s="216"/>
      <c r="ARO40" s="216"/>
      <c r="ARP40" s="216"/>
      <c r="ARQ40" s="216"/>
      <c r="ARR40" s="216"/>
      <c r="ARS40" s="216"/>
      <c r="ART40" s="216"/>
      <c r="ARU40" s="216"/>
      <c r="ARV40" s="216"/>
      <c r="ARW40" s="216"/>
      <c r="ARX40" s="216"/>
      <c r="ARY40" s="216"/>
      <c r="ARZ40" s="216"/>
      <c r="ASA40" s="216"/>
      <c r="ASB40" s="216"/>
      <c r="ASC40" s="216"/>
      <c r="ASD40" s="216"/>
      <c r="ASE40" s="216"/>
      <c r="ASF40" s="216"/>
      <c r="ASG40" s="216"/>
      <c r="ASH40" s="216"/>
      <c r="ASI40" s="216"/>
      <c r="ASJ40" s="216"/>
      <c r="ASK40" s="216"/>
      <c r="ASL40" s="216"/>
      <c r="ASM40" s="216"/>
      <c r="ASN40" s="216"/>
      <c r="ASO40" s="216"/>
      <c r="ASP40" s="216"/>
      <c r="ASQ40" s="216"/>
      <c r="ASR40" s="216"/>
      <c r="ASS40" s="216"/>
      <c r="AST40" s="216"/>
      <c r="ASU40" s="216"/>
      <c r="ASV40" s="216"/>
      <c r="ASW40" s="216"/>
      <c r="ASX40" s="216"/>
      <c r="ASY40" s="216"/>
      <c r="ASZ40" s="216"/>
      <c r="ATA40" s="216"/>
      <c r="ATB40" s="216"/>
      <c r="ATC40" s="216"/>
      <c r="ATD40" s="216"/>
      <c r="ATE40" s="216"/>
      <c r="ATF40" s="216"/>
      <c r="ATG40" s="216"/>
      <c r="ATH40" s="216"/>
      <c r="ATI40" s="216"/>
      <c r="ATJ40" s="216"/>
      <c r="ATK40" s="216"/>
      <c r="ATL40" s="216"/>
      <c r="ATM40" s="216"/>
      <c r="ATN40" s="216"/>
      <c r="ATO40" s="216"/>
      <c r="ATP40" s="216"/>
      <c r="ATQ40" s="216"/>
      <c r="ATR40" s="216"/>
      <c r="ATS40" s="216"/>
      <c r="ATT40" s="216"/>
      <c r="ATU40" s="216"/>
      <c r="ATV40" s="216"/>
      <c r="ATW40" s="216"/>
      <c r="ATX40" s="216"/>
      <c r="ATY40" s="216"/>
      <c r="ATZ40" s="216"/>
      <c r="AUA40" s="216"/>
      <c r="AUB40" s="216"/>
      <c r="AUC40" s="216"/>
      <c r="AUD40" s="216"/>
      <c r="AUE40" s="216"/>
      <c r="AUF40" s="216"/>
      <c r="AUG40" s="216"/>
      <c r="AUH40" s="216"/>
      <c r="AUI40" s="216"/>
      <c r="AUJ40" s="216"/>
      <c r="AUK40" s="216"/>
      <c r="AUL40" s="216"/>
      <c r="AUM40" s="216"/>
      <c r="AUN40" s="216"/>
      <c r="AUO40" s="216"/>
      <c r="AUP40" s="216"/>
      <c r="AUQ40" s="216"/>
      <c r="AUR40" s="216"/>
      <c r="AUS40" s="216"/>
      <c r="AUT40" s="216"/>
      <c r="AUU40" s="216"/>
      <c r="AUV40" s="216"/>
      <c r="AUW40" s="216"/>
      <c r="AUX40" s="216"/>
      <c r="AUY40" s="216"/>
      <c r="AUZ40" s="216"/>
      <c r="AVA40" s="216"/>
      <c r="AVB40" s="216"/>
      <c r="AVC40" s="216"/>
      <c r="AVD40" s="216"/>
      <c r="AVE40" s="216"/>
      <c r="AVF40" s="216"/>
      <c r="AVG40" s="216"/>
      <c r="AVH40" s="216"/>
      <c r="AVI40" s="216"/>
      <c r="AVJ40" s="216"/>
      <c r="AVK40" s="216"/>
      <c r="AVL40" s="216"/>
      <c r="AVM40" s="216"/>
      <c r="AVN40" s="216"/>
      <c r="AVO40" s="216"/>
      <c r="AVP40" s="216"/>
      <c r="AVQ40" s="216"/>
      <c r="AVR40" s="216"/>
      <c r="AVS40" s="216"/>
      <c r="AVT40" s="216"/>
      <c r="AVU40" s="216"/>
      <c r="AVV40" s="216"/>
      <c r="AVW40" s="216"/>
      <c r="AVX40" s="216"/>
      <c r="AVY40" s="216"/>
      <c r="AVZ40" s="216"/>
      <c r="AWA40" s="216"/>
      <c r="AWB40" s="216"/>
      <c r="AWC40" s="216"/>
      <c r="AWD40" s="216"/>
      <c r="AWE40" s="216"/>
      <c r="AWF40" s="216"/>
      <c r="AWG40" s="216"/>
      <c r="AWH40" s="216"/>
      <c r="AWI40" s="216"/>
      <c r="AWJ40" s="216"/>
      <c r="AWK40" s="216"/>
      <c r="AWL40" s="216"/>
      <c r="AWM40" s="216"/>
      <c r="AWN40" s="216"/>
      <c r="AWO40" s="216"/>
      <c r="AWP40" s="216"/>
      <c r="AWQ40" s="216"/>
      <c r="AWR40" s="216"/>
      <c r="AWS40" s="216"/>
      <c r="AWT40" s="216"/>
      <c r="AWU40" s="216"/>
      <c r="AWV40" s="216"/>
      <c r="AWW40" s="216"/>
      <c r="AWX40" s="216"/>
      <c r="AWY40" s="216"/>
      <c r="AWZ40" s="216"/>
      <c r="AXA40" s="216"/>
      <c r="AXB40" s="216"/>
      <c r="AXC40" s="216"/>
      <c r="AXD40" s="216"/>
      <c r="AXE40" s="216"/>
      <c r="AXF40" s="216"/>
      <c r="AXG40" s="216"/>
      <c r="AXH40" s="216"/>
      <c r="AXI40" s="216"/>
      <c r="AXJ40" s="216"/>
      <c r="AXK40" s="216"/>
      <c r="AXL40" s="216"/>
      <c r="AXM40" s="216"/>
      <c r="AXN40" s="216"/>
      <c r="AXO40" s="216"/>
      <c r="AXP40" s="216"/>
      <c r="AXQ40" s="216"/>
      <c r="AXR40" s="216"/>
      <c r="AXS40" s="216"/>
      <c r="AXT40" s="216"/>
      <c r="AXU40" s="216"/>
      <c r="AXV40" s="216"/>
      <c r="AXW40" s="216"/>
      <c r="AXX40" s="216"/>
      <c r="AXY40" s="216"/>
      <c r="AXZ40" s="216"/>
      <c r="AYA40" s="216"/>
      <c r="AYB40" s="216"/>
      <c r="AYC40" s="216"/>
      <c r="AYD40" s="216"/>
      <c r="AYE40" s="216"/>
      <c r="AYF40" s="216"/>
      <c r="AYG40" s="216"/>
      <c r="AYH40" s="216"/>
      <c r="AYI40" s="216"/>
      <c r="AYJ40" s="216"/>
      <c r="AYK40" s="216"/>
      <c r="AYL40" s="216"/>
      <c r="AYM40" s="216"/>
      <c r="AYN40" s="216"/>
      <c r="AYO40" s="216"/>
      <c r="AYP40" s="216"/>
      <c r="AYQ40" s="216"/>
      <c r="AYR40" s="216"/>
      <c r="AYS40" s="216"/>
      <c r="AYT40" s="216"/>
      <c r="AYU40" s="216"/>
      <c r="AYV40" s="216"/>
      <c r="AYW40" s="216"/>
      <c r="AYX40" s="216"/>
      <c r="AYY40" s="216"/>
      <c r="AYZ40" s="216"/>
      <c r="AZA40" s="216"/>
      <c r="AZB40" s="216"/>
      <c r="AZC40" s="216"/>
      <c r="AZD40" s="216"/>
      <c r="AZE40" s="216"/>
      <c r="AZF40" s="216"/>
      <c r="AZG40" s="216"/>
      <c r="AZH40" s="216"/>
      <c r="AZI40" s="216"/>
      <c r="AZJ40" s="216"/>
      <c r="AZK40" s="216"/>
      <c r="AZL40" s="216"/>
      <c r="AZM40" s="216"/>
      <c r="AZN40" s="216"/>
      <c r="AZO40" s="216"/>
      <c r="AZP40" s="216"/>
      <c r="AZQ40" s="216"/>
      <c r="AZR40" s="216"/>
      <c r="AZS40" s="216"/>
      <c r="AZT40" s="216"/>
      <c r="AZU40" s="216"/>
      <c r="AZV40" s="216"/>
      <c r="AZW40" s="216"/>
      <c r="AZX40" s="216"/>
      <c r="AZY40" s="216"/>
      <c r="AZZ40" s="216"/>
      <c r="BAA40" s="216"/>
      <c r="BAB40" s="216"/>
      <c r="BAC40" s="216"/>
      <c r="BAD40" s="216"/>
      <c r="BAE40" s="216"/>
      <c r="BAF40" s="216"/>
      <c r="BAG40" s="216"/>
      <c r="BAH40" s="216"/>
      <c r="BAI40" s="216"/>
      <c r="BAJ40" s="216"/>
      <c r="BAK40" s="216"/>
      <c r="BAL40" s="216"/>
      <c r="BAM40" s="216"/>
      <c r="BAN40" s="216"/>
      <c r="BAO40" s="216"/>
      <c r="BAP40" s="216"/>
      <c r="BAQ40" s="216"/>
      <c r="BAR40" s="216"/>
      <c r="BAS40" s="216"/>
      <c r="BAT40" s="216"/>
      <c r="BAU40" s="216"/>
      <c r="BAV40" s="216"/>
      <c r="BAW40" s="216"/>
      <c r="BAX40" s="216"/>
      <c r="BAY40" s="216"/>
      <c r="BAZ40" s="216"/>
      <c r="BBA40" s="216"/>
      <c r="BBB40" s="216"/>
      <c r="BBC40" s="216"/>
      <c r="BBD40" s="216"/>
      <c r="BBE40" s="216"/>
      <c r="BBF40" s="216"/>
      <c r="BBG40" s="216"/>
      <c r="BBH40" s="216"/>
      <c r="BBI40" s="216"/>
      <c r="BBJ40" s="216"/>
      <c r="BBK40" s="216"/>
      <c r="BBL40" s="216"/>
      <c r="BBM40" s="216"/>
      <c r="BBN40" s="216"/>
      <c r="BBO40" s="216"/>
      <c r="BBP40" s="216"/>
      <c r="BBQ40" s="216"/>
      <c r="BBR40" s="216"/>
      <c r="BBS40" s="216"/>
      <c r="BBT40" s="216"/>
      <c r="BBU40" s="216"/>
      <c r="BBV40" s="216"/>
      <c r="BBW40" s="216"/>
      <c r="BBX40" s="216"/>
      <c r="BBY40" s="216"/>
      <c r="BBZ40" s="216"/>
      <c r="BCA40" s="216"/>
      <c r="BCB40" s="216"/>
      <c r="BCC40" s="216"/>
      <c r="BCD40" s="216"/>
      <c r="BCE40" s="216"/>
      <c r="BCF40" s="216"/>
      <c r="BCG40" s="216"/>
      <c r="BCH40" s="216"/>
      <c r="BCI40" s="216"/>
      <c r="BCJ40" s="216"/>
      <c r="BCK40" s="216"/>
      <c r="BCL40" s="216"/>
      <c r="BCM40" s="216"/>
      <c r="BCN40" s="216"/>
      <c r="BCO40" s="216"/>
      <c r="BCP40" s="216"/>
      <c r="BCQ40" s="216"/>
      <c r="BCR40" s="216"/>
      <c r="BCS40" s="216"/>
      <c r="BCT40" s="216"/>
      <c r="BCU40" s="216"/>
      <c r="BCV40" s="216"/>
      <c r="BCW40" s="216"/>
      <c r="BCX40" s="216"/>
      <c r="BCY40" s="216"/>
      <c r="BCZ40" s="216"/>
      <c r="BDA40" s="216"/>
      <c r="BDB40" s="216"/>
      <c r="BDC40" s="216"/>
      <c r="BDD40" s="216"/>
      <c r="BDE40" s="216"/>
      <c r="BDF40" s="216"/>
      <c r="BDG40" s="216"/>
      <c r="BDH40" s="216"/>
      <c r="BDI40" s="216"/>
      <c r="BDJ40" s="216"/>
      <c r="BDK40" s="216"/>
      <c r="BDL40" s="216"/>
      <c r="BDM40" s="216"/>
      <c r="BDN40" s="216"/>
      <c r="BDO40" s="216"/>
      <c r="BDP40" s="216"/>
      <c r="BDQ40" s="216"/>
      <c r="BDR40" s="216"/>
      <c r="BDS40" s="216"/>
      <c r="BDT40" s="216"/>
      <c r="BDU40" s="216"/>
      <c r="BDV40" s="216"/>
      <c r="BDW40" s="216"/>
      <c r="BDX40" s="216"/>
      <c r="BDY40" s="216"/>
      <c r="BDZ40" s="216"/>
      <c r="BEA40" s="216"/>
      <c r="BEB40" s="216"/>
      <c r="BEC40" s="216"/>
      <c r="BED40" s="216"/>
      <c r="BEE40" s="216"/>
      <c r="BEF40" s="216"/>
      <c r="BEG40" s="216"/>
      <c r="BEH40" s="216"/>
      <c r="BEI40" s="216"/>
      <c r="BEJ40" s="216"/>
      <c r="BEK40" s="216"/>
      <c r="BEL40" s="216"/>
      <c r="BEM40" s="216"/>
      <c r="BEN40" s="216"/>
      <c r="BEO40" s="216"/>
      <c r="BEP40" s="216"/>
      <c r="BEQ40" s="216"/>
      <c r="BER40" s="216"/>
      <c r="BES40" s="216"/>
      <c r="BET40" s="216"/>
      <c r="BEU40" s="216"/>
      <c r="BEV40" s="216"/>
      <c r="BEW40" s="216"/>
      <c r="BEX40" s="216"/>
      <c r="BEY40" s="216"/>
      <c r="BEZ40" s="216"/>
      <c r="BFA40" s="216"/>
      <c r="BFB40" s="216"/>
      <c r="BFC40" s="216"/>
      <c r="BFD40" s="216"/>
      <c r="BFE40" s="216"/>
      <c r="BFF40" s="216"/>
      <c r="BFG40" s="216"/>
      <c r="BFH40" s="216"/>
      <c r="BFI40" s="216"/>
      <c r="BFJ40" s="216"/>
      <c r="BFK40" s="216"/>
      <c r="BFL40" s="216"/>
      <c r="BFM40" s="216"/>
      <c r="BFN40" s="216"/>
      <c r="BFO40" s="216"/>
      <c r="BFP40" s="216"/>
      <c r="BFQ40" s="216"/>
      <c r="BFR40" s="216"/>
      <c r="BFS40" s="216"/>
      <c r="BFT40" s="216"/>
      <c r="BFU40" s="216"/>
      <c r="BFV40" s="216"/>
      <c r="BFW40" s="216"/>
      <c r="BFX40" s="216"/>
      <c r="BFY40" s="216"/>
      <c r="BFZ40" s="216"/>
      <c r="BGA40" s="216"/>
      <c r="BGB40" s="216"/>
      <c r="BGC40" s="216"/>
      <c r="BGD40" s="216"/>
      <c r="BGE40" s="216"/>
      <c r="BGF40" s="216"/>
      <c r="BGG40" s="216"/>
      <c r="BGH40" s="216"/>
      <c r="BGI40" s="216"/>
      <c r="BGJ40" s="216"/>
      <c r="BGK40" s="216"/>
      <c r="BGL40" s="216"/>
      <c r="BGM40" s="216"/>
      <c r="BGN40" s="216"/>
      <c r="BGO40" s="216"/>
      <c r="BGP40" s="216"/>
      <c r="BGQ40" s="216"/>
      <c r="BGR40" s="216"/>
      <c r="BGS40" s="216"/>
      <c r="BGT40" s="216"/>
      <c r="BGU40" s="216"/>
      <c r="BGV40" s="216"/>
      <c r="BGW40" s="216"/>
      <c r="BGX40" s="216"/>
      <c r="BGY40" s="216"/>
      <c r="BGZ40" s="216"/>
      <c r="BHA40" s="216"/>
      <c r="BHB40" s="216"/>
      <c r="BHC40" s="216"/>
      <c r="BHD40" s="216"/>
      <c r="BHE40" s="216"/>
      <c r="BHF40" s="216"/>
      <c r="BHG40" s="216"/>
      <c r="BHH40" s="216"/>
      <c r="BHI40" s="216"/>
      <c r="BHJ40" s="216"/>
      <c r="BHK40" s="216"/>
      <c r="BHL40" s="216"/>
      <c r="BHM40" s="216"/>
      <c r="BHN40" s="216"/>
      <c r="BHO40" s="216"/>
      <c r="BHP40" s="216"/>
      <c r="BHQ40" s="216"/>
      <c r="BHR40" s="216"/>
      <c r="BHS40" s="216"/>
      <c r="BHT40" s="216"/>
      <c r="BHU40" s="216"/>
      <c r="BHV40" s="216"/>
      <c r="BHW40" s="216"/>
      <c r="BHX40" s="216"/>
      <c r="BHY40" s="216"/>
      <c r="BHZ40" s="216"/>
      <c r="BIA40" s="216"/>
      <c r="BIB40" s="216"/>
      <c r="BIC40" s="216"/>
      <c r="BID40" s="216"/>
      <c r="BIE40" s="216"/>
      <c r="BIF40" s="216"/>
      <c r="BIG40" s="216"/>
      <c r="BIH40" s="216"/>
      <c r="BII40" s="216"/>
      <c r="BIJ40" s="216"/>
      <c r="BIK40" s="216"/>
      <c r="BIL40" s="216"/>
      <c r="BIM40" s="216"/>
      <c r="BIN40" s="216"/>
      <c r="BIO40" s="216"/>
      <c r="BIP40" s="216"/>
      <c r="BIQ40" s="216"/>
      <c r="BIR40" s="216"/>
      <c r="BIS40" s="216"/>
      <c r="BIT40" s="216"/>
      <c r="BIU40" s="216"/>
      <c r="BIV40" s="216"/>
      <c r="BIW40" s="216"/>
      <c r="BIX40" s="216"/>
      <c r="BIY40" s="216"/>
      <c r="BIZ40" s="216"/>
      <c r="BJA40" s="216"/>
      <c r="BJB40" s="216"/>
      <c r="BJC40" s="216"/>
      <c r="BJD40" s="216"/>
      <c r="BJE40" s="216"/>
      <c r="BJF40" s="216"/>
      <c r="BJG40" s="216"/>
      <c r="BJH40" s="216"/>
      <c r="BJI40" s="216"/>
      <c r="BJJ40" s="216"/>
      <c r="BJK40" s="216"/>
      <c r="BJL40" s="216"/>
      <c r="BJM40" s="216"/>
      <c r="BJN40" s="216"/>
      <c r="BJO40" s="216"/>
      <c r="BJP40" s="216"/>
      <c r="BJQ40" s="216"/>
      <c r="BJR40" s="216"/>
      <c r="BJS40" s="216"/>
      <c r="BJT40" s="216"/>
      <c r="BJU40" s="216"/>
      <c r="BJV40" s="216"/>
      <c r="BJW40" s="216"/>
      <c r="BJX40" s="216"/>
      <c r="BJY40" s="216"/>
      <c r="BJZ40" s="216"/>
      <c r="BKA40" s="216"/>
      <c r="BKB40" s="216"/>
      <c r="BKC40" s="216"/>
      <c r="BKD40" s="216"/>
      <c r="BKE40" s="216"/>
      <c r="BKF40" s="216"/>
      <c r="BKG40" s="216"/>
      <c r="BKH40" s="216"/>
      <c r="BKI40" s="216"/>
      <c r="BKJ40" s="216"/>
      <c r="BKK40" s="216"/>
      <c r="BKL40" s="216"/>
      <c r="BKM40" s="216"/>
      <c r="BKN40" s="216"/>
      <c r="BKO40" s="216"/>
      <c r="BKP40" s="216"/>
      <c r="BKQ40" s="216"/>
      <c r="BKR40" s="216"/>
      <c r="BKS40" s="216"/>
      <c r="BKT40" s="216"/>
      <c r="BKU40" s="216"/>
      <c r="BKV40" s="216"/>
      <c r="BKW40" s="216"/>
      <c r="BKX40" s="216"/>
      <c r="BKY40" s="216"/>
      <c r="BKZ40" s="216"/>
      <c r="BLA40" s="216"/>
      <c r="BLB40" s="216"/>
      <c r="BLC40" s="216"/>
      <c r="BLD40" s="216"/>
      <c r="BLE40" s="216"/>
      <c r="BLF40" s="216"/>
      <c r="BLG40" s="216"/>
      <c r="BLH40" s="216"/>
      <c r="BLI40" s="216"/>
      <c r="BLJ40" s="216"/>
      <c r="BLK40" s="216"/>
      <c r="BLL40" s="216"/>
      <c r="BLM40" s="216"/>
      <c r="BLN40" s="216"/>
      <c r="BLO40" s="216"/>
      <c r="BLP40" s="216"/>
      <c r="BLQ40" s="216"/>
      <c r="BLR40" s="216"/>
      <c r="BLS40" s="216"/>
      <c r="BLT40" s="216"/>
      <c r="BLU40" s="216"/>
      <c r="BLV40" s="216"/>
      <c r="BLW40" s="216"/>
      <c r="BLX40" s="216"/>
      <c r="BLY40" s="216"/>
      <c r="BLZ40" s="216"/>
      <c r="BMA40" s="216"/>
      <c r="BMB40" s="216"/>
      <c r="BMC40" s="216"/>
      <c r="BMD40" s="216"/>
      <c r="BME40" s="216"/>
      <c r="BMF40" s="216"/>
      <c r="BMG40" s="216"/>
      <c r="BMH40" s="216"/>
      <c r="BMI40" s="216"/>
      <c r="BMJ40" s="216"/>
      <c r="BMK40" s="216"/>
      <c r="BML40" s="216"/>
      <c r="BMM40" s="216"/>
      <c r="BMN40" s="216"/>
      <c r="BMO40" s="216"/>
      <c r="BMP40" s="216"/>
      <c r="BMQ40" s="216"/>
      <c r="BMR40" s="216"/>
      <c r="BMS40" s="216"/>
      <c r="BMT40" s="216"/>
      <c r="BMU40" s="216"/>
      <c r="BMV40" s="216"/>
      <c r="BMW40" s="216"/>
      <c r="BMX40" s="216"/>
      <c r="BMY40" s="216"/>
      <c r="BMZ40" s="216"/>
      <c r="BNA40" s="216"/>
      <c r="BNB40" s="216"/>
      <c r="BNC40" s="216"/>
      <c r="BND40" s="216"/>
      <c r="BNE40" s="216"/>
      <c r="BNF40" s="216"/>
      <c r="BNG40" s="216"/>
      <c r="BNH40" s="216"/>
      <c r="BNI40" s="216"/>
      <c r="BNJ40" s="216"/>
      <c r="BNK40" s="216"/>
      <c r="BNL40" s="216"/>
      <c r="BNM40" s="216"/>
      <c r="BNN40" s="216"/>
      <c r="BNO40" s="216"/>
      <c r="BNP40" s="216"/>
      <c r="BNQ40" s="216"/>
      <c r="BNR40" s="216"/>
      <c r="BNS40" s="216"/>
      <c r="BNT40" s="216"/>
      <c r="BNU40" s="216"/>
      <c r="BNV40" s="216"/>
      <c r="BNW40" s="216"/>
      <c r="BNX40" s="216"/>
      <c r="BNY40" s="216"/>
      <c r="BNZ40" s="216"/>
      <c r="BOA40" s="216"/>
      <c r="BOB40" s="216"/>
      <c r="BOC40" s="216"/>
      <c r="BOD40" s="216"/>
      <c r="BOE40" s="216"/>
      <c r="BOF40" s="216"/>
      <c r="BOG40" s="216"/>
      <c r="BOH40" s="216"/>
      <c r="BOI40" s="216"/>
      <c r="BOJ40" s="216"/>
      <c r="BOK40" s="216"/>
      <c r="BOL40" s="216"/>
      <c r="BOM40" s="216"/>
      <c r="BON40" s="216"/>
      <c r="BOO40" s="216"/>
      <c r="BOP40" s="216"/>
      <c r="BOQ40" s="216"/>
      <c r="BOR40" s="216"/>
      <c r="BOS40" s="216"/>
      <c r="BOT40" s="216"/>
      <c r="BOU40" s="216"/>
      <c r="BOV40" s="216"/>
      <c r="BOW40" s="216"/>
      <c r="BOX40" s="216"/>
      <c r="BOY40" s="216"/>
      <c r="BOZ40" s="216"/>
      <c r="BPA40" s="216"/>
      <c r="BPB40" s="216"/>
      <c r="BPC40" s="216"/>
      <c r="BPD40" s="216"/>
      <c r="BPE40" s="216"/>
      <c r="BPF40" s="216"/>
      <c r="BPG40" s="216"/>
      <c r="BPH40" s="216"/>
      <c r="BPI40" s="216"/>
      <c r="BPJ40" s="216"/>
      <c r="BPK40" s="216"/>
      <c r="BPL40" s="216"/>
      <c r="BPM40" s="216"/>
      <c r="BPN40" s="216"/>
      <c r="BPO40" s="216"/>
      <c r="BPP40" s="216"/>
      <c r="BPQ40" s="216"/>
      <c r="BPR40" s="216"/>
      <c r="BPS40" s="216"/>
      <c r="BPT40" s="216"/>
      <c r="BPU40" s="216"/>
      <c r="BPV40" s="216"/>
      <c r="BPW40" s="216"/>
      <c r="BPX40" s="216"/>
      <c r="BPY40" s="216"/>
      <c r="BPZ40" s="216"/>
      <c r="BQA40" s="216"/>
      <c r="BQB40" s="216"/>
      <c r="BQC40" s="216"/>
      <c r="BQD40" s="216"/>
      <c r="BQE40" s="216"/>
      <c r="BQF40" s="216"/>
      <c r="BQG40" s="216"/>
      <c r="BQH40" s="216"/>
      <c r="BQI40" s="216"/>
      <c r="BQJ40" s="216"/>
      <c r="BQK40" s="216"/>
      <c r="BQL40" s="216"/>
      <c r="BQM40" s="216"/>
      <c r="BQN40" s="216"/>
      <c r="BQO40" s="216"/>
      <c r="BQP40" s="216"/>
      <c r="BQQ40" s="216"/>
      <c r="BQR40" s="216"/>
      <c r="BQS40" s="216"/>
      <c r="BQT40" s="216"/>
      <c r="BQU40" s="216"/>
      <c r="BQV40" s="216"/>
      <c r="BQW40" s="216"/>
      <c r="BQX40" s="216"/>
      <c r="BQY40" s="216"/>
      <c r="BQZ40" s="216"/>
      <c r="BRA40" s="216"/>
      <c r="BRB40" s="216"/>
      <c r="BRC40" s="216"/>
      <c r="BRD40" s="216"/>
      <c r="BRE40" s="216"/>
      <c r="BRF40" s="216"/>
      <c r="BRG40" s="216"/>
      <c r="BRH40" s="216"/>
      <c r="BRI40" s="216"/>
      <c r="BRJ40" s="216"/>
      <c r="BRK40" s="216"/>
      <c r="BRL40" s="216"/>
      <c r="BRM40" s="216"/>
      <c r="BRN40" s="216"/>
      <c r="BRO40" s="216"/>
      <c r="BRP40" s="216"/>
      <c r="BRQ40" s="216"/>
      <c r="BRR40" s="216"/>
      <c r="BRS40" s="216"/>
      <c r="BRT40" s="216"/>
      <c r="BRU40" s="216"/>
      <c r="BRV40" s="216"/>
      <c r="BRW40" s="216"/>
      <c r="BRX40" s="216"/>
      <c r="BRY40" s="216"/>
      <c r="BRZ40" s="216"/>
      <c r="BSA40" s="216"/>
      <c r="BSB40" s="216"/>
      <c r="BSC40" s="216"/>
      <c r="BSD40" s="216"/>
      <c r="BSE40" s="216"/>
      <c r="BSF40" s="216"/>
      <c r="BSG40" s="216"/>
      <c r="BSH40" s="216"/>
      <c r="BSI40" s="216"/>
      <c r="BSJ40" s="216"/>
      <c r="BSK40" s="216"/>
      <c r="BSL40" s="216"/>
      <c r="BSM40" s="216"/>
      <c r="BSN40" s="216"/>
      <c r="BSO40" s="216"/>
      <c r="BSP40" s="216"/>
      <c r="BSQ40" s="216"/>
      <c r="BSR40" s="216"/>
      <c r="BSS40" s="216"/>
      <c r="BST40" s="216"/>
      <c r="BSU40" s="216"/>
      <c r="BSV40" s="216"/>
      <c r="BSW40" s="216"/>
      <c r="BSX40" s="216"/>
      <c r="BSY40" s="216"/>
      <c r="BSZ40" s="216"/>
      <c r="BTA40" s="216"/>
      <c r="BTB40" s="216"/>
      <c r="BTC40" s="216"/>
      <c r="BTD40" s="216"/>
      <c r="BTE40" s="216"/>
      <c r="BTF40" s="216"/>
      <c r="BTG40" s="216"/>
      <c r="BTH40" s="216"/>
      <c r="BTI40" s="216"/>
      <c r="BTJ40" s="216"/>
      <c r="BTK40" s="216"/>
      <c r="BTL40" s="216"/>
      <c r="BTM40" s="216"/>
      <c r="BTN40" s="216"/>
      <c r="BTO40" s="216"/>
      <c r="BTP40" s="216"/>
      <c r="BTQ40" s="216"/>
      <c r="BTR40" s="216"/>
      <c r="BTS40" s="216"/>
      <c r="BTT40" s="216"/>
      <c r="BTU40" s="216"/>
      <c r="BTV40" s="216"/>
      <c r="BTW40" s="216"/>
      <c r="BTX40" s="216"/>
      <c r="BTY40" s="216"/>
      <c r="BTZ40" s="216"/>
      <c r="BUA40" s="216"/>
      <c r="BUB40" s="216"/>
      <c r="BUC40" s="216"/>
      <c r="BUD40" s="216"/>
      <c r="BUE40" s="216"/>
      <c r="BUF40" s="216"/>
      <c r="BUG40" s="216"/>
      <c r="BUH40" s="216"/>
      <c r="BUI40" s="216"/>
      <c r="BUJ40" s="216"/>
      <c r="BUK40" s="216"/>
      <c r="BUL40" s="216"/>
      <c r="BUM40" s="216"/>
      <c r="BUN40" s="216"/>
      <c r="BUO40" s="216"/>
      <c r="BUP40" s="216"/>
      <c r="BUQ40" s="216"/>
      <c r="BUR40" s="216"/>
      <c r="BUS40" s="216"/>
      <c r="BUT40" s="216"/>
      <c r="BUU40" s="216"/>
      <c r="BUV40" s="216"/>
      <c r="BUW40" s="216"/>
      <c r="BUX40" s="216"/>
      <c r="BUY40" s="216"/>
      <c r="BUZ40" s="216"/>
      <c r="BVA40" s="216"/>
      <c r="BVB40" s="216"/>
      <c r="BVC40" s="216"/>
      <c r="BVD40" s="216"/>
      <c r="BVE40" s="216"/>
      <c r="BVF40" s="216"/>
      <c r="BVG40" s="216"/>
      <c r="BVH40" s="216"/>
      <c r="BVI40" s="216"/>
      <c r="BVJ40" s="216"/>
      <c r="BVK40" s="216"/>
      <c r="BVL40" s="216"/>
      <c r="BVM40" s="216"/>
      <c r="BVN40" s="216"/>
      <c r="BVO40" s="216"/>
      <c r="BVP40" s="216"/>
      <c r="BVQ40" s="216"/>
      <c r="BVR40" s="216"/>
      <c r="BVS40" s="216"/>
      <c r="BVT40" s="216"/>
      <c r="BVU40" s="216"/>
      <c r="BVV40" s="216"/>
      <c r="BVW40" s="216"/>
      <c r="BVX40" s="216"/>
      <c r="BVY40" s="216"/>
      <c r="BVZ40" s="216"/>
      <c r="BWA40" s="216"/>
      <c r="BWB40" s="216"/>
      <c r="BWC40" s="216"/>
      <c r="BWD40" s="216"/>
      <c r="BWE40" s="216"/>
      <c r="BWF40" s="216"/>
      <c r="BWG40" s="216"/>
      <c r="BWH40" s="216"/>
      <c r="BWI40" s="216"/>
      <c r="BWJ40" s="216"/>
      <c r="BWK40" s="216"/>
      <c r="BWL40" s="216"/>
      <c r="BWM40" s="216"/>
      <c r="BWN40" s="216"/>
      <c r="BWO40" s="216"/>
      <c r="BWP40" s="216"/>
      <c r="BWQ40" s="216"/>
      <c r="BWR40" s="216"/>
      <c r="BWS40" s="216"/>
      <c r="BWT40" s="216"/>
      <c r="BWU40" s="216"/>
      <c r="BWV40" s="216"/>
      <c r="BWW40" s="216"/>
      <c r="BWX40" s="216"/>
      <c r="BWY40" s="216"/>
      <c r="BWZ40" s="216"/>
      <c r="BXA40" s="216"/>
      <c r="BXB40" s="216"/>
      <c r="BXC40" s="216"/>
      <c r="BXD40" s="216"/>
      <c r="BXE40" s="216"/>
      <c r="BXF40" s="216"/>
      <c r="BXG40" s="216"/>
      <c r="BXH40" s="216"/>
      <c r="BXI40" s="216"/>
      <c r="BXJ40" s="216"/>
      <c r="BXK40" s="216"/>
      <c r="BXL40" s="216"/>
      <c r="BXM40" s="216"/>
      <c r="BXN40" s="216"/>
      <c r="BXO40" s="216"/>
      <c r="BXP40" s="216"/>
      <c r="BXQ40" s="216"/>
      <c r="BXR40" s="216"/>
      <c r="BXS40" s="216"/>
      <c r="BXT40" s="216"/>
      <c r="BXU40" s="216"/>
      <c r="BXV40" s="216"/>
      <c r="BXW40" s="216"/>
      <c r="BXX40" s="216"/>
      <c r="BXY40" s="216"/>
      <c r="BXZ40" s="216"/>
      <c r="BYA40" s="216"/>
      <c r="BYB40" s="216"/>
      <c r="BYC40" s="216"/>
      <c r="BYD40" s="216"/>
      <c r="BYE40" s="216"/>
      <c r="BYF40" s="216"/>
      <c r="BYG40" s="216"/>
      <c r="BYH40" s="216"/>
      <c r="BYI40" s="216"/>
      <c r="BYJ40" s="216"/>
      <c r="BYK40" s="216"/>
      <c r="BYL40" s="216"/>
      <c r="BYM40" s="216"/>
      <c r="BYN40" s="216"/>
      <c r="BYO40" s="216"/>
      <c r="BYP40" s="216"/>
      <c r="BYQ40" s="216"/>
      <c r="BYR40" s="216"/>
      <c r="BYS40" s="216"/>
      <c r="BYT40" s="216"/>
      <c r="BYU40" s="216"/>
      <c r="BYV40" s="216"/>
      <c r="BYW40" s="216"/>
      <c r="BYX40" s="216"/>
      <c r="BYY40" s="216"/>
      <c r="BYZ40" s="216"/>
      <c r="BZA40" s="216"/>
      <c r="BZB40" s="216"/>
      <c r="BZC40" s="216"/>
      <c r="BZD40" s="216"/>
      <c r="BZE40" s="216"/>
      <c r="BZF40" s="216"/>
      <c r="BZG40" s="216"/>
      <c r="BZH40" s="216"/>
      <c r="BZI40" s="216"/>
      <c r="BZJ40" s="216"/>
      <c r="BZK40" s="216"/>
      <c r="BZL40" s="216"/>
      <c r="BZM40" s="216"/>
      <c r="BZN40" s="216"/>
      <c r="BZO40" s="216"/>
      <c r="BZP40" s="216"/>
      <c r="BZQ40" s="216"/>
      <c r="BZR40" s="216"/>
      <c r="BZS40" s="216"/>
      <c r="BZT40" s="216"/>
      <c r="BZU40" s="216"/>
      <c r="BZV40" s="216"/>
      <c r="BZW40" s="216"/>
      <c r="BZX40" s="216"/>
      <c r="BZY40" s="216"/>
      <c r="BZZ40" s="216"/>
      <c r="CAA40" s="216"/>
      <c r="CAB40" s="216"/>
      <c r="CAC40" s="216"/>
      <c r="CAD40" s="216"/>
      <c r="CAE40" s="216"/>
      <c r="CAF40" s="216"/>
      <c r="CAG40" s="216"/>
      <c r="CAH40" s="216"/>
      <c r="CAI40" s="216"/>
      <c r="CAJ40" s="216"/>
      <c r="CAK40" s="216"/>
      <c r="CAL40" s="216"/>
      <c r="CAM40" s="216"/>
      <c r="CAN40" s="216"/>
      <c r="CAO40" s="216"/>
      <c r="CAP40" s="216"/>
      <c r="CAQ40" s="216"/>
      <c r="CAR40" s="216"/>
      <c r="CAS40" s="216"/>
      <c r="CAT40" s="216"/>
      <c r="CAU40" s="216"/>
      <c r="CAV40" s="216"/>
      <c r="CAW40" s="216"/>
      <c r="CAX40" s="216"/>
      <c r="CAY40" s="216"/>
      <c r="CAZ40" s="216"/>
      <c r="CBA40" s="216"/>
      <c r="CBB40" s="216"/>
      <c r="CBC40" s="216"/>
      <c r="CBD40" s="216"/>
      <c r="CBE40" s="216"/>
      <c r="CBF40" s="216"/>
      <c r="CBG40" s="216"/>
      <c r="CBH40" s="216"/>
      <c r="CBI40" s="216"/>
      <c r="CBJ40" s="216"/>
      <c r="CBK40" s="216"/>
      <c r="CBL40" s="216"/>
      <c r="CBM40" s="216"/>
      <c r="CBN40" s="216"/>
      <c r="CBO40" s="216"/>
      <c r="CBP40" s="216"/>
      <c r="CBQ40" s="216"/>
      <c r="CBR40" s="216"/>
      <c r="CBS40" s="216"/>
      <c r="CBT40" s="216"/>
      <c r="CBU40" s="216"/>
      <c r="CBV40" s="216"/>
      <c r="CBW40" s="216"/>
      <c r="CBX40" s="216"/>
      <c r="CBY40" s="216"/>
      <c r="CBZ40" s="216"/>
      <c r="CCA40" s="216"/>
      <c r="CCB40" s="216"/>
      <c r="CCC40" s="216"/>
      <c r="CCD40" s="216"/>
      <c r="CCE40" s="216"/>
      <c r="CCF40" s="216"/>
      <c r="CCG40" s="216"/>
      <c r="CCH40" s="216"/>
      <c r="CCI40" s="216"/>
      <c r="CCJ40" s="216"/>
      <c r="CCK40" s="216"/>
      <c r="CCL40" s="216"/>
      <c r="CCM40" s="216"/>
      <c r="CCN40" s="216"/>
      <c r="CCO40" s="216"/>
      <c r="CCP40" s="216"/>
      <c r="CCQ40" s="216"/>
      <c r="CCR40" s="216"/>
      <c r="CCS40" s="216"/>
      <c r="CCT40" s="216"/>
      <c r="CCU40" s="216"/>
      <c r="CCV40" s="216"/>
      <c r="CCW40" s="216"/>
      <c r="CCX40" s="216"/>
      <c r="CCY40" s="216"/>
      <c r="CCZ40" s="216"/>
      <c r="CDA40" s="216"/>
      <c r="CDB40" s="216"/>
      <c r="CDC40" s="216"/>
      <c r="CDD40" s="216"/>
      <c r="CDE40" s="216"/>
      <c r="CDF40" s="216"/>
      <c r="CDG40" s="216"/>
      <c r="CDH40" s="216"/>
      <c r="CDI40" s="216"/>
      <c r="CDJ40" s="216"/>
      <c r="CDK40" s="216"/>
      <c r="CDL40" s="216"/>
      <c r="CDM40" s="216"/>
      <c r="CDN40" s="216"/>
      <c r="CDO40" s="216"/>
      <c r="CDP40" s="216"/>
      <c r="CDQ40" s="216"/>
      <c r="CDR40" s="216"/>
      <c r="CDS40" s="216"/>
      <c r="CDT40" s="216"/>
      <c r="CDU40" s="216"/>
      <c r="CDV40" s="216"/>
      <c r="CDW40" s="216"/>
      <c r="CDX40" s="216"/>
      <c r="CDY40" s="216"/>
      <c r="CDZ40" s="216"/>
      <c r="CEA40" s="216"/>
      <c r="CEB40" s="216"/>
      <c r="CEC40" s="216"/>
      <c r="CED40" s="216"/>
      <c r="CEE40" s="216"/>
      <c r="CEF40" s="216"/>
      <c r="CEG40" s="216"/>
      <c r="CEH40" s="216"/>
      <c r="CEI40" s="216"/>
      <c r="CEJ40" s="216"/>
      <c r="CEK40" s="216"/>
      <c r="CEL40" s="216"/>
      <c r="CEM40" s="216"/>
      <c r="CEN40" s="216"/>
      <c r="CEO40" s="216"/>
      <c r="CEP40" s="216"/>
      <c r="CEQ40" s="216"/>
      <c r="CER40" s="216"/>
      <c r="CES40" s="216"/>
      <c r="CET40" s="216"/>
      <c r="CEU40" s="216"/>
      <c r="CEV40" s="216"/>
      <c r="CEW40" s="216"/>
      <c r="CEX40" s="216"/>
      <c r="CEY40" s="216"/>
      <c r="CEZ40" s="216"/>
      <c r="CFA40" s="216"/>
      <c r="CFB40" s="216"/>
      <c r="CFC40" s="216"/>
      <c r="CFD40" s="216"/>
      <c r="CFE40" s="216"/>
      <c r="CFF40" s="216"/>
      <c r="CFG40" s="216"/>
      <c r="CFH40" s="216"/>
      <c r="CFI40" s="216"/>
      <c r="CFJ40" s="216"/>
      <c r="CFK40" s="216"/>
      <c r="CFL40" s="216"/>
      <c r="CFM40" s="216"/>
      <c r="CFN40" s="216"/>
      <c r="CFO40" s="216"/>
      <c r="CFP40" s="216"/>
      <c r="CFQ40" s="216"/>
      <c r="CFR40" s="216"/>
      <c r="CFS40" s="216"/>
      <c r="CFT40" s="216"/>
      <c r="CFU40" s="216"/>
      <c r="CFV40" s="216"/>
      <c r="CFW40" s="216"/>
      <c r="CFX40" s="216"/>
      <c r="CFY40" s="216"/>
      <c r="CFZ40" s="216"/>
      <c r="CGA40" s="216"/>
      <c r="CGB40" s="216"/>
      <c r="CGC40" s="216"/>
      <c r="CGD40" s="216"/>
      <c r="CGE40" s="216"/>
      <c r="CGF40" s="216"/>
      <c r="CGG40" s="216"/>
      <c r="CGH40" s="216"/>
      <c r="CGI40" s="216"/>
      <c r="CGJ40" s="216"/>
      <c r="CGK40" s="216"/>
      <c r="CGL40" s="216"/>
      <c r="CGM40" s="216"/>
      <c r="CGN40" s="216"/>
      <c r="CGO40" s="216"/>
      <c r="CGP40" s="216"/>
      <c r="CGQ40" s="216"/>
      <c r="CGR40" s="216"/>
      <c r="CGS40" s="216"/>
      <c r="CGT40" s="216"/>
      <c r="CGU40" s="216"/>
      <c r="CGV40" s="216"/>
      <c r="CGW40" s="216"/>
      <c r="CGX40" s="216"/>
      <c r="CGY40" s="216"/>
      <c r="CGZ40" s="216"/>
      <c r="CHA40" s="216"/>
      <c r="CHB40" s="216"/>
      <c r="CHC40" s="216"/>
      <c r="CHD40" s="216"/>
      <c r="CHE40" s="216"/>
      <c r="CHF40" s="216"/>
      <c r="CHG40" s="216"/>
      <c r="CHH40" s="216"/>
      <c r="CHI40" s="216"/>
      <c r="CHJ40" s="216"/>
      <c r="CHK40" s="216"/>
      <c r="CHL40" s="216"/>
      <c r="CHM40" s="216"/>
      <c r="CHN40" s="216"/>
      <c r="CHO40" s="216"/>
      <c r="CHP40" s="216"/>
      <c r="CHQ40" s="216"/>
      <c r="CHR40" s="216"/>
      <c r="CHS40" s="216"/>
      <c r="CHT40" s="216"/>
      <c r="CHU40" s="216"/>
      <c r="CHV40" s="216"/>
      <c r="CHW40" s="216"/>
      <c r="CHX40" s="216"/>
      <c r="CHY40" s="216"/>
      <c r="CHZ40" s="216"/>
      <c r="CIA40" s="216"/>
      <c r="CIB40" s="216"/>
      <c r="CIC40" s="216"/>
      <c r="CID40" s="216"/>
      <c r="CIE40" s="216"/>
      <c r="CIF40" s="216"/>
      <c r="CIG40" s="216"/>
      <c r="CIH40" s="216"/>
      <c r="CII40" s="216"/>
      <c r="CIJ40" s="216"/>
      <c r="CIK40" s="216"/>
      <c r="CIL40" s="216"/>
      <c r="CIM40" s="216"/>
      <c r="CIN40" s="216"/>
      <c r="CIO40" s="216"/>
      <c r="CIP40" s="216"/>
      <c r="CIQ40" s="216"/>
      <c r="CIR40" s="216"/>
      <c r="CIS40" s="216"/>
      <c r="CIT40" s="216"/>
      <c r="CIU40" s="216"/>
      <c r="CIV40" s="216"/>
      <c r="CIW40" s="216"/>
      <c r="CIX40" s="216"/>
      <c r="CIY40" s="216"/>
      <c r="CIZ40" s="216"/>
      <c r="CJA40" s="216"/>
      <c r="CJB40" s="216"/>
      <c r="CJC40" s="216"/>
      <c r="CJD40" s="216"/>
      <c r="CJE40" s="216"/>
      <c r="CJF40" s="216"/>
      <c r="CJG40" s="216"/>
      <c r="CJH40" s="216"/>
      <c r="CJI40" s="216"/>
      <c r="CJJ40" s="216"/>
      <c r="CJK40" s="216"/>
      <c r="CJL40" s="216"/>
      <c r="CJM40" s="216"/>
      <c r="CJN40" s="216"/>
      <c r="CJO40" s="216"/>
      <c r="CJP40" s="216"/>
      <c r="CJQ40" s="216"/>
      <c r="CJR40" s="216"/>
      <c r="CJS40" s="216"/>
      <c r="CJT40" s="216"/>
      <c r="CJU40" s="216"/>
      <c r="CJV40" s="216"/>
      <c r="CJW40" s="216"/>
      <c r="CJX40" s="216"/>
      <c r="CJY40" s="216"/>
      <c r="CJZ40" s="216"/>
      <c r="CKA40" s="216"/>
      <c r="CKB40" s="216"/>
      <c r="CKC40" s="216"/>
      <c r="CKD40" s="216"/>
      <c r="CKE40" s="216"/>
      <c r="CKF40" s="216"/>
      <c r="CKG40" s="216"/>
      <c r="CKH40" s="216"/>
      <c r="CKI40" s="216"/>
      <c r="CKJ40" s="216"/>
      <c r="CKK40" s="216"/>
      <c r="CKL40" s="216"/>
      <c r="CKM40" s="216"/>
      <c r="CKN40" s="216"/>
      <c r="CKO40" s="216"/>
      <c r="CKP40" s="216"/>
      <c r="CKQ40" s="216"/>
      <c r="CKR40" s="216"/>
      <c r="CKS40" s="216"/>
      <c r="CKT40" s="216"/>
      <c r="CKU40" s="216"/>
      <c r="CKV40" s="216"/>
      <c r="CKW40" s="216"/>
      <c r="CKX40" s="216"/>
      <c r="CKY40" s="216"/>
      <c r="CKZ40" s="216"/>
      <c r="CLA40" s="216"/>
      <c r="CLB40" s="216"/>
      <c r="CLC40" s="216"/>
      <c r="CLD40" s="216"/>
      <c r="CLE40" s="216"/>
      <c r="CLF40" s="216"/>
      <c r="CLG40" s="216"/>
      <c r="CLH40" s="216"/>
      <c r="CLI40" s="216"/>
      <c r="CLJ40" s="216"/>
      <c r="CLK40" s="216"/>
      <c r="CLL40" s="216"/>
      <c r="CLM40" s="216"/>
      <c r="CLN40" s="216"/>
      <c r="CLO40" s="216"/>
      <c r="CLP40" s="216"/>
      <c r="CLQ40" s="216"/>
      <c r="CLR40" s="216"/>
      <c r="CLS40" s="216"/>
      <c r="CLT40" s="216"/>
      <c r="CLU40" s="216"/>
      <c r="CLV40" s="216"/>
      <c r="CLW40" s="216"/>
      <c r="CLX40" s="216"/>
      <c r="CLY40" s="216"/>
      <c r="CLZ40" s="216"/>
      <c r="CMA40" s="216"/>
      <c r="CMB40" s="216"/>
      <c r="CMC40" s="216"/>
      <c r="CMD40" s="216"/>
      <c r="CME40" s="216"/>
      <c r="CMF40" s="216"/>
      <c r="CMG40" s="216"/>
      <c r="CMH40" s="216"/>
      <c r="CMI40" s="216"/>
      <c r="CMJ40" s="216"/>
      <c r="CMK40" s="216"/>
      <c r="CML40" s="216"/>
      <c r="CMM40" s="216"/>
      <c r="CMN40" s="216"/>
      <c r="CMO40" s="216"/>
      <c r="CMP40" s="216"/>
      <c r="CMQ40" s="216"/>
      <c r="CMR40" s="216"/>
      <c r="CMS40" s="216"/>
      <c r="CMT40" s="216"/>
      <c r="CMU40" s="216"/>
      <c r="CMV40" s="216"/>
      <c r="CMW40" s="216"/>
      <c r="CMX40" s="216"/>
      <c r="CMY40" s="216"/>
      <c r="CMZ40" s="216"/>
      <c r="CNA40" s="216"/>
      <c r="CNB40" s="216"/>
      <c r="CNC40" s="216"/>
      <c r="CND40" s="216"/>
      <c r="CNE40" s="216"/>
      <c r="CNF40" s="216"/>
      <c r="CNG40" s="216"/>
      <c r="CNH40" s="216"/>
      <c r="CNI40" s="216"/>
      <c r="CNJ40" s="216"/>
      <c r="CNK40" s="216"/>
      <c r="CNL40" s="216"/>
      <c r="CNM40" s="216"/>
      <c r="CNN40" s="216"/>
      <c r="CNO40" s="216"/>
      <c r="CNP40" s="216"/>
      <c r="CNQ40" s="216"/>
      <c r="CNR40" s="216"/>
      <c r="CNS40" s="216"/>
      <c r="CNT40" s="216"/>
      <c r="CNU40" s="216"/>
      <c r="CNV40" s="216"/>
      <c r="CNW40" s="216"/>
      <c r="CNX40" s="216"/>
      <c r="CNY40" s="216"/>
      <c r="CNZ40" s="216"/>
      <c r="COA40" s="216"/>
      <c r="COB40" s="216"/>
      <c r="COC40" s="216"/>
      <c r="COD40" s="216"/>
      <c r="COE40" s="216"/>
      <c r="COF40" s="216"/>
      <c r="COG40" s="216"/>
      <c r="COH40" s="216"/>
      <c r="COI40" s="216"/>
      <c r="COJ40" s="216"/>
      <c r="COK40" s="216"/>
      <c r="COL40" s="216"/>
      <c r="COM40" s="216"/>
      <c r="CON40" s="216"/>
      <c r="COO40" s="216"/>
      <c r="COP40" s="216"/>
      <c r="COQ40" s="216"/>
      <c r="COR40" s="216"/>
      <c r="COS40" s="216"/>
      <c r="COT40" s="216"/>
      <c r="COU40" s="216"/>
      <c r="COV40" s="216"/>
      <c r="COW40" s="216"/>
      <c r="COX40" s="216"/>
      <c r="COY40" s="216"/>
      <c r="COZ40" s="216"/>
      <c r="CPA40" s="216"/>
      <c r="CPB40" s="216"/>
      <c r="CPC40" s="216"/>
      <c r="CPD40" s="216"/>
      <c r="CPE40" s="216"/>
      <c r="CPF40" s="216"/>
      <c r="CPG40" s="216"/>
      <c r="CPH40" s="216"/>
      <c r="CPI40" s="216"/>
      <c r="CPJ40" s="216"/>
      <c r="CPK40" s="216"/>
      <c r="CPL40" s="216"/>
      <c r="CPM40" s="216"/>
      <c r="CPN40" s="216"/>
      <c r="CPO40" s="216"/>
      <c r="CPP40" s="216"/>
      <c r="CPQ40" s="216"/>
      <c r="CPR40" s="216"/>
      <c r="CPS40" s="216"/>
      <c r="CPT40" s="216"/>
      <c r="CPU40" s="216"/>
      <c r="CPV40" s="216"/>
      <c r="CPW40" s="216"/>
      <c r="CPX40" s="216"/>
      <c r="CPY40" s="216"/>
      <c r="CPZ40" s="216"/>
      <c r="CQA40" s="216"/>
      <c r="CQB40" s="216"/>
      <c r="CQC40" s="216"/>
      <c r="CQD40" s="216"/>
      <c r="CQE40" s="216"/>
      <c r="CQF40" s="216"/>
      <c r="CQG40" s="216"/>
      <c r="CQH40" s="216"/>
      <c r="CQI40" s="216"/>
      <c r="CQJ40" s="216"/>
      <c r="CQK40" s="216"/>
      <c r="CQL40" s="216"/>
      <c r="CQM40" s="216"/>
      <c r="CQN40" s="216"/>
      <c r="CQO40" s="216"/>
      <c r="CQP40" s="216"/>
      <c r="CQQ40" s="216"/>
      <c r="CQR40" s="216"/>
      <c r="CQS40" s="216"/>
      <c r="CQT40" s="216"/>
      <c r="CQU40" s="216"/>
      <c r="CQV40" s="216"/>
      <c r="CQW40" s="216"/>
      <c r="CQX40" s="216"/>
      <c r="CQY40" s="216"/>
      <c r="CQZ40" s="216"/>
      <c r="CRA40" s="216"/>
      <c r="CRB40" s="216"/>
      <c r="CRC40" s="216"/>
      <c r="CRD40" s="216"/>
      <c r="CRE40" s="216"/>
      <c r="CRF40" s="216"/>
      <c r="CRG40" s="216"/>
      <c r="CRH40" s="216"/>
      <c r="CRI40" s="216"/>
      <c r="CRJ40" s="216"/>
      <c r="CRK40" s="216"/>
      <c r="CRL40" s="216"/>
      <c r="CRM40" s="216"/>
      <c r="CRN40" s="216"/>
      <c r="CRO40" s="216"/>
      <c r="CRP40" s="216"/>
      <c r="CRQ40" s="216"/>
      <c r="CRR40" s="216"/>
      <c r="CRS40" s="216"/>
      <c r="CRT40" s="216"/>
      <c r="CRU40" s="216"/>
      <c r="CRV40" s="216"/>
      <c r="CRW40" s="216"/>
      <c r="CRX40" s="216"/>
      <c r="CRY40" s="216"/>
      <c r="CRZ40" s="216"/>
      <c r="CSA40" s="216"/>
      <c r="CSB40" s="216"/>
      <c r="CSC40" s="216"/>
      <c r="CSD40" s="216"/>
      <c r="CSE40" s="216"/>
      <c r="CSF40" s="216"/>
      <c r="CSG40" s="216"/>
      <c r="CSH40" s="216"/>
      <c r="CSI40" s="216"/>
      <c r="CSJ40" s="216"/>
      <c r="CSK40" s="216"/>
      <c r="CSL40" s="216"/>
      <c r="CSM40" s="216"/>
      <c r="CSN40" s="216"/>
      <c r="CSO40" s="216"/>
      <c r="CSP40" s="216"/>
      <c r="CSQ40" s="216"/>
      <c r="CSR40" s="216"/>
      <c r="CSS40" s="216"/>
      <c r="CST40" s="216"/>
      <c r="CSU40" s="216"/>
      <c r="CSV40" s="216"/>
      <c r="CSW40" s="216"/>
      <c r="CSX40" s="216"/>
      <c r="CSY40" s="216"/>
      <c r="CSZ40" s="216"/>
      <c r="CTA40" s="216"/>
      <c r="CTB40" s="216"/>
      <c r="CTC40" s="216"/>
      <c r="CTD40" s="216"/>
      <c r="CTE40" s="216"/>
      <c r="CTF40" s="216"/>
      <c r="CTG40" s="216"/>
      <c r="CTH40" s="216"/>
      <c r="CTI40" s="216"/>
      <c r="CTJ40" s="216"/>
      <c r="CTK40" s="216"/>
      <c r="CTL40" s="216"/>
      <c r="CTM40" s="216"/>
      <c r="CTN40" s="216"/>
      <c r="CTO40" s="216"/>
      <c r="CTP40" s="216"/>
      <c r="CTQ40" s="216"/>
      <c r="CTR40" s="216"/>
      <c r="CTS40" s="216"/>
      <c r="CTT40" s="216"/>
      <c r="CTU40" s="216"/>
      <c r="CTV40" s="216"/>
      <c r="CTW40" s="216"/>
      <c r="CTX40" s="216"/>
      <c r="CTY40" s="216"/>
      <c r="CTZ40" s="216"/>
      <c r="CUA40" s="216"/>
      <c r="CUB40" s="216"/>
      <c r="CUC40" s="216"/>
      <c r="CUD40" s="216"/>
      <c r="CUE40" s="216"/>
      <c r="CUF40" s="216"/>
      <c r="CUG40" s="216"/>
      <c r="CUH40" s="216"/>
      <c r="CUI40" s="216"/>
      <c r="CUJ40" s="216"/>
      <c r="CUK40" s="216"/>
      <c r="CUL40" s="216"/>
      <c r="CUM40" s="216"/>
      <c r="CUN40" s="216"/>
      <c r="CUO40" s="216"/>
      <c r="CUP40" s="216"/>
      <c r="CUQ40" s="216"/>
      <c r="CUR40" s="216"/>
      <c r="CUS40" s="216"/>
      <c r="CUT40" s="216"/>
      <c r="CUU40" s="216"/>
      <c r="CUV40" s="216"/>
      <c r="CUW40" s="216"/>
      <c r="CUX40" s="216"/>
      <c r="CUY40" s="216"/>
      <c r="CUZ40" s="216"/>
      <c r="CVA40" s="216"/>
      <c r="CVB40" s="216"/>
      <c r="CVC40" s="216"/>
      <c r="CVD40" s="216"/>
      <c r="CVE40" s="216"/>
      <c r="CVF40" s="216"/>
      <c r="CVG40" s="216"/>
      <c r="CVH40" s="216"/>
      <c r="CVI40" s="216"/>
      <c r="CVJ40" s="216"/>
      <c r="CVK40" s="216"/>
      <c r="CVL40" s="216"/>
      <c r="CVM40" s="216"/>
      <c r="CVN40" s="216"/>
      <c r="CVO40" s="216"/>
      <c r="CVP40" s="216"/>
      <c r="CVQ40" s="216"/>
      <c r="CVR40" s="216"/>
      <c r="CVS40" s="216"/>
      <c r="CVT40" s="216"/>
      <c r="CVU40" s="216"/>
      <c r="CVV40" s="216"/>
      <c r="CVW40" s="216"/>
      <c r="CVX40" s="216"/>
      <c r="CVY40" s="216"/>
      <c r="CVZ40" s="216"/>
      <c r="CWA40" s="216"/>
      <c r="CWB40" s="216"/>
      <c r="CWC40" s="216"/>
      <c r="CWD40" s="216"/>
      <c r="CWE40" s="216"/>
      <c r="CWF40" s="216"/>
      <c r="CWG40" s="216"/>
      <c r="CWH40" s="216"/>
      <c r="CWI40" s="216"/>
      <c r="CWJ40" s="216"/>
      <c r="CWK40" s="216"/>
      <c r="CWL40" s="216"/>
      <c r="CWM40" s="216"/>
      <c r="CWN40" s="216"/>
      <c r="CWO40" s="216"/>
      <c r="CWP40" s="216"/>
      <c r="CWQ40" s="216"/>
      <c r="CWR40" s="216"/>
      <c r="CWS40" s="216"/>
      <c r="CWT40" s="216"/>
      <c r="CWU40" s="216"/>
      <c r="CWV40" s="216"/>
      <c r="CWW40" s="216"/>
      <c r="CWX40" s="216"/>
      <c r="CWY40" s="216"/>
      <c r="CWZ40" s="216"/>
      <c r="CXA40" s="216"/>
      <c r="CXB40" s="216"/>
      <c r="CXC40" s="216"/>
      <c r="CXD40" s="216"/>
      <c r="CXE40" s="216"/>
      <c r="CXF40" s="216"/>
      <c r="CXG40" s="216"/>
      <c r="CXH40" s="216"/>
      <c r="CXI40" s="216"/>
      <c r="CXJ40" s="216"/>
      <c r="CXK40" s="216"/>
      <c r="CXL40" s="216"/>
      <c r="CXM40" s="216"/>
      <c r="CXN40" s="216"/>
      <c r="CXO40" s="216"/>
      <c r="CXP40" s="216"/>
      <c r="CXQ40" s="216"/>
      <c r="CXR40" s="216"/>
      <c r="CXS40" s="216"/>
      <c r="CXT40" s="216"/>
      <c r="CXU40" s="216"/>
      <c r="CXV40" s="216"/>
      <c r="CXW40" s="216"/>
      <c r="CXX40" s="216"/>
      <c r="CXY40" s="216"/>
      <c r="CXZ40" s="216"/>
      <c r="CYA40" s="216"/>
      <c r="CYB40" s="216"/>
      <c r="CYC40" s="216"/>
      <c r="CYD40" s="216"/>
      <c r="CYE40" s="216"/>
      <c r="CYF40" s="216"/>
      <c r="CYG40" s="216"/>
      <c r="CYH40" s="216"/>
      <c r="CYI40" s="216"/>
      <c r="CYJ40" s="216"/>
      <c r="CYK40" s="216"/>
      <c r="CYL40" s="216"/>
      <c r="CYM40" s="216"/>
      <c r="CYN40" s="216"/>
      <c r="CYO40" s="216"/>
      <c r="CYP40" s="216"/>
      <c r="CYQ40" s="216"/>
      <c r="CYR40" s="216"/>
      <c r="CYS40" s="216"/>
      <c r="CYT40" s="216"/>
      <c r="CYU40" s="216"/>
      <c r="CYV40" s="216"/>
      <c r="CYW40" s="216"/>
      <c r="CYX40" s="216"/>
      <c r="CYY40" s="216"/>
      <c r="CYZ40" s="216"/>
      <c r="CZA40" s="216"/>
      <c r="CZB40" s="216"/>
      <c r="CZC40" s="216"/>
      <c r="CZD40" s="216"/>
      <c r="CZE40" s="216"/>
      <c r="CZF40" s="216"/>
      <c r="CZG40" s="216"/>
      <c r="CZH40" s="216"/>
      <c r="CZI40" s="216"/>
      <c r="CZJ40" s="216"/>
      <c r="CZK40" s="216"/>
      <c r="CZL40" s="216"/>
      <c r="CZM40" s="216"/>
      <c r="CZN40" s="216"/>
      <c r="CZO40" s="216"/>
      <c r="CZP40" s="216"/>
      <c r="CZQ40" s="216"/>
      <c r="CZR40" s="216"/>
      <c r="CZS40" s="216"/>
      <c r="CZT40" s="216"/>
      <c r="CZU40" s="216"/>
      <c r="CZV40" s="216"/>
      <c r="CZW40" s="216"/>
      <c r="CZX40" s="216"/>
      <c r="CZY40" s="216"/>
      <c r="CZZ40" s="216"/>
      <c r="DAA40" s="216"/>
      <c r="DAB40" s="216"/>
      <c r="DAC40" s="216"/>
      <c r="DAD40" s="216"/>
      <c r="DAE40" s="216"/>
      <c r="DAF40" s="216"/>
      <c r="DAG40" s="216"/>
      <c r="DAH40" s="216"/>
      <c r="DAI40" s="216"/>
      <c r="DAJ40" s="216"/>
      <c r="DAK40" s="216"/>
      <c r="DAL40" s="216"/>
      <c r="DAM40" s="216"/>
      <c r="DAN40" s="216"/>
      <c r="DAO40" s="216"/>
      <c r="DAP40" s="216"/>
      <c r="DAQ40" s="216"/>
      <c r="DAR40" s="216"/>
      <c r="DAS40" s="216"/>
      <c r="DAT40" s="216"/>
      <c r="DAU40" s="216"/>
      <c r="DAV40" s="216"/>
      <c r="DAW40" s="216"/>
      <c r="DAX40" s="216"/>
      <c r="DAY40" s="216"/>
      <c r="DAZ40" s="216"/>
      <c r="DBA40" s="216"/>
      <c r="DBB40" s="216"/>
      <c r="DBC40" s="216"/>
      <c r="DBD40" s="216"/>
      <c r="DBE40" s="216"/>
      <c r="DBF40" s="216"/>
      <c r="DBG40" s="216"/>
      <c r="DBH40" s="216"/>
      <c r="DBI40" s="216"/>
      <c r="DBJ40" s="216"/>
      <c r="DBK40" s="216"/>
      <c r="DBL40" s="216"/>
      <c r="DBM40" s="216"/>
      <c r="DBN40" s="216"/>
      <c r="DBO40" s="216"/>
      <c r="DBP40" s="216"/>
      <c r="DBQ40" s="216"/>
      <c r="DBR40" s="216"/>
      <c r="DBS40" s="216"/>
      <c r="DBT40" s="216"/>
      <c r="DBU40" s="216"/>
      <c r="DBV40" s="216"/>
      <c r="DBW40" s="216"/>
      <c r="DBX40" s="216"/>
      <c r="DBY40" s="216"/>
      <c r="DBZ40" s="216"/>
      <c r="DCA40" s="216"/>
      <c r="DCB40" s="216"/>
      <c r="DCC40" s="216"/>
      <c r="DCD40" s="216"/>
      <c r="DCE40" s="216"/>
      <c r="DCF40" s="216"/>
      <c r="DCG40" s="216"/>
      <c r="DCH40" s="216"/>
      <c r="DCI40" s="216"/>
      <c r="DCJ40" s="216"/>
      <c r="DCK40" s="216"/>
      <c r="DCL40" s="216"/>
      <c r="DCM40" s="216"/>
      <c r="DCN40" s="216"/>
      <c r="DCO40" s="216"/>
      <c r="DCP40" s="216"/>
      <c r="DCQ40" s="216"/>
      <c r="DCR40" s="216"/>
      <c r="DCS40" s="216"/>
      <c r="DCT40" s="216"/>
      <c r="DCU40" s="216"/>
      <c r="DCV40" s="216"/>
      <c r="DCW40" s="216"/>
      <c r="DCX40" s="216"/>
      <c r="DCY40" s="216"/>
      <c r="DCZ40" s="216"/>
      <c r="DDA40" s="216"/>
      <c r="DDB40" s="216"/>
      <c r="DDC40" s="216"/>
      <c r="DDD40" s="216"/>
      <c r="DDE40" s="216"/>
      <c r="DDF40" s="216"/>
      <c r="DDG40" s="216"/>
      <c r="DDH40" s="216"/>
      <c r="DDI40" s="216"/>
      <c r="DDJ40" s="216"/>
      <c r="DDK40" s="216"/>
      <c r="DDL40" s="216"/>
      <c r="DDM40" s="216"/>
      <c r="DDN40" s="216"/>
      <c r="DDO40" s="216"/>
      <c r="DDP40" s="216"/>
      <c r="DDQ40" s="216"/>
      <c r="DDR40" s="216"/>
      <c r="DDS40" s="216"/>
      <c r="DDT40" s="216"/>
      <c r="DDU40" s="216"/>
      <c r="DDV40" s="216"/>
      <c r="DDW40" s="216"/>
      <c r="DDX40" s="216"/>
      <c r="DDY40" s="216"/>
      <c r="DDZ40" s="216"/>
      <c r="DEA40" s="216"/>
      <c r="DEB40" s="216"/>
      <c r="DEC40" s="216"/>
      <c r="DED40" s="216"/>
      <c r="DEE40" s="216"/>
      <c r="DEF40" s="216"/>
      <c r="DEG40" s="216"/>
      <c r="DEH40" s="216"/>
      <c r="DEI40" s="216"/>
      <c r="DEJ40" s="216"/>
      <c r="DEK40" s="216"/>
      <c r="DEL40" s="216"/>
      <c r="DEM40" s="216"/>
      <c r="DEN40" s="216"/>
      <c r="DEO40" s="216"/>
      <c r="DEP40" s="216"/>
      <c r="DEQ40" s="216"/>
      <c r="DER40" s="216"/>
      <c r="DES40" s="216"/>
      <c r="DET40" s="216"/>
      <c r="DEU40" s="216"/>
      <c r="DEV40" s="216"/>
      <c r="DEW40" s="216"/>
      <c r="DEX40" s="216"/>
      <c r="DEY40" s="216"/>
      <c r="DEZ40" s="216"/>
      <c r="DFA40" s="216"/>
      <c r="DFB40" s="216"/>
      <c r="DFC40" s="216"/>
      <c r="DFD40" s="216"/>
      <c r="DFE40" s="216"/>
      <c r="DFF40" s="216"/>
      <c r="DFG40" s="216"/>
      <c r="DFH40" s="216"/>
      <c r="DFI40" s="216"/>
      <c r="DFJ40" s="216"/>
      <c r="DFK40" s="216"/>
      <c r="DFL40" s="216"/>
      <c r="DFM40" s="216"/>
      <c r="DFN40" s="216"/>
      <c r="DFO40" s="216"/>
      <c r="DFP40" s="216"/>
      <c r="DFQ40" s="216"/>
      <c r="DFR40" s="216"/>
      <c r="DFS40" s="216"/>
      <c r="DFT40" s="216"/>
      <c r="DFU40" s="216"/>
      <c r="DFV40" s="216"/>
      <c r="DFW40" s="216"/>
      <c r="DFX40" s="216"/>
      <c r="DFY40" s="216"/>
      <c r="DFZ40" s="216"/>
      <c r="DGA40" s="216"/>
      <c r="DGB40" s="216"/>
      <c r="DGC40" s="216"/>
      <c r="DGD40" s="216"/>
      <c r="DGE40" s="216"/>
      <c r="DGF40" s="216"/>
      <c r="DGG40" s="216"/>
      <c r="DGH40" s="216"/>
      <c r="DGI40" s="216"/>
      <c r="DGJ40" s="216"/>
      <c r="DGK40" s="216"/>
      <c r="DGL40" s="216"/>
      <c r="DGM40" s="216"/>
      <c r="DGN40" s="216"/>
      <c r="DGO40" s="216"/>
      <c r="DGP40" s="216"/>
      <c r="DGQ40" s="216"/>
      <c r="DGR40" s="216"/>
      <c r="DGS40" s="216"/>
      <c r="DGT40" s="216"/>
      <c r="DGU40" s="216"/>
      <c r="DGV40" s="216"/>
      <c r="DGW40" s="216"/>
      <c r="DGX40" s="216"/>
      <c r="DGY40" s="216"/>
      <c r="DGZ40" s="216"/>
      <c r="DHA40" s="216"/>
      <c r="DHB40" s="216"/>
      <c r="DHC40" s="216"/>
      <c r="DHD40" s="216"/>
      <c r="DHE40" s="216"/>
      <c r="DHF40" s="216"/>
      <c r="DHG40" s="216"/>
      <c r="DHH40" s="216"/>
      <c r="DHI40" s="216"/>
      <c r="DHJ40" s="216"/>
      <c r="DHK40" s="216"/>
      <c r="DHL40" s="216"/>
      <c r="DHM40" s="216"/>
      <c r="DHN40" s="216"/>
      <c r="DHO40" s="216"/>
      <c r="DHP40" s="216"/>
      <c r="DHQ40" s="216"/>
      <c r="DHR40" s="216"/>
      <c r="DHS40" s="216"/>
      <c r="DHT40" s="216"/>
      <c r="DHU40" s="216"/>
      <c r="DHV40" s="216"/>
      <c r="DHW40" s="216"/>
      <c r="DHX40" s="216"/>
      <c r="DHY40" s="216"/>
      <c r="DHZ40" s="216"/>
      <c r="DIA40" s="216"/>
      <c r="DIB40" s="216"/>
      <c r="DIC40" s="216"/>
      <c r="DID40" s="216"/>
      <c r="DIE40" s="216"/>
      <c r="DIF40" s="216"/>
      <c r="DIG40" s="216"/>
      <c r="DIH40" s="216"/>
      <c r="DII40" s="216"/>
      <c r="DIJ40" s="216"/>
      <c r="DIK40" s="216"/>
      <c r="DIL40" s="216"/>
      <c r="DIM40" s="216"/>
      <c r="DIN40" s="216"/>
      <c r="DIO40" s="216"/>
      <c r="DIP40" s="216"/>
      <c r="DIQ40" s="216"/>
      <c r="DIR40" s="216"/>
      <c r="DIS40" s="216"/>
      <c r="DIT40" s="216"/>
      <c r="DIU40" s="216"/>
      <c r="DIV40" s="216"/>
      <c r="DIW40" s="216"/>
      <c r="DIX40" s="216"/>
      <c r="DIY40" s="216"/>
      <c r="DIZ40" s="216"/>
      <c r="DJA40" s="216"/>
      <c r="DJB40" s="216"/>
      <c r="DJC40" s="216"/>
      <c r="DJD40" s="216"/>
      <c r="DJE40" s="216"/>
      <c r="DJF40" s="216"/>
      <c r="DJG40" s="216"/>
      <c r="DJH40" s="216"/>
      <c r="DJI40" s="216"/>
      <c r="DJJ40" s="216"/>
      <c r="DJK40" s="216"/>
      <c r="DJL40" s="216"/>
      <c r="DJM40" s="216"/>
      <c r="DJN40" s="216"/>
      <c r="DJO40" s="216"/>
      <c r="DJP40" s="216"/>
      <c r="DJQ40" s="216"/>
      <c r="DJR40" s="216"/>
      <c r="DJS40" s="216"/>
      <c r="DJT40" s="216"/>
      <c r="DJU40" s="216"/>
      <c r="DJV40" s="216"/>
      <c r="DJW40" s="216"/>
      <c r="DJX40" s="216"/>
      <c r="DJY40" s="216"/>
      <c r="DJZ40" s="216"/>
      <c r="DKA40" s="216"/>
      <c r="DKB40" s="216"/>
      <c r="DKC40" s="216"/>
      <c r="DKD40" s="216"/>
      <c r="DKE40" s="216"/>
      <c r="DKF40" s="216"/>
      <c r="DKG40" s="216"/>
      <c r="DKH40" s="216"/>
      <c r="DKI40" s="216"/>
      <c r="DKJ40" s="216"/>
      <c r="DKK40" s="216"/>
      <c r="DKL40" s="216"/>
      <c r="DKM40" s="216"/>
      <c r="DKN40" s="216"/>
      <c r="DKO40" s="216"/>
      <c r="DKP40" s="216"/>
      <c r="DKQ40" s="216"/>
      <c r="DKR40" s="216"/>
      <c r="DKS40" s="216"/>
      <c r="DKT40" s="216"/>
      <c r="DKU40" s="216"/>
      <c r="DKV40" s="216"/>
      <c r="DKW40" s="216"/>
      <c r="DKX40" s="216"/>
      <c r="DKY40" s="216"/>
      <c r="DKZ40" s="216"/>
      <c r="DLA40" s="216"/>
      <c r="DLB40" s="216"/>
      <c r="DLC40" s="216"/>
      <c r="DLD40" s="216"/>
      <c r="DLE40" s="216"/>
      <c r="DLF40" s="216"/>
      <c r="DLG40" s="216"/>
      <c r="DLH40" s="216"/>
      <c r="DLI40" s="216"/>
      <c r="DLJ40" s="216"/>
      <c r="DLK40" s="216"/>
      <c r="DLL40" s="216"/>
      <c r="DLM40" s="216"/>
      <c r="DLN40" s="216"/>
      <c r="DLO40" s="216"/>
      <c r="DLP40" s="216"/>
      <c r="DLQ40" s="216"/>
      <c r="DLR40" s="216"/>
      <c r="DLS40" s="216"/>
      <c r="DLT40" s="216"/>
      <c r="DLU40" s="216"/>
      <c r="DLV40" s="216"/>
      <c r="DLW40" s="216"/>
      <c r="DLX40" s="216"/>
      <c r="DLY40" s="216"/>
      <c r="DLZ40" s="216"/>
      <c r="DMA40" s="216"/>
      <c r="DMB40" s="216"/>
      <c r="DMC40" s="216"/>
      <c r="DMD40" s="216"/>
      <c r="DME40" s="216"/>
      <c r="DMF40" s="216"/>
      <c r="DMG40" s="216"/>
      <c r="DMH40" s="216"/>
      <c r="DMI40" s="216"/>
      <c r="DMJ40" s="216"/>
      <c r="DMK40" s="216"/>
      <c r="DML40" s="216"/>
      <c r="DMM40" s="216"/>
      <c r="DMN40" s="216"/>
      <c r="DMO40" s="216"/>
      <c r="DMP40" s="216"/>
      <c r="DMQ40" s="216"/>
      <c r="DMR40" s="216"/>
      <c r="DMS40" s="216"/>
      <c r="DMT40" s="216"/>
      <c r="DMU40" s="216"/>
      <c r="DMV40" s="216"/>
      <c r="DMW40" s="216"/>
      <c r="DMX40" s="216"/>
      <c r="DMY40" s="216"/>
      <c r="DMZ40" s="216"/>
      <c r="DNA40" s="216"/>
      <c r="DNB40" s="216"/>
      <c r="DNC40" s="216"/>
      <c r="DND40" s="216"/>
      <c r="DNE40" s="216"/>
      <c r="DNF40" s="216"/>
      <c r="DNG40" s="216"/>
      <c r="DNH40" s="216"/>
      <c r="DNI40" s="216"/>
      <c r="DNJ40" s="216"/>
      <c r="DNK40" s="216"/>
      <c r="DNL40" s="216"/>
      <c r="DNM40" s="216"/>
      <c r="DNN40" s="216"/>
      <c r="DNO40" s="216"/>
      <c r="DNP40" s="216"/>
      <c r="DNQ40" s="216"/>
      <c r="DNR40" s="216"/>
      <c r="DNS40" s="216"/>
      <c r="DNT40" s="216"/>
      <c r="DNU40" s="216"/>
      <c r="DNV40" s="216"/>
      <c r="DNW40" s="216"/>
      <c r="DNX40" s="216"/>
      <c r="DNY40" s="216"/>
      <c r="DNZ40" s="216"/>
      <c r="DOA40" s="216"/>
      <c r="DOB40" s="216"/>
      <c r="DOC40" s="216"/>
      <c r="DOD40" s="216"/>
      <c r="DOE40" s="216"/>
      <c r="DOF40" s="216"/>
      <c r="DOG40" s="216"/>
      <c r="DOH40" s="216"/>
      <c r="DOI40" s="216"/>
      <c r="DOJ40" s="216"/>
      <c r="DOK40" s="216"/>
      <c r="DOL40" s="216"/>
      <c r="DOM40" s="216"/>
      <c r="DON40" s="216"/>
      <c r="DOO40" s="216"/>
      <c r="DOP40" s="216"/>
      <c r="DOQ40" s="216"/>
      <c r="DOR40" s="216"/>
      <c r="DOS40" s="216"/>
      <c r="DOT40" s="216"/>
      <c r="DOU40" s="216"/>
      <c r="DOV40" s="216"/>
      <c r="DOW40" s="216"/>
      <c r="DOX40" s="216"/>
      <c r="DOY40" s="216"/>
      <c r="DOZ40" s="216"/>
      <c r="DPA40" s="216"/>
      <c r="DPB40" s="216"/>
      <c r="DPC40" s="216"/>
      <c r="DPD40" s="216"/>
      <c r="DPE40" s="216"/>
      <c r="DPF40" s="216"/>
      <c r="DPG40" s="216"/>
      <c r="DPH40" s="216"/>
      <c r="DPI40" s="216"/>
      <c r="DPJ40" s="216"/>
      <c r="DPK40" s="216"/>
      <c r="DPL40" s="216"/>
      <c r="DPM40" s="216"/>
      <c r="DPN40" s="216"/>
      <c r="DPO40" s="216"/>
      <c r="DPP40" s="216"/>
      <c r="DPQ40" s="216"/>
      <c r="DPR40" s="216"/>
      <c r="DPS40" s="216"/>
      <c r="DPT40" s="216"/>
      <c r="DPU40" s="216"/>
      <c r="DPV40" s="216"/>
      <c r="DPW40" s="216"/>
      <c r="DPX40" s="216"/>
      <c r="DPY40" s="216"/>
      <c r="DPZ40" s="216"/>
      <c r="DQA40" s="216"/>
      <c r="DQB40" s="216"/>
      <c r="DQC40" s="216"/>
      <c r="DQD40" s="216"/>
      <c r="DQE40" s="216"/>
      <c r="DQF40" s="216"/>
      <c r="DQG40" s="216"/>
      <c r="DQH40" s="216"/>
      <c r="DQI40" s="216"/>
      <c r="DQJ40" s="216"/>
      <c r="DQK40" s="216"/>
      <c r="DQL40" s="216"/>
      <c r="DQM40" s="216"/>
      <c r="DQN40" s="216"/>
      <c r="DQO40" s="216"/>
      <c r="DQP40" s="216"/>
      <c r="DQQ40" s="216"/>
      <c r="DQR40" s="216"/>
      <c r="DQS40" s="216"/>
      <c r="DQT40" s="216"/>
      <c r="DQU40" s="216"/>
      <c r="DQV40" s="216"/>
      <c r="DQW40" s="216"/>
      <c r="DQX40" s="216"/>
      <c r="DQY40" s="216"/>
      <c r="DQZ40" s="216"/>
      <c r="DRA40" s="216"/>
      <c r="DRB40" s="216"/>
      <c r="DRC40" s="216"/>
      <c r="DRD40" s="216"/>
      <c r="DRE40" s="216"/>
      <c r="DRF40" s="216"/>
      <c r="DRG40" s="216"/>
      <c r="DRH40" s="216"/>
      <c r="DRI40" s="216"/>
      <c r="DRJ40" s="216"/>
      <c r="DRK40" s="216"/>
      <c r="DRL40" s="216"/>
      <c r="DRM40" s="216"/>
      <c r="DRN40" s="216"/>
      <c r="DRO40" s="216"/>
      <c r="DRP40" s="216"/>
      <c r="DRQ40" s="216"/>
      <c r="DRR40" s="216"/>
      <c r="DRS40" s="216"/>
      <c r="DRT40" s="216"/>
      <c r="DRU40" s="216"/>
      <c r="DRV40" s="216"/>
      <c r="DRW40" s="216"/>
      <c r="DRX40" s="216"/>
      <c r="DRY40" s="216"/>
      <c r="DRZ40" s="216"/>
      <c r="DSA40" s="216"/>
      <c r="DSB40" s="216"/>
      <c r="DSC40" s="216"/>
      <c r="DSD40" s="216"/>
      <c r="DSE40" s="216"/>
      <c r="DSF40" s="216"/>
      <c r="DSG40" s="216"/>
      <c r="DSH40" s="216"/>
      <c r="DSI40" s="216"/>
      <c r="DSJ40" s="216"/>
      <c r="DSK40" s="216"/>
      <c r="DSL40" s="216"/>
      <c r="DSM40" s="216"/>
      <c r="DSN40" s="216"/>
      <c r="DSO40" s="216"/>
      <c r="DSP40" s="216"/>
      <c r="DSQ40" s="216"/>
      <c r="DSR40" s="216"/>
      <c r="DSS40" s="216"/>
      <c r="DST40" s="216"/>
      <c r="DSU40" s="216"/>
      <c r="DSV40" s="216"/>
      <c r="DSW40" s="216"/>
      <c r="DSX40" s="216"/>
      <c r="DSY40" s="216"/>
      <c r="DSZ40" s="216"/>
      <c r="DTA40" s="216"/>
      <c r="DTB40" s="216"/>
      <c r="DTC40" s="216"/>
      <c r="DTD40" s="216"/>
      <c r="DTE40" s="216"/>
      <c r="DTF40" s="216"/>
      <c r="DTG40" s="216"/>
      <c r="DTH40" s="216"/>
      <c r="DTI40" s="216"/>
      <c r="DTJ40" s="216"/>
      <c r="DTK40" s="216"/>
      <c r="DTL40" s="216"/>
      <c r="DTM40" s="216"/>
      <c r="DTN40" s="216"/>
      <c r="DTO40" s="216"/>
      <c r="DTP40" s="216"/>
      <c r="DTQ40" s="216"/>
      <c r="DTR40" s="216"/>
      <c r="DTS40" s="216"/>
      <c r="DTT40" s="216"/>
      <c r="DTU40" s="216"/>
      <c r="DTV40" s="216"/>
      <c r="DTW40" s="216"/>
      <c r="DTX40" s="216"/>
      <c r="DTY40" s="216"/>
      <c r="DTZ40" s="216"/>
      <c r="DUA40" s="216"/>
      <c r="DUB40" s="216"/>
      <c r="DUC40" s="216"/>
      <c r="DUD40" s="216"/>
      <c r="DUE40" s="216"/>
      <c r="DUF40" s="216"/>
      <c r="DUG40" s="216"/>
      <c r="DUH40" s="216"/>
      <c r="DUI40" s="216"/>
      <c r="DUJ40" s="216"/>
      <c r="DUK40" s="216"/>
      <c r="DUL40" s="216"/>
      <c r="DUM40" s="216"/>
      <c r="DUN40" s="216"/>
      <c r="DUO40" s="216"/>
      <c r="DUP40" s="216"/>
      <c r="DUQ40" s="216"/>
      <c r="DUR40" s="216"/>
      <c r="DUS40" s="216"/>
      <c r="DUT40" s="216"/>
      <c r="DUU40" s="216"/>
      <c r="DUV40" s="216"/>
      <c r="DUW40" s="216"/>
      <c r="DUX40" s="216"/>
      <c r="DUY40" s="216"/>
      <c r="DUZ40" s="216"/>
      <c r="DVA40" s="216"/>
      <c r="DVB40" s="216"/>
      <c r="DVC40" s="216"/>
      <c r="DVD40" s="216"/>
      <c r="DVE40" s="216"/>
      <c r="DVF40" s="216"/>
      <c r="DVG40" s="216"/>
      <c r="DVH40" s="216"/>
      <c r="DVI40" s="216"/>
      <c r="DVJ40" s="216"/>
      <c r="DVK40" s="216"/>
      <c r="DVL40" s="216"/>
      <c r="DVM40" s="216"/>
      <c r="DVN40" s="216"/>
      <c r="DVO40" s="216"/>
      <c r="DVP40" s="216"/>
      <c r="DVQ40" s="216"/>
      <c r="DVR40" s="216"/>
      <c r="DVS40" s="216"/>
      <c r="DVT40" s="216"/>
      <c r="DVU40" s="216"/>
      <c r="DVV40" s="216"/>
      <c r="DVW40" s="216"/>
      <c r="DVX40" s="216"/>
      <c r="DVY40" s="216"/>
      <c r="DVZ40" s="216"/>
      <c r="DWA40" s="216"/>
      <c r="DWB40" s="216"/>
      <c r="DWC40" s="216"/>
      <c r="DWD40" s="216"/>
      <c r="DWE40" s="216"/>
      <c r="DWF40" s="216"/>
      <c r="DWG40" s="216"/>
      <c r="DWH40" s="216"/>
      <c r="DWI40" s="216"/>
      <c r="DWJ40" s="216"/>
      <c r="DWK40" s="216"/>
      <c r="DWL40" s="216"/>
      <c r="DWM40" s="216"/>
      <c r="DWN40" s="216"/>
      <c r="DWO40" s="216"/>
      <c r="DWP40" s="216"/>
      <c r="DWQ40" s="216"/>
      <c r="DWR40" s="216"/>
      <c r="DWS40" s="216"/>
      <c r="DWT40" s="216"/>
      <c r="DWU40" s="216"/>
      <c r="DWV40" s="216"/>
      <c r="DWW40" s="216"/>
      <c r="DWX40" s="216"/>
      <c r="DWY40" s="216"/>
      <c r="DWZ40" s="216"/>
      <c r="DXA40" s="216"/>
      <c r="DXB40" s="216"/>
      <c r="DXC40" s="216"/>
      <c r="DXD40" s="216"/>
      <c r="DXE40" s="216"/>
      <c r="DXF40" s="216"/>
      <c r="DXG40" s="216"/>
      <c r="DXH40" s="216"/>
      <c r="DXI40" s="216"/>
      <c r="DXJ40" s="216"/>
      <c r="DXK40" s="216"/>
      <c r="DXL40" s="216"/>
      <c r="DXM40" s="216"/>
      <c r="DXN40" s="216"/>
      <c r="DXO40" s="216"/>
      <c r="DXP40" s="216"/>
      <c r="DXQ40" s="216"/>
      <c r="DXR40" s="216"/>
      <c r="DXS40" s="216"/>
      <c r="DXT40" s="216"/>
      <c r="DXU40" s="216"/>
      <c r="DXV40" s="216"/>
      <c r="DXW40" s="216"/>
      <c r="DXX40" s="216"/>
      <c r="DXY40" s="216"/>
      <c r="DXZ40" s="216"/>
      <c r="DYA40" s="216"/>
      <c r="DYB40" s="216"/>
      <c r="DYC40" s="216"/>
      <c r="DYD40" s="216"/>
      <c r="DYE40" s="216"/>
      <c r="DYF40" s="216"/>
      <c r="DYG40" s="216"/>
      <c r="DYH40" s="216"/>
      <c r="DYI40" s="216"/>
      <c r="DYJ40" s="216"/>
      <c r="DYK40" s="216"/>
      <c r="DYL40" s="216"/>
      <c r="DYM40" s="216"/>
      <c r="DYN40" s="216"/>
      <c r="DYO40" s="216"/>
      <c r="DYP40" s="216"/>
      <c r="DYQ40" s="216"/>
      <c r="DYR40" s="216"/>
      <c r="DYS40" s="216"/>
      <c r="DYT40" s="216"/>
      <c r="DYU40" s="216"/>
      <c r="DYV40" s="216"/>
      <c r="DYW40" s="216"/>
      <c r="DYX40" s="216"/>
      <c r="DYY40" s="216"/>
      <c r="DYZ40" s="216"/>
      <c r="DZA40" s="216"/>
      <c r="DZB40" s="216"/>
      <c r="DZC40" s="216"/>
      <c r="DZD40" s="216"/>
      <c r="DZE40" s="216"/>
      <c r="DZF40" s="216"/>
      <c r="DZG40" s="216"/>
      <c r="DZH40" s="216"/>
      <c r="DZI40" s="216"/>
      <c r="DZJ40" s="216"/>
      <c r="DZK40" s="216"/>
      <c r="DZL40" s="216"/>
      <c r="DZM40" s="216"/>
      <c r="DZN40" s="216"/>
      <c r="DZO40" s="216"/>
      <c r="DZP40" s="216"/>
      <c r="DZQ40" s="216"/>
      <c r="DZR40" s="216"/>
      <c r="DZS40" s="216"/>
      <c r="DZT40" s="216"/>
      <c r="DZU40" s="216"/>
      <c r="DZV40" s="216"/>
      <c r="DZW40" s="216"/>
      <c r="DZX40" s="216"/>
      <c r="DZY40" s="216"/>
      <c r="DZZ40" s="216"/>
      <c r="EAA40" s="216"/>
      <c r="EAB40" s="216"/>
      <c r="EAC40" s="216"/>
      <c r="EAD40" s="216"/>
      <c r="EAE40" s="216"/>
      <c r="EAF40" s="216"/>
      <c r="EAG40" s="216"/>
      <c r="EAH40" s="216"/>
      <c r="EAI40" s="216"/>
      <c r="EAJ40" s="216"/>
      <c r="EAK40" s="216"/>
      <c r="EAL40" s="216"/>
      <c r="EAM40" s="216"/>
      <c r="EAN40" s="216"/>
      <c r="EAO40" s="216"/>
      <c r="EAP40" s="216"/>
      <c r="EAQ40" s="216"/>
      <c r="EAR40" s="216"/>
      <c r="EAS40" s="216"/>
      <c r="EAT40" s="216"/>
      <c r="EAU40" s="216"/>
      <c r="EAV40" s="216"/>
      <c r="EAW40" s="216"/>
      <c r="EAX40" s="216"/>
      <c r="EAY40" s="216"/>
      <c r="EAZ40" s="216"/>
      <c r="EBA40" s="216"/>
      <c r="EBB40" s="216"/>
      <c r="EBC40" s="216"/>
      <c r="EBD40" s="216"/>
      <c r="EBE40" s="216"/>
      <c r="EBF40" s="216"/>
      <c r="EBG40" s="216"/>
      <c r="EBH40" s="216"/>
      <c r="EBI40" s="216"/>
      <c r="EBJ40" s="216"/>
      <c r="EBK40" s="216"/>
      <c r="EBL40" s="216"/>
      <c r="EBM40" s="216"/>
      <c r="EBN40" s="216"/>
      <c r="EBO40" s="216"/>
      <c r="EBP40" s="216"/>
      <c r="EBQ40" s="216"/>
      <c r="EBR40" s="216"/>
      <c r="EBS40" s="216"/>
      <c r="EBT40" s="216"/>
      <c r="EBU40" s="216"/>
      <c r="EBV40" s="216"/>
      <c r="EBW40" s="216"/>
      <c r="EBX40" s="216"/>
      <c r="EBY40" s="216"/>
      <c r="EBZ40" s="216"/>
      <c r="ECA40" s="216"/>
      <c r="ECB40" s="216"/>
      <c r="ECC40" s="216"/>
      <c r="ECD40" s="216"/>
      <c r="ECE40" s="216"/>
      <c r="ECF40" s="216"/>
      <c r="ECG40" s="216"/>
      <c r="ECH40" s="216"/>
      <c r="ECI40" s="216"/>
      <c r="ECJ40" s="216"/>
      <c r="ECK40" s="216"/>
      <c r="ECL40" s="216"/>
      <c r="ECM40" s="216"/>
      <c r="ECN40" s="216"/>
      <c r="ECO40" s="216"/>
      <c r="ECP40" s="216"/>
      <c r="ECQ40" s="216"/>
      <c r="ECR40" s="216"/>
      <c r="ECS40" s="216"/>
      <c r="ECT40" s="216"/>
      <c r="ECU40" s="216"/>
      <c r="ECV40" s="216"/>
      <c r="ECW40" s="216"/>
      <c r="ECX40" s="216"/>
      <c r="ECY40" s="216"/>
      <c r="ECZ40" s="216"/>
      <c r="EDA40" s="216"/>
      <c r="EDB40" s="216"/>
      <c r="EDC40" s="216"/>
      <c r="EDD40" s="216"/>
      <c r="EDE40" s="216"/>
      <c r="EDF40" s="216"/>
      <c r="EDG40" s="216"/>
      <c r="EDH40" s="216"/>
      <c r="EDI40" s="216"/>
      <c r="EDJ40" s="216"/>
      <c r="EDK40" s="216"/>
      <c r="EDL40" s="216"/>
      <c r="EDM40" s="216"/>
      <c r="EDN40" s="216"/>
      <c r="EDO40" s="216"/>
      <c r="EDP40" s="216"/>
      <c r="EDQ40" s="216"/>
      <c r="EDR40" s="216"/>
      <c r="EDS40" s="216"/>
      <c r="EDT40" s="216"/>
      <c r="EDU40" s="216"/>
      <c r="EDV40" s="216"/>
      <c r="EDW40" s="216"/>
      <c r="EDX40" s="216"/>
      <c r="EDY40" s="216"/>
      <c r="EDZ40" s="216"/>
      <c r="EEA40" s="216"/>
      <c r="EEB40" s="216"/>
      <c r="EEC40" s="216"/>
      <c r="EED40" s="216"/>
      <c r="EEE40" s="216"/>
      <c r="EEF40" s="216"/>
      <c r="EEG40" s="216"/>
      <c r="EEH40" s="216"/>
      <c r="EEI40" s="216"/>
      <c r="EEJ40" s="216"/>
      <c r="EEK40" s="216"/>
      <c r="EEL40" s="216"/>
      <c r="EEM40" s="216"/>
      <c r="EEN40" s="216"/>
      <c r="EEO40" s="216"/>
      <c r="EEP40" s="216"/>
      <c r="EEQ40" s="216"/>
      <c r="EER40" s="216"/>
      <c r="EES40" s="216"/>
      <c r="EET40" s="216"/>
      <c r="EEU40" s="216"/>
      <c r="EEV40" s="216"/>
      <c r="EEW40" s="216"/>
      <c r="EEX40" s="216"/>
      <c r="EEY40" s="216"/>
      <c r="EEZ40" s="216"/>
      <c r="EFA40" s="216"/>
      <c r="EFB40" s="216"/>
      <c r="EFC40" s="216"/>
      <c r="EFD40" s="216"/>
      <c r="EFE40" s="216"/>
      <c r="EFF40" s="216"/>
      <c r="EFG40" s="216"/>
      <c r="EFH40" s="216"/>
      <c r="EFI40" s="216"/>
      <c r="EFJ40" s="216"/>
      <c r="EFK40" s="216"/>
      <c r="EFL40" s="216"/>
      <c r="EFM40" s="216"/>
      <c r="EFN40" s="216"/>
      <c r="EFO40" s="216"/>
      <c r="EFP40" s="216"/>
      <c r="EFQ40" s="216"/>
      <c r="EFR40" s="216"/>
      <c r="EFS40" s="216"/>
      <c r="EFT40" s="216"/>
      <c r="EFU40" s="216"/>
      <c r="EFV40" s="216"/>
      <c r="EFW40" s="216"/>
      <c r="EFX40" s="216"/>
      <c r="EFY40" s="216"/>
      <c r="EFZ40" s="216"/>
      <c r="EGA40" s="216"/>
      <c r="EGB40" s="216"/>
      <c r="EGC40" s="216"/>
      <c r="EGD40" s="216"/>
      <c r="EGE40" s="216"/>
      <c r="EGF40" s="216"/>
      <c r="EGG40" s="216"/>
      <c r="EGH40" s="216"/>
      <c r="EGI40" s="216"/>
      <c r="EGJ40" s="216"/>
      <c r="EGK40" s="216"/>
      <c r="EGL40" s="216"/>
      <c r="EGM40" s="216"/>
      <c r="EGN40" s="216"/>
      <c r="EGO40" s="216"/>
      <c r="EGP40" s="216"/>
      <c r="EGQ40" s="216"/>
      <c r="EGR40" s="216"/>
      <c r="EGS40" s="216"/>
      <c r="EGT40" s="216"/>
      <c r="EGU40" s="216"/>
      <c r="EGV40" s="216"/>
      <c r="EGW40" s="216"/>
      <c r="EGX40" s="216"/>
      <c r="EGY40" s="216"/>
      <c r="EGZ40" s="216"/>
      <c r="EHA40" s="216"/>
      <c r="EHB40" s="216"/>
      <c r="EHC40" s="216"/>
      <c r="EHD40" s="216"/>
      <c r="EHE40" s="216"/>
      <c r="EHF40" s="216"/>
      <c r="EHG40" s="216"/>
      <c r="EHH40" s="216"/>
      <c r="EHI40" s="216"/>
      <c r="EHJ40" s="216"/>
      <c r="EHK40" s="216"/>
      <c r="EHL40" s="216"/>
      <c r="EHM40" s="216"/>
      <c r="EHN40" s="216"/>
      <c r="EHO40" s="216"/>
      <c r="EHP40" s="216"/>
      <c r="EHQ40" s="216"/>
      <c r="EHR40" s="216"/>
      <c r="EHS40" s="216"/>
      <c r="EHT40" s="216"/>
      <c r="EHU40" s="216"/>
      <c r="EHV40" s="216"/>
      <c r="EHW40" s="216"/>
      <c r="EHX40" s="216"/>
      <c r="EHY40" s="216"/>
      <c r="EHZ40" s="216"/>
      <c r="EIA40" s="216"/>
      <c r="EIB40" s="216"/>
      <c r="EIC40" s="216"/>
      <c r="EID40" s="216"/>
      <c r="EIE40" s="216"/>
      <c r="EIF40" s="216"/>
      <c r="EIG40" s="216"/>
      <c r="EIH40" s="216"/>
      <c r="EII40" s="216"/>
      <c r="EIJ40" s="216"/>
      <c r="EIK40" s="216"/>
      <c r="EIL40" s="216"/>
      <c r="EIM40" s="216"/>
      <c r="EIN40" s="216"/>
      <c r="EIO40" s="216"/>
      <c r="EIP40" s="216"/>
      <c r="EIQ40" s="216"/>
      <c r="EIR40" s="216"/>
      <c r="EIS40" s="216"/>
      <c r="EIT40" s="216"/>
      <c r="EIU40" s="216"/>
      <c r="EIV40" s="216"/>
      <c r="EIW40" s="216"/>
      <c r="EIX40" s="216"/>
      <c r="EIY40" s="216"/>
      <c r="EIZ40" s="216"/>
      <c r="EJA40" s="216"/>
      <c r="EJB40" s="216"/>
      <c r="EJC40" s="216"/>
      <c r="EJD40" s="216"/>
      <c r="EJE40" s="216"/>
      <c r="EJF40" s="216"/>
      <c r="EJG40" s="216"/>
      <c r="EJH40" s="216"/>
      <c r="EJI40" s="216"/>
      <c r="EJJ40" s="216"/>
      <c r="EJK40" s="216"/>
      <c r="EJL40" s="216"/>
      <c r="EJM40" s="216"/>
      <c r="EJN40" s="216"/>
      <c r="EJO40" s="216"/>
      <c r="EJP40" s="216"/>
      <c r="EJQ40" s="216"/>
      <c r="EJR40" s="216"/>
      <c r="EJS40" s="216"/>
      <c r="EJT40" s="216"/>
      <c r="EJU40" s="216"/>
      <c r="EJV40" s="216"/>
      <c r="EJW40" s="216"/>
      <c r="EJX40" s="216"/>
      <c r="EJY40" s="216"/>
      <c r="EJZ40" s="216"/>
      <c r="EKA40" s="216"/>
      <c r="EKB40" s="216"/>
      <c r="EKC40" s="216"/>
      <c r="EKD40" s="216"/>
      <c r="EKE40" s="216"/>
      <c r="EKF40" s="216"/>
      <c r="EKG40" s="216"/>
      <c r="EKH40" s="216"/>
      <c r="EKI40" s="216"/>
      <c r="EKJ40" s="216"/>
      <c r="EKK40" s="216"/>
      <c r="EKL40" s="216"/>
      <c r="EKM40" s="216"/>
      <c r="EKN40" s="216"/>
      <c r="EKO40" s="216"/>
      <c r="EKP40" s="216"/>
      <c r="EKQ40" s="216"/>
      <c r="EKR40" s="216"/>
      <c r="EKS40" s="216"/>
      <c r="EKT40" s="216"/>
      <c r="EKU40" s="216"/>
      <c r="EKV40" s="216"/>
      <c r="EKW40" s="216"/>
      <c r="EKX40" s="216"/>
      <c r="EKY40" s="216"/>
      <c r="EKZ40" s="216"/>
      <c r="ELA40" s="216"/>
      <c r="ELB40" s="216"/>
      <c r="ELC40" s="216"/>
      <c r="ELD40" s="216"/>
      <c r="ELE40" s="216"/>
      <c r="ELF40" s="216"/>
      <c r="ELG40" s="216"/>
      <c r="ELH40" s="216"/>
      <c r="ELI40" s="216"/>
      <c r="ELJ40" s="216"/>
      <c r="ELK40" s="216"/>
      <c r="ELL40" s="216"/>
      <c r="ELM40" s="216"/>
      <c r="ELN40" s="216"/>
      <c r="ELO40" s="216"/>
      <c r="ELP40" s="216"/>
      <c r="ELQ40" s="216"/>
      <c r="ELR40" s="216"/>
      <c r="ELS40" s="216"/>
      <c r="ELT40" s="216"/>
      <c r="ELU40" s="216"/>
      <c r="ELV40" s="216"/>
      <c r="ELW40" s="216"/>
      <c r="ELX40" s="216"/>
      <c r="ELY40" s="216"/>
      <c r="ELZ40" s="216"/>
      <c r="EMA40" s="216"/>
      <c r="EMB40" s="216"/>
      <c r="EMC40" s="216"/>
      <c r="EMD40" s="216"/>
      <c r="EME40" s="216"/>
      <c r="EMF40" s="216"/>
      <c r="EMG40" s="216"/>
      <c r="EMH40" s="216"/>
      <c r="EMI40" s="216"/>
      <c r="EMJ40" s="216"/>
      <c r="EMK40" s="216"/>
      <c r="EML40" s="216"/>
      <c r="EMM40" s="216"/>
      <c r="EMN40" s="216"/>
      <c r="EMO40" s="216"/>
      <c r="EMP40" s="216"/>
      <c r="EMQ40" s="216"/>
      <c r="EMR40" s="216"/>
      <c r="EMS40" s="216"/>
      <c r="EMT40" s="216"/>
      <c r="EMU40" s="216"/>
      <c r="EMV40" s="216"/>
      <c r="EMW40" s="216"/>
      <c r="EMX40" s="216"/>
      <c r="EMY40" s="216"/>
      <c r="EMZ40" s="216"/>
      <c r="ENA40" s="216"/>
      <c r="ENB40" s="216"/>
      <c r="ENC40" s="216"/>
      <c r="END40" s="216"/>
      <c r="ENE40" s="216"/>
      <c r="ENF40" s="216"/>
      <c r="ENG40" s="216"/>
      <c r="ENH40" s="216"/>
      <c r="ENI40" s="216"/>
      <c r="ENJ40" s="216"/>
      <c r="ENK40" s="216"/>
      <c r="ENL40" s="216"/>
      <c r="ENM40" s="216"/>
      <c r="ENN40" s="216"/>
      <c r="ENO40" s="216"/>
      <c r="ENP40" s="216"/>
      <c r="ENQ40" s="216"/>
      <c r="ENR40" s="216"/>
      <c r="ENS40" s="216"/>
      <c r="ENT40" s="216"/>
      <c r="ENU40" s="216"/>
      <c r="ENV40" s="216"/>
      <c r="ENW40" s="216"/>
      <c r="ENX40" s="216"/>
      <c r="ENY40" s="216"/>
      <c r="ENZ40" s="216"/>
      <c r="EOA40" s="216"/>
      <c r="EOB40" s="216"/>
      <c r="EOC40" s="216"/>
      <c r="EOD40" s="216"/>
      <c r="EOE40" s="216"/>
      <c r="EOF40" s="216"/>
      <c r="EOG40" s="216"/>
      <c r="EOH40" s="216"/>
      <c r="EOI40" s="216"/>
      <c r="EOJ40" s="216"/>
      <c r="EOK40" s="216"/>
      <c r="EOL40" s="216"/>
      <c r="EOM40" s="216"/>
      <c r="EON40" s="216"/>
      <c r="EOO40" s="216"/>
      <c r="EOP40" s="216"/>
      <c r="EOQ40" s="216"/>
      <c r="EOR40" s="216"/>
      <c r="EOS40" s="216"/>
      <c r="EOT40" s="216"/>
      <c r="EOU40" s="216"/>
      <c r="EOV40" s="216"/>
      <c r="EOW40" s="216"/>
      <c r="EOX40" s="216"/>
      <c r="EOY40" s="216"/>
      <c r="EOZ40" s="216"/>
      <c r="EPA40" s="216"/>
      <c r="EPB40" s="216"/>
      <c r="EPC40" s="216"/>
      <c r="EPD40" s="216"/>
      <c r="EPE40" s="216"/>
      <c r="EPF40" s="216"/>
      <c r="EPG40" s="216"/>
      <c r="EPH40" s="216"/>
      <c r="EPI40" s="216"/>
      <c r="EPJ40" s="216"/>
      <c r="EPK40" s="216"/>
      <c r="EPL40" s="216"/>
      <c r="EPM40" s="216"/>
      <c r="EPN40" s="216"/>
      <c r="EPO40" s="216"/>
      <c r="EPP40" s="216"/>
      <c r="EPQ40" s="216"/>
      <c r="EPR40" s="216"/>
      <c r="EPS40" s="216"/>
      <c r="EPT40" s="216"/>
      <c r="EPU40" s="216"/>
      <c r="EPV40" s="216"/>
      <c r="EPW40" s="216"/>
      <c r="EPX40" s="216"/>
      <c r="EPY40" s="216"/>
      <c r="EPZ40" s="216"/>
      <c r="EQA40" s="216"/>
      <c r="EQB40" s="216"/>
      <c r="EQC40" s="216"/>
      <c r="EQD40" s="216"/>
      <c r="EQE40" s="216"/>
      <c r="EQF40" s="216"/>
      <c r="EQG40" s="216"/>
      <c r="EQH40" s="216"/>
      <c r="EQI40" s="216"/>
      <c r="EQJ40" s="216"/>
      <c r="EQK40" s="216"/>
      <c r="EQL40" s="216"/>
      <c r="EQM40" s="216"/>
      <c r="EQN40" s="216"/>
      <c r="EQO40" s="216"/>
      <c r="EQP40" s="216"/>
      <c r="EQQ40" s="216"/>
      <c r="EQR40" s="216"/>
      <c r="EQS40" s="216"/>
      <c r="EQT40" s="216"/>
      <c r="EQU40" s="216"/>
      <c r="EQV40" s="216"/>
      <c r="EQW40" s="216"/>
      <c r="EQX40" s="216"/>
      <c r="EQY40" s="216"/>
      <c r="EQZ40" s="216"/>
      <c r="ERA40" s="216"/>
      <c r="ERB40" s="216"/>
      <c r="ERC40" s="216"/>
      <c r="ERD40" s="216"/>
      <c r="ERE40" s="216"/>
      <c r="ERF40" s="216"/>
      <c r="ERG40" s="216"/>
      <c r="ERH40" s="216"/>
      <c r="ERI40" s="216"/>
      <c r="ERJ40" s="216"/>
      <c r="ERK40" s="216"/>
      <c r="ERL40" s="216"/>
      <c r="ERM40" s="216"/>
      <c r="ERN40" s="216"/>
      <c r="ERO40" s="216"/>
      <c r="ERP40" s="216"/>
      <c r="ERQ40" s="216"/>
      <c r="ERR40" s="216"/>
      <c r="ERS40" s="216"/>
      <c r="ERT40" s="216"/>
      <c r="ERU40" s="216"/>
      <c r="ERV40" s="216"/>
      <c r="ERW40" s="216"/>
      <c r="ERX40" s="216"/>
      <c r="ERY40" s="216"/>
      <c r="ERZ40" s="216"/>
      <c r="ESA40" s="216"/>
      <c r="ESB40" s="216"/>
      <c r="ESC40" s="216"/>
      <c r="ESD40" s="216"/>
      <c r="ESE40" s="216"/>
      <c r="ESF40" s="216"/>
      <c r="ESG40" s="216"/>
      <c r="ESH40" s="216"/>
      <c r="ESI40" s="216"/>
      <c r="ESJ40" s="216"/>
      <c r="ESK40" s="216"/>
      <c r="ESL40" s="216"/>
      <c r="ESM40" s="216"/>
      <c r="ESN40" s="216"/>
      <c r="ESO40" s="216"/>
      <c r="ESP40" s="216"/>
      <c r="ESQ40" s="216"/>
      <c r="ESR40" s="216"/>
      <c r="ESS40" s="216"/>
      <c r="EST40" s="216"/>
      <c r="ESU40" s="216"/>
      <c r="ESV40" s="216"/>
      <c r="ESW40" s="216"/>
      <c r="ESX40" s="216"/>
      <c r="ESY40" s="216"/>
      <c r="ESZ40" s="216"/>
      <c r="ETA40" s="216"/>
      <c r="ETB40" s="216"/>
      <c r="ETC40" s="216"/>
      <c r="ETD40" s="216"/>
      <c r="ETE40" s="216"/>
      <c r="ETF40" s="216"/>
      <c r="ETG40" s="216"/>
      <c r="ETH40" s="216"/>
      <c r="ETI40" s="216"/>
      <c r="ETJ40" s="216"/>
      <c r="ETK40" s="216"/>
      <c r="ETL40" s="216"/>
      <c r="ETM40" s="216"/>
      <c r="ETN40" s="216"/>
      <c r="ETO40" s="216"/>
      <c r="ETP40" s="216"/>
      <c r="ETQ40" s="216"/>
      <c r="ETR40" s="216"/>
      <c r="ETS40" s="216"/>
      <c r="ETT40" s="216"/>
      <c r="ETU40" s="216"/>
      <c r="ETV40" s="216"/>
      <c r="ETW40" s="216"/>
      <c r="ETX40" s="216"/>
      <c r="ETY40" s="216"/>
      <c r="ETZ40" s="216"/>
      <c r="EUA40" s="216"/>
      <c r="EUB40" s="216"/>
      <c r="EUC40" s="216"/>
      <c r="EUD40" s="216"/>
      <c r="EUE40" s="216"/>
      <c r="EUF40" s="216"/>
      <c r="EUG40" s="216"/>
      <c r="EUH40" s="216"/>
      <c r="EUI40" s="216"/>
      <c r="EUJ40" s="216"/>
      <c r="EUK40" s="216"/>
      <c r="EUL40" s="216"/>
      <c r="EUM40" s="216"/>
      <c r="EUN40" s="216"/>
      <c r="EUO40" s="216"/>
      <c r="EUP40" s="216"/>
      <c r="EUQ40" s="216"/>
      <c r="EUR40" s="216"/>
      <c r="EUS40" s="216"/>
      <c r="EUT40" s="216"/>
      <c r="EUU40" s="216"/>
      <c r="EUV40" s="216"/>
      <c r="EUW40" s="216"/>
      <c r="EUX40" s="216"/>
      <c r="EUY40" s="216"/>
      <c r="EUZ40" s="216"/>
      <c r="EVA40" s="216"/>
      <c r="EVB40" s="216"/>
      <c r="EVC40" s="216"/>
      <c r="EVD40" s="216"/>
      <c r="EVE40" s="216"/>
      <c r="EVF40" s="216"/>
      <c r="EVG40" s="216"/>
      <c r="EVH40" s="216"/>
      <c r="EVI40" s="216"/>
      <c r="EVJ40" s="216"/>
      <c r="EVK40" s="216"/>
      <c r="EVL40" s="216"/>
      <c r="EVM40" s="216"/>
      <c r="EVN40" s="216"/>
      <c r="EVO40" s="216"/>
      <c r="EVP40" s="216"/>
      <c r="EVQ40" s="216"/>
      <c r="EVR40" s="216"/>
      <c r="EVS40" s="216"/>
      <c r="EVT40" s="216"/>
      <c r="EVU40" s="216"/>
      <c r="EVV40" s="216"/>
      <c r="EVW40" s="216"/>
      <c r="EVX40" s="216"/>
      <c r="EVY40" s="216"/>
      <c r="EVZ40" s="216"/>
      <c r="EWA40" s="216"/>
      <c r="EWB40" s="216"/>
      <c r="EWC40" s="216"/>
      <c r="EWD40" s="216"/>
      <c r="EWE40" s="216"/>
      <c r="EWF40" s="216"/>
      <c r="EWG40" s="216"/>
      <c r="EWH40" s="216"/>
      <c r="EWI40" s="216"/>
      <c r="EWJ40" s="216"/>
      <c r="EWK40" s="216"/>
      <c r="EWL40" s="216"/>
      <c r="EWM40" s="216"/>
      <c r="EWN40" s="216"/>
      <c r="EWO40" s="216"/>
      <c r="EWP40" s="216"/>
      <c r="EWQ40" s="216"/>
      <c r="EWR40" s="216"/>
      <c r="EWS40" s="216"/>
      <c r="EWT40" s="216"/>
      <c r="EWU40" s="216"/>
      <c r="EWV40" s="216"/>
      <c r="EWW40" s="216"/>
      <c r="EWX40" s="216"/>
      <c r="EWY40" s="216"/>
      <c r="EWZ40" s="216"/>
      <c r="EXA40" s="216"/>
      <c r="EXB40" s="216"/>
      <c r="EXC40" s="216"/>
      <c r="EXD40" s="216"/>
      <c r="EXE40" s="216"/>
      <c r="EXF40" s="216"/>
      <c r="EXG40" s="216"/>
      <c r="EXH40" s="216"/>
      <c r="EXI40" s="216"/>
      <c r="EXJ40" s="216"/>
      <c r="EXK40" s="216"/>
      <c r="EXL40" s="216"/>
      <c r="EXM40" s="216"/>
      <c r="EXN40" s="216"/>
      <c r="EXO40" s="216"/>
      <c r="EXP40" s="216"/>
      <c r="EXQ40" s="216"/>
      <c r="EXR40" s="216"/>
      <c r="EXS40" s="216"/>
      <c r="EXT40" s="216"/>
      <c r="EXU40" s="216"/>
      <c r="EXV40" s="216"/>
      <c r="EXW40" s="216"/>
      <c r="EXX40" s="216"/>
      <c r="EXY40" s="216"/>
      <c r="EXZ40" s="216"/>
      <c r="EYA40" s="216"/>
      <c r="EYB40" s="216"/>
      <c r="EYC40" s="216"/>
      <c r="EYD40" s="216"/>
      <c r="EYE40" s="216"/>
      <c r="EYF40" s="216"/>
      <c r="EYG40" s="216"/>
      <c r="EYH40" s="216"/>
      <c r="EYI40" s="216"/>
      <c r="EYJ40" s="216"/>
      <c r="EYK40" s="216"/>
      <c r="EYL40" s="216"/>
      <c r="EYM40" s="216"/>
      <c r="EYN40" s="216"/>
      <c r="EYO40" s="216"/>
      <c r="EYP40" s="216"/>
      <c r="EYQ40" s="216"/>
      <c r="EYR40" s="216"/>
      <c r="EYS40" s="216"/>
      <c r="EYT40" s="216"/>
      <c r="EYU40" s="216"/>
      <c r="EYV40" s="216"/>
      <c r="EYW40" s="216"/>
      <c r="EYX40" s="216"/>
      <c r="EYY40" s="216"/>
      <c r="EYZ40" s="216"/>
      <c r="EZA40" s="216"/>
      <c r="EZB40" s="216"/>
      <c r="EZC40" s="216"/>
      <c r="EZD40" s="216"/>
      <c r="EZE40" s="216"/>
      <c r="EZF40" s="216"/>
      <c r="EZG40" s="216"/>
      <c r="EZH40" s="216"/>
      <c r="EZI40" s="216"/>
      <c r="EZJ40" s="216"/>
      <c r="EZK40" s="216"/>
      <c r="EZL40" s="216"/>
      <c r="EZM40" s="216"/>
      <c r="EZN40" s="216"/>
      <c r="EZO40" s="216"/>
      <c r="EZP40" s="216"/>
      <c r="EZQ40" s="216"/>
      <c r="EZR40" s="216"/>
      <c r="EZS40" s="216"/>
      <c r="EZT40" s="216"/>
      <c r="EZU40" s="216"/>
      <c r="EZV40" s="216"/>
      <c r="EZW40" s="216"/>
      <c r="EZX40" s="216"/>
      <c r="EZY40" s="216"/>
      <c r="EZZ40" s="216"/>
      <c r="FAA40" s="216"/>
      <c r="FAB40" s="216"/>
      <c r="FAC40" s="216"/>
      <c r="FAD40" s="216"/>
      <c r="FAE40" s="216"/>
      <c r="FAF40" s="216"/>
      <c r="FAG40" s="216"/>
      <c r="FAH40" s="216"/>
      <c r="FAI40" s="216"/>
      <c r="FAJ40" s="216"/>
      <c r="FAK40" s="216"/>
      <c r="FAL40" s="216"/>
      <c r="FAM40" s="216"/>
    </row>
    <row r="41" spans="1:4095" s="102" customFormat="1" ht="36.75" customHeight="1">
      <c r="A41" s="63"/>
      <c r="B41" s="357" t="s">
        <v>150</v>
      </c>
      <c r="C41" s="99" t="s">
        <v>1916</v>
      </c>
      <c r="D41" s="100"/>
      <c r="E41" s="100"/>
      <c r="F41" s="358"/>
      <c r="G41" s="359">
        <f>SUM(G6:G40)</f>
        <v>685955.5</v>
      </c>
      <c r="H41" s="358"/>
      <c r="I41" s="359">
        <f>SUM(I6:I40)</f>
        <v>115185</v>
      </c>
      <c r="J41" s="359">
        <f>SUM(J6:J40)</f>
        <v>801140.5</v>
      </c>
    </row>
  </sheetData>
  <sheetProtection password="C79F" sheet="1" objects="1" scenarios="1" formatCells="0" formatColumns="0" formatRows="0"/>
  <mergeCells count="2">
    <mergeCell ref="A1:J1"/>
    <mergeCell ref="F38:I38"/>
  </mergeCells>
  <printOptions horizontalCentered="1" gridLinesSet="0"/>
  <pageMargins left="0.74" right="0.73" top="0.98" bottom="0.74" header="0.42" footer="0.22"/>
  <pageSetup paperSize="9" scale="82" fitToHeight="0" orientation="landscape" r:id="rId1"/>
  <headerFooter alignWithMargins="0">
    <oddHeader>&amp;L&amp;G&amp;R&amp;"Arial,Regular"&amp;11&amp;K03-007TENDER DOCUMENTS FOR PLUMBING &amp;&amp; DRAINAGE WORKS&amp;"Century Gothic,Regular"&amp;10&amp;K000000
&amp;"-,Bold"&amp;14&amp;K03+000MR. ALI JAMEEL RESIDENCE EXTENSION, KARACHI</oddHeader>
    <oddFooter>&amp;L&amp;"Calibri,Bold"&amp;14&amp;K03+000S. MEHBOOB &amp;&amp; COMPANY&amp;R&amp;"Calibri,Regular"Sec-II/A - &amp;P of &amp;N</oddFooter>
  </headerFooter>
  <rowBreaks count="1" manualBreakCount="1">
    <brk id="29" max="9"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812E-8069-41AF-AD7F-61331506BDCC}">
  <sheetPr>
    <pageSetUpPr fitToPage="1"/>
  </sheetPr>
  <dimension ref="A1:FAB52"/>
  <sheetViews>
    <sheetView view="pageBreakPreview" topLeftCell="D37" zoomScaleNormal="100" zoomScaleSheetLayoutView="100" workbookViewId="0">
      <selection activeCell="G52" sqref="G52"/>
    </sheetView>
  </sheetViews>
  <sheetFormatPr defaultColWidth="9.140625" defaultRowHeight="12.75"/>
  <cols>
    <col min="1" max="1" width="6.7109375" style="423" customWidth="1"/>
    <col min="2" max="2" width="15.7109375" style="423" customWidth="1"/>
    <col min="3" max="3" width="60.7109375" style="424" customWidth="1"/>
    <col min="4" max="4" width="7.7109375" style="425" customWidth="1"/>
    <col min="5" max="5" width="7.7109375" style="423" customWidth="1"/>
    <col min="6" max="10" width="12.7109375" style="426" customWidth="1"/>
    <col min="11" max="16384" width="9.140625" style="427"/>
  </cols>
  <sheetData>
    <row r="1" spans="1:10" s="363" customFormat="1" ht="39.950000000000003" customHeight="1">
      <c r="A1" s="447" t="s">
        <v>1917</v>
      </c>
      <c r="B1" s="447"/>
      <c r="C1" s="447"/>
      <c r="D1" s="447"/>
      <c r="E1" s="447"/>
      <c r="F1" s="447"/>
      <c r="G1" s="447"/>
      <c r="H1" s="447"/>
      <c r="I1" s="447"/>
      <c r="J1" s="447"/>
    </row>
    <row r="2" spans="1:10" s="366" customFormat="1" ht="15" customHeight="1">
      <c r="A2" s="364">
        <v>1</v>
      </c>
      <c r="B2" s="364">
        <v>2</v>
      </c>
      <c r="C2" s="364">
        <v>3</v>
      </c>
      <c r="D2" s="365">
        <v>4</v>
      </c>
      <c r="E2" s="364">
        <v>5</v>
      </c>
      <c r="F2" s="364">
        <v>6</v>
      </c>
      <c r="G2" s="364">
        <v>7</v>
      </c>
      <c r="H2" s="364">
        <v>8</v>
      </c>
      <c r="I2" s="364">
        <v>9</v>
      </c>
      <c r="J2" s="364">
        <v>10</v>
      </c>
    </row>
    <row r="3" spans="1:10" s="366" customFormat="1" ht="35.1" customHeight="1">
      <c r="A3" s="367" t="s">
        <v>1813</v>
      </c>
      <c r="B3" s="367" t="s">
        <v>137</v>
      </c>
      <c r="C3" s="364" t="s">
        <v>0</v>
      </c>
      <c r="D3" s="368" t="s">
        <v>1814</v>
      </c>
      <c r="E3" s="367" t="s">
        <v>13</v>
      </c>
      <c r="F3" s="367" t="s">
        <v>1815</v>
      </c>
      <c r="G3" s="367" t="s">
        <v>1816</v>
      </c>
      <c r="H3" s="367" t="s">
        <v>1817</v>
      </c>
      <c r="I3" s="367" t="s">
        <v>1818</v>
      </c>
      <c r="J3" s="367" t="s">
        <v>1819</v>
      </c>
    </row>
    <row r="4" spans="1:10" s="366" customFormat="1" ht="15" customHeight="1">
      <c r="A4" s="367">
        <v>1</v>
      </c>
      <c r="B4" s="367">
        <v>2</v>
      </c>
      <c r="C4" s="367">
        <v>3</v>
      </c>
      <c r="D4" s="368">
        <v>4</v>
      </c>
      <c r="E4" s="367">
        <v>5</v>
      </c>
      <c r="F4" s="367">
        <v>6</v>
      </c>
      <c r="G4" s="364" t="s">
        <v>1820</v>
      </c>
      <c r="H4" s="364">
        <v>8</v>
      </c>
      <c r="I4" s="364" t="s">
        <v>1821</v>
      </c>
      <c r="J4" s="364" t="s">
        <v>1822</v>
      </c>
    </row>
    <row r="5" spans="1:10" s="373" customFormat="1" ht="20.100000000000001" customHeight="1">
      <c r="A5" s="369"/>
      <c r="B5" s="369"/>
      <c r="C5" s="370" t="s">
        <v>1918</v>
      </c>
      <c r="D5" s="371"/>
      <c r="E5" s="369"/>
      <c r="F5" s="372"/>
      <c r="G5" s="372"/>
      <c r="H5" s="372"/>
      <c r="I5" s="372"/>
      <c r="J5" s="372"/>
    </row>
    <row r="6" spans="1:10" s="363" customFormat="1" ht="51">
      <c r="A6" s="374"/>
      <c r="B6" s="369" t="s">
        <v>1885</v>
      </c>
      <c r="C6" s="375" t="s">
        <v>1919</v>
      </c>
      <c r="D6" s="376"/>
      <c r="E6" s="372"/>
      <c r="F6" s="377"/>
      <c r="G6" s="377"/>
      <c r="H6" s="377"/>
      <c r="I6" s="377"/>
      <c r="J6" s="377"/>
    </row>
    <row r="7" spans="1:10" s="363" customFormat="1">
      <c r="A7" s="374" t="s">
        <v>1250</v>
      </c>
      <c r="B7" s="374"/>
      <c r="C7" s="378" t="s">
        <v>1920</v>
      </c>
      <c r="D7" s="379">
        <f>17*1.15</f>
        <v>19.549999999999997</v>
      </c>
      <c r="E7" s="372" t="s">
        <v>11</v>
      </c>
      <c r="F7" s="380">
        <v>750</v>
      </c>
      <c r="G7" s="380">
        <f>F7*D7</f>
        <v>14662.499999999998</v>
      </c>
      <c r="H7" s="380">
        <v>150</v>
      </c>
      <c r="I7" s="380">
        <f>H7*D7</f>
        <v>2932.4999999999995</v>
      </c>
      <c r="J7" s="380">
        <f>I7+G7</f>
        <v>17594.999999999996</v>
      </c>
    </row>
    <row r="8" spans="1:10" s="363" customFormat="1">
      <c r="A8" s="374" t="s">
        <v>105</v>
      </c>
      <c r="B8" s="374"/>
      <c r="C8" s="378" t="s">
        <v>1921</v>
      </c>
      <c r="D8" s="379">
        <f>78*1.15</f>
        <v>89.699999999999989</v>
      </c>
      <c r="E8" s="372" t="s">
        <v>11</v>
      </c>
      <c r="F8" s="380">
        <v>1425</v>
      </c>
      <c r="G8" s="380">
        <f>F8*D8</f>
        <v>127822.49999999999</v>
      </c>
      <c r="H8" s="380">
        <v>200</v>
      </c>
      <c r="I8" s="380">
        <f>H8*D8</f>
        <v>17939.999999999996</v>
      </c>
      <c r="J8" s="380">
        <f>I8+G8</f>
        <v>145762.49999999997</v>
      </c>
    </row>
    <row r="9" spans="1:10" s="363" customFormat="1">
      <c r="A9" s="374" t="s">
        <v>107</v>
      </c>
      <c r="B9" s="374"/>
      <c r="C9" s="378" t="s">
        <v>1922</v>
      </c>
      <c r="D9" s="379">
        <f>17*1.15</f>
        <v>19.549999999999997</v>
      </c>
      <c r="E9" s="372" t="s">
        <v>11</v>
      </c>
      <c r="F9" s="380">
        <v>1650</v>
      </c>
      <c r="G9" s="380">
        <f>F9*D9</f>
        <v>32257.499999999996</v>
      </c>
      <c r="H9" s="380">
        <v>300</v>
      </c>
      <c r="I9" s="380">
        <f>H9*D9</f>
        <v>5864.9999999999991</v>
      </c>
      <c r="J9" s="380">
        <f>I9+G9</f>
        <v>38122.499999999993</v>
      </c>
    </row>
    <row r="10" spans="1:10" s="363" customFormat="1" ht="38.25">
      <c r="A10" s="374"/>
      <c r="B10" s="374" t="s">
        <v>1885</v>
      </c>
      <c r="C10" s="375" t="s">
        <v>1923</v>
      </c>
      <c r="D10" s="381"/>
      <c r="E10" s="369"/>
      <c r="F10" s="377"/>
      <c r="G10" s="377"/>
      <c r="H10" s="377"/>
      <c r="I10" s="377"/>
      <c r="J10" s="377"/>
    </row>
    <row r="11" spans="1:10" s="363" customFormat="1">
      <c r="A11" s="374" t="s">
        <v>115</v>
      </c>
      <c r="B11" s="374"/>
      <c r="C11" s="378" t="s">
        <v>1922</v>
      </c>
      <c r="D11" s="379">
        <f>28*1.15</f>
        <v>32.199999999999996</v>
      </c>
      <c r="E11" s="372" t="s">
        <v>11</v>
      </c>
      <c r="F11" s="380">
        <v>1800</v>
      </c>
      <c r="G11" s="380">
        <f>F11*D11</f>
        <v>57959.999999999993</v>
      </c>
      <c r="H11" s="380">
        <v>300</v>
      </c>
      <c r="I11" s="380">
        <f>H11*D11</f>
        <v>9659.9999999999982</v>
      </c>
      <c r="J11" s="380">
        <f>I11+G11</f>
        <v>67619.999999999985</v>
      </c>
    </row>
    <row r="12" spans="1:10" s="363" customFormat="1" ht="38.25">
      <c r="A12" s="374"/>
      <c r="B12" s="374" t="s">
        <v>1885</v>
      </c>
      <c r="C12" s="382" t="s">
        <v>1924</v>
      </c>
      <c r="D12" s="381"/>
      <c r="E12" s="369"/>
      <c r="F12" s="377"/>
      <c r="G12" s="377"/>
      <c r="H12" s="377"/>
      <c r="I12" s="377"/>
      <c r="J12" s="377"/>
    </row>
    <row r="13" spans="1:10" s="363" customFormat="1">
      <c r="A13" s="374" t="s">
        <v>1824</v>
      </c>
      <c r="B13" s="374"/>
      <c r="C13" s="378" t="s">
        <v>1920</v>
      </c>
      <c r="D13" s="379">
        <f>14*1.15</f>
        <v>16.099999999999998</v>
      </c>
      <c r="E13" s="372" t="s">
        <v>11</v>
      </c>
      <c r="F13" s="380">
        <v>480</v>
      </c>
      <c r="G13" s="380">
        <f>F13*D13</f>
        <v>7727.9999999999991</v>
      </c>
      <c r="H13" s="380">
        <v>150</v>
      </c>
      <c r="I13" s="380">
        <f>H13*D13</f>
        <v>2414.9999999999995</v>
      </c>
      <c r="J13" s="380">
        <f>I13+G13</f>
        <v>10142.999999999998</v>
      </c>
    </row>
    <row r="14" spans="1:10" s="363" customFormat="1" ht="25.5">
      <c r="A14" s="374"/>
      <c r="B14" s="374" t="s">
        <v>1925</v>
      </c>
      <c r="C14" s="375" t="s">
        <v>1926</v>
      </c>
      <c r="D14" s="381"/>
      <c r="E14" s="369"/>
      <c r="F14" s="377"/>
      <c r="G14" s="377"/>
      <c r="H14" s="377"/>
      <c r="I14" s="377"/>
      <c r="J14" s="377"/>
    </row>
    <row r="15" spans="1:10" s="373" customFormat="1">
      <c r="A15" s="371"/>
      <c r="B15" s="374" t="s">
        <v>1925</v>
      </c>
      <c r="C15" s="370" t="s">
        <v>1927</v>
      </c>
      <c r="D15" s="371"/>
      <c r="E15" s="369"/>
      <c r="F15" s="383"/>
      <c r="G15" s="383"/>
      <c r="H15" s="383"/>
      <c r="I15" s="383"/>
      <c r="J15" s="383"/>
    </row>
    <row r="16" spans="1:10" s="373" customFormat="1">
      <c r="A16" s="371" t="s">
        <v>397</v>
      </c>
      <c r="B16" s="371"/>
      <c r="C16" s="378" t="s">
        <v>1922</v>
      </c>
      <c r="D16" s="371">
        <v>2</v>
      </c>
      <c r="E16" s="369" t="s">
        <v>2</v>
      </c>
      <c r="F16" s="380">
        <v>35000</v>
      </c>
      <c r="G16" s="380">
        <f>F16*D16</f>
        <v>70000</v>
      </c>
      <c r="H16" s="380">
        <v>3000</v>
      </c>
      <c r="I16" s="380">
        <f>H16*D16</f>
        <v>6000</v>
      </c>
      <c r="J16" s="380">
        <f>I16+G16</f>
        <v>76000</v>
      </c>
    </row>
    <row r="17" spans="1:11" s="373" customFormat="1" ht="25.5">
      <c r="A17" s="371"/>
      <c r="B17" s="374" t="s">
        <v>1928</v>
      </c>
      <c r="C17" s="375" t="s">
        <v>1929</v>
      </c>
      <c r="D17" s="371"/>
      <c r="E17" s="372"/>
      <c r="F17" s="383"/>
      <c r="G17" s="377"/>
      <c r="H17" s="377"/>
      <c r="I17" s="377"/>
      <c r="J17" s="377"/>
    </row>
    <row r="18" spans="1:11" s="373" customFormat="1">
      <c r="A18" s="371" t="s">
        <v>398</v>
      </c>
      <c r="B18" s="371"/>
      <c r="C18" s="384" t="s">
        <v>1930</v>
      </c>
      <c r="D18" s="371">
        <v>5</v>
      </c>
      <c r="E18" s="369" t="s">
        <v>2</v>
      </c>
      <c r="F18" s="380">
        <v>9000</v>
      </c>
      <c r="G18" s="380">
        <f>F18*D18</f>
        <v>45000</v>
      </c>
      <c r="H18" s="380">
        <v>3000</v>
      </c>
      <c r="I18" s="380">
        <f>H18*D18</f>
        <v>15000</v>
      </c>
      <c r="J18" s="380">
        <f>I18+G18</f>
        <v>60000</v>
      </c>
    </row>
    <row r="19" spans="1:11" s="373" customFormat="1">
      <c r="A19" s="371" t="s">
        <v>1251</v>
      </c>
      <c r="B19" s="371"/>
      <c r="C19" s="384" t="s">
        <v>1931</v>
      </c>
      <c r="D19" s="371">
        <v>2</v>
      </c>
      <c r="E19" s="369" t="s">
        <v>2</v>
      </c>
      <c r="F19" s="380">
        <v>11500</v>
      </c>
      <c r="G19" s="380">
        <f>F19*D19</f>
        <v>23000</v>
      </c>
      <c r="H19" s="380">
        <v>2500</v>
      </c>
      <c r="I19" s="380">
        <f>H19*D19</f>
        <v>5000</v>
      </c>
      <c r="J19" s="380">
        <f>I19+G19</f>
        <v>28000</v>
      </c>
    </row>
    <row r="20" spans="1:11" s="390" customFormat="1" ht="30" customHeight="1">
      <c r="A20" s="385" t="s">
        <v>150</v>
      </c>
      <c r="B20" s="367" t="s">
        <v>150</v>
      </c>
      <c r="C20" s="386" t="s">
        <v>1823</v>
      </c>
      <c r="D20" s="387"/>
      <c r="E20" s="388"/>
      <c r="F20" s="333"/>
      <c r="G20" s="333"/>
      <c r="H20" s="333"/>
      <c r="I20" s="333"/>
      <c r="J20" s="333"/>
      <c r="K20" s="389"/>
    </row>
    <row r="21" spans="1:11" s="373" customFormat="1" ht="38.25">
      <c r="A21" s="371" t="s">
        <v>1250</v>
      </c>
      <c r="B21" s="391" t="s">
        <v>1932</v>
      </c>
      <c r="C21" s="392" t="s">
        <v>1933</v>
      </c>
      <c r="D21" s="393">
        <v>1</v>
      </c>
      <c r="E21" s="394" t="s">
        <v>2</v>
      </c>
      <c r="F21" s="380">
        <v>42000</v>
      </c>
      <c r="G21" s="380">
        <f>F21*D21</f>
        <v>42000</v>
      </c>
      <c r="H21" s="380">
        <v>8000</v>
      </c>
      <c r="I21" s="380">
        <f>H21*D21</f>
        <v>8000</v>
      </c>
      <c r="J21" s="380">
        <f>I21+G21</f>
        <v>50000</v>
      </c>
    </row>
    <row r="22" spans="1:11" s="373" customFormat="1" ht="38.25">
      <c r="A22" s="371"/>
      <c r="B22" s="371" t="s">
        <v>1934</v>
      </c>
      <c r="C22" s="375" t="s">
        <v>1935</v>
      </c>
      <c r="D22" s="371"/>
      <c r="E22" s="372"/>
      <c r="F22" s="383"/>
      <c r="G22" s="377"/>
      <c r="H22" s="377"/>
      <c r="I22" s="377"/>
      <c r="J22" s="377"/>
    </row>
    <row r="23" spans="1:11" s="373" customFormat="1">
      <c r="A23" s="371"/>
      <c r="B23" s="371"/>
      <c r="C23" s="370" t="s">
        <v>1936</v>
      </c>
      <c r="D23" s="371"/>
      <c r="E23" s="372"/>
      <c r="F23" s="383"/>
      <c r="G23" s="377"/>
      <c r="H23" s="377"/>
      <c r="I23" s="377"/>
      <c r="J23" s="377"/>
    </row>
    <row r="24" spans="1:11" s="373" customFormat="1">
      <c r="A24" s="371" t="s">
        <v>105</v>
      </c>
      <c r="B24" s="371"/>
      <c r="C24" s="378" t="s">
        <v>1921</v>
      </c>
      <c r="D24" s="379">
        <v>2</v>
      </c>
      <c r="E24" s="369" t="s">
        <v>2</v>
      </c>
      <c r="F24" s="380">
        <v>7000</v>
      </c>
      <c r="G24" s="380">
        <f>F24*D24</f>
        <v>14000</v>
      </c>
      <c r="H24" s="380">
        <v>1000</v>
      </c>
      <c r="I24" s="380">
        <f>H24*D24</f>
        <v>2000</v>
      </c>
      <c r="J24" s="380">
        <f>I24+G24</f>
        <v>16000</v>
      </c>
    </row>
    <row r="25" spans="1:11" s="373" customFormat="1">
      <c r="A25" s="371" t="s">
        <v>107</v>
      </c>
      <c r="B25" s="371"/>
      <c r="C25" s="378" t="s">
        <v>1922</v>
      </c>
      <c r="D25" s="379">
        <v>1</v>
      </c>
      <c r="E25" s="372" t="s">
        <v>17</v>
      </c>
      <c r="F25" s="380">
        <v>9000</v>
      </c>
      <c r="G25" s="380">
        <f>F25*D25</f>
        <v>9000</v>
      </c>
      <c r="H25" s="380">
        <v>1000</v>
      </c>
      <c r="I25" s="380">
        <f>H25*D25</f>
        <v>1000</v>
      </c>
      <c r="J25" s="380">
        <f>I25+G25</f>
        <v>10000</v>
      </c>
    </row>
    <row r="26" spans="1:11" s="373" customFormat="1">
      <c r="A26" s="371" t="s">
        <v>115</v>
      </c>
      <c r="B26" s="371"/>
      <c r="C26" s="370" t="s">
        <v>1937</v>
      </c>
      <c r="D26" s="371"/>
      <c r="E26" s="369"/>
      <c r="F26" s="383"/>
      <c r="G26" s="377"/>
      <c r="H26" s="377"/>
      <c r="I26" s="377"/>
      <c r="J26" s="377"/>
    </row>
    <row r="27" spans="1:11" s="373" customFormat="1">
      <c r="A27" s="371" t="s">
        <v>1824</v>
      </c>
      <c r="B27" s="371"/>
      <c r="C27" s="378" t="s">
        <v>1921</v>
      </c>
      <c r="D27" s="379">
        <v>2</v>
      </c>
      <c r="E27" s="369" t="s">
        <v>2</v>
      </c>
      <c r="F27" s="380">
        <v>7000</v>
      </c>
      <c r="G27" s="380">
        <f>F27*D27</f>
        <v>14000</v>
      </c>
      <c r="H27" s="380">
        <v>1000</v>
      </c>
      <c r="I27" s="380">
        <f>H27*D27</f>
        <v>2000</v>
      </c>
      <c r="J27" s="380">
        <f>I27+G27</f>
        <v>16000</v>
      </c>
    </row>
    <row r="28" spans="1:11" s="363" customFormat="1" ht="25.5">
      <c r="A28" s="372"/>
      <c r="B28" s="372" t="s">
        <v>1899</v>
      </c>
      <c r="C28" s="313" t="s">
        <v>1938</v>
      </c>
      <c r="D28" s="342"/>
      <c r="E28" s="372"/>
      <c r="F28" s="395"/>
      <c r="G28" s="395"/>
      <c r="H28" s="395"/>
      <c r="I28" s="395"/>
      <c r="J28" s="395"/>
    </row>
    <row r="29" spans="1:11" s="398" customFormat="1">
      <c r="A29" s="396"/>
      <c r="B29" s="396"/>
      <c r="C29" s="370" t="s">
        <v>1901</v>
      </c>
      <c r="D29" s="397"/>
      <c r="E29" s="372"/>
      <c r="F29" s="380"/>
      <c r="G29" s="380">
        <f>F29*D29</f>
        <v>0</v>
      </c>
      <c r="H29" s="380"/>
      <c r="I29" s="380">
        <f>H29*D29</f>
        <v>0</v>
      </c>
      <c r="J29" s="380">
        <f>I29+G29</f>
        <v>0</v>
      </c>
    </row>
    <row r="30" spans="1:11" s="363" customFormat="1">
      <c r="A30" s="372" t="s">
        <v>397</v>
      </c>
      <c r="B30" s="374"/>
      <c r="C30" s="378" t="s">
        <v>1921</v>
      </c>
      <c r="D30" s="399">
        <v>1</v>
      </c>
      <c r="E30" s="372" t="s">
        <v>17</v>
      </c>
      <c r="F30" s="380">
        <v>42000</v>
      </c>
      <c r="G30" s="380">
        <f>F30*D30</f>
        <v>42000</v>
      </c>
      <c r="H30" s="380">
        <v>2000</v>
      </c>
      <c r="I30" s="380">
        <f>H30*D30</f>
        <v>2000</v>
      </c>
      <c r="J30" s="380">
        <f>I30+G30</f>
        <v>44000</v>
      </c>
    </row>
    <row r="31" spans="1:11" s="404" customFormat="1" ht="25.5">
      <c r="A31" s="400"/>
      <c r="B31" s="371" t="s">
        <v>1932</v>
      </c>
      <c r="C31" s="375" t="s">
        <v>1939</v>
      </c>
      <c r="D31" s="401"/>
      <c r="E31" s="402"/>
      <c r="F31" s="383"/>
      <c r="G31" s="377"/>
      <c r="H31" s="377"/>
      <c r="I31" s="377"/>
      <c r="J31" s="403"/>
    </row>
    <row r="32" spans="1:11" s="404" customFormat="1">
      <c r="A32" s="372" t="s">
        <v>398</v>
      </c>
      <c r="B32" s="402"/>
      <c r="C32" s="378" t="s">
        <v>1921</v>
      </c>
      <c r="D32" s="371">
        <v>1</v>
      </c>
      <c r="E32" s="372" t="s">
        <v>17</v>
      </c>
      <c r="F32" s="380">
        <v>1000</v>
      </c>
      <c r="G32" s="380">
        <f>F32*D32</f>
        <v>1000</v>
      </c>
      <c r="H32" s="380">
        <v>200</v>
      </c>
      <c r="I32" s="380">
        <f>H32*D32</f>
        <v>200</v>
      </c>
      <c r="J32" s="380">
        <f>I32+G32</f>
        <v>1200</v>
      </c>
    </row>
    <row r="33" spans="1:17" s="390" customFormat="1" ht="15">
      <c r="A33" s="385" t="s">
        <v>150</v>
      </c>
      <c r="B33" s="367" t="s">
        <v>150</v>
      </c>
      <c r="C33" s="386" t="s">
        <v>1863</v>
      </c>
      <c r="D33" s="387"/>
      <c r="E33" s="388"/>
      <c r="F33" s="333"/>
      <c r="G33" s="333"/>
      <c r="H33" s="333"/>
      <c r="I33" s="333"/>
      <c r="J33" s="333"/>
      <c r="K33" s="389"/>
    </row>
    <row r="34" spans="1:17" s="398" customFormat="1">
      <c r="A34" s="372"/>
      <c r="B34" s="372"/>
      <c r="C34" s="370" t="s">
        <v>1940</v>
      </c>
      <c r="D34" s="381"/>
      <c r="E34" s="372"/>
      <c r="F34" s="405"/>
      <c r="G34" s="405"/>
      <c r="H34" s="405"/>
      <c r="I34" s="405"/>
      <c r="J34" s="405"/>
      <c r="M34" s="406"/>
      <c r="N34" s="406"/>
      <c r="O34" s="406"/>
      <c r="P34" s="406"/>
      <c r="Q34" s="406"/>
    </row>
    <row r="35" spans="1:17" s="398" customFormat="1" ht="89.25">
      <c r="A35" s="372" t="s">
        <v>1250</v>
      </c>
      <c r="B35" s="372" t="s">
        <v>1941</v>
      </c>
      <c r="C35" s="378" t="s">
        <v>1942</v>
      </c>
      <c r="D35" s="381">
        <v>2</v>
      </c>
      <c r="E35" s="372" t="s">
        <v>2</v>
      </c>
      <c r="F35" s="380"/>
      <c r="G35" s="380">
        <f>F35*D35</f>
        <v>0</v>
      </c>
      <c r="H35" s="380">
        <v>10000</v>
      </c>
      <c r="I35" s="380">
        <f>H35*D35</f>
        <v>20000</v>
      </c>
      <c r="J35" s="380">
        <f>I35+G35</f>
        <v>20000</v>
      </c>
      <c r="M35" s="406"/>
      <c r="N35" s="406"/>
      <c r="O35" s="407"/>
      <c r="P35" s="407"/>
      <c r="Q35" s="408"/>
    </row>
    <row r="36" spans="1:17" s="398" customFormat="1" ht="76.5">
      <c r="A36" s="372" t="s">
        <v>105</v>
      </c>
      <c r="B36" s="372" t="s">
        <v>1941</v>
      </c>
      <c r="C36" s="378" t="s">
        <v>1943</v>
      </c>
      <c r="D36" s="381">
        <v>2</v>
      </c>
      <c r="E36" s="372" t="s">
        <v>2</v>
      </c>
      <c r="F36" s="380"/>
      <c r="G36" s="380">
        <f>F36*D36</f>
        <v>0</v>
      </c>
      <c r="H36" s="380">
        <v>12500</v>
      </c>
      <c r="I36" s="380">
        <f>H36*D36</f>
        <v>25000</v>
      </c>
      <c r="J36" s="380">
        <f>I36+G36</f>
        <v>25000</v>
      </c>
      <c r="M36" s="406"/>
      <c r="N36" s="406"/>
      <c r="O36" s="407"/>
      <c r="P36" s="407"/>
      <c r="Q36" s="408"/>
    </row>
    <row r="37" spans="1:17" s="398" customFormat="1" ht="63.75">
      <c r="A37" s="372" t="s">
        <v>107</v>
      </c>
      <c r="B37" s="372" t="s">
        <v>1941</v>
      </c>
      <c r="C37" s="378" t="s">
        <v>1944</v>
      </c>
      <c r="D37" s="381">
        <v>1</v>
      </c>
      <c r="E37" s="372" t="s">
        <v>17</v>
      </c>
      <c r="F37" s="380"/>
      <c r="G37" s="380">
        <f>F37*D37</f>
        <v>0</v>
      </c>
      <c r="H37" s="380">
        <v>15000</v>
      </c>
      <c r="I37" s="380">
        <f>H37*D37</f>
        <v>15000</v>
      </c>
      <c r="J37" s="380">
        <f>I37+G37</f>
        <v>15000</v>
      </c>
      <c r="M37" s="406"/>
      <c r="N37" s="406"/>
      <c r="O37" s="407"/>
      <c r="P37" s="407"/>
      <c r="Q37" s="408"/>
    </row>
    <row r="38" spans="1:17" s="390" customFormat="1" ht="15">
      <c r="A38" s="385" t="s">
        <v>150</v>
      </c>
      <c r="B38" s="367" t="s">
        <v>150</v>
      </c>
      <c r="C38" s="386" t="s">
        <v>1945</v>
      </c>
      <c r="D38" s="387"/>
      <c r="E38" s="388"/>
      <c r="F38" s="333"/>
      <c r="G38" s="333"/>
      <c r="H38" s="333"/>
      <c r="I38" s="333"/>
      <c r="J38" s="333"/>
      <c r="K38" s="389"/>
    </row>
    <row r="39" spans="1:17" s="373" customFormat="1">
      <c r="A39" s="371" t="s">
        <v>150</v>
      </c>
      <c r="B39" s="371"/>
      <c r="C39" s="409" t="s">
        <v>1946</v>
      </c>
      <c r="D39" s="371"/>
      <c r="E39" s="369"/>
      <c r="F39" s="383"/>
      <c r="G39" s="383"/>
      <c r="H39" s="383"/>
      <c r="I39" s="383"/>
      <c r="J39" s="383"/>
    </row>
    <row r="40" spans="1:17" s="373" customFormat="1" ht="25.5">
      <c r="A40" s="371" t="s">
        <v>1250</v>
      </c>
      <c r="B40" s="371" t="s">
        <v>1909</v>
      </c>
      <c r="C40" s="384" t="s">
        <v>1947</v>
      </c>
      <c r="D40" s="371">
        <v>1</v>
      </c>
      <c r="E40" s="369" t="s">
        <v>1</v>
      </c>
      <c r="F40" s="380">
        <v>35000</v>
      </c>
      <c r="G40" s="380">
        <f>F40*D40</f>
        <v>35000</v>
      </c>
      <c r="H40" s="380">
        <v>5000</v>
      </c>
      <c r="I40" s="380">
        <f>H40*D40</f>
        <v>5000</v>
      </c>
      <c r="J40" s="380">
        <f>I40+G40</f>
        <v>40000</v>
      </c>
    </row>
    <row r="41" spans="1:17" s="373" customFormat="1">
      <c r="A41" s="371" t="s">
        <v>105</v>
      </c>
      <c r="B41" s="371" t="s">
        <v>1429</v>
      </c>
      <c r="C41" s="384" t="s">
        <v>1948</v>
      </c>
      <c r="D41" s="371">
        <v>1</v>
      </c>
      <c r="E41" s="369" t="s">
        <v>1</v>
      </c>
      <c r="F41" s="380">
        <v>10000</v>
      </c>
      <c r="G41" s="380">
        <f>F41*D41</f>
        <v>10000</v>
      </c>
      <c r="H41" s="380">
        <v>10000</v>
      </c>
      <c r="I41" s="380">
        <f>H41*D41</f>
        <v>10000</v>
      </c>
      <c r="J41" s="380">
        <f>I41+G41</f>
        <v>20000</v>
      </c>
    </row>
    <row r="42" spans="1:17" s="373" customFormat="1" ht="25.5">
      <c r="A42" s="371" t="s">
        <v>107</v>
      </c>
      <c r="B42" s="374" t="s">
        <v>1806</v>
      </c>
      <c r="C42" s="378" t="s">
        <v>1949</v>
      </c>
      <c r="D42" s="381">
        <v>1</v>
      </c>
      <c r="E42" s="372" t="s">
        <v>1</v>
      </c>
      <c r="F42" s="380">
        <v>15000</v>
      </c>
      <c r="G42" s="380">
        <f>F42*D42</f>
        <v>15000</v>
      </c>
      <c r="H42" s="380">
        <v>5000</v>
      </c>
      <c r="I42" s="380">
        <f>H42*D42</f>
        <v>5000</v>
      </c>
      <c r="J42" s="380">
        <f>I42+G42</f>
        <v>20000</v>
      </c>
    </row>
    <row r="43" spans="1:17" s="373" customFormat="1">
      <c r="A43" s="371"/>
      <c r="B43" s="371"/>
      <c r="C43" s="370" t="s">
        <v>123</v>
      </c>
      <c r="D43" s="399"/>
      <c r="E43" s="369"/>
      <c r="F43" s="383"/>
      <c r="G43" s="377"/>
      <c r="H43" s="377"/>
      <c r="I43" s="377"/>
      <c r="J43" s="377"/>
    </row>
    <row r="44" spans="1:17" s="373" customFormat="1">
      <c r="A44" s="371" t="s">
        <v>115</v>
      </c>
      <c r="B44" s="371" t="s">
        <v>1809</v>
      </c>
      <c r="C44" s="378" t="s">
        <v>1950</v>
      </c>
      <c r="D44" s="399">
        <v>1</v>
      </c>
      <c r="E44" s="372" t="s">
        <v>1</v>
      </c>
      <c r="F44" s="380">
        <v>10000</v>
      </c>
      <c r="G44" s="380">
        <f>F44*D44</f>
        <v>10000</v>
      </c>
      <c r="H44" s="380">
        <v>10000</v>
      </c>
      <c r="I44" s="380">
        <f>H44*D44</f>
        <v>10000</v>
      </c>
      <c r="J44" s="380">
        <f>I44+G44</f>
        <v>20000</v>
      </c>
    </row>
    <row r="45" spans="1:17" s="373" customFormat="1">
      <c r="A45" s="371" t="s">
        <v>1824</v>
      </c>
      <c r="B45" s="371" t="s">
        <v>1809</v>
      </c>
      <c r="C45" s="378" t="s">
        <v>1951</v>
      </c>
      <c r="D45" s="399">
        <v>1</v>
      </c>
      <c r="E45" s="372" t="s">
        <v>1</v>
      </c>
      <c r="F45" s="380">
        <v>5000</v>
      </c>
      <c r="G45" s="380">
        <f>F45*D45</f>
        <v>5000</v>
      </c>
      <c r="H45" s="380">
        <v>5000</v>
      </c>
      <c r="I45" s="380">
        <f>H45*D45</f>
        <v>5000</v>
      </c>
      <c r="J45" s="380">
        <f>I45+G45</f>
        <v>10000</v>
      </c>
    </row>
    <row r="46" spans="1:17" s="373" customFormat="1">
      <c r="A46" s="371"/>
      <c r="B46" s="371"/>
      <c r="C46" s="410" t="s">
        <v>1952</v>
      </c>
      <c r="D46" s="399"/>
      <c r="E46" s="369"/>
      <c r="F46" s="383"/>
      <c r="G46" s="377"/>
      <c r="H46" s="377"/>
      <c r="I46" s="377"/>
      <c r="J46" s="377"/>
    </row>
    <row r="47" spans="1:17" s="373" customFormat="1">
      <c r="A47" s="371" t="s">
        <v>397</v>
      </c>
      <c r="B47" s="371" t="s">
        <v>1953</v>
      </c>
      <c r="C47" s="378" t="s">
        <v>1954</v>
      </c>
      <c r="D47" s="399">
        <v>1</v>
      </c>
      <c r="E47" s="372" t="s">
        <v>1</v>
      </c>
      <c r="F47" s="380"/>
      <c r="G47" s="380">
        <f>F47*D47</f>
        <v>0</v>
      </c>
      <c r="H47" s="380">
        <v>15000</v>
      </c>
      <c r="I47" s="380">
        <f>H47*D47</f>
        <v>15000</v>
      </c>
      <c r="J47" s="380">
        <f>I47+G47</f>
        <v>15000</v>
      </c>
    </row>
    <row r="48" spans="1:17" s="373" customFormat="1">
      <c r="A48" s="371"/>
      <c r="B48" s="371"/>
      <c r="C48" s="410" t="s">
        <v>128</v>
      </c>
      <c r="D48" s="399"/>
      <c r="E48" s="369"/>
      <c r="F48" s="383"/>
      <c r="G48" s="377"/>
      <c r="H48" s="377"/>
      <c r="I48" s="377"/>
      <c r="J48" s="411"/>
    </row>
    <row r="49" spans="1:4084" s="373" customFormat="1">
      <c r="A49" s="371" t="s">
        <v>398</v>
      </c>
      <c r="B49" s="371" t="s">
        <v>1953</v>
      </c>
      <c r="C49" s="378" t="s">
        <v>1955</v>
      </c>
      <c r="D49" s="399">
        <v>1</v>
      </c>
      <c r="E49" s="372" t="s">
        <v>1</v>
      </c>
      <c r="F49" s="380"/>
      <c r="G49" s="380">
        <f>F49*D49</f>
        <v>0</v>
      </c>
      <c r="H49" s="380"/>
      <c r="I49" s="380">
        <f>H49*D49</f>
        <v>0</v>
      </c>
      <c r="J49" s="380">
        <f>I49+G49</f>
        <v>0</v>
      </c>
    </row>
    <row r="50" spans="1:4084" s="390" customFormat="1" ht="15">
      <c r="A50" s="385" t="s">
        <v>150</v>
      </c>
      <c r="B50" s="367" t="s">
        <v>150</v>
      </c>
      <c r="C50" s="386" t="s">
        <v>1945</v>
      </c>
      <c r="D50" s="387"/>
      <c r="E50" s="388"/>
      <c r="F50" s="333"/>
      <c r="G50" s="333"/>
      <c r="H50" s="333"/>
      <c r="I50" s="333"/>
      <c r="J50" s="333"/>
      <c r="K50" s="389"/>
    </row>
    <row r="51" spans="1:4084" s="366" customFormat="1" ht="15">
      <c r="A51" s="412"/>
      <c r="B51" s="400"/>
      <c r="C51" s="413"/>
      <c r="D51" s="414"/>
      <c r="E51" s="415"/>
      <c r="F51" s="356"/>
      <c r="G51" s="356"/>
      <c r="H51" s="356"/>
      <c r="I51" s="356"/>
      <c r="J51" s="356"/>
      <c r="K51" s="389"/>
      <c r="L51" s="390"/>
      <c r="M51" s="390"/>
      <c r="N51" s="390"/>
      <c r="O51" s="390"/>
      <c r="P51" s="390"/>
      <c r="Q51" s="390"/>
      <c r="R51" s="390"/>
      <c r="S51" s="390"/>
      <c r="T51" s="390"/>
      <c r="U51" s="390"/>
      <c r="V51" s="390"/>
      <c r="W51" s="390"/>
      <c r="X51" s="390"/>
      <c r="Y51" s="390"/>
      <c r="Z51" s="390"/>
      <c r="AA51" s="390"/>
      <c r="AB51" s="390"/>
      <c r="AC51" s="390"/>
      <c r="AD51" s="390"/>
      <c r="AE51" s="390"/>
      <c r="AF51" s="390"/>
      <c r="AG51" s="390"/>
      <c r="AH51" s="390"/>
      <c r="AI51" s="390"/>
      <c r="AJ51" s="390"/>
      <c r="AK51" s="390"/>
      <c r="AL51" s="390"/>
      <c r="AM51" s="390"/>
      <c r="AN51" s="390"/>
      <c r="AO51" s="390"/>
      <c r="AP51" s="390"/>
      <c r="AQ51" s="390"/>
      <c r="AR51" s="390"/>
      <c r="AS51" s="390"/>
      <c r="AT51" s="390"/>
      <c r="AU51" s="390"/>
      <c r="AV51" s="390"/>
      <c r="AW51" s="390"/>
      <c r="AX51" s="390"/>
      <c r="AY51" s="390"/>
      <c r="AZ51" s="390"/>
      <c r="BA51" s="390"/>
      <c r="BB51" s="390"/>
      <c r="BC51" s="390"/>
      <c r="BD51" s="390"/>
      <c r="BE51" s="390"/>
      <c r="BF51" s="390"/>
      <c r="BG51" s="390"/>
      <c r="BH51" s="390"/>
      <c r="BI51" s="390"/>
      <c r="BJ51" s="390"/>
      <c r="BK51" s="390"/>
      <c r="BL51" s="390"/>
      <c r="BM51" s="390"/>
      <c r="BN51" s="390"/>
      <c r="BO51" s="390"/>
      <c r="BP51" s="390"/>
      <c r="BQ51" s="390"/>
      <c r="BR51" s="390"/>
      <c r="BS51" s="390"/>
      <c r="BT51" s="390"/>
      <c r="BU51" s="390"/>
      <c r="BV51" s="390"/>
      <c r="BW51" s="390"/>
      <c r="BX51" s="390"/>
      <c r="BY51" s="390"/>
      <c r="BZ51" s="390"/>
      <c r="CA51" s="390"/>
      <c r="CB51" s="390"/>
      <c r="CC51" s="390"/>
      <c r="CD51" s="390"/>
      <c r="CE51" s="390"/>
      <c r="CF51" s="390"/>
      <c r="CG51" s="390"/>
      <c r="CH51" s="390"/>
      <c r="CI51" s="390"/>
      <c r="CJ51" s="390"/>
      <c r="CK51" s="390"/>
      <c r="CL51" s="390"/>
      <c r="CM51" s="390"/>
      <c r="CN51" s="390"/>
      <c r="CO51" s="390"/>
      <c r="CP51" s="390"/>
      <c r="CQ51" s="390"/>
      <c r="CR51" s="390"/>
      <c r="CS51" s="390"/>
      <c r="CT51" s="390"/>
      <c r="CU51" s="390"/>
      <c r="CV51" s="390"/>
      <c r="CW51" s="390"/>
      <c r="CX51" s="390"/>
      <c r="CY51" s="390"/>
      <c r="CZ51" s="390"/>
      <c r="DA51" s="390"/>
      <c r="DB51" s="390"/>
      <c r="DC51" s="390"/>
      <c r="DD51" s="390"/>
      <c r="DE51" s="390"/>
      <c r="DF51" s="390"/>
      <c r="DG51" s="390"/>
      <c r="DH51" s="390"/>
      <c r="DI51" s="390"/>
      <c r="DJ51" s="390"/>
      <c r="DK51" s="390"/>
      <c r="DL51" s="390"/>
      <c r="DM51" s="390"/>
      <c r="DN51" s="390"/>
      <c r="DO51" s="390"/>
      <c r="DP51" s="390"/>
      <c r="DQ51" s="390"/>
      <c r="DR51" s="390"/>
      <c r="DS51" s="390"/>
      <c r="DT51" s="390"/>
      <c r="DU51" s="390"/>
      <c r="DV51" s="390"/>
      <c r="DW51" s="390"/>
      <c r="DX51" s="390"/>
      <c r="DY51" s="390"/>
      <c r="DZ51" s="390"/>
      <c r="EA51" s="390"/>
      <c r="EB51" s="390"/>
      <c r="EC51" s="390"/>
      <c r="ED51" s="390"/>
      <c r="EE51" s="390"/>
      <c r="EF51" s="390"/>
      <c r="EG51" s="390"/>
      <c r="EH51" s="390"/>
      <c r="EI51" s="390"/>
      <c r="EJ51" s="390"/>
      <c r="EK51" s="390"/>
      <c r="EL51" s="390"/>
      <c r="EM51" s="390"/>
      <c r="EN51" s="390"/>
      <c r="EO51" s="390"/>
      <c r="EP51" s="390"/>
      <c r="EQ51" s="390"/>
      <c r="ER51" s="390"/>
      <c r="ES51" s="390"/>
      <c r="ET51" s="390"/>
      <c r="EU51" s="390"/>
      <c r="EV51" s="390"/>
      <c r="EW51" s="390"/>
      <c r="EX51" s="390"/>
      <c r="EY51" s="390"/>
      <c r="EZ51" s="390"/>
      <c r="FA51" s="390"/>
      <c r="FB51" s="390"/>
      <c r="FC51" s="390"/>
      <c r="FD51" s="390"/>
      <c r="FE51" s="390"/>
      <c r="FF51" s="390"/>
      <c r="FG51" s="390"/>
      <c r="FH51" s="390"/>
      <c r="FI51" s="390"/>
      <c r="FJ51" s="390"/>
      <c r="FK51" s="390"/>
      <c r="FL51" s="390"/>
      <c r="FM51" s="390"/>
      <c r="FN51" s="390"/>
      <c r="FO51" s="390"/>
      <c r="FP51" s="390"/>
      <c r="FQ51" s="390"/>
      <c r="FR51" s="390"/>
      <c r="FS51" s="390"/>
      <c r="FT51" s="390"/>
      <c r="FU51" s="390"/>
      <c r="FV51" s="390"/>
      <c r="FW51" s="390"/>
      <c r="FX51" s="390"/>
      <c r="FY51" s="390"/>
      <c r="FZ51" s="390"/>
      <c r="GA51" s="390"/>
      <c r="GB51" s="390"/>
      <c r="GC51" s="390"/>
      <c r="GD51" s="390"/>
      <c r="GE51" s="390"/>
      <c r="GF51" s="390"/>
      <c r="GG51" s="390"/>
      <c r="GH51" s="390"/>
      <c r="GI51" s="390"/>
      <c r="GJ51" s="390"/>
      <c r="GK51" s="390"/>
      <c r="GL51" s="390"/>
      <c r="GM51" s="390"/>
      <c r="GN51" s="390"/>
      <c r="GO51" s="390"/>
      <c r="GP51" s="390"/>
      <c r="GQ51" s="390"/>
      <c r="GR51" s="390"/>
      <c r="GS51" s="390"/>
      <c r="GT51" s="390"/>
      <c r="GU51" s="390"/>
      <c r="GV51" s="390"/>
      <c r="GW51" s="390"/>
      <c r="GX51" s="390"/>
      <c r="GY51" s="390"/>
      <c r="GZ51" s="390"/>
      <c r="HA51" s="390"/>
      <c r="HB51" s="390"/>
      <c r="HC51" s="390"/>
      <c r="HD51" s="390"/>
      <c r="HE51" s="390"/>
      <c r="HF51" s="390"/>
      <c r="HG51" s="390"/>
      <c r="HH51" s="390"/>
      <c r="HI51" s="390"/>
      <c r="HJ51" s="390"/>
      <c r="HK51" s="390"/>
      <c r="HL51" s="390"/>
      <c r="HM51" s="390"/>
      <c r="HN51" s="390"/>
      <c r="HO51" s="390"/>
      <c r="HP51" s="390"/>
      <c r="HQ51" s="390"/>
      <c r="HR51" s="390"/>
      <c r="HS51" s="390"/>
      <c r="HT51" s="390"/>
      <c r="HU51" s="390"/>
      <c r="HV51" s="390"/>
      <c r="HW51" s="390"/>
      <c r="HX51" s="390"/>
      <c r="HY51" s="390"/>
      <c r="HZ51" s="390"/>
      <c r="IA51" s="390"/>
      <c r="IB51" s="390"/>
      <c r="IC51" s="390"/>
      <c r="ID51" s="390"/>
      <c r="IE51" s="390"/>
      <c r="IF51" s="390"/>
      <c r="IG51" s="390"/>
      <c r="IH51" s="390"/>
      <c r="II51" s="390"/>
      <c r="IJ51" s="390"/>
      <c r="IK51" s="390"/>
      <c r="IL51" s="390"/>
      <c r="IM51" s="390"/>
      <c r="IN51" s="390"/>
      <c r="IO51" s="390"/>
      <c r="IP51" s="390"/>
      <c r="IQ51" s="390"/>
      <c r="IR51" s="390"/>
      <c r="IS51" s="390"/>
      <c r="IT51" s="390"/>
      <c r="IU51" s="390"/>
      <c r="IV51" s="390"/>
      <c r="IW51" s="390"/>
      <c r="IX51" s="390"/>
      <c r="IY51" s="390"/>
      <c r="IZ51" s="390"/>
      <c r="JA51" s="390"/>
      <c r="JB51" s="390"/>
      <c r="JC51" s="390"/>
      <c r="JD51" s="390"/>
      <c r="JE51" s="390"/>
      <c r="JF51" s="390"/>
      <c r="JG51" s="390"/>
      <c r="JH51" s="390"/>
      <c r="JI51" s="390"/>
      <c r="JJ51" s="390"/>
      <c r="JK51" s="390"/>
      <c r="JL51" s="390"/>
      <c r="JM51" s="390"/>
      <c r="JN51" s="390"/>
      <c r="JO51" s="390"/>
      <c r="JP51" s="390"/>
      <c r="JQ51" s="390"/>
      <c r="JR51" s="390"/>
      <c r="JS51" s="390"/>
      <c r="JT51" s="390"/>
      <c r="JU51" s="390"/>
      <c r="JV51" s="390"/>
      <c r="JW51" s="390"/>
      <c r="JX51" s="390"/>
      <c r="JY51" s="390"/>
      <c r="JZ51" s="390"/>
      <c r="KA51" s="390"/>
      <c r="KB51" s="390"/>
      <c r="KC51" s="390"/>
      <c r="KD51" s="390"/>
      <c r="KE51" s="390"/>
      <c r="KF51" s="390"/>
      <c r="KG51" s="390"/>
      <c r="KH51" s="390"/>
      <c r="KI51" s="390"/>
      <c r="KJ51" s="390"/>
      <c r="KK51" s="390"/>
      <c r="KL51" s="390"/>
      <c r="KM51" s="390"/>
      <c r="KN51" s="390"/>
      <c r="KO51" s="390"/>
      <c r="KP51" s="390"/>
      <c r="KQ51" s="390"/>
      <c r="KR51" s="390"/>
      <c r="KS51" s="390"/>
      <c r="KT51" s="390"/>
      <c r="KU51" s="390"/>
      <c r="KV51" s="390"/>
      <c r="KW51" s="390"/>
      <c r="KX51" s="390"/>
      <c r="KY51" s="390"/>
      <c r="KZ51" s="390"/>
      <c r="LA51" s="390"/>
      <c r="LB51" s="390"/>
      <c r="LC51" s="390"/>
      <c r="LD51" s="390"/>
      <c r="LE51" s="390"/>
      <c r="LF51" s="390"/>
      <c r="LG51" s="390"/>
      <c r="LH51" s="390"/>
      <c r="LI51" s="390"/>
      <c r="LJ51" s="390"/>
      <c r="LK51" s="390"/>
      <c r="LL51" s="390"/>
      <c r="LM51" s="390"/>
      <c r="LN51" s="390"/>
      <c r="LO51" s="390"/>
      <c r="LP51" s="390"/>
      <c r="LQ51" s="390"/>
      <c r="LR51" s="390"/>
      <c r="LS51" s="390"/>
      <c r="LT51" s="390"/>
      <c r="LU51" s="390"/>
      <c r="LV51" s="390"/>
      <c r="LW51" s="390"/>
      <c r="LX51" s="390"/>
      <c r="LY51" s="390"/>
      <c r="LZ51" s="390"/>
      <c r="MA51" s="390"/>
      <c r="MB51" s="390"/>
      <c r="MC51" s="390"/>
      <c r="MD51" s="390"/>
      <c r="ME51" s="390"/>
      <c r="MF51" s="390"/>
      <c r="MG51" s="390"/>
      <c r="MH51" s="390"/>
      <c r="MI51" s="390"/>
      <c r="MJ51" s="390"/>
      <c r="MK51" s="390"/>
      <c r="ML51" s="390"/>
      <c r="MM51" s="390"/>
      <c r="MN51" s="390"/>
      <c r="MO51" s="390"/>
      <c r="MP51" s="390"/>
      <c r="MQ51" s="390"/>
      <c r="MR51" s="390"/>
      <c r="MS51" s="390"/>
      <c r="MT51" s="390"/>
      <c r="MU51" s="390"/>
      <c r="MV51" s="390"/>
      <c r="MW51" s="390"/>
      <c r="MX51" s="390"/>
      <c r="MY51" s="390"/>
      <c r="MZ51" s="390"/>
      <c r="NA51" s="390"/>
      <c r="NB51" s="390"/>
      <c r="NC51" s="390"/>
      <c r="ND51" s="390"/>
      <c r="NE51" s="390"/>
      <c r="NF51" s="390"/>
      <c r="NG51" s="390"/>
      <c r="NH51" s="390"/>
      <c r="NI51" s="390"/>
      <c r="NJ51" s="390"/>
      <c r="NK51" s="390"/>
      <c r="NL51" s="390"/>
      <c r="NM51" s="390"/>
      <c r="NN51" s="390"/>
      <c r="NO51" s="390"/>
      <c r="NP51" s="390"/>
      <c r="NQ51" s="390"/>
      <c r="NR51" s="390"/>
      <c r="NS51" s="390"/>
      <c r="NT51" s="390"/>
      <c r="NU51" s="390"/>
      <c r="NV51" s="390"/>
      <c r="NW51" s="390"/>
      <c r="NX51" s="390"/>
      <c r="NY51" s="390"/>
      <c r="NZ51" s="390"/>
      <c r="OA51" s="390"/>
      <c r="OB51" s="390"/>
      <c r="OC51" s="390"/>
      <c r="OD51" s="390"/>
      <c r="OE51" s="390"/>
      <c r="OF51" s="390"/>
      <c r="OG51" s="390"/>
      <c r="OH51" s="390"/>
      <c r="OI51" s="390"/>
      <c r="OJ51" s="390"/>
      <c r="OK51" s="390"/>
      <c r="OL51" s="390"/>
      <c r="OM51" s="390"/>
      <c r="ON51" s="390"/>
      <c r="OO51" s="390"/>
      <c r="OP51" s="390"/>
      <c r="OQ51" s="390"/>
      <c r="OR51" s="390"/>
      <c r="OS51" s="390"/>
      <c r="OT51" s="390"/>
      <c r="OU51" s="390"/>
      <c r="OV51" s="390"/>
      <c r="OW51" s="390"/>
      <c r="OX51" s="390"/>
      <c r="OY51" s="390"/>
      <c r="OZ51" s="390"/>
      <c r="PA51" s="390"/>
      <c r="PB51" s="390"/>
      <c r="PC51" s="390"/>
      <c r="PD51" s="390"/>
      <c r="PE51" s="390"/>
      <c r="PF51" s="390"/>
      <c r="PG51" s="390"/>
      <c r="PH51" s="390"/>
      <c r="PI51" s="390"/>
      <c r="PJ51" s="390"/>
      <c r="PK51" s="390"/>
      <c r="PL51" s="390"/>
      <c r="PM51" s="390"/>
      <c r="PN51" s="390"/>
      <c r="PO51" s="390"/>
      <c r="PP51" s="390"/>
      <c r="PQ51" s="390"/>
      <c r="PR51" s="390"/>
      <c r="PS51" s="390"/>
      <c r="PT51" s="390"/>
      <c r="PU51" s="390"/>
      <c r="PV51" s="390"/>
      <c r="PW51" s="390"/>
      <c r="PX51" s="390"/>
      <c r="PY51" s="390"/>
      <c r="PZ51" s="390"/>
      <c r="QA51" s="390"/>
      <c r="QB51" s="390"/>
      <c r="QC51" s="390"/>
      <c r="QD51" s="390"/>
      <c r="QE51" s="390"/>
      <c r="QF51" s="390"/>
      <c r="QG51" s="390"/>
      <c r="QH51" s="390"/>
      <c r="QI51" s="390"/>
      <c r="QJ51" s="390"/>
      <c r="QK51" s="390"/>
      <c r="QL51" s="390"/>
      <c r="QM51" s="390"/>
      <c r="QN51" s="390"/>
      <c r="QO51" s="390"/>
      <c r="QP51" s="390"/>
      <c r="QQ51" s="390"/>
      <c r="QR51" s="390"/>
      <c r="QS51" s="390"/>
      <c r="QT51" s="390"/>
      <c r="QU51" s="390"/>
      <c r="QV51" s="390"/>
      <c r="QW51" s="390"/>
      <c r="QX51" s="390"/>
      <c r="QY51" s="390"/>
      <c r="QZ51" s="390"/>
      <c r="RA51" s="390"/>
      <c r="RB51" s="390"/>
      <c r="RC51" s="390"/>
      <c r="RD51" s="390"/>
      <c r="RE51" s="390"/>
      <c r="RF51" s="390"/>
      <c r="RG51" s="390"/>
      <c r="RH51" s="390"/>
      <c r="RI51" s="390"/>
      <c r="RJ51" s="390"/>
      <c r="RK51" s="390"/>
      <c r="RL51" s="390"/>
      <c r="RM51" s="390"/>
      <c r="RN51" s="390"/>
      <c r="RO51" s="390"/>
      <c r="RP51" s="390"/>
      <c r="RQ51" s="390"/>
      <c r="RR51" s="390"/>
      <c r="RS51" s="390"/>
      <c r="RT51" s="390"/>
      <c r="RU51" s="390"/>
      <c r="RV51" s="390"/>
      <c r="RW51" s="390"/>
      <c r="RX51" s="390"/>
      <c r="RY51" s="390"/>
      <c r="RZ51" s="390"/>
      <c r="SA51" s="390"/>
      <c r="SB51" s="390"/>
      <c r="SC51" s="390"/>
      <c r="SD51" s="390"/>
      <c r="SE51" s="390"/>
      <c r="SF51" s="390"/>
      <c r="SG51" s="390"/>
      <c r="SH51" s="390"/>
      <c r="SI51" s="390"/>
      <c r="SJ51" s="390"/>
      <c r="SK51" s="390"/>
      <c r="SL51" s="390"/>
      <c r="SM51" s="390"/>
      <c r="SN51" s="390"/>
      <c r="SO51" s="390"/>
      <c r="SP51" s="390"/>
      <c r="SQ51" s="390"/>
      <c r="SR51" s="390"/>
      <c r="SS51" s="390"/>
      <c r="ST51" s="390"/>
      <c r="SU51" s="390"/>
      <c r="SV51" s="390"/>
      <c r="SW51" s="390"/>
      <c r="SX51" s="390"/>
      <c r="SY51" s="390"/>
      <c r="SZ51" s="390"/>
      <c r="TA51" s="390"/>
      <c r="TB51" s="390"/>
      <c r="TC51" s="390"/>
      <c r="TD51" s="390"/>
      <c r="TE51" s="390"/>
      <c r="TF51" s="390"/>
      <c r="TG51" s="390"/>
      <c r="TH51" s="390"/>
      <c r="TI51" s="390"/>
      <c r="TJ51" s="390"/>
      <c r="TK51" s="390"/>
      <c r="TL51" s="390"/>
      <c r="TM51" s="390"/>
      <c r="TN51" s="390"/>
      <c r="TO51" s="390"/>
      <c r="TP51" s="390"/>
      <c r="TQ51" s="390"/>
      <c r="TR51" s="390"/>
      <c r="TS51" s="390"/>
      <c r="TT51" s="390"/>
      <c r="TU51" s="390"/>
      <c r="TV51" s="390"/>
      <c r="TW51" s="390"/>
      <c r="TX51" s="390"/>
      <c r="TY51" s="390"/>
      <c r="TZ51" s="390"/>
      <c r="UA51" s="390"/>
      <c r="UB51" s="390"/>
      <c r="UC51" s="390"/>
      <c r="UD51" s="390"/>
      <c r="UE51" s="390"/>
      <c r="UF51" s="390"/>
      <c r="UG51" s="390"/>
      <c r="UH51" s="390"/>
      <c r="UI51" s="390"/>
      <c r="UJ51" s="390"/>
      <c r="UK51" s="390"/>
      <c r="UL51" s="390"/>
      <c r="UM51" s="390"/>
      <c r="UN51" s="390"/>
      <c r="UO51" s="390"/>
      <c r="UP51" s="390"/>
      <c r="UQ51" s="390"/>
      <c r="UR51" s="390"/>
      <c r="US51" s="390"/>
      <c r="UT51" s="390"/>
      <c r="UU51" s="390"/>
      <c r="UV51" s="390"/>
      <c r="UW51" s="390"/>
      <c r="UX51" s="390"/>
      <c r="UY51" s="390"/>
      <c r="UZ51" s="390"/>
      <c r="VA51" s="390"/>
      <c r="VB51" s="390"/>
      <c r="VC51" s="390"/>
      <c r="VD51" s="390"/>
      <c r="VE51" s="390"/>
      <c r="VF51" s="390"/>
      <c r="VG51" s="390"/>
      <c r="VH51" s="390"/>
      <c r="VI51" s="390"/>
      <c r="VJ51" s="390"/>
      <c r="VK51" s="390"/>
      <c r="VL51" s="390"/>
      <c r="VM51" s="390"/>
      <c r="VN51" s="390"/>
      <c r="VO51" s="390"/>
      <c r="VP51" s="390"/>
      <c r="VQ51" s="390"/>
      <c r="VR51" s="390"/>
      <c r="VS51" s="390"/>
      <c r="VT51" s="390"/>
      <c r="VU51" s="390"/>
      <c r="VV51" s="390"/>
      <c r="VW51" s="390"/>
      <c r="VX51" s="390"/>
      <c r="VY51" s="390"/>
      <c r="VZ51" s="390"/>
      <c r="WA51" s="390"/>
      <c r="WB51" s="390"/>
      <c r="WC51" s="390"/>
      <c r="WD51" s="390"/>
      <c r="WE51" s="390"/>
      <c r="WF51" s="390"/>
      <c r="WG51" s="390"/>
      <c r="WH51" s="390"/>
      <c r="WI51" s="390"/>
      <c r="WJ51" s="390"/>
      <c r="WK51" s="390"/>
      <c r="WL51" s="390"/>
      <c r="WM51" s="390"/>
      <c r="WN51" s="390"/>
      <c r="WO51" s="390"/>
      <c r="WP51" s="390"/>
      <c r="WQ51" s="390"/>
      <c r="WR51" s="390"/>
      <c r="WS51" s="390"/>
      <c r="WT51" s="390"/>
      <c r="WU51" s="390"/>
      <c r="WV51" s="390"/>
      <c r="WW51" s="390"/>
      <c r="WX51" s="390"/>
      <c r="WY51" s="390"/>
      <c r="WZ51" s="390"/>
      <c r="XA51" s="390"/>
      <c r="XB51" s="390"/>
      <c r="XC51" s="390"/>
      <c r="XD51" s="390"/>
      <c r="XE51" s="390"/>
      <c r="XF51" s="390"/>
      <c r="XG51" s="390"/>
      <c r="XH51" s="390"/>
      <c r="XI51" s="390"/>
      <c r="XJ51" s="390"/>
      <c r="XK51" s="390"/>
      <c r="XL51" s="390"/>
      <c r="XM51" s="390"/>
      <c r="XN51" s="390"/>
      <c r="XO51" s="390"/>
      <c r="XP51" s="390"/>
      <c r="XQ51" s="390"/>
      <c r="XR51" s="390"/>
      <c r="XS51" s="390"/>
      <c r="XT51" s="390"/>
      <c r="XU51" s="390"/>
      <c r="XV51" s="390"/>
      <c r="XW51" s="390"/>
      <c r="XX51" s="390"/>
      <c r="XY51" s="390"/>
      <c r="XZ51" s="390"/>
      <c r="YA51" s="390"/>
      <c r="YB51" s="390"/>
      <c r="YC51" s="390"/>
      <c r="YD51" s="390"/>
      <c r="YE51" s="390"/>
      <c r="YF51" s="390"/>
      <c r="YG51" s="390"/>
      <c r="YH51" s="390"/>
      <c r="YI51" s="390"/>
      <c r="YJ51" s="390"/>
      <c r="YK51" s="390"/>
      <c r="YL51" s="390"/>
      <c r="YM51" s="390"/>
      <c r="YN51" s="390"/>
      <c r="YO51" s="390"/>
      <c r="YP51" s="390"/>
      <c r="YQ51" s="390"/>
      <c r="YR51" s="390"/>
      <c r="YS51" s="390"/>
      <c r="YT51" s="390"/>
      <c r="YU51" s="390"/>
      <c r="YV51" s="390"/>
      <c r="YW51" s="390"/>
      <c r="YX51" s="390"/>
      <c r="YY51" s="390"/>
      <c r="YZ51" s="390"/>
      <c r="ZA51" s="390"/>
      <c r="ZB51" s="390"/>
      <c r="ZC51" s="390"/>
      <c r="ZD51" s="390"/>
      <c r="ZE51" s="390"/>
      <c r="ZF51" s="390"/>
      <c r="ZG51" s="390"/>
      <c r="ZH51" s="390"/>
      <c r="ZI51" s="390"/>
      <c r="ZJ51" s="390"/>
      <c r="ZK51" s="390"/>
      <c r="ZL51" s="390"/>
      <c r="ZM51" s="390"/>
      <c r="ZN51" s="390"/>
      <c r="ZO51" s="390"/>
      <c r="ZP51" s="390"/>
      <c r="ZQ51" s="390"/>
      <c r="ZR51" s="390"/>
      <c r="ZS51" s="390"/>
      <c r="ZT51" s="390"/>
      <c r="ZU51" s="390"/>
      <c r="ZV51" s="390"/>
      <c r="ZW51" s="390"/>
      <c r="ZX51" s="390"/>
      <c r="ZY51" s="390"/>
      <c r="ZZ51" s="390"/>
      <c r="AAA51" s="390"/>
      <c r="AAB51" s="390"/>
      <c r="AAC51" s="390"/>
      <c r="AAD51" s="390"/>
      <c r="AAE51" s="390"/>
      <c r="AAF51" s="390"/>
      <c r="AAG51" s="390"/>
      <c r="AAH51" s="390"/>
      <c r="AAI51" s="390"/>
      <c r="AAJ51" s="390"/>
      <c r="AAK51" s="390"/>
      <c r="AAL51" s="390"/>
      <c r="AAM51" s="390"/>
      <c r="AAN51" s="390"/>
      <c r="AAO51" s="390"/>
      <c r="AAP51" s="390"/>
      <c r="AAQ51" s="390"/>
      <c r="AAR51" s="390"/>
      <c r="AAS51" s="390"/>
      <c r="AAT51" s="390"/>
      <c r="AAU51" s="390"/>
      <c r="AAV51" s="390"/>
      <c r="AAW51" s="390"/>
      <c r="AAX51" s="390"/>
      <c r="AAY51" s="390"/>
      <c r="AAZ51" s="390"/>
      <c r="ABA51" s="390"/>
      <c r="ABB51" s="390"/>
      <c r="ABC51" s="390"/>
      <c r="ABD51" s="390"/>
      <c r="ABE51" s="390"/>
      <c r="ABF51" s="390"/>
      <c r="ABG51" s="390"/>
      <c r="ABH51" s="390"/>
      <c r="ABI51" s="390"/>
      <c r="ABJ51" s="390"/>
      <c r="ABK51" s="390"/>
      <c r="ABL51" s="390"/>
      <c r="ABM51" s="390"/>
      <c r="ABN51" s="390"/>
      <c r="ABO51" s="390"/>
      <c r="ABP51" s="390"/>
      <c r="ABQ51" s="390"/>
      <c r="ABR51" s="390"/>
      <c r="ABS51" s="390"/>
      <c r="ABT51" s="390"/>
      <c r="ABU51" s="390"/>
      <c r="ABV51" s="390"/>
      <c r="ABW51" s="390"/>
      <c r="ABX51" s="390"/>
      <c r="ABY51" s="390"/>
      <c r="ABZ51" s="390"/>
      <c r="ACA51" s="390"/>
      <c r="ACB51" s="390"/>
      <c r="ACC51" s="390"/>
      <c r="ACD51" s="390"/>
      <c r="ACE51" s="390"/>
      <c r="ACF51" s="390"/>
      <c r="ACG51" s="390"/>
      <c r="ACH51" s="390"/>
      <c r="ACI51" s="390"/>
      <c r="ACJ51" s="390"/>
      <c r="ACK51" s="390"/>
      <c r="ACL51" s="390"/>
      <c r="ACM51" s="390"/>
      <c r="ACN51" s="390"/>
      <c r="ACO51" s="390"/>
      <c r="ACP51" s="390"/>
      <c r="ACQ51" s="390"/>
      <c r="ACR51" s="390"/>
      <c r="ACS51" s="390"/>
      <c r="ACT51" s="390"/>
      <c r="ACU51" s="390"/>
      <c r="ACV51" s="390"/>
      <c r="ACW51" s="390"/>
      <c r="ACX51" s="390"/>
      <c r="ACY51" s="390"/>
      <c r="ACZ51" s="390"/>
      <c r="ADA51" s="390"/>
      <c r="ADB51" s="390"/>
      <c r="ADC51" s="390"/>
      <c r="ADD51" s="390"/>
      <c r="ADE51" s="390"/>
      <c r="ADF51" s="390"/>
      <c r="ADG51" s="390"/>
      <c r="ADH51" s="390"/>
      <c r="ADI51" s="390"/>
      <c r="ADJ51" s="390"/>
      <c r="ADK51" s="390"/>
      <c r="ADL51" s="390"/>
      <c r="ADM51" s="390"/>
      <c r="ADN51" s="390"/>
      <c r="ADO51" s="390"/>
      <c r="ADP51" s="390"/>
      <c r="ADQ51" s="390"/>
      <c r="ADR51" s="390"/>
      <c r="ADS51" s="390"/>
      <c r="ADT51" s="390"/>
      <c r="ADU51" s="390"/>
      <c r="ADV51" s="390"/>
      <c r="ADW51" s="390"/>
      <c r="ADX51" s="390"/>
      <c r="ADY51" s="390"/>
      <c r="ADZ51" s="390"/>
      <c r="AEA51" s="390"/>
      <c r="AEB51" s="390"/>
      <c r="AEC51" s="390"/>
      <c r="AED51" s="390"/>
      <c r="AEE51" s="390"/>
      <c r="AEF51" s="390"/>
      <c r="AEG51" s="390"/>
      <c r="AEH51" s="390"/>
      <c r="AEI51" s="390"/>
      <c r="AEJ51" s="390"/>
      <c r="AEK51" s="390"/>
      <c r="AEL51" s="390"/>
      <c r="AEM51" s="390"/>
      <c r="AEN51" s="390"/>
      <c r="AEO51" s="390"/>
      <c r="AEP51" s="390"/>
      <c r="AEQ51" s="390"/>
      <c r="AER51" s="390"/>
      <c r="AES51" s="390"/>
      <c r="AET51" s="390"/>
      <c r="AEU51" s="390"/>
      <c r="AEV51" s="390"/>
      <c r="AEW51" s="390"/>
      <c r="AEX51" s="390"/>
      <c r="AEY51" s="390"/>
      <c r="AEZ51" s="390"/>
      <c r="AFA51" s="390"/>
      <c r="AFB51" s="390"/>
      <c r="AFC51" s="390"/>
      <c r="AFD51" s="390"/>
      <c r="AFE51" s="390"/>
      <c r="AFF51" s="390"/>
      <c r="AFG51" s="390"/>
      <c r="AFH51" s="390"/>
      <c r="AFI51" s="390"/>
      <c r="AFJ51" s="390"/>
      <c r="AFK51" s="390"/>
      <c r="AFL51" s="390"/>
      <c r="AFM51" s="390"/>
      <c r="AFN51" s="390"/>
      <c r="AFO51" s="390"/>
      <c r="AFP51" s="390"/>
      <c r="AFQ51" s="390"/>
      <c r="AFR51" s="390"/>
      <c r="AFS51" s="390"/>
      <c r="AFT51" s="390"/>
      <c r="AFU51" s="390"/>
      <c r="AFV51" s="390"/>
      <c r="AFW51" s="390"/>
      <c r="AFX51" s="390"/>
      <c r="AFY51" s="390"/>
      <c r="AFZ51" s="390"/>
      <c r="AGA51" s="390"/>
      <c r="AGB51" s="390"/>
      <c r="AGC51" s="390"/>
      <c r="AGD51" s="390"/>
      <c r="AGE51" s="390"/>
      <c r="AGF51" s="390"/>
      <c r="AGG51" s="390"/>
      <c r="AGH51" s="390"/>
      <c r="AGI51" s="390"/>
      <c r="AGJ51" s="390"/>
      <c r="AGK51" s="390"/>
      <c r="AGL51" s="390"/>
      <c r="AGM51" s="390"/>
      <c r="AGN51" s="390"/>
      <c r="AGO51" s="390"/>
      <c r="AGP51" s="390"/>
      <c r="AGQ51" s="390"/>
      <c r="AGR51" s="390"/>
      <c r="AGS51" s="390"/>
      <c r="AGT51" s="390"/>
      <c r="AGU51" s="390"/>
      <c r="AGV51" s="390"/>
      <c r="AGW51" s="390"/>
      <c r="AGX51" s="390"/>
      <c r="AGY51" s="390"/>
      <c r="AGZ51" s="390"/>
      <c r="AHA51" s="390"/>
      <c r="AHB51" s="390"/>
      <c r="AHC51" s="390"/>
      <c r="AHD51" s="390"/>
      <c r="AHE51" s="390"/>
      <c r="AHF51" s="390"/>
      <c r="AHG51" s="390"/>
      <c r="AHH51" s="390"/>
      <c r="AHI51" s="390"/>
      <c r="AHJ51" s="390"/>
      <c r="AHK51" s="390"/>
      <c r="AHL51" s="390"/>
      <c r="AHM51" s="390"/>
      <c r="AHN51" s="390"/>
      <c r="AHO51" s="390"/>
      <c r="AHP51" s="390"/>
      <c r="AHQ51" s="390"/>
      <c r="AHR51" s="390"/>
      <c r="AHS51" s="390"/>
      <c r="AHT51" s="390"/>
      <c r="AHU51" s="390"/>
      <c r="AHV51" s="390"/>
      <c r="AHW51" s="390"/>
      <c r="AHX51" s="390"/>
      <c r="AHY51" s="390"/>
      <c r="AHZ51" s="390"/>
      <c r="AIA51" s="390"/>
      <c r="AIB51" s="390"/>
      <c r="AIC51" s="390"/>
      <c r="AID51" s="390"/>
      <c r="AIE51" s="390"/>
      <c r="AIF51" s="390"/>
      <c r="AIG51" s="390"/>
      <c r="AIH51" s="390"/>
      <c r="AII51" s="390"/>
      <c r="AIJ51" s="390"/>
      <c r="AIK51" s="390"/>
      <c r="AIL51" s="390"/>
      <c r="AIM51" s="390"/>
      <c r="AIN51" s="390"/>
      <c r="AIO51" s="390"/>
      <c r="AIP51" s="390"/>
      <c r="AIQ51" s="390"/>
      <c r="AIR51" s="390"/>
      <c r="AIS51" s="390"/>
      <c r="AIT51" s="390"/>
      <c r="AIU51" s="390"/>
      <c r="AIV51" s="390"/>
      <c r="AIW51" s="390"/>
      <c r="AIX51" s="390"/>
      <c r="AIY51" s="390"/>
      <c r="AIZ51" s="390"/>
      <c r="AJA51" s="390"/>
      <c r="AJB51" s="390"/>
      <c r="AJC51" s="390"/>
      <c r="AJD51" s="390"/>
      <c r="AJE51" s="390"/>
      <c r="AJF51" s="390"/>
      <c r="AJG51" s="390"/>
      <c r="AJH51" s="390"/>
      <c r="AJI51" s="390"/>
      <c r="AJJ51" s="390"/>
      <c r="AJK51" s="390"/>
      <c r="AJL51" s="390"/>
      <c r="AJM51" s="390"/>
      <c r="AJN51" s="390"/>
      <c r="AJO51" s="390"/>
      <c r="AJP51" s="390"/>
      <c r="AJQ51" s="390"/>
      <c r="AJR51" s="390"/>
      <c r="AJS51" s="390"/>
      <c r="AJT51" s="390"/>
      <c r="AJU51" s="390"/>
      <c r="AJV51" s="390"/>
      <c r="AJW51" s="390"/>
      <c r="AJX51" s="390"/>
      <c r="AJY51" s="390"/>
      <c r="AJZ51" s="390"/>
      <c r="AKA51" s="390"/>
      <c r="AKB51" s="390"/>
      <c r="AKC51" s="390"/>
      <c r="AKD51" s="390"/>
      <c r="AKE51" s="390"/>
      <c r="AKF51" s="390"/>
      <c r="AKG51" s="390"/>
      <c r="AKH51" s="390"/>
      <c r="AKI51" s="390"/>
      <c r="AKJ51" s="390"/>
      <c r="AKK51" s="390"/>
      <c r="AKL51" s="390"/>
      <c r="AKM51" s="390"/>
      <c r="AKN51" s="390"/>
      <c r="AKO51" s="390"/>
      <c r="AKP51" s="390"/>
      <c r="AKQ51" s="390"/>
      <c r="AKR51" s="390"/>
      <c r="AKS51" s="390"/>
      <c r="AKT51" s="390"/>
      <c r="AKU51" s="390"/>
      <c r="AKV51" s="390"/>
      <c r="AKW51" s="390"/>
      <c r="AKX51" s="390"/>
      <c r="AKY51" s="390"/>
      <c r="AKZ51" s="390"/>
      <c r="ALA51" s="390"/>
      <c r="ALB51" s="390"/>
      <c r="ALC51" s="390"/>
      <c r="ALD51" s="390"/>
      <c r="ALE51" s="390"/>
      <c r="ALF51" s="390"/>
      <c r="ALG51" s="390"/>
      <c r="ALH51" s="390"/>
      <c r="ALI51" s="390"/>
      <c r="ALJ51" s="390"/>
      <c r="ALK51" s="390"/>
      <c r="ALL51" s="390"/>
      <c r="ALM51" s="390"/>
      <c r="ALN51" s="390"/>
      <c r="ALO51" s="390"/>
      <c r="ALP51" s="390"/>
      <c r="ALQ51" s="390"/>
      <c r="ALR51" s="390"/>
      <c r="ALS51" s="390"/>
      <c r="ALT51" s="390"/>
      <c r="ALU51" s="390"/>
      <c r="ALV51" s="390"/>
      <c r="ALW51" s="390"/>
      <c r="ALX51" s="390"/>
      <c r="ALY51" s="390"/>
      <c r="ALZ51" s="390"/>
      <c r="AMA51" s="390"/>
      <c r="AMB51" s="390"/>
      <c r="AMC51" s="390"/>
      <c r="AMD51" s="390"/>
      <c r="AME51" s="390"/>
      <c r="AMF51" s="390"/>
      <c r="AMG51" s="390"/>
      <c r="AMH51" s="390"/>
      <c r="AMI51" s="390"/>
      <c r="AMJ51" s="390"/>
      <c r="AMK51" s="390"/>
      <c r="AML51" s="390"/>
      <c r="AMM51" s="390"/>
      <c r="AMN51" s="390"/>
      <c r="AMO51" s="390"/>
      <c r="AMP51" s="390"/>
      <c r="AMQ51" s="390"/>
      <c r="AMR51" s="390"/>
      <c r="AMS51" s="390"/>
      <c r="AMT51" s="390"/>
      <c r="AMU51" s="390"/>
      <c r="AMV51" s="390"/>
      <c r="AMW51" s="390"/>
      <c r="AMX51" s="390"/>
      <c r="AMY51" s="390"/>
      <c r="AMZ51" s="390"/>
      <c r="ANA51" s="390"/>
      <c r="ANB51" s="390"/>
      <c r="ANC51" s="390"/>
      <c r="AND51" s="390"/>
      <c r="ANE51" s="390"/>
      <c r="ANF51" s="390"/>
      <c r="ANG51" s="390"/>
      <c r="ANH51" s="390"/>
      <c r="ANI51" s="390"/>
      <c r="ANJ51" s="390"/>
      <c r="ANK51" s="390"/>
      <c r="ANL51" s="390"/>
      <c r="ANM51" s="390"/>
      <c r="ANN51" s="390"/>
      <c r="ANO51" s="390"/>
      <c r="ANP51" s="390"/>
      <c r="ANQ51" s="390"/>
      <c r="ANR51" s="390"/>
      <c r="ANS51" s="390"/>
      <c r="ANT51" s="390"/>
      <c r="ANU51" s="390"/>
      <c r="ANV51" s="390"/>
      <c r="ANW51" s="390"/>
      <c r="ANX51" s="390"/>
      <c r="ANY51" s="390"/>
      <c r="ANZ51" s="390"/>
      <c r="AOA51" s="390"/>
      <c r="AOB51" s="390"/>
      <c r="AOC51" s="390"/>
      <c r="AOD51" s="390"/>
      <c r="AOE51" s="390"/>
      <c r="AOF51" s="390"/>
      <c r="AOG51" s="390"/>
      <c r="AOH51" s="390"/>
      <c r="AOI51" s="390"/>
      <c r="AOJ51" s="390"/>
      <c r="AOK51" s="390"/>
      <c r="AOL51" s="390"/>
      <c r="AOM51" s="390"/>
      <c r="AON51" s="390"/>
      <c r="AOO51" s="390"/>
      <c r="AOP51" s="390"/>
      <c r="AOQ51" s="390"/>
      <c r="AOR51" s="390"/>
      <c r="AOS51" s="390"/>
      <c r="AOT51" s="390"/>
      <c r="AOU51" s="390"/>
      <c r="AOV51" s="390"/>
      <c r="AOW51" s="390"/>
      <c r="AOX51" s="390"/>
      <c r="AOY51" s="390"/>
      <c r="AOZ51" s="390"/>
      <c r="APA51" s="390"/>
      <c r="APB51" s="390"/>
      <c r="APC51" s="390"/>
      <c r="APD51" s="390"/>
      <c r="APE51" s="390"/>
      <c r="APF51" s="390"/>
      <c r="APG51" s="390"/>
      <c r="APH51" s="390"/>
      <c r="API51" s="390"/>
      <c r="APJ51" s="390"/>
      <c r="APK51" s="390"/>
      <c r="APL51" s="390"/>
      <c r="APM51" s="390"/>
      <c r="APN51" s="390"/>
      <c r="APO51" s="390"/>
      <c r="APP51" s="390"/>
      <c r="APQ51" s="390"/>
      <c r="APR51" s="390"/>
      <c r="APS51" s="390"/>
      <c r="APT51" s="390"/>
      <c r="APU51" s="390"/>
      <c r="APV51" s="390"/>
      <c r="APW51" s="390"/>
      <c r="APX51" s="390"/>
      <c r="APY51" s="390"/>
      <c r="APZ51" s="390"/>
      <c r="AQA51" s="390"/>
      <c r="AQB51" s="390"/>
      <c r="AQC51" s="390"/>
      <c r="AQD51" s="390"/>
      <c r="AQE51" s="390"/>
      <c r="AQF51" s="390"/>
      <c r="AQG51" s="390"/>
      <c r="AQH51" s="390"/>
      <c r="AQI51" s="390"/>
      <c r="AQJ51" s="390"/>
      <c r="AQK51" s="390"/>
      <c r="AQL51" s="390"/>
      <c r="AQM51" s="390"/>
      <c r="AQN51" s="390"/>
      <c r="AQO51" s="390"/>
      <c r="AQP51" s="390"/>
      <c r="AQQ51" s="390"/>
      <c r="AQR51" s="390"/>
      <c r="AQS51" s="390"/>
      <c r="AQT51" s="390"/>
      <c r="AQU51" s="390"/>
      <c r="AQV51" s="390"/>
      <c r="AQW51" s="390"/>
      <c r="AQX51" s="390"/>
      <c r="AQY51" s="390"/>
      <c r="AQZ51" s="390"/>
      <c r="ARA51" s="390"/>
      <c r="ARB51" s="390"/>
      <c r="ARC51" s="390"/>
      <c r="ARD51" s="390"/>
      <c r="ARE51" s="390"/>
      <c r="ARF51" s="390"/>
      <c r="ARG51" s="390"/>
      <c r="ARH51" s="390"/>
      <c r="ARI51" s="390"/>
      <c r="ARJ51" s="390"/>
      <c r="ARK51" s="390"/>
      <c r="ARL51" s="390"/>
      <c r="ARM51" s="390"/>
      <c r="ARN51" s="390"/>
      <c r="ARO51" s="390"/>
      <c r="ARP51" s="390"/>
      <c r="ARQ51" s="390"/>
      <c r="ARR51" s="390"/>
      <c r="ARS51" s="390"/>
      <c r="ART51" s="390"/>
      <c r="ARU51" s="390"/>
      <c r="ARV51" s="390"/>
      <c r="ARW51" s="390"/>
      <c r="ARX51" s="390"/>
      <c r="ARY51" s="390"/>
      <c r="ARZ51" s="390"/>
      <c r="ASA51" s="390"/>
      <c r="ASB51" s="390"/>
      <c r="ASC51" s="390"/>
      <c r="ASD51" s="390"/>
      <c r="ASE51" s="390"/>
      <c r="ASF51" s="390"/>
      <c r="ASG51" s="390"/>
      <c r="ASH51" s="390"/>
      <c r="ASI51" s="390"/>
      <c r="ASJ51" s="390"/>
      <c r="ASK51" s="390"/>
      <c r="ASL51" s="390"/>
      <c r="ASM51" s="390"/>
      <c r="ASN51" s="390"/>
      <c r="ASO51" s="390"/>
      <c r="ASP51" s="390"/>
      <c r="ASQ51" s="390"/>
      <c r="ASR51" s="390"/>
      <c r="ASS51" s="390"/>
      <c r="AST51" s="390"/>
      <c r="ASU51" s="390"/>
      <c r="ASV51" s="390"/>
      <c r="ASW51" s="390"/>
      <c r="ASX51" s="390"/>
      <c r="ASY51" s="390"/>
      <c r="ASZ51" s="390"/>
      <c r="ATA51" s="390"/>
      <c r="ATB51" s="390"/>
      <c r="ATC51" s="390"/>
      <c r="ATD51" s="390"/>
      <c r="ATE51" s="390"/>
      <c r="ATF51" s="390"/>
      <c r="ATG51" s="390"/>
      <c r="ATH51" s="390"/>
      <c r="ATI51" s="390"/>
      <c r="ATJ51" s="390"/>
      <c r="ATK51" s="390"/>
      <c r="ATL51" s="390"/>
      <c r="ATM51" s="390"/>
      <c r="ATN51" s="390"/>
      <c r="ATO51" s="390"/>
      <c r="ATP51" s="390"/>
      <c r="ATQ51" s="390"/>
      <c r="ATR51" s="390"/>
      <c r="ATS51" s="390"/>
      <c r="ATT51" s="390"/>
      <c r="ATU51" s="390"/>
      <c r="ATV51" s="390"/>
      <c r="ATW51" s="390"/>
      <c r="ATX51" s="390"/>
      <c r="ATY51" s="390"/>
      <c r="ATZ51" s="390"/>
      <c r="AUA51" s="390"/>
      <c r="AUB51" s="390"/>
      <c r="AUC51" s="390"/>
      <c r="AUD51" s="390"/>
      <c r="AUE51" s="390"/>
      <c r="AUF51" s="390"/>
      <c r="AUG51" s="390"/>
      <c r="AUH51" s="390"/>
      <c r="AUI51" s="390"/>
      <c r="AUJ51" s="390"/>
      <c r="AUK51" s="390"/>
      <c r="AUL51" s="390"/>
      <c r="AUM51" s="390"/>
      <c r="AUN51" s="390"/>
      <c r="AUO51" s="390"/>
      <c r="AUP51" s="390"/>
      <c r="AUQ51" s="390"/>
      <c r="AUR51" s="390"/>
      <c r="AUS51" s="390"/>
      <c r="AUT51" s="390"/>
      <c r="AUU51" s="390"/>
      <c r="AUV51" s="390"/>
      <c r="AUW51" s="390"/>
      <c r="AUX51" s="390"/>
      <c r="AUY51" s="390"/>
      <c r="AUZ51" s="390"/>
      <c r="AVA51" s="390"/>
      <c r="AVB51" s="390"/>
      <c r="AVC51" s="390"/>
      <c r="AVD51" s="390"/>
      <c r="AVE51" s="390"/>
      <c r="AVF51" s="390"/>
      <c r="AVG51" s="390"/>
      <c r="AVH51" s="390"/>
      <c r="AVI51" s="390"/>
      <c r="AVJ51" s="390"/>
      <c r="AVK51" s="390"/>
      <c r="AVL51" s="390"/>
      <c r="AVM51" s="390"/>
      <c r="AVN51" s="390"/>
      <c r="AVO51" s="390"/>
      <c r="AVP51" s="390"/>
      <c r="AVQ51" s="390"/>
      <c r="AVR51" s="390"/>
      <c r="AVS51" s="390"/>
      <c r="AVT51" s="390"/>
      <c r="AVU51" s="390"/>
      <c r="AVV51" s="390"/>
      <c r="AVW51" s="390"/>
      <c r="AVX51" s="390"/>
      <c r="AVY51" s="390"/>
      <c r="AVZ51" s="390"/>
      <c r="AWA51" s="390"/>
      <c r="AWB51" s="390"/>
      <c r="AWC51" s="390"/>
      <c r="AWD51" s="390"/>
      <c r="AWE51" s="390"/>
      <c r="AWF51" s="390"/>
      <c r="AWG51" s="390"/>
      <c r="AWH51" s="390"/>
      <c r="AWI51" s="390"/>
      <c r="AWJ51" s="390"/>
      <c r="AWK51" s="390"/>
      <c r="AWL51" s="390"/>
      <c r="AWM51" s="390"/>
      <c r="AWN51" s="390"/>
      <c r="AWO51" s="390"/>
      <c r="AWP51" s="390"/>
      <c r="AWQ51" s="390"/>
      <c r="AWR51" s="390"/>
      <c r="AWS51" s="390"/>
      <c r="AWT51" s="390"/>
      <c r="AWU51" s="390"/>
      <c r="AWV51" s="390"/>
      <c r="AWW51" s="390"/>
      <c r="AWX51" s="390"/>
      <c r="AWY51" s="390"/>
      <c r="AWZ51" s="390"/>
      <c r="AXA51" s="390"/>
      <c r="AXB51" s="390"/>
      <c r="AXC51" s="390"/>
      <c r="AXD51" s="390"/>
      <c r="AXE51" s="390"/>
      <c r="AXF51" s="390"/>
      <c r="AXG51" s="390"/>
      <c r="AXH51" s="390"/>
      <c r="AXI51" s="390"/>
      <c r="AXJ51" s="390"/>
      <c r="AXK51" s="390"/>
      <c r="AXL51" s="390"/>
      <c r="AXM51" s="390"/>
      <c r="AXN51" s="390"/>
      <c r="AXO51" s="390"/>
      <c r="AXP51" s="390"/>
      <c r="AXQ51" s="390"/>
      <c r="AXR51" s="390"/>
      <c r="AXS51" s="390"/>
      <c r="AXT51" s="390"/>
      <c r="AXU51" s="390"/>
      <c r="AXV51" s="390"/>
      <c r="AXW51" s="390"/>
      <c r="AXX51" s="390"/>
      <c r="AXY51" s="390"/>
      <c r="AXZ51" s="390"/>
      <c r="AYA51" s="390"/>
      <c r="AYB51" s="390"/>
      <c r="AYC51" s="390"/>
      <c r="AYD51" s="390"/>
      <c r="AYE51" s="390"/>
      <c r="AYF51" s="390"/>
      <c r="AYG51" s="390"/>
      <c r="AYH51" s="390"/>
      <c r="AYI51" s="390"/>
      <c r="AYJ51" s="390"/>
      <c r="AYK51" s="390"/>
      <c r="AYL51" s="390"/>
      <c r="AYM51" s="390"/>
      <c r="AYN51" s="390"/>
      <c r="AYO51" s="390"/>
      <c r="AYP51" s="390"/>
      <c r="AYQ51" s="390"/>
      <c r="AYR51" s="390"/>
      <c r="AYS51" s="390"/>
      <c r="AYT51" s="390"/>
      <c r="AYU51" s="390"/>
      <c r="AYV51" s="390"/>
      <c r="AYW51" s="390"/>
      <c r="AYX51" s="390"/>
      <c r="AYY51" s="390"/>
      <c r="AYZ51" s="390"/>
      <c r="AZA51" s="390"/>
      <c r="AZB51" s="390"/>
      <c r="AZC51" s="390"/>
      <c r="AZD51" s="390"/>
      <c r="AZE51" s="390"/>
      <c r="AZF51" s="390"/>
      <c r="AZG51" s="390"/>
      <c r="AZH51" s="390"/>
      <c r="AZI51" s="390"/>
      <c r="AZJ51" s="390"/>
      <c r="AZK51" s="390"/>
      <c r="AZL51" s="390"/>
      <c r="AZM51" s="390"/>
      <c r="AZN51" s="390"/>
      <c r="AZO51" s="390"/>
      <c r="AZP51" s="390"/>
      <c r="AZQ51" s="390"/>
      <c r="AZR51" s="390"/>
      <c r="AZS51" s="390"/>
      <c r="AZT51" s="390"/>
      <c r="AZU51" s="390"/>
      <c r="AZV51" s="390"/>
      <c r="AZW51" s="390"/>
      <c r="AZX51" s="390"/>
      <c r="AZY51" s="390"/>
      <c r="AZZ51" s="390"/>
      <c r="BAA51" s="390"/>
      <c r="BAB51" s="390"/>
      <c r="BAC51" s="390"/>
      <c r="BAD51" s="390"/>
      <c r="BAE51" s="390"/>
      <c r="BAF51" s="390"/>
      <c r="BAG51" s="390"/>
      <c r="BAH51" s="390"/>
      <c r="BAI51" s="390"/>
      <c r="BAJ51" s="390"/>
      <c r="BAK51" s="390"/>
      <c r="BAL51" s="390"/>
      <c r="BAM51" s="390"/>
      <c r="BAN51" s="390"/>
      <c r="BAO51" s="390"/>
      <c r="BAP51" s="390"/>
      <c r="BAQ51" s="390"/>
      <c r="BAR51" s="390"/>
      <c r="BAS51" s="390"/>
      <c r="BAT51" s="390"/>
      <c r="BAU51" s="390"/>
      <c r="BAV51" s="390"/>
      <c r="BAW51" s="390"/>
      <c r="BAX51" s="390"/>
      <c r="BAY51" s="390"/>
      <c r="BAZ51" s="390"/>
      <c r="BBA51" s="390"/>
      <c r="BBB51" s="390"/>
      <c r="BBC51" s="390"/>
      <c r="BBD51" s="390"/>
      <c r="BBE51" s="390"/>
      <c r="BBF51" s="390"/>
      <c r="BBG51" s="390"/>
      <c r="BBH51" s="390"/>
      <c r="BBI51" s="390"/>
      <c r="BBJ51" s="390"/>
      <c r="BBK51" s="390"/>
      <c r="BBL51" s="390"/>
      <c r="BBM51" s="390"/>
      <c r="BBN51" s="390"/>
      <c r="BBO51" s="390"/>
      <c r="BBP51" s="390"/>
      <c r="BBQ51" s="390"/>
      <c r="BBR51" s="390"/>
      <c r="BBS51" s="390"/>
      <c r="BBT51" s="390"/>
      <c r="BBU51" s="390"/>
      <c r="BBV51" s="390"/>
      <c r="BBW51" s="390"/>
      <c r="BBX51" s="390"/>
      <c r="BBY51" s="390"/>
      <c r="BBZ51" s="390"/>
      <c r="BCA51" s="390"/>
      <c r="BCB51" s="390"/>
      <c r="BCC51" s="390"/>
      <c r="BCD51" s="390"/>
      <c r="BCE51" s="390"/>
      <c r="BCF51" s="390"/>
      <c r="BCG51" s="390"/>
      <c r="BCH51" s="390"/>
      <c r="BCI51" s="390"/>
      <c r="BCJ51" s="390"/>
      <c r="BCK51" s="390"/>
      <c r="BCL51" s="390"/>
      <c r="BCM51" s="390"/>
      <c r="BCN51" s="390"/>
      <c r="BCO51" s="390"/>
      <c r="BCP51" s="390"/>
      <c r="BCQ51" s="390"/>
      <c r="BCR51" s="390"/>
      <c r="BCS51" s="390"/>
      <c r="BCT51" s="390"/>
      <c r="BCU51" s="390"/>
      <c r="BCV51" s="390"/>
      <c r="BCW51" s="390"/>
      <c r="BCX51" s="390"/>
      <c r="BCY51" s="390"/>
      <c r="BCZ51" s="390"/>
      <c r="BDA51" s="390"/>
      <c r="BDB51" s="390"/>
      <c r="BDC51" s="390"/>
      <c r="BDD51" s="390"/>
      <c r="BDE51" s="390"/>
      <c r="BDF51" s="390"/>
      <c r="BDG51" s="390"/>
      <c r="BDH51" s="390"/>
      <c r="BDI51" s="390"/>
      <c r="BDJ51" s="390"/>
      <c r="BDK51" s="390"/>
      <c r="BDL51" s="390"/>
      <c r="BDM51" s="390"/>
      <c r="BDN51" s="390"/>
      <c r="BDO51" s="390"/>
      <c r="BDP51" s="390"/>
      <c r="BDQ51" s="390"/>
      <c r="BDR51" s="390"/>
      <c r="BDS51" s="390"/>
      <c r="BDT51" s="390"/>
      <c r="BDU51" s="390"/>
      <c r="BDV51" s="390"/>
      <c r="BDW51" s="390"/>
      <c r="BDX51" s="390"/>
      <c r="BDY51" s="390"/>
      <c r="BDZ51" s="390"/>
      <c r="BEA51" s="390"/>
      <c r="BEB51" s="390"/>
      <c r="BEC51" s="390"/>
      <c r="BED51" s="390"/>
      <c r="BEE51" s="390"/>
      <c r="BEF51" s="390"/>
      <c r="BEG51" s="390"/>
      <c r="BEH51" s="390"/>
      <c r="BEI51" s="390"/>
      <c r="BEJ51" s="390"/>
      <c r="BEK51" s="390"/>
      <c r="BEL51" s="390"/>
      <c r="BEM51" s="390"/>
      <c r="BEN51" s="390"/>
      <c r="BEO51" s="390"/>
      <c r="BEP51" s="390"/>
      <c r="BEQ51" s="390"/>
      <c r="BER51" s="390"/>
      <c r="BES51" s="390"/>
      <c r="BET51" s="390"/>
      <c r="BEU51" s="390"/>
      <c r="BEV51" s="390"/>
      <c r="BEW51" s="390"/>
      <c r="BEX51" s="390"/>
      <c r="BEY51" s="390"/>
      <c r="BEZ51" s="390"/>
      <c r="BFA51" s="390"/>
      <c r="BFB51" s="390"/>
      <c r="BFC51" s="390"/>
      <c r="BFD51" s="390"/>
      <c r="BFE51" s="390"/>
      <c r="BFF51" s="390"/>
      <c r="BFG51" s="390"/>
      <c r="BFH51" s="390"/>
      <c r="BFI51" s="390"/>
      <c r="BFJ51" s="390"/>
      <c r="BFK51" s="390"/>
      <c r="BFL51" s="390"/>
      <c r="BFM51" s="390"/>
      <c r="BFN51" s="390"/>
      <c r="BFO51" s="390"/>
      <c r="BFP51" s="390"/>
      <c r="BFQ51" s="390"/>
      <c r="BFR51" s="390"/>
      <c r="BFS51" s="390"/>
      <c r="BFT51" s="390"/>
      <c r="BFU51" s="390"/>
      <c r="BFV51" s="390"/>
      <c r="BFW51" s="390"/>
      <c r="BFX51" s="390"/>
      <c r="BFY51" s="390"/>
      <c r="BFZ51" s="390"/>
      <c r="BGA51" s="390"/>
      <c r="BGB51" s="390"/>
      <c r="BGC51" s="390"/>
      <c r="BGD51" s="390"/>
      <c r="BGE51" s="390"/>
      <c r="BGF51" s="390"/>
      <c r="BGG51" s="390"/>
      <c r="BGH51" s="390"/>
      <c r="BGI51" s="390"/>
      <c r="BGJ51" s="390"/>
      <c r="BGK51" s="390"/>
      <c r="BGL51" s="390"/>
      <c r="BGM51" s="390"/>
      <c r="BGN51" s="390"/>
      <c r="BGO51" s="390"/>
      <c r="BGP51" s="390"/>
      <c r="BGQ51" s="390"/>
      <c r="BGR51" s="390"/>
      <c r="BGS51" s="390"/>
      <c r="BGT51" s="390"/>
      <c r="BGU51" s="390"/>
      <c r="BGV51" s="390"/>
      <c r="BGW51" s="390"/>
      <c r="BGX51" s="390"/>
      <c r="BGY51" s="390"/>
      <c r="BGZ51" s="390"/>
      <c r="BHA51" s="390"/>
      <c r="BHB51" s="390"/>
      <c r="BHC51" s="390"/>
      <c r="BHD51" s="390"/>
      <c r="BHE51" s="390"/>
      <c r="BHF51" s="390"/>
      <c r="BHG51" s="390"/>
      <c r="BHH51" s="390"/>
      <c r="BHI51" s="390"/>
      <c r="BHJ51" s="390"/>
      <c r="BHK51" s="390"/>
      <c r="BHL51" s="390"/>
      <c r="BHM51" s="390"/>
      <c r="BHN51" s="390"/>
      <c r="BHO51" s="390"/>
      <c r="BHP51" s="390"/>
      <c r="BHQ51" s="390"/>
      <c r="BHR51" s="390"/>
      <c r="BHS51" s="390"/>
      <c r="BHT51" s="390"/>
      <c r="BHU51" s="390"/>
      <c r="BHV51" s="390"/>
      <c r="BHW51" s="390"/>
      <c r="BHX51" s="390"/>
      <c r="BHY51" s="390"/>
      <c r="BHZ51" s="390"/>
      <c r="BIA51" s="390"/>
      <c r="BIB51" s="390"/>
      <c r="BIC51" s="390"/>
      <c r="BID51" s="390"/>
      <c r="BIE51" s="390"/>
      <c r="BIF51" s="390"/>
      <c r="BIG51" s="390"/>
      <c r="BIH51" s="390"/>
      <c r="BII51" s="390"/>
      <c r="BIJ51" s="390"/>
      <c r="BIK51" s="390"/>
      <c r="BIL51" s="390"/>
      <c r="BIM51" s="390"/>
      <c r="BIN51" s="390"/>
      <c r="BIO51" s="390"/>
      <c r="BIP51" s="390"/>
      <c r="BIQ51" s="390"/>
      <c r="BIR51" s="390"/>
      <c r="BIS51" s="390"/>
      <c r="BIT51" s="390"/>
      <c r="BIU51" s="390"/>
      <c r="BIV51" s="390"/>
      <c r="BIW51" s="390"/>
      <c r="BIX51" s="390"/>
      <c r="BIY51" s="390"/>
      <c r="BIZ51" s="390"/>
      <c r="BJA51" s="390"/>
      <c r="BJB51" s="390"/>
      <c r="BJC51" s="390"/>
      <c r="BJD51" s="390"/>
      <c r="BJE51" s="390"/>
      <c r="BJF51" s="390"/>
      <c r="BJG51" s="390"/>
      <c r="BJH51" s="390"/>
      <c r="BJI51" s="390"/>
      <c r="BJJ51" s="390"/>
      <c r="BJK51" s="390"/>
      <c r="BJL51" s="390"/>
      <c r="BJM51" s="390"/>
      <c r="BJN51" s="390"/>
      <c r="BJO51" s="390"/>
      <c r="BJP51" s="390"/>
      <c r="BJQ51" s="390"/>
      <c r="BJR51" s="390"/>
      <c r="BJS51" s="390"/>
      <c r="BJT51" s="390"/>
      <c r="BJU51" s="390"/>
      <c r="BJV51" s="390"/>
      <c r="BJW51" s="390"/>
      <c r="BJX51" s="390"/>
      <c r="BJY51" s="390"/>
      <c r="BJZ51" s="390"/>
      <c r="BKA51" s="390"/>
      <c r="BKB51" s="390"/>
      <c r="BKC51" s="390"/>
      <c r="BKD51" s="390"/>
      <c r="BKE51" s="390"/>
      <c r="BKF51" s="390"/>
      <c r="BKG51" s="390"/>
      <c r="BKH51" s="390"/>
      <c r="BKI51" s="390"/>
      <c r="BKJ51" s="390"/>
      <c r="BKK51" s="390"/>
      <c r="BKL51" s="390"/>
      <c r="BKM51" s="390"/>
      <c r="BKN51" s="390"/>
      <c r="BKO51" s="390"/>
      <c r="BKP51" s="390"/>
      <c r="BKQ51" s="390"/>
      <c r="BKR51" s="390"/>
      <c r="BKS51" s="390"/>
      <c r="BKT51" s="390"/>
      <c r="BKU51" s="390"/>
      <c r="BKV51" s="390"/>
      <c r="BKW51" s="390"/>
      <c r="BKX51" s="390"/>
      <c r="BKY51" s="390"/>
      <c r="BKZ51" s="390"/>
      <c r="BLA51" s="390"/>
      <c r="BLB51" s="390"/>
      <c r="BLC51" s="390"/>
      <c r="BLD51" s="390"/>
      <c r="BLE51" s="390"/>
      <c r="BLF51" s="390"/>
      <c r="BLG51" s="390"/>
      <c r="BLH51" s="390"/>
      <c r="BLI51" s="390"/>
      <c r="BLJ51" s="390"/>
      <c r="BLK51" s="390"/>
      <c r="BLL51" s="390"/>
      <c r="BLM51" s="390"/>
      <c r="BLN51" s="390"/>
      <c r="BLO51" s="390"/>
      <c r="BLP51" s="390"/>
      <c r="BLQ51" s="390"/>
      <c r="BLR51" s="390"/>
      <c r="BLS51" s="390"/>
      <c r="BLT51" s="390"/>
      <c r="BLU51" s="390"/>
      <c r="BLV51" s="390"/>
      <c r="BLW51" s="390"/>
      <c r="BLX51" s="390"/>
      <c r="BLY51" s="390"/>
      <c r="BLZ51" s="390"/>
      <c r="BMA51" s="390"/>
      <c r="BMB51" s="390"/>
      <c r="BMC51" s="390"/>
      <c r="BMD51" s="390"/>
      <c r="BME51" s="390"/>
      <c r="BMF51" s="390"/>
      <c r="BMG51" s="390"/>
      <c r="BMH51" s="390"/>
      <c r="BMI51" s="390"/>
      <c r="BMJ51" s="390"/>
      <c r="BMK51" s="390"/>
      <c r="BML51" s="390"/>
      <c r="BMM51" s="390"/>
      <c r="BMN51" s="390"/>
      <c r="BMO51" s="390"/>
      <c r="BMP51" s="390"/>
      <c r="BMQ51" s="390"/>
      <c r="BMR51" s="390"/>
      <c r="BMS51" s="390"/>
      <c r="BMT51" s="390"/>
      <c r="BMU51" s="390"/>
      <c r="BMV51" s="390"/>
      <c r="BMW51" s="390"/>
      <c r="BMX51" s="390"/>
      <c r="BMY51" s="390"/>
      <c r="BMZ51" s="390"/>
      <c r="BNA51" s="390"/>
      <c r="BNB51" s="390"/>
      <c r="BNC51" s="390"/>
      <c r="BND51" s="390"/>
      <c r="BNE51" s="390"/>
      <c r="BNF51" s="390"/>
      <c r="BNG51" s="390"/>
      <c r="BNH51" s="390"/>
      <c r="BNI51" s="390"/>
      <c r="BNJ51" s="390"/>
      <c r="BNK51" s="390"/>
      <c r="BNL51" s="390"/>
      <c r="BNM51" s="390"/>
      <c r="BNN51" s="390"/>
      <c r="BNO51" s="390"/>
      <c r="BNP51" s="390"/>
      <c r="BNQ51" s="390"/>
      <c r="BNR51" s="390"/>
      <c r="BNS51" s="390"/>
      <c r="BNT51" s="390"/>
      <c r="BNU51" s="390"/>
      <c r="BNV51" s="390"/>
      <c r="BNW51" s="390"/>
      <c r="BNX51" s="390"/>
      <c r="BNY51" s="390"/>
      <c r="BNZ51" s="390"/>
      <c r="BOA51" s="390"/>
      <c r="BOB51" s="390"/>
      <c r="BOC51" s="390"/>
      <c r="BOD51" s="390"/>
      <c r="BOE51" s="390"/>
      <c r="BOF51" s="390"/>
      <c r="BOG51" s="390"/>
      <c r="BOH51" s="390"/>
      <c r="BOI51" s="390"/>
      <c r="BOJ51" s="390"/>
      <c r="BOK51" s="390"/>
      <c r="BOL51" s="390"/>
      <c r="BOM51" s="390"/>
      <c r="BON51" s="390"/>
      <c r="BOO51" s="390"/>
      <c r="BOP51" s="390"/>
      <c r="BOQ51" s="390"/>
      <c r="BOR51" s="390"/>
      <c r="BOS51" s="390"/>
      <c r="BOT51" s="390"/>
      <c r="BOU51" s="390"/>
      <c r="BOV51" s="390"/>
      <c r="BOW51" s="390"/>
      <c r="BOX51" s="390"/>
      <c r="BOY51" s="390"/>
      <c r="BOZ51" s="390"/>
      <c r="BPA51" s="390"/>
      <c r="BPB51" s="390"/>
      <c r="BPC51" s="390"/>
      <c r="BPD51" s="390"/>
      <c r="BPE51" s="390"/>
      <c r="BPF51" s="390"/>
      <c r="BPG51" s="390"/>
      <c r="BPH51" s="390"/>
      <c r="BPI51" s="390"/>
      <c r="BPJ51" s="390"/>
      <c r="BPK51" s="390"/>
      <c r="BPL51" s="390"/>
      <c r="BPM51" s="390"/>
      <c r="BPN51" s="390"/>
      <c r="BPO51" s="390"/>
      <c r="BPP51" s="390"/>
      <c r="BPQ51" s="390"/>
      <c r="BPR51" s="390"/>
      <c r="BPS51" s="390"/>
      <c r="BPT51" s="390"/>
      <c r="BPU51" s="390"/>
      <c r="BPV51" s="390"/>
      <c r="BPW51" s="390"/>
      <c r="BPX51" s="390"/>
      <c r="BPY51" s="390"/>
      <c r="BPZ51" s="390"/>
      <c r="BQA51" s="390"/>
      <c r="BQB51" s="390"/>
      <c r="BQC51" s="390"/>
      <c r="BQD51" s="390"/>
      <c r="BQE51" s="390"/>
      <c r="BQF51" s="390"/>
      <c r="BQG51" s="390"/>
      <c r="BQH51" s="390"/>
      <c r="BQI51" s="390"/>
      <c r="BQJ51" s="390"/>
      <c r="BQK51" s="390"/>
      <c r="BQL51" s="390"/>
      <c r="BQM51" s="390"/>
      <c r="BQN51" s="390"/>
      <c r="BQO51" s="390"/>
      <c r="BQP51" s="390"/>
      <c r="BQQ51" s="390"/>
      <c r="BQR51" s="390"/>
      <c r="BQS51" s="390"/>
      <c r="BQT51" s="390"/>
      <c r="BQU51" s="390"/>
      <c r="BQV51" s="390"/>
      <c r="BQW51" s="390"/>
      <c r="BQX51" s="390"/>
      <c r="BQY51" s="390"/>
      <c r="BQZ51" s="390"/>
      <c r="BRA51" s="390"/>
      <c r="BRB51" s="390"/>
      <c r="BRC51" s="390"/>
      <c r="BRD51" s="390"/>
      <c r="BRE51" s="390"/>
      <c r="BRF51" s="390"/>
      <c r="BRG51" s="390"/>
      <c r="BRH51" s="390"/>
      <c r="BRI51" s="390"/>
      <c r="BRJ51" s="390"/>
      <c r="BRK51" s="390"/>
      <c r="BRL51" s="390"/>
      <c r="BRM51" s="390"/>
      <c r="BRN51" s="390"/>
      <c r="BRO51" s="390"/>
      <c r="BRP51" s="390"/>
      <c r="BRQ51" s="390"/>
      <c r="BRR51" s="390"/>
      <c r="BRS51" s="390"/>
      <c r="BRT51" s="390"/>
      <c r="BRU51" s="390"/>
      <c r="BRV51" s="390"/>
      <c r="BRW51" s="390"/>
      <c r="BRX51" s="390"/>
      <c r="BRY51" s="390"/>
      <c r="BRZ51" s="390"/>
      <c r="BSA51" s="390"/>
      <c r="BSB51" s="390"/>
      <c r="BSC51" s="390"/>
      <c r="BSD51" s="390"/>
      <c r="BSE51" s="390"/>
      <c r="BSF51" s="390"/>
      <c r="BSG51" s="390"/>
      <c r="BSH51" s="390"/>
      <c r="BSI51" s="390"/>
      <c r="BSJ51" s="390"/>
      <c r="BSK51" s="390"/>
      <c r="BSL51" s="390"/>
      <c r="BSM51" s="390"/>
      <c r="BSN51" s="390"/>
      <c r="BSO51" s="390"/>
      <c r="BSP51" s="390"/>
      <c r="BSQ51" s="390"/>
      <c r="BSR51" s="390"/>
      <c r="BSS51" s="390"/>
      <c r="BST51" s="390"/>
      <c r="BSU51" s="390"/>
      <c r="BSV51" s="390"/>
      <c r="BSW51" s="390"/>
      <c r="BSX51" s="390"/>
      <c r="BSY51" s="390"/>
      <c r="BSZ51" s="390"/>
      <c r="BTA51" s="390"/>
      <c r="BTB51" s="390"/>
      <c r="BTC51" s="390"/>
      <c r="BTD51" s="390"/>
      <c r="BTE51" s="390"/>
      <c r="BTF51" s="390"/>
      <c r="BTG51" s="390"/>
      <c r="BTH51" s="390"/>
      <c r="BTI51" s="390"/>
      <c r="BTJ51" s="390"/>
      <c r="BTK51" s="390"/>
      <c r="BTL51" s="390"/>
      <c r="BTM51" s="390"/>
      <c r="BTN51" s="390"/>
      <c r="BTO51" s="390"/>
      <c r="BTP51" s="390"/>
      <c r="BTQ51" s="390"/>
      <c r="BTR51" s="390"/>
      <c r="BTS51" s="390"/>
      <c r="BTT51" s="390"/>
      <c r="BTU51" s="390"/>
      <c r="BTV51" s="390"/>
      <c r="BTW51" s="390"/>
      <c r="BTX51" s="390"/>
      <c r="BTY51" s="390"/>
      <c r="BTZ51" s="390"/>
      <c r="BUA51" s="390"/>
      <c r="BUB51" s="390"/>
      <c r="BUC51" s="390"/>
      <c r="BUD51" s="390"/>
      <c r="BUE51" s="390"/>
      <c r="BUF51" s="390"/>
      <c r="BUG51" s="390"/>
      <c r="BUH51" s="390"/>
      <c r="BUI51" s="390"/>
      <c r="BUJ51" s="390"/>
      <c r="BUK51" s="390"/>
      <c r="BUL51" s="390"/>
      <c r="BUM51" s="390"/>
      <c r="BUN51" s="390"/>
      <c r="BUO51" s="390"/>
      <c r="BUP51" s="390"/>
      <c r="BUQ51" s="390"/>
      <c r="BUR51" s="390"/>
      <c r="BUS51" s="390"/>
      <c r="BUT51" s="390"/>
      <c r="BUU51" s="390"/>
      <c r="BUV51" s="390"/>
      <c r="BUW51" s="390"/>
      <c r="BUX51" s="390"/>
      <c r="BUY51" s="390"/>
      <c r="BUZ51" s="390"/>
      <c r="BVA51" s="390"/>
      <c r="BVB51" s="390"/>
      <c r="BVC51" s="390"/>
      <c r="BVD51" s="390"/>
      <c r="BVE51" s="390"/>
      <c r="BVF51" s="390"/>
      <c r="BVG51" s="390"/>
      <c r="BVH51" s="390"/>
      <c r="BVI51" s="390"/>
      <c r="BVJ51" s="390"/>
      <c r="BVK51" s="390"/>
      <c r="BVL51" s="390"/>
      <c r="BVM51" s="390"/>
      <c r="BVN51" s="390"/>
      <c r="BVO51" s="390"/>
      <c r="BVP51" s="390"/>
      <c r="BVQ51" s="390"/>
      <c r="BVR51" s="390"/>
      <c r="BVS51" s="390"/>
      <c r="BVT51" s="390"/>
      <c r="BVU51" s="390"/>
      <c r="BVV51" s="390"/>
      <c r="BVW51" s="390"/>
      <c r="BVX51" s="390"/>
      <c r="BVY51" s="390"/>
      <c r="BVZ51" s="390"/>
      <c r="BWA51" s="390"/>
      <c r="BWB51" s="390"/>
      <c r="BWC51" s="390"/>
      <c r="BWD51" s="390"/>
      <c r="BWE51" s="390"/>
      <c r="BWF51" s="390"/>
      <c r="BWG51" s="390"/>
      <c r="BWH51" s="390"/>
      <c r="BWI51" s="390"/>
      <c r="BWJ51" s="390"/>
      <c r="BWK51" s="390"/>
      <c r="BWL51" s="390"/>
      <c r="BWM51" s="390"/>
      <c r="BWN51" s="390"/>
      <c r="BWO51" s="390"/>
      <c r="BWP51" s="390"/>
      <c r="BWQ51" s="390"/>
      <c r="BWR51" s="390"/>
      <c r="BWS51" s="390"/>
      <c r="BWT51" s="390"/>
      <c r="BWU51" s="390"/>
      <c r="BWV51" s="390"/>
      <c r="BWW51" s="390"/>
      <c r="BWX51" s="390"/>
      <c r="BWY51" s="390"/>
      <c r="BWZ51" s="390"/>
      <c r="BXA51" s="390"/>
      <c r="BXB51" s="390"/>
      <c r="BXC51" s="390"/>
      <c r="BXD51" s="390"/>
      <c r="BXE51" s="390"/>
      <c r="BXF51" s="390"/>
      <c r="BXG51" s="390"/>
      <c r="BXH51" s="390"/>
      <c r="BXI51" s="390"/>
      <c r="BXJ51" s="390"/>
      <c r="BXK51" s="390"/>
      <c r="BXL51" s="390"/>
      <c r="BXM51" s="390"/>
      <c r="BXN51" s="390"/>
      <c r="BXO51" s="390"/>
      <c r="BXP51" s="390"/>
      <c r="BXQ51" s="390"/>
      <c r="BXR51" s="390"/>
      <c r="BXS51" s="390"/>
      <c r="BXT51" s="390"/>
      <c r="BXU51" s="390"/>
      <c r="BXV51" s="390"/>
      <c r="BXW51" s="390"/>
      <c r="BXX51" s="390"/>
      <c r="BXY51" s="390"/>
      <c r="BXZ51" s="390"/>
      <c r="BYA51" s="390"/>
      <c r="BYB51" s="390"/>
      <c r="BYC51" s="390"/>
      <c r="BYD51" s="390"/>
      <c r="BYE51" s="390"/>
      <c r="BYF51" s="390"/>
      <c r="BYG51" s="390"/>
      <c r="BYH51" s="390"/>
      <c r="BYI51" s="390"/>
      <c r="BYJ51" s="390"/>
      <c r="BYK51" s="390"/>
      <c r="BYL51" s="390"/>
      <c r="BYM51" s="390"/>
      <c r="BYN51" s="390"/>
      <c r="BYO51" s="390"/>
      <c r="BYP51" s="390"/>
      <c r="BYQ51" s="390"/>
      <c r="BYR51" s="390"/>
      <c r="BYS51" s="390"/>
      <c r="BYT51" s="390"/>
      <c r="BYU51" s="390"/>
      <c r="BYV51" s="390"/>
      <c r="BYW51" s="390"/>
      <c r="BYX51" s="390"/>
      <c r="BYY51" s="390"/>
      <c r="BYZ51" s="390"/>
      <c r="BZA51" s="390"/>
      <c r="BZB51" s="390"/>
      <c r="BZC51" s="390"/>
      <c r="BZD51" s="390"/>
      <c r="BZE51" s="390"/>
      <c r="BZF51" s="390"/>
      <c r="BZG51" s="390"/>
      <c r="BZH51" s="390"/>
      <c r="BZI51" s="390"/>
      <c r="BZJ51" s="390"/>
      <c r="BZK51" s="390"/>
      <c r="BZL51" s="390"/>
      <c r="BZM51" s="390"/>
      <c r="BZN51" s="390"/>
      <c r="BZO51" s="390"/>
      <c r="BZP51" s="390"/>
      <c r="BZQ51" s="390"/>
      <c r="BZR51" s="390"/>
      <c r="BZS51" s="390"/>
      <c r="BZT51" s="390"/>
      <c r="BZU51" s="390"/>
      <c r="BZV51" s="390"/>
      <c r="BZW51" s="390"/>
      <c r="BZX51" s="390"/>
      <c r="BZY51" s="390"/>
      <c r="BZZ51" s="390"/>
      <c r="CAA51" s="390"/>
      <c r="CAB51" s="390"/>
      <c r="CAC51" s="390"/>
      <c r="CAD51" s="390"/>
      <c r="CAE51" s="390"/>
      <c r="CAF51" s="390"/>
      <c r="CAG51" s="390"/>
      <c r="CAH51" s="390"/>
      <c r="CAI51" s="390"/>
      <c r="CAJ51" s="390"/>
      <c r="CAK51" s="390"/>
      <c r="CAL51" s="390"/>
      <c r="CAM51" s="390"/>
      <c r="CAN51" s="390"/>
      <c r="CAO51" s="390"/>
      <c r="CAP51" s="390"/>
      <c r="CAQ51" s="390"/>
      <c r="CAR51" s="390"/>
      <c r="CAS51" s="390"/>
      <c r="CAT51" s="390"/>
      <c r="CAU51" s="390"/>
      <c r="CAV51" s="390"/>
      <c r="CAW51" s="390"/>
      <c r="CAX51" s="390"/>
      <c r="CAY51" s="390"/>
      <c r="CAZ51" s="390"/>
      <c r="CBA51" s="390"/>
      <c r="CBB51" s="390"/>
      <c r="CBC51" s="390"/>
      <c r="CBD51" s="390"/>
      <c r="CBE51" s="390"/>
      <c r="CBF51" s="390"/>
      <c r="CBG51" s="390"/>
      <c r="CBH51" s="390"/>
      <c r="CBI51" s="390"/>
      <c r="CBJ51" s="390"/>
      <c r="CBK51" s="390"/>
      <c r="CBL51" s="390"/>
      <c r="CBM51" s="390"/>
      <c r="CBN51" s="390"/>
      <c r="CBO51" s="390"/>
      <c r="CBP51" s="390"/>
      <c r="CBQ51" s="390"/>
      <c r="CBR51" s="390"/>
      <c r="CBS51" s="390"/>
      <c r="CBT51" s="390"/>
      <c r="CBU51" s="390"/>
      <c r="CBV51" s="390"/>
      <c r="CBW51" s="390"/>
      <c r="CBX51" s="390"/>
      <c r="CBY51" s="390"/>
      <c r="CBZ51" s="390"/>
      <c r="CCA51" s="390"/>
      <c r="CCB51" s="390"/>
      <c r="CCC51" s="390"/>
      <c r="CCD51" s="390"/>
      <c r="CCE51" s="390"/>
      <c r="CCF51" s="390"/>
      <c r="CCG51" s="390"/>
      <c r="CCH51" s="390"/>
      <c r="CCI51" s="390"/>
      <c r="CCJ51" s="390"/>
      <c r="CCK51" s="390"/>
      <c r="CCL51" s="390"/>
      <c r="CCM51" s="390"/>
      <c r="CCN51" s="390"/>
      <c r="CCO51" s="390"/>
      <c r="CCP51" s="390"/>
      <c r="CCQ51" s="390"/>
      <c r="CCR51" s="390"/>
      <c r="CCS51" s="390"/>
      <c r="CCT51" s="390"/>
      <c r="CCU51" s="390"/>
      <c r="CCV51" s="390"/>
      <c r="CCW51" s="390"/>
      <c r="CCX51" s="390"/>
      <c r="CCY51" s="390"/>
      <c r="CCZ51" s="390"/>
      <c r="CDA51" s="390"/>
      <c r="CDB51" s="390"/>
      <c r="CDC51" s="390"/>
      <c r="CDD51" s="390"/>
      <c r="CDE51" s="390"/>
      <c r="CDF51" s="390"/>
      <c r="CDG51" s="390"/>
      <c r="CDH51" s="390"/>
      <c r="CDI51" s="390"/>
      <c r="CDJ51" s="390"/>
      <c r="CDK51" s="390"/>
      <c r="CDL51" s="390"/>
      <c r="CDM51" s="390"/>
      <c r="CDN51" s="390"/>
      <c r="CDO51" s="390"/>
      <c r="CDP51" s="390"/>
      <c r="CDQ51" s="390"/>
      <c r="CDR51" s="390"/>
      <c r="CDS51" s="390"/>
      <c r="CDT51" s="390"/>
      <c r="CDU51" s="390"/>
      <c r="CDV51" s="390"/>
      <c r="CDW51" s="390"/>
      <c r="CDX51" s="390"/>
      <c r="CDY51" s="390"/>
      <c r="CDZ51" s="390"/>
      <c r="CEA51" s="390"/>
      <c r="CEB51" s="390"/>
      <c r="CEC51" s="390"/>
      <c r="CED51" s="390"/>
      <c r="CEE51" s="390"/>
      <c r="CEF51" s="390"/>
      <c r="CEG51" s="390"/>
      <c r="CEH51" s="390"/>
      <c r="CEI51" s="390"/>
      <c r="CEJ51" s="390"/>
      <c r="CEK51" s="390"/>
      <c r="CEL51" s="390"/>
      <c r="CEM51" s="390"/>
      <c r="CEN51" s="390"/>
      <c r="CEO51" s="390"/>
      <c r="CEP51" s="390"/>
      <c r="CEQ51" s="390"/>
      <c r="CER51" s="390"/>
      <c r="CES51" s="390"/>
      <c r="CET51" s="390"/>
      <c r="CEU51" s="390"/>
      <c r="CEV51" s="390"/>
      <c r="CEW51" s="390"/>
      <c r="CEX51" s="390"/>
      <c r="CEY51" s="390"/>
      <c r="CEZ51" s="390"/>
      <c r="CFA51" s="390"/>
      <c r="CFB51" s="390"/>
      <c r="CFC51" s="390"/>
      <c r="CFD51" s="390"/>
      <c r="CFE51" s="390"/>
      <c r="CFF51" s="390"/>
      <c r="CFG51" s="390"/>
      <c r="CFH51" s="390"/>
      <c r="CFI51" s="390"/>
      <c r="CFJ51" s="390"/>
      <c r="CFK51" s="390"/>
      <c r="CFL51" s="390"/>
      <c r="CFM51" s="390"/>
      <c r="CFN51" s="390"/>
      <c r="CFO51" s="390"/>
      <c r="CFP51" s="390"/>
      <c r="CFQ51" s="390"/>
      <c r="CFR51" s="390"/>
      <c r="CFS51" s="390"/>
      <c r="CFT51" s="390"/>
      <c r="CFU51" s="390"/>
      <c r="CFV51" s="390"/>
      <c r="CFW51" s="390"/>
      <c r="CFX51" s="390"/>
      <c r="CFY51" s="390"/>
      <c r="CFZ51" s="390"/>
      <c r="CGA51" s="390"/>
      <c r="CGB51" s="390"/>
      <c r="CGC51" s="390"/>
      <c r="CGD51" s="390"/>
      <c r="CGE51" s="390"/>
      <c r="CGF51" s="390"/>
      <c r="CGG51" s="390"/>
      <c r="CGH51" s="390"/>
      <c r="CGI51" s="390"/>
      <c r="CGJ51" s="390"/>
      <c r="CGK51" s="390"/>
      <c r="CGL51" s="390"/>
      <c r="CGM51" s="390"/>
      <c r="CGN51" s="390"/>
      <c r="CGO51" s="390"/>
      <c r="CGP51" s="390"/>
      <c r="CGQ51" s="390"/>
      <c r="CGR51" s="390"/>
      <c r="CGS51" s="390"/>
      <c r="CGT51" s="390"/>
      <c r="CGU51" s="390"/>
      <c r="CGV51" s="390"/>
      <c r="CGW51" s="390"/>
      <c r="CGX51" s="390"/>
      <c r="CGY51" s="390"/>
      <c r="CGZ51" s="390"/>
      <c r="CHA51" s="390"/>
      <c r="CHB51" s="390"/>
      <c r="CHC51" s="390"/>
      <c r="CHD51" s="390"/>
      <c r="CHE51" s="390"/>
      <c r="CHF51" s="390"/>
      <c r="CHG51" s="390"/>
      <c r="CHH51" s="390"/>
      <c r="CHI51" s="390"/>
      <c r="CHJ51" s="390"/>
      <c r="CHK51" s="390"/>
      <c r="CHL51" s="390"/>
      <c r="CHM51" s="390"/>
      <c r="CHN51" s="390"/>
      <c r="CHO51" s="390"/>
      <c r="CHP51" s="390"/>
      <c r="CHQ51" s="390"/>
      <c r="CHR51" s="390"/>
      <c r="CHS51" s="390"/>
      <c r="CHT51" s="390"/>
      <c r="CHU51" s="390"/>
      <c r="CHV51" s="390"/>
      <c r="CHW51" s="390"/>
      <c r="CHX51" s="390"/>
      <c r="CHY51" s="390"/>
      <c r="CHZ51" s="390"/>
      <c r="CIA51" s="390"/>
      <c r="CIB51" s="390"/>
      <c r="CIC51" s="390"/>
      <c r="CID51" s="390"/>
      <c r="CIE51" s="390"/>
      <c r="CIF51" s="390"/>
      <c r="CIG51" s="390"/>
      <c r="CIH51" s="390"/>
      <c r="CII51" s="390"/>
      <c r="CIJ51" s="390"/>
      <c r="CIK51" s="390"/>
      <c r="CIL51" s="390"/>
      <c r="CIM51" s="390"/>
      <c r="CIN51" s="390"/>
      <c r="CIO51" s="390"/>
      <c r="CIP51" s="390"/>
      <c r="CIQ51" s="390"/>
      <c r="CIR51" s="390"/>
      <c r="CIS51" s="390"/>
      <c r="CIT51" s="390"/>
      <c r="CIU51" s="390"/>
      <c r="CIV51" s="390"/>
      <c r="CIW51" s="390"/>
      <c r="CIX51" s="390"/>
      <c r="CIY51" s="390"/>
      <c r="CIZ51" s="390"/>
      <c r="CJA51" s="390"/>
      <c r="CJB51" s="390"/>
      <c r="CJC51" s="390"/>
      <c r="CJD51" s="390"/>
      <c r="CJE51" s="390"/>
      <c r="CJF51" s="390"/>
      <c r="CJG51" s="390"/>
      <c r="CJH51" s="390"/>
      <c r="CJI51" s="390"/>
      <c r="CJJ51" s="390"/>
      <c r="CJK51" s="390"/>
      <c r="CJL51" s="390"/>
      <c r="CJM51" s="390"/>
      <c r="CJN51" s="390"/>
      <c r="CJO51" s="390"/>
      <c r="CJP51" s="390"/>
      <c r="CJQ51" s="390"/>
      <c r="CJR51" s="390"/>
      <c r="CJS51" s="390"/>
      <c r="CJT51" s="390"/>
      <c r="CJU51" s="390"/>
      <c r="CJV51" s="390"/>
      <c r="CJW51" s="390"/>
      <c r="CJX51" s="390"/>
      <c r="CJY51" s="390"/>
      <c r="CJZ51" s="390"/>
      <c r="CKA51" s="390"/>
      <c r="CKB51" s="390"/>
      <c r="CKC51" s="390"/>
      <c r="CKD51" s="390"/>
      <c r="CKE51" s="390"/>
      <c r="CKF51" s="390"/>
      <c r="CKG51" s="390"/>
      <c r="CKH51" s="390"/>
      <c r="CKI51" s="390"/>
      <c r="CKJ51" s="390"/>
      <c r="CKK51" s="390"/>
      <c r="CKL51" s="390"/>
      <c r="CKM51" s="390"/>
      <c r="CKN51" s="390"/>
      <c r="CKO51" s="390"/>
      <c r="CKP51" s="390"/>
      <c r="CKQ51" s="390"/>
      <c r="CKR51" s="390"/>
      <c r="CKS51" s="390"/>
      <c r="CKT51" s="390"/>
      <c r="CKU51" s="390"/>
      <c r="CKV51" s="390"/>
      <c r="CKW51" s="390"/>
      <c r="CKX51" s="390"/>
      <c r="CKY51" s="390"/>
      <c r="CKZ51" s="390"/>
      <c r="CLA51" s="390"/>
      <c r="CLB51" s="390"/>
      <c r="CLC51" s="390"/>
      <c r="CLD51" s="390"/>
      <c r="CLE51" s="390"/>
      <c r="CLF51" s="390"/>
      <c r="CLG51" s="390"/>
      <c r="CLH51" s="390"/>
      <c r="CLI51" s="390"/>
      <c r="CLJ51" s="390"/>
      <c r="CLK51" s="390"/>
      <c r="CLL51" s="390"/>
      <c r="CLM51" s="390"/>
      <c r="CLN51" s="390"/>
      <c r="CLO51" s="390"/>
      <c r="CLP51" s="390"/>
      <c r="CLQ51" s="390"/>
      <c r="CLR51" s="390"/>
      <c r="CLS51" s="390"/>
      <c r="CLT51" s="390"/>
      <c r="CLU51" s="390"/>
      <c r="CLV51" s="390"/>
      <c r="CLW51" s="390"/>
      <c r="CLX51" s="390"/>
      <c r="CLY51" s="390"/>
      <c r="CLZ51" s="390"/>
      <c r="CMA51" s="390"/>
      <c r="CMB51" s="390"/>
      <c r="CMC51" s="390"/>
      <c r="CMD51" s="390"/>
      <c r="CME51" s="390"/>
      <c r="CMF51" s="390"/>
      <c r="CMG51" s="390"/>
      <c r="CMH51" s="390"/>
      <c r="CMI51" s="390"/>
      <c r="CMJ51" s="390"/>
      <c r="CMK51" s="390"/>
      <c r="CML51" s="390"/>
      <c r="CMM51" s="390"/>
      <c r="CMN51" s="390"/>
      <c r="CMO51" s="390"/>
      <c r="CMP51" s="390"/>
      <c r="CMQ51" s="390"/>
      <c r="CMR51" s="390"/>
      <c r="CMS51" s="390"/>
      <c r="CMT51" s="390"/>
      <c r="CMU51" s="390"/>
      <c r="CMV51" s="390"/>
      <c r="CMW51" s="390"/>
      <c r="CMX51" s="390"/>
      <c r="CMY51" s="390"/>
      <c r="CMZ51" s="390"/>
      <c r="CNA51" s="390"/>
      <c r="CNB51" s="390"/>
      <c r="CNC51" s="390"/>
      <c r="CND51" s="390"/>
      <c r="CNE51" s="390"/>
      <c r="CNF51" s="390"/>
      <c r="CNG51" s="390"/>
      <c r="CNH51" s="390"/>
      <c r="CNI51" s="390"/>
      <c r="CNJ51" s="390"/>
      <c r="CNK51" s="390"/>
      <c r="CNL51" s="390"/>
      <c r="CNM51" s="390"/>
      <c r="CNN51" s="390"/>
      <c r="CNO51" s="390"/>
      <c r="CNP51" s="390"/>
      <c r="CNQ51" s="390"/>
      <c r="CNR51" s="390"/>
      <c r="CNS51" s="390"/>
      <c r="CNT51" s="390"/>
      <c r="CNU51" s="390"/>
      <c r="CNV51" s="390"/>
      <c r="CNW51" s="390"/>
      <c r="CNX51" s="390"/>
      <c r="CNY51" s="390"/>
      <c r="CNZ51" s="390"/>
      <c r="COA51" s="390"/>
      <c r="COB51" s="390"/>
      <c r="COC51" s="390"/>
      <c r="COD51" s="390"/>
      <c r="COE51" s="390"/>
      <c r="COF51" s="390"/>
      <c r="COG51" s="390"/>
      <c r="COH51" s="390"/>
      <c r="COI51" s="390"/>
      <c r="COJ51" s="390"/>
      <c r="COK51" s="390"/>
      <c r="COL51" s="390"/>
      <c r="COM51" s="390"/>
      <c r="CON51" s="390"/>
      <c r="COO51" s="390"/>
      <c r="COP51" s="390"/>
      <c r="COQ51" s="390"/>
      <c r="COR51" s="390"/>
      <c r="COS51" s="390"/>
      <c r="COT51" s="390"/>
      <c r="COU51" s="390"/>
      <c r="COV51" s="390"/>
      <c r="COW51" s="390"/>
      <c r="COX51" s="390"/>
      <c r="COY51" s="390"/>
      <c r="COZ51" s="390"/>
      <c r="CPA51" s="390"/>
      <c r="CPB51" s="390"/>
      <c r="CPC51" s="390"/>
      <c r="CPD51" s="390"/>
      <c r="CPE51" s="390"/>
      <c r="CPF51" s="390"/>
      <c r="CPG51" s="390"/>
      <c r="CPH51" s="390"/>
      <c r="CPI51" s="390"/>
      <c r="CPJ51" s="390"/>
      <c r="CPK51" s="390"/>
      <c r="CPL51" s="390"/>
      <c r="CPM51" s="390"/>
      <c r="CPN51" s="390"/>
      <c r="CPO51" s="390"/>
      <c r="CPP51" s="390"/>
      <c r="CPQ51" s="390"/>
      <c r="CPR51" s="390"/>
      <c r="CPS51" s="390"/>
      <c r="CPT51" s="390"/>
      <c r="CPU51" s="390"/>
      <c r="CPV51" s="390"/>
      <c r="CPW51" s="390"/>
      <c r="CPX51" s="390"/>
      <c r="CPY51" s="390"/>
      <c r="CPZ51" s="390"/>
      <c r="CQA51" s="390"/>
      <c r="CQB51" s="390"/>
      <c r="CQC51" s="390"/>
      <c r="CQD51" s="390"/>
      <c r="CQE51" s="390"/>
      <c r="CQF51" s="390"/>
      <c r="CQG51" s="390"/>
      <c r="CQH51" s="390"/>
      <c r="CQI51" s="390"/>
      <c r="CQJ51" s="390"/>
      <c r="CQK51" s="390"/>
      <c r="CQL51" s="390"/>
      <c r="CQM51" s="390"/>
      <c r="CQN51" s="390"/>
      <c r="CQO51" s="390"/>
      <c r="CQP51" s="390"/>
      <c r="CQQ51" s="390"/>
      <c r="CQR51" s="390"/>
      <c r="CQS51" s="390"/>
      <c r="CQT51" s="390"/>
      <c r="CQU51" s="390"/>
      <c r="CQV51" s="390"/>
      <c r="CQW51" s="390"/>
      <c r="CQX51" s="390"/>
      <c r="CQY51" s="390"/>
      <c r="CQZ51" s="390"/>
      <c r="CRA51" s="390"/>
      <c r="CRB51" s="390"/>
      <c r="CRC51" s="390"/>
      <c r="CRD51" s="390"/>
      <c r="CRE51" s="390"/>
      <c r="CRF51" s="390"/>
      <c r="CRG51" s="390"/>
      <c r="CRH51" s="390"/>
      <c r="CRI51" s="390"/>
      <c r="CRJ51" s="390"/>
      <c r="CRK51" s="390"/>
      <c r="CRL51" s="390"/>
      <c r="CRM51" s="390"/>
      <c r="CRN51" s="390"/>
      <c r="CRO51" s="390"/>
      <c r="CRP51" s="390"/>
      <c r="CRQ51" s="390"/>
      <c r="CRR51" s="390"/>
      <c r="CRS51" s="390"/>
      <c r="CRT51" s="390"/>
      <c r="CRU51" s="390"/>
      <c r="CRV51" s="390"/>
      <c r="CRW51" s="390"/>
      <c r="CRX51" s="390"/>
      <c r="CRY51" s="390"/>
      <c r="CRZ51" s="390"/>
      <c r="CSA51" s="390"/>
      <c r="CSB51" s="390"/>
      <c r="CSC51" s="390"/>
      <c r="CSD51" s="390"/>
      <c r="CSE51" s="390"/>
      <c r="CSF51" s="390"/>
      <c r="CSG51" s="390"/>
      <c r="CSH51" s="390"/>
      <c r="CSI51" s="390"/>
      <c r="CSJ51" s="390"/>
      <c r="CSK51" s="390"/>
      <c r="CSL51" s="390"/>
      <c r="CSM51" s="390"/>
      <c r="CSN51" s="390"/>
      <c r="CSO51" s="390"/>
      <c r="CSP51" s="390"/>
      <c r="CSQ51" s="390"/>
      <c r="CSR51" s="390"/>
      <c r="CSS51" s="390"/>
      <c r="CST51" s="390"/>
      <c r="CSU51" s="390"/>
      <c r="CSV51" s="390"/>
      <c r="CSW51" s="390"/>
      <c r="CSX51" s="390"/>
      <c r="CSY51" s="390"/>
      <c r="CSZ51" s="390"/>
      <c r="CTA51" s="390"/>
      <c r="CTB51" s="390"/>
      <c r="CTC51" s="390"/>
      <c r="CTD51" s="390"/>
      <c r="CTE51" s="390"/>
      <c r="CTF51" s="390"/>
      <c r="CTG51" s="390"/>
      <c r="CTH51" s="390"/>
      <c r="CTI51" s="390"/>
      <c r="CTJ51" s="390"/>
      <c r="CTK51" s="390"/>
      <c r="CTL51" s="390"/>
      <c r="CTM51" s="390"/>
      <c r="CTN51" s="390"/>
      <c r="CTO51" s="390"/>
      <c r="CTP51" s="390"/>
      <c r="CTQ51" s="390"/>
      <c r="CTR51" s="390"/>
      <c r="CTS51" s="390"/>
      <c r="CTT51" s="390"/>
      <c r="CTU51" s="390"/>
      <c r="CTV51" s="390"/>
      <c r="CTW51" s="390"/>
      <c r="CTX51" s="390"/>
      <c r="CTY51" s="390"/>
      <c r="CTZ51" s="390"/>
      <c r="CUA51" s="390"/>
      <c r="CUB51" s="390"/>
      <c r="CUC51" s="390"/>
      <c r="CUD51" s="390"/>
      <c r="CUE51" s="390"/>
      <c r="CUF51" s="390"/>
      <c r="CUG51" s="390"/>
      <c r="CUH51" s="390"/>
      <c r="CUI51" s="390"/>
      <c r="CUJ51" s="390"/>
      <c r="CUK51" s="390"/>
      <c r="CUL51" s="390"/>
      <c r="CUM51" s="390"/>
      <c r="CUN51" s="390"/>
      <c r="CUO51" s="390"/>
      <c r="CUP51" s="390"/>
      <c r="CUQ51" s="390"/>
      <c r="CUR51" s="390"/>
      <c r="CUS51" s="390"/>
      <c r="CUT51" s="390"/>
      <c r="CUU51" s="390"/>
      <c r="CUV51" s="390"/>
      <c r="CUW51" s="390"/>
      <c r="CUX51" s="390"/>
      <c r="CUY51" s="390"/>
      <c r="CUZ51" s="390"/>
      <c r="CVA51" s="390"/>
      <c r="CVB51" s="390"/>
      <c r="CVC51" s="390"/>
      <c r="CVD51" s="390"/>
      <c r="CVE51" s="390"/>
      <c r="CVF51" s="390"/>
      <c r="CVG51" s="390"/>
      <c r="CVH51" s="390"/>
      <c r="CVI51" s="390"/>
      <c r="CVJ51" s="390"/>
      <c r="CVK51" s="390"/>
      <c r="CVL51" s="390"/>
      <c r="CVM51" s="390"/>
      <c r="CVN51" s="390"/>
      <c r="CVO51" s="390"/>
      <c r="CVP51" s="390"/>
      <c r="CVQ51" s="390"/>
      <c r="CVR51" s="390"/>
      <c r="CVS51" s="390"/>
      <c r="CVT51" s="390"/>
      <c r="CVU51" s="390"/>
      <c r="CVV51" s="390"/>
      <c r="CVW51" s="390"/>
      <c r="CVX51" s="390"/>
      <c r="CVY51" s="390"/>
      <c r="CVZ51" s="390"/>
      <c r="CWA51" s="390"/>
      <c r="CWB51" s="390"/>
      <c r="CWC51" s="390"/>
      <c r="CWD51" s="390"/>
      <c r="CWE51" s="390"/>
      <c r="CWF51" s="390"/>
      <c r="CWG51" s="390"/>
      <c r="CWH51" s="390"/>
      <c r="CWI51" s="390"/>
      <c r="CWJ51" s="390"/>
      <c r="CWK51" s="390"/>
      <c r="CWL51" s="390"/>
      <c r="CWM51" s="390"/>
      <c r="CWN51" s="390"/>
      <c r="CWO51" s="390"/>
      <c r="CWP51" s="390"/>
      <c r="CWQ51" s="390"/>
      <c r="CWR51" s="390"/>
      <c r="CWS51" s="390"/>
      <c r="CWT51" s="390"/>
      <c r="CWU51" s="390"/>
      <c r="CWV51" s="390"/>
      <c r="CWW51" s="390"/>
      <c r="CWX51" s="390"/>
      <c r="CWY51" s="390"/>
      <c r="CWZ51" s="390"/>
      <c r="CXA51" s="390"/>
      <c r="CXB51" s="390"/>
      <c r="CXC51" s="390"/>
      <c r="CXD51" s="390"/>
      <c r="CXE51" s="390"/>
      <c r="CXF51" s="390"/>
      <c r="CXG51" s="390"/>
      <c r="CXH51" s="390"/>
      <c r="CXI51" s="390"/>
      <c r="CXJ51" s="390"/>
      <c r="CXK51" s="390"/>
      <c r="CXL51" s="390"/>
      <c r="CXM51" s="390"/>
      <c r="CXN51" s="390"/>
      <c r="CXO51" s="390"/>
      <c r="CXP51" s="390"/>
      <c r="CXQ51" s="390"/>
      <c r="CXR51" s="390"/>
      <c r="CXS51" s="390"/>
      <c r="CXT51" s="390"/>
      <c r="CXU51" s="390"/>
      <c r="CXV51" s="390"/>
      <c r="CXW51" s="390"/>
      <c r="CXX51" s="390"/>
      <c r="CXY51" s="390"/>
      <c r="CXZ51" s="390"/>
      <c r="CYA51" s="390"/>
      <c r="CYB51" s="390"/>
      <c r="CYC51" s="390"/>
      <c r="CYD51" s="390"/>
      <c r="CYE51" s="390"/>
      <c r="CYF51" s="390"/>
      <c r="CYG51" s="390"/>
      <c r="CYH51" s="390"/>
      <c r="CYI51" s="390"/>
      <c r="CYJ51" s="390"/>
      <c r="CYK51" s="390"/>
      <c r="CYL51" s="390"/>
      <c r="CYM51" s="390"/>
      <c r="CYN51" s="390"/>
      <c r="CYO51" s="390"/>
      <c r="CYP51" s="390"/>
      <c r="CYQ51" s="390"/>
      <c r="CYR51" s="390"/>
      <c r="CYS51" s="390"/>
      <c r="CYT51" s="390"/>
      <c r="CYU51" s="390"/>
      <c r="CYV51" s="390"/>
      <c r="CYW51" s="390"/>
      <c r="CYX51" s="390"/>
      <c r="CYY51" s="390"/>
      <c r="CYZ51" s="390"/>
      <c r="CZA51" s="390"/>
      <c r="CZB51" s="390"/>
      <c r="CZC51" s="390"/>
      <c r="CZD51" s="390"/>
      <c r="CZE51" s="390"/>
      <c r="CZF51" s="390"/>
      <c r="CZG51" s="390"/>
      <c r="CZH51" s="390"/>
      <c r="CZI51" s="390"/>
      <c r="CZJ51" s="390"/>
      <c r="CZK51" s="390"/>
      <c r="CZL51" s="390"/>
      <c r="CZM51" s="390"/>
      <c r="CZN51" s="390"/>
      <c r="CZO51" s="390"/>
      <c r="CZP51" s="390"/>
      <c r="CZQ51" s="390"/>
      <c r="CZR51" s="390"/>
      <c r="CZS51" s="390"/>
      <c r="CZT51" s="390"/>
      <c r="CZU51" s="390"/>
      <c r="CZV51" s="390"/>
      <c r="CZW51" s="390"/>
      <c r="CZX51" s="390"/>
      <c r="CZY51" s="390"/>
      <c r="CZZ51" s="390"/>
      <c r="DAA51" s="390"/>
      <c r="DAB51" s="390"/>
      <c r="DAC51" s="390"/>
      <c r="DAD51" s="390"/>
      <c r="DAE51" s="390"/>
      <c r="DAF51" s="390"/>
      <c r="DAG51" s="390"/>
      <c r="DAH51" s="390"/>
      <c r="DAI51" s="390"/>
      <c r="DAJ51" s="390"/>
      <c r="DAK51" s="390"/>
      <c r="DAL51" s="390"/>
      <c r="DAM51" s="390"/>
      <c r="DAN51" s="390"/>
      <c r="DAO51" s="390"/>
      <c r="DAP51" s="390"/>
      <c r="DAQ51" s="390"/>
      <c r="DAR51" s="390"/>
      <c r="DAS51" s="390"/>
      <c r="DAT51" s="390"/>
      <c r="DAU51" s="390"/>
      <c r="DAV51" s="390"/>
      <c r="DAW51" s="390"/>
      <c r="DAX51" s="390"/>
      <c r="DAY51" s="390"/>
      <c r="DAZ51" s="390"/>
      <c r="DBA51" s="390"/>
      <c r="DBB51" s="390"/>
      <c r="DBC51" s="390"/>
      <c r="DBD51" s="390"/>
      <c r="DBE51" s="390"/>
      <c r="DBF51" s="390"/>
      <c r="DBG51" s="390"/>
      <c r="DBH51" s="390"/>
      <c r="DBI51" s="390"/>
      <c r="DBJ51" s="390"/>
      <c r="DBK51" s="390"/>
      <c r="DBL51" s="390"/>
      <c r="DBM51" s="390"/>
      <c r="DBN51" s="390"/>
      <c r="DBO51" s="390"/>
      <c r="DBP51" s="390"/>
      <c r="DBQ51" s="390"/>
      <c r="DBR51" s="390"/>
      <c r="DBS51" s="390"/>
      <c r="DBT51" s="390"/>
      <c r="DBU51" s="390"/>
      <c r="DBV51" s="390"/>
      <c r="DBW51" s="390"/>
      <c r="DBX51" s="390"/>
      <c r="DBY51" s="390"/>
      <c r="DBZ51" s="390"/>
      <c r="DCA51" s="390"/>
      <c r="DCB51" s="390"/>
      <c r="DCC51" s="390"/>
      <c r="DCD51" s="390"/>
      <c r="DCE51" s="390"/>
      <c r="DCF51" s="390"/>
      <c r="DCG51" s="390"/>
      <c r="DCH51" s="390"/>
      <c r="DCI51" s="390"/>
      <c r="DCJ51" s="390"/>
      <c r="DCK51" s="390"/>
      <c r="DCL51" s="390"/>
      <c r="DCM51" s="390"/>
      <c r="DCN51" s="390"/>
      <c r="DCO51" s="390"/>
      <c r="DCP51" s="390"/>
      <c r="DCQ51" s="390"/>
      <c r="DCR51" s="390"/>
      <c r="DCS51" s="390"/>
      <c r="DCT51" s="390"/>
      <c r="DCU51" s="390"/>
      <c r="DCV51" s="390"/>
      <c r="DCW51" s="390"/>
      <c r="DCX51" s="390"/>
      <c r="DCY51" s="390"/>
      <c r="DCZ51" s="390"/>
      <c r="DDA51" s="390"/>
      <c r="DDB51" s="390"/>
      <c r="DDC51" s="390"/>
      <c r="DDD51" s="390"/>
      <c r="DDE51" s="390"/>
      <c r="DDF51" s="390"/>
      <c r="DDG51" s="390"/>
      <c r="DDH51" s="390"/>
      <c r="DDI51" s="390"/>
      <c r="DDJ51" s="390"/>
      <c r="DDK51" s="390"/>
      <c r="DDL51" s="390"/>
      <c r="DDM51" s="390"/>
      <c r="DDN51" s="390"/>
      <c r="DDO51" s="390"/>
      <c r="DDP51" s="390"/>
      <c r="DDQ51" s="390"/>
      <c r="DDR51" s="390"/>
      <c r="DDS51" s="390"/>
      <c r="DDT51" s="390"/>
      <c r="DDU51" s="390"/>
      <c r="DDV51" s="390"/>
      <c r="DDW51" s="390"/>
      <c r="DDX51" s="390"/>
      <c r="DDY51" s="390"/>
      <c r="DDZ51" s="390"/>
      <c r="DEA51" s="390"/>
      <c r="DEB51" s="390"/>
      <c r="DEC51" s="390"/>
      <c r="DED51" s="390"/>
      <c r="DEE51" s="390"/>
      <c r="DEF51" s="390"/>
      <c r="DEG51" s="390"/>
      <c r="DEH51" s="390"/>
      <c r="DEI51" s="390"/>
      <c r="DEJ51" s="390"/>
      <c r="DEK51" s="390"/>
      <c r="DEL51" s="390"/>
      <c r="DEM51" s="390"/>
      <c r="DEN51" s="390"/>
      <c r="DEO51" s="390"/>
      <c r="DEP51" s="390"/>
      <c r="DEQ51" s="390"/>
      <c r="DER51" s="390"/>
      <c r="DES51" s="390"/>
      <c r="DET51" s="390"/>
      <c r="DEU51" s="390"/>
      <c r="DEV51" s="390"/>
      <c r="DEW51" s="390"/>
      <c r="DEX51" s="390"/>
      <c r="DEY51" s="390"/>
      <c r="DEZ51" s="390"/>
      <c r="DFA51" s="390"/>
      <c r="DFB51" s="390"/>
      <c r="DFC51" s="390"/>
      <c r="DFD51" s="390"/>
      <c r="DFE51" s="390"/>
      <c r="DFF51" s="390"/>
      <c r="DFG51" s="390"/>
      <c r="DFH51" s="390"/>
      <c r="DFI51" s="390"/>
      <c r="DFJ51" s="390"/>
      <c r="DFK51" s="390"/>
      <c r="DFL51" s="390"/>
      <c r="DFM51" s="390"/>
      <c r="DFN51" s="390"/>
      <c r="DFO51" s="390"/>
      <c r="DFP51" s="390"/>
      <c r="DFQ51" s="390"/>
      <c r="DFR51" s="390"/>
      <c r="DFS51" s="390"/>
      <c r="DFT51" s="390"/>
      <c r="DFU51" s="390"/>
      <c r="DFV51" s="390"/>
      <c r="DFW51" s="390"/>
      <c r="DFX51" s="390"/>
      <c r="DFY51" s="390"/>
      <c r="DFZ51" s="390"/>
      <c r="DGA51" s="390"/>
      <c r="DGB51" s="390"/>
      <c r="DGC51" s="390"/>
      <c r="DGD51" s="390"/>
      <c r="DGE51" s="390"/>
      <c r="DGF51" s="390"/>
      <c r="DGG51" s="390"/>
      <c r="DGH51" s="390"/>
      <c r="DGI51" s="390"/>
      <c r="DGJ51" s="390"/>
      <c r="DGK51" s="390"/>
      <c r="DGL51" s="390"/>
      <c r="DGM51" s="390"/>
      <c r="DGN51" s="390"/>
      <c r="DGO51" s="390"/>
      <c r="DGP51" s="390"/>
      <c r="DGQ51" s="390"/>
      <c r="DGR51" s="390"/>
      <c r="DGS51" s="390"/>
      <c r="DGT51" s="390"/>
      <c r="DGU51" s="390"/>
      <c r="DGV51" s="390"/>
      <c r="DGW51" s="390"/>
      <c r="DGX51" s="390"/>
      <c r="DGY51" s="390"/>
      <c r="DGZ51" s="390"/>
      <c r="DHA51" s="390"/>
      <c r="DHB51" s="390"/>
      <c r="DHC51" s="390"/>
      <c r="DHD51" s="390"/>
      <c r="DHE51" s="390"/>
      <c r="DHF51" s="390"/>
      <c r="DHG51" s="390"/>
      <c r="DHH51" s="390"/>
      <c r="DHI51" s="390"/>
      <c r="DHJ51" s="390"/>
      <c r="DHK51" s="390"/>
      <c r="DHL51" s="390"/>
      <c r="DHM51" s="390"/>
      <c r="DHN51" s="390"/>
      <c r="DHO51" s="390"/>
      <c r="DHP51" s="390"/>
      <c r="DHQ51" s="390"/>
      <c r="DHR51" s="390"/>
      <c r="DHS51" s="390"/>
      <c r="DHT51" s="390"/>
      <c r="DHU51" s="390"/>
      <c r="DHV51" s="390"/>
      <c r="DHW51" s="390"/>
      <c r="DHX51" s="390"/>
      <c r="DHY51" s="390"/>
      <c r="DHZ51" s="390"/>
      <c r="DIA51" s="390"/>
      <c r="DIB51" s="390"/>
      <c r="DIC51" s="390"/>
      <c r="DID51" s="390"/>
      <c r="DIE51" s="390"/>
      <c r="DIF51" s="390"/>
      <c r="DIG51" s="390"/>
      <c r="DIH51" s="390"/>
      <c r="DII51" s="390"/>
      <c r="DIJ51" s="390"/>
      <c r="DIK51" s="390"/>
      <c r="DIL51" s="390"/>
      <c r="DIM51" s="390"/>
      <c r="DIN51" s="390"/>
      <c r="DIO51" s="390"/>
      <c r="DIP51" s="390"/>
      <c r="DIQ51" s="390"/>
      <c r="DIR51" s="390"/>
      <c r="DIS51" s="390"/>
      <c r="DIT51" s="390"/>
      <c r="DIU51" s="390"/>
      <c r="DIV51" s="390"/>
      <c r="DIW51" s="390"/>
      <c r="DIX51" s="390"/>
      <c r="DIY51" s="390"/>
      <c r="DIZ51" s="390"/>
      <c r="DJA51" s="390"/>
      <c r="DJB51" s="390"/>
      <c r="DJC51" s="390"/>
      <c r="DJD51" s="390"/>
      <c r="DJE51" s="390"/>
      <c r="DJF51" s="390"/>
      <c r="DJG51" s="390"/>
      <c r="DJH51" s="390"/>
      <c r="DJI51" s="390"/>
      <c r="DJJ51" s="390"/>
      <c r="DJK51" s="390"/>
      <c r="DJL51" s="390"/>
      <c r="DJM51" s="390"/>
      <c r="DJN51" s="390"/>
      <c r="DJO51" s="390"/>
      <c r="DJP51" s="390"/>
      <c r="DJQ51" s="390"/>
      <c r="DJR51" s="390"/>
      <c r="DJS51" s="390"/>
      <c r="DJT51" s="390"/>
      <c r="DJU51" s="390"/>
      <c r="DJV51" s="390"/>
      <c r="DJW51" s="390"/>
      <c r="DJX51" s="390"/>
      <c r="DJY51" s="390"/>
      <c r="DJZ51" s="390"/>
      <c r="DKA51" s="390"/>
      <c r="DKB51" s="390"/>
      <c r="DKC51" s="390"/>
      <c r="DKD51" s="390"/>
      <c r="DKE51" s="390"/>
      <c r="DKF51" s="390"/>
      <c r="DKG51" s="390"/>
      <c r="DKH51" s="390"/>
      <c r="DKI51" s="390"/>
      <c r="DKJ51" s="390"/>
      <c r="DKK51" s="390"/>
      <c r="DKL51" s="390"/>
      <c r="DKM51" s="390"/>
      <c r="DKN51" s="390"/>
      <c r="DKO51" s="390"/>
      <c r="DKP51" s="390"/>
      <c r="DKQ51" s="390"/>
      <c r="DKR51" s="390"/>
      <c r="DKS51" s="390"/>
      <c r="DKT51" s="390"/>
      <c r="DKU51" s="390"/>
      <c r="DKV51" s="390"/>
      <c r="DKW51" s="390"/>
      <c r="DKX51" s="390"/>
      <c r="DKY51" s="390"/>
      <c r="DKZ51" s="390"/>
      <c r="DLA51" s="390"/>
      <c r="DLB51" s="390"/>
      <c r="DLC51" s="390"/>
      <c r="DLD51" s="390"/>
      <c r="DLE51" s="390"/>
      <c r="DLF51" s="390"/>
      <c r="DLG51" s="390"/>
      <c r="DLH51" s="390"/>
      <c r="DLI51" s="390"/>
      <c r="DLJ51" s="390"/>
      <c r="DLK51" s="390"/>
      <c r="DLL51" s="390"/>
      <c r="DLM51" s="390"/>
      <c r="DLN51" s="390"/>
      <c r="DLO51" s="390"/>
      <c r="DLP51" s="390"/>
      <c r="DLQ51" s="390"/>
      <c r="DLR51" s="390"/>
      <c r="DLS51" s="390"/>
      <c r="DLT51" s="390"/>
      <c r="DLU51" s="390"/>
      <c r="DLV51" s="390"/>
      <c r="DLW51" s="390"/>
      <c r="DLX51" s="390"/>
      <c r="DLY51" s="390"/>
      <c r="DLZ51" s="390"/>
      <c r="DMA51" s="390"/>
      <c r="DMB51" s="390"/>
      <c r="DMC51" s="390"/>
      <c r="DMD51" s="390"/>
      <c r="DME51" s="390"/>
      <c r="DMF51" s="390"/>
      <c r="DMG51" s="390"/>
      <c r="DMH51" s="390"/>
      <c r="DMI51" s="390"/>
      <c r="DMJ51" s="390"/>
      <c r="DMK51" s="390"/>
      <c r="DML51" s="390"/>
      <c r="DMM51" s="390"/>
      <c r="DMN51" s="390"/>
      <c r="DMO51" s="390"/>
      <c r="DMP51" s="390"/>
      <c r="DMQ51" s="390"/>
      <c r="DMR51" s="390"/>
      <c r="DMS51" s="390"/>
      <c r="DMT51" s="390"/>
      <c r="DMU51" s="390"/>
      <c r="DMV51" s="390"/>
      <c r="DMW51" s="390"/>
      <c r="DMX51" s="390"/>
      <c r="DMY51" s="390"/>
      <c r="DMZ51" s="390"/>
      <c r="DNA51" s="390"/>
      <c r="DNB51" s="390"/>
      <c r="DNC51" s="390"/>
      <c r="DND51" s="390"/>
      <c r="DNE51" s="390"/>
      <c r="DNF51" s="390"/>
      <c r="DNG51" s="390"/>
      <c r="DNH51" s="390"/>
      <c r="DNI51" s="390"/>
      <c r="DNJ51" s="390"/>
      <c r="DNK51" s="390"/>
      <c r="DNL51" s="390"/>
      <c r="DNM51" s="390"/>
      <c r="DNN51" s="390"/>
      <c r="DNO51" s="390"/>
      <c r="DNP51" s="390"/>
      <c r="DNQ51" s="390"/>
      <c r="DNR51" s="390"/>
      <c r="DNS51" s="390"/>
      <c r="DNT51" s="390"/>
      <c r="DNU51" s="390"/>
      <c r="DNV51" s="390"/>
      <c r="DNW51" s="390"/>
      <c r="DNX51" s="390"/>
      <c r="DNY51" s="390"/>
      <c r="DNZ51" s="390"/>
      <c r="DOA51" s="390"/>
      <c r="DOB51" s="390"/>
      <c r="DOC51" s="390"/>
      <c r="DOD51" s="390"/>
      <c r="DOE51" s="390"/>
      <c r="DOF51" s="390"/>
      <c r="DOG51" s="390"/>
      <c r="DOH51" s="390"/>
      <c r="DOI51" s="390"/>
      <c r="DOJ51" s="390"/>
      <c r="DOK51" s="390"/>
      <c r="DOL51" s="390"/>
      <c r="DOM51" s="390"/>
      <c r="DON51" s="390"/>
      <c r="DOO51" s="390"/>
      <c r="DOP51" s="390"/>
      <c r="DOQ51" s="390"/>
      <c r="DOR51" s="390"/>
      <c r="DOS51" s="390"/>
      <c r="DOT51" s="390"/>
      <c r="DOU51" s="390"/>
      <c r="DOV51" s="390"/>
      <c r="DOW51" s="390"/>
      <c r="DOX51" s="390"/>
      <c r="DOY51" s="390"/>
      <c r="DOZ51" s="390"/>
      <c r="DPA51" s="390"/>
      <c r="DPB51" s="390"/>
      <c r="DPC51" s="390"/>
      <c r="DPD51" s="390"/>
      <c r="DPE51" s="390"/>
      <c r="DPF51" s="390"/>
      <c r="DPG51" s="390"/>
      <c r="DPH51" s="390"/>
      <c r="DPI51" s="390"/>
      <c r="DPJ51" s="390"/>
      <c r="DPK51" s="390"/>
      <c r="DPL51" s="390"/>
      <c r="DPM51" s="390"/>
      <c r="DPN51" s="390"/>
      <c r="DPO51" s="390"/>
      <c r="DPP51" s="390"/>
      <c r="DPQ51" s="390"/>
      <c r="DPR51" s="390"/>
      <c r="DPS51" s="390"/>
      <c r="DPT51" s="390"/>
      <c r="DPU51" s="390"/>
      <c r="DPV51" s="390"/>
      <c r="DPW51" s="390"/>
      <c r="DPX51" s="390"/>
      <c r="DPY51" s="390"/>
      <c r="DPZ51" s="390"/>
      <c r="DQA51" s="390"/>
      <c r="DQB51" s="390"/>
      <c r="DQC51" s="390"/>
      <c r="DQD51" s="390"/>
      <c r="DQE51" s="390"/>
      <c r="DQF51" s="390"/>
      <c r="DQG51" s="390"/>
      <c r="DQH51" s="390"/>
      <c r="DQI51" s="390"/>
      <c r="DQJ51" s="390"/>
      <c r="DQK51" s="390"/>
      <c r="DQL51" s="390"/>
      <c r="DQM51" s="390"/>
      <c r="DQN51" s="390"/>
      <c r="DQO51" s="390"/>
      <c r="DQP51" s="390"/>
      <c r="DQQ51" s="390"/>
      <c r="DQR51" s="390"/>
      <c r="DQS51" s="390"/>
      <c r="DQT51" s="390"/>
      <c r="DQU51" s="390"/>
      <c r="DQV51" s="390"/>
      <c r="DQW51" s="390"/>
      <c r="DQX51" s="390"/>
      <c r="DQY51" s="390"/>
      <c r="DQZ51" s="390"/>
      <c r="DRA51" s="390"/>
      <c r="DRB51" s="390"/>
      <c r="DRC51" s="390"/>
      <c r="DRD51" s="390"/>
      <c r="DRE51" s="390"/>
      <c r="DRF51" s="390"/>
      <c r="DRG51" s="390"/>
      <c r="DRH51" s="390"/>
      <c r="DRI51" s="390"/>
      <c r="DRJ51" s="390"/>
      <c r="DRK51" s="390"/>
      <c r="DRL51" s="390"/>
      <c r="DRM51" s="390"/>
      <c r="DRN51" s="390"/>
      <c r="DRO51" s="390"/>
      <c r="DRP51" s="390"/>
      <c r="DRQ51" s="390"/>
      <c r="DRR51" s="390"/>
      <c r="DRS51" s="390"/>
      <c r="DRT51" s="390"/>
      <c r="DRU51" s="390"/>
      <c r="DRV51" s="390"/>
      <c r="DRW51" s="390"/>
      <c r="DRX51" s="390"/>
      <c r="DRY51" s="390"/>
      <c r="DRZ51" s="390"/>
      <c r="DSA51" s="390"/>
      <c r="DSB51" s="390"/>
      <c r="DSC51" s="390"/>
      <c r="DSD51" s="390"/>
      <c r="DSE51" s="390"/>
      <c r="DSF51" s="390"/>
      <c r="DSG51" s="390"/>
      <c r="DSH51" s="390"/>
      <c r="DSI51" s="390"/>
      <c r="DSJ51" s="390"/>
      <c r="DSK51" s="390"/>
      <c r="DSL51" s="390"/>
      <c r="DSM51" s="390"/>
      <c r="DSN51" s="390"/>
      <c r="DSO51" s="390"/>
      <c r="DSP51" s="390"/>
      <c r="DSQ51" s="390"/>
      <c r="DSR51" s="390"/>
      <c r="DSS51" s="390"/>
      <c r="DST51" s="390"/>
      <c r="DSU51" s="390"/>
      <c r="DSV51" s="390"/>
      <c r="DSW51" s="390"/>
      <c r="DSX51" s="390"/>
      <c r="DSY51" s="390"/>
      <c r="DSZ51" s="390"/>
      <c r="DTA51" s="390"/>
      <c r="DTB51" s="390"/>
      <c r="DTC51" s="390"/>
      <c r="DTD51" s="390"/>
      <c r="DTE51" s="390"/>
      <c r="DTF51" s="390"/>
      <c r="DTG51" s="390"/>
      <c r="DTH51" s="390"/>
      <c r="DTI51" s="390"/>
      <c r="DTJ51" s="390"/>
      <c r="DTK51" s="390"/>
      <c r="DTL51" s="390"/>
      <c r="DTM51" s="390"/>
      <c r="DTN51" s="390"/>
      <c r="DTO51" s="390"/>
      <c r="DTP51" s="390"/>
      <c r="DTQ51" s="390"/>
      <c r="DTR51" s="390"/>
      <c r="DTS51" s="390"/>
      <c r="DTT51" s="390"/>
      <c r="DTU51" s="390"/>
      <c r="DTV51" s="390"/>
      <c r="DTW51" s="390"/>
      <c r="DTX51" s="390"/>
      <c r="DTY51" s="390"/>
      <c r="DTZ51" s="390"/>
      <c r="DUA51" s="390"/>
      <c r="DUB51" s="390"/>
      <c r="DUC51" s="390"/>
      <c r="DUD51" s="390"/>
      <c r="DUE51" s="390"/>
      <c r="DUF51" s="390"/>
      <c r="DUG51" s="390"/>
      <c r="DUH51" s="390"/>
      <c r="DUI51" s="390"/>
      <c r="DUJ51" s="390"/>
      <c r="DUK51" s="390"/>
      <c r="DUL51" s="390"/>
      <c r="DUM51" s="390"/>
      <c r="DUN51" s="390"/>
      <c r="DUO51" s="390"/>
      <c r="DUP51" s="390"/>
      <c r="DUQ51" s="390"/>
      <c r="DUR51" s="390"/>
      <c r="DUS51" s="390"/>
      <c r="DUT51" s="390"/>
      <c r="DUU51" s="390"/>
      <c r="DUV51" s="390"/>
      <c r="DUW51" s="390"/>
      <c r="DUX51" s="390"/>
      <c r="DUY51" s="390"/>
      <c r="DUZ51" s="390"/>
      <c r="DVA51" s="390"/>
      <c r="DVB51" s="390"/>
      <c r="DVC51" s="390"/>
      <c r="DVD51" s="390"/>
      <c r="DVE51" s="390"/>
      <c r="DVF51" s="390"/>
      <c r="DVG51" s="390"/>
      <c r="DVH51" s="390"/>
      <c r="DVI51" s="390"/>
      <c r="DVJ51" s="390"/>
      <c r="DVK51" s="390"/>
      <c r="DVL51" s="390"/>
      <c r="DVM51" s="390"/>
      <c r="DVN51" s="390"/>
      <c r="DVO51" s="390"/>
      <c r="DVP51" s="390"/>
      <c r="DVQ51" s="390"/>
      <c r="DVR51" s="390"/>
      <c r="DVS51" s="390"/>
      <c r="DVT51" s="390"/>
      <c r="DVU51" s="390"/>
      <c r="DVV51" s="390"/>
      <c r="DVW51" s="390"/>
      <c r="DVX51" s="390"/>
      <c r="DVY51" s="390"/>
      <c r="DVZ51" s="390"/>
      <c r="DWA51" s="390"/>
      <c r="DWB51" s="390"/>
      <c r="DWC51" s="390"/>
      <c r="DWD51" s="390"/>
      <c r="DWE51" s="390"/>
      <c r="DWF51" s="390"/>
      <c r="DWG51" s="390"/>
      <c r="DWH51" s="390"/>
      <c r="DWI51" s="390"/>
      <c r="DWJ51" s="390"/>
      <c r="DWK51" s="390"/>
      <c r="DWL51" s="390"/>
      <c r="DWM51" s="390"/>
      <c r="DWN51" s="390"/>
      <c r="DWO51" s="390"/>
      <c r="DWP51" s="390"/>
      <c r="DWQ51" s="390"/>
      <c r="DWR51" s="390"/>
      <c r="DWS51" s="390"/>
      <c r="DWT51" s="390"/>
      <c r="DWU51" s="390"/>
      <c r="DWV51" s="390"/>
      <c r="DWW51" s="390"/>
      <c r="DWX51" s="390"/>
      <c r="DWY51" s="390"/>
      <c r="DWZ51" s="390"/>
      <c r="DXA51" s="390"/>
      <c r="DXB51" s="390"/>
      <c r="DXC51" s="390"/>
      <c r="DXD51" s="390"/>
      <c r="DXE51" s="390"/>
      <c r="DXF51" s="390"/>
      <c r="DXG51" s="390"/>
      <c r="DXH51" s="390"/>
      <c r="DXI51" s="390"/>
      <c r="DXJ51" s="390"/>
      <c r="DXK51" s="390"/>
      <c r="DXL51" s="390"/>
      <c r="DXM51" s="390"/>
      <c r="DXN51" s="390"/>
      <c r="DXO51" s="390"/>
      <c r="DXP51" s="390"/>
      <c r="DXQ51" s="390"/>
      <c r="DXR51" s="390"/>
      <c r="DXS51" s="390"/>
      <c r="DXT51" s="390"/>
      <c r="DXU51" s="390"/>
      <c r="DXV51" s="390"/>
      <c r="DXW51" s="390"/>
      <c r="DXX51" s="390"/>
      <c r="DXY51" s="390"/>
      <c r="DXZ51" s="390"/>
      <c r="DYA51" s="390"/>
      <c r="DYB51" s="390"/>
      <c r="DYC51" s="390"/>
      <c r="DYD51" s="390"/>
      <c r="DYE51" s="390"/>
      <c r="DYF51" s="390"/>
      <c r="DYG51" s="390"/>
      <c r="DYH51" s="390"/>
      <c r="DYI51" s="390"/>
      <c r="DYJ51" s="390"/>
      <c r="DYK51" s="390"/>
      <c r="DYL51" s="390"/>
      <c r="DYM51" s="390"/>
      <c r="DYN51" s="390"/>
      <c r="DYO51" s="390"/>
      <c r="DYP51" s="390"/>
      <c r="DYQ51" s="390"/>
      <c r="DYR51" s="390"/>
      <c r="DYS51" s="390"/>
      <c r="DYT51" s="390"/>
      <c r="DYU51" s="390"/>
      <c r="DYV51" s="390"/>
      <c r="DYW51" s="390"/>
      <c r="DYX51" s="390"/>
      <c r="DYY51" s="390"/>
      <c r="DYZ51" s="390"/>
      <c r="DZA51" s="390"/>
      <c r="DZB51" s="390"/>
      <c r="DZC51" s="390"/>
      <c r="DZD51" s="390"/>
      <c r="DZE51" s="390"/>
      <c r="DZF51" s="390"/>
      <c r="DZG51" s="390"/>
      <c r="DZH51" s="390"/>
      <c r="DZI51" s="390"/>
      <c r="DZJ51" s="390"/>
      <c r="DZK51" s="390"/>
      <c r="DZL51" s="390"/>
      <c r="DZM51" s="390"/>
      <c r="DZN51" s="390"/>
      <c r="DZO51" s="390"/>
      <c r="DZP51" s="390"/>
      <c r="DZQ51" s="390"/>
      <c r="DZR51" s="390"/>
      <c r="DZS51" s="390"/>
      <c r="DZT51" s="390"/>
      <c r="DZU51" s="390"/>
      <c r="DZV51" s="390"/>
      <c r="DZW51" s="390"/>
      <c r="DZX51" s="390"/>
      <c r="DZY51" s="390"/>
      <c r="DZZ51" s="390"/>
      <c r="EAA51" s="390"/>
      <c r="EAB51" s="390"/>
      <c r="EAC51" s="390"/>
      <c r="EAD51" s="390"/>
      <c r="EAE51" s="390"/>
      <c r="EAF51" s="390"/>
      <c r="EAG51" s="390"/>
      <c r="EAH51" s="390"/>
      <c r="EAI51" s="390"/>
      <c r="EAJ51" s="390"/>
      <c r="EAK51" s="390"/>
      <c r="EAL51" s="390"/>
      <c r="EAM51" s="390"/>
      <c r="EAN51" s="390"/>
      <c r="EAO51" s="390"/>
      <c r="EAP51" s="390"/>
      <c r="EAQ51" s="390"/>
      <c r="EAR51" s="390"/>
      <c r="EAS51" s="390"/>
      <c r="EAT51" s="390"/>
      <c r="EAU51" s="390"/>
      <c r="EAV51" s="390"/>
      <c r="EAW51" s="390"/>
      <c r="EAX51" s="390"/>
      <c r="EAY51" s="390"/>
      <c r="EAZ51" s="390"/>
      <c r="EBA51" s="390"/>
      <c r="EBB51" s="390"/>
      <c r="EBC51" s="390"/>
      <c r="EBD51" s="390"/>
      <c r="EBE51" s="390"/>
      <c r="EBF51" s="390"/>
      <c r="EBG51" s="390"/>
      <c r="EBH51" s="390"/>
      <c r="EBI51" s="390"/>
      <c r="EBJ51" s="390"/>
      <c r="EBK51" s="390"/>
      <c r="EBL51" s="390"/>
      <c r="EBM51" s="390"/>
      <c r="EBN51" s="390"/>
      <c r="EBO51" s="390"/>
      <c r="EBP51" s="390"/>
      <c r="EBQ51" s="390"/>
      <c r="EBR51" s="390"/>
      <c r="EBS51" s="390"/>
      <c r="EBT51" s="390"/>
      <c r="EBU51" s="390"/>
      <c r="EBV51" s="390"/>
      <c r="EBW51" s="390"/>
      <c r="EBX51" s="390"/>
      <c r="EBY51" s="390"/>
      <c r="EBZ51" s="390"/>
      <c r="ECA51" s="390"/>
      <c r="ECB51" s="390"/>
      <c r="ECC51" s="390"/>
      <c r="ECD51" s="390"/>
      <c r="ECE51" s="390"/>
      <c r="ECF51" s="390"/>
      <c r="ECG51" s="390"/>
      <c r="ECH51" s="390"/>
      <c r="ECI51" s="390"/>
      <c r="ECJ51" s="390"/>
      <c r="ECK51" s="390"/>
      <c r="ECL51" s="390"/>
      <c r="ECM51" s="390"/>
      <c r="ECN51" s="390"/>
      <c r="ECO51" s="390"/>
      <c r="ECP51" s="390"/>
      <c r="ECQ51" s="390"/>
      <c r="ECR51" s="390"/>
      <c r="ECS51" s="390"/>
      <c r="ECT51" s="390"/>
      <c r="ECU51" s="390"/>
      <c r="ECV51" s="390"/>
      <c r="ECW51" s="390"/>
      <c r="ECX51" s="390"/>
      <c r="ECY51" s="390"/>
      <c r="ECZ51" s="390"/>
      <c r="EDA51" s="390"/>
      <c r="EDB51" s="390"/>
      <c r="EDC51" s="390"/>
      <c r="EDD51" s="390"/>
      <c r="EDE51" s="390"/>
      <c r="EDF51" s="390"/>
      <c r="EDG51" s="390"/>
      <c r="EDH51" s="390"/>
      <c r="EDI51" s="390"/>
      <c r="EDJ51" s="390"/>
      <c r="EDK51" s="390"/>
      <c r="EDL51" s="390"/>
      <c r="EDM51" s="390"/>
      <c r="EDN51" s="390"/>
      <c r="EDO51" s="390"/>
      <c r="EDP51" s="390"/>
      <c r="EDQ51" s="390"/>
      <c r="EDR51" s="390"/>
      <c r="EDS51" s="390"/>
      <c r="EDT51" s="390"/>
      <c r="EDU51" s="390"/>
      <c r="EDV51" s="390"/>
      <c r="EDW51" s="390"/>
      <c r="EDX51" s="390"/>
      <c r="EDY51" s="390"/>
      <c r="EDZ51" s="390"/>
      <c r="EEA51" s="390"/>
      <c r="EEB51" s="390"/>
      <c r="EEC51" s="390"/>
      <c r="EED51" s="390"/>
      <c r="EEE51" s="390"/>
      <c r="EEF51" s="390"/>
      <c r="EEG51" s="390"/>
      <c r="EEH51" s="390"/>
      <c r="EEI51" s="390"/>
      <c r="EEJ51" s="390"/>
      <c r="EEK51" s="390"/>
      <c r="EEL51" s="390"/>
      <c r="EEM51" s="390"/>
      <c r="EEN51" s="390"/>
      <c r="EEO51" s="390"/>
      <c r="EEP51" s="390"/>
      <c r="EEQ51" s="390"/>
      <c r="EER51" s="390"/>
      <c r="EES51" s="390"/>
      <c r="EET51" s="390"/>
      <c r="EEU51" s="390"/>
      <c r="EEV51" s="390"/>
      <c r="EEW51" s="390"/>
      <c r="EEX51" s="390"/>
      <c r="EEY51" s="390"/>
      <c r="EEZ51" s="390"/>
      <c r="EFA51" s="390"/>
      <c r="EFB51" s="390"/>
      <c r="EFC51" s="390"/>
      <c r="EFD51" s="390"/>
      <c r="EFE51" s="390"/>
      <c r="EFF51" s="390"/>
      <c r="EFG51" s="390"/>
      <c r="EFH51" s="390"/>
      <c r="EFI51" s="390"/>
      <c r="EFJ51" s="390"/>
      <c r="EFK51" s="390"/>
      <c r="EFL51" s="390"/>
      <c r="EFM51" s="390"/>
      <c r="EFN51" s="390"/>
      <c r="EFO51" s="390"/>
      <c r="EFP51" s="390"/>
      <c r="EFQ51" s="390"/>
      <c r="EFR51" s="390"/>
      <c r="EFS51" s="390"/>
      <c r="EFT51" s="390"/>
      <c r="EFU51" s="390"/>
      <c r="EFV51" s="390"/>
      <c r="EFW51" s="390"/>
      <c r="EFX51" s="390"/>
      <c r="EFY51" s="390"/>
      <c r="EFZ51" s="390"/>
      <c r="EGA51" s="390"/>
      <c r="EGB51" s="390"/>
      <c r="EGC51" s="390"/>
      <c r="EGD51" s="390"/>
      <c r="EGE51" s="390"/>
      <c r="EGF51" s="390"/>
      <c r="EGG51" s="390"/>
      <c r="EGH51" s="390"/>
      <c r="EGI51" s="390"/>
      <c r="EGJ51" s="390"/>
      <c r="EGK51" s="390"/>
      <c r="EGL51" s="390"/>
      <c r="EGM51" s="390"/>
      <c r="EGN51" s="390"/>
      <c r="EGO51" s="390"/>
      <c r="EGP51" s="390"/>
      <c r="EGQ51" s="390"/>
      <c r="EGR51" s="390"/>
      <c r="EGS51" s="390"/>
      <c r="EGT51" s="390"/>
      <c r="EGU51" s="390"/>
      <c r="EGV51" s="390"/>
      <c r="EGW51" s="390"/>
      <c r="EGX51" s="390"/>
      <c r="EGY51" s="390"/>
      <c r="EGZ51" s="390"/>
      <c r="EHA51" s="390"/>
      <c r="EHB51" s="390"/>
      <c r="EHC51" s="390"/>
      <c r="EHD51" s="390"/>
      <c r="EHE51" s="390"/>
      <c r="EHF51" s="390"/>
      <c r="EHG51" s="390"/>
      <c r="EHH51" s="390"/>
      <c r="EHI51" s="390"/>
      <c r="EHJ51" s="390"/>
      <c r="EHK51" s="390"/>
      <c r="EHL51" s="390"/>
      <c r="EHM51" s="390"/>
      <c r="EHN51" s="390"/>
      <c r="EHO51" s="390"/>
      <c r="EHP51" s="390"/>
      <c r="EHQ51" s="390"/>
      <c r="EHR51" s="390"/>
      <c r="EHS51" s="390"/>
      <c r="EHT51" s="390"/>
      <c r="EHU51" s="390"/>
      <c r="EHV51" s="390"/>
      <c r="EHW51" s="390"/>
      <c r="EHX51" s="390"/>
      <c r="EHY51" s="390"/>
      <c r="EHZ51" s="390"/>
      <c r="EIA51" s="390"/>
      <c r="EIB51" s="390"/>
      <c r="EIC51" s="390"/>
      <c r="EID51" s="390"/>
      <c r="EIE51" s="390"/>
      <c r="EIF51" s="390"/>
      <c r="EIG51" s="390"/>
      <c r="EIH51" s="390"/>
      <c r="EII51" s="390"/>
      <c r="EIJ51" s="390"/>
      <c r="EIK51" s="390"/>
      <c r="EIL51" s="390"/>
      <c r="EIM51" s="390"/>
      <c r="EIN51" s="390"/>
      <c r="EIO51" s="390"/>
      <c r="EIP51" s="390"/>
      <c r="EIQ51" s="390"/>
      <c r="EIR51" s="390"/>
      <c r="EIS51" s="390"/>
      <c r="EIT51" s="390"/>
      <c r="EIU51" s="390"/>
      <c r="EIV51" s="390"/>
      <c r="EIW51" s="390"/>
      <c r="EIX51" s="390"/>
      <c r="EIY51" s="390"/>
      <c r="EIZ51" s="390"/>
      <c r="EJA51" s="390"/>
      <c r="EJB51" s="390"/>
      <c r="EJC51" s="390"/>
      <c r="EJD51" s="390"/>
      <c r="EJE51" s="390"/>
      <c r="EJF51" s="390"/>
      <c r="EJG51" s="390"/>
      <c r="EJH51" s="390"/>
      <c r="EJI51" s="390"/>
      <c r="EJJ51" s="390"/>
      <c r="EJK51" s="390"/>
      <c r="EJL51" s="390"/>
      <c r="EJM51" s="390"/>
      <c r="EJN51" s="390"/>
      <c r="EJO51" s="390"/>
      <c r="EJP51" s="390"/>
      <c r="EJQ51" s="390"/>
      <c r="EJR51" s="390"/>
      <c r="EJS51" s="390"/>
      <c r="EJT51" s="390"/>
      <c r="EJU51" s="390"/>
      <c r="EJV51" s="390"/>
      <c r="EJW51" s="390"/>
      <c r="EJX51" s="390"/>
      <c r="EJY51" s="390"/>
      <c r="EJZ51" s="390"/>
      <c r="EKA51" s="390"/>
      <c r="EKB51" s="390"/>
      <c r="EKC51" s="390"/>
      <c r="EKD51" s="390"/>
      <c r="EKE51" s="390"/>
      <c r="EKF51" s="390"/>
      <c r="EKG51" s="390"/>
      <c r="EKH51" s="390"/>
      <c r="EKI51" s="390"/>
      <c r="EKJ51" s="390"/>
      <c r="EKK51" s="390"/>
      <c r="EKL51" s="390"/>
      <c r="EKM51" s="390"/>
      <c r="EKN51" s="390"/>
      <c r="EKO51" s="390"/>
      <c r="EKP51" s="390"/>
      <c r="EKQ51" s="390"/>
      <c r="EKR51" s="390"/>
      <c r="EKS51" s="390"/>
      <c r="EKT51" s="390"/>
      <c r="EKU51" s="390"/>
      <c r="EKV51" s="390"/>
      <c r="EKW51" s="390"/>
      <c r="EKX51" s="390"/>
      <c r="EKY51" s="390"/>
      <c r="EKZ51" s="390"/>
      <c r="ELA51" s="390"/>
      <c r="ELB51" s="390"/>
      <c r="ELC51" s="390"/>
      <c r="ELD51" s="390"/>
      <c r="ELE51" s="390"/>
      <c r="ELF51" s="390"/>
      <c r="ELG51" s="390"/>
      <c r="ELH51" s="390"/>
      <c r="ELI51" s="390"/>
      <c r="ELJ51" s="390"/>
      <c r="ELK51" s="390"/>
      <c r="ELL51" s="390"/>
      <c r="ELM51" s="390"/>
      <c r="ELN51" s="390"/>
      <c r="ELO51" s="390"/>
      <c r="ELP51" s="390"/>
      <c r="ELQ51" s="390"/>
      <c r="ELR51" s="390"/>
      <c r="ELS51" s="390"/>
      <c r="ELT51" s="390"/>
      <c r="ELU51" s="390"/>
      <c r="ELV51" s="390"/>
      <c r="ELW51" s="390"/>
      <c r="ELX51" s="390"/>
      <c r="ELY51" s="390"/>
      <c r="ELZ51" s="390"/>
      <c r="EMA51" s="390"/>
      <c r="EMB51" s="390"/>
      <c r="EMC51" s="390"/>
      <c r="EMD51" s="390"/>
      <c r="EME51" s="390"/>
      <c r="EMF51" s="390"/>
      <c r="EMG51" s="390"/>
      <c r="EMH51" s="390"/>
      <c r="EMI51" s="390"/>
      <c r="EMJ51" s="390"/>
      <c r="EMK51" s="390"/>
      <c r="EML51" s="390"/>
      <c r="EMM51" s="390"/>
      <c r="EMN51" s="390"/>
      <c r="EMO51" s="390"/>
      <c r="EMP51" s="390"/>
      <c r="EMQ51" s="390"/>
      <c r="EMR51" s="390"/>
      <c r="EMS51" s="390"/>
      <c r="EMT51" s="390"/>
      <c r="EMU51" s="390"/>
      <c r="EMV51" s="390"/>
      <c r="EMW51" s="390"/>
      <c r="EMX51" s="390"/>
      <c r="EMY51" s="390"/>
      <c r="EMZ51" s="390"/>
      <c r="ENA51" s="390"/>
      <c r="ENB51" s="390"/>
      <c r="ENC51" s="390"/>
      <c r="END51" s="390"/>
      <c r="ENE51" s="390"/>
      <c r="ENF51" s="390"/>
      <c r="ENG51" s="390"/>
      <c r="ENH51" s="390"/>
      <c r="ENI51" s="390"/>
      <c r="ENJ51" s="390"/>
      <c r="ENK51" s="390"/>
      <c r="ENL51" s="390"/>
      <c r="ENM51" s="390"/>
      <c r="ENN51" s="390"/>
      <c r="ENO51" s="390"/>
      <c r="ENP51" s="390"/>
      <c r="ENQ51" s="390"/>
      <c r="ENR51" s="390"/>
      <c r="ENS51" s="390"/>
      <c r="ENT51" s="390"/>
      <c r="ENU51" s="390"/>
      <c r="ENV51" s="390"/>
      <c r="ENW51" s="390"/>
      <c r="ENX51" s="390"/>
      <c r="ENY51" s="390"/>
      <c r="ENZ51" s="390"/>
      <c r="EOA51" s="390"/>
      <c r="EOB51" s="390"/>
      <c r="EOC51" s="390"/>
      <c r="EOD51" s="390"/>
      <c r="EOE51" s="390"/>
      <c r="EOF51" s="390"/>
      <c r="EOG51" s="390"/>
      <c r="EOH51" s="390"/>
      <c r="EOI51" s="390"/>
      <c r="EOJ51" s="390"/>
      <c r="EOK51" s="390"/>
      <c r="EOL51" s="390"/>
      <c r="EOM51" s="390"/>
      <c r="EON51" s="390"/>
      <c r="EOO51" s="390"/>
      <c r="EOP51" s="390"/>
      <c r="EOQ51" s="390"/>
      <c r="EOR51" s="390"/>
      <c r="EOS51" s="390"/>
      <c r="EOT51" s="390"/>
      <c r="EOU51" s="390"/>
      <c r="EOV51" s="390"/>
      <c r="EOW51" s="390"/>
      <c r="EOX51" s="390"/>
      <c r="EOY51" s="390"/>
      <c r="EOZ51" s="390"/>
      <c r="EPA51" s="390"/>
      <c r="EPB51" s="390"/>
      <c r="EPC51" s="390"/>
      <c r="EPD51" s="390"/>
      <c r="EPE51" s="390"/>
      <c r="EPF51" s="390"/>
      <c r="EPG51" s="390"/>
      <c r="EPH51" s="390"/>
      <c r="EPI51" s="390"/>
      <c r="EPJ51" s="390"/>
      <c r="EPK51" s="390"/>
      <c r="EPL51" s="390"/>
      <c r="EPM51" s="390"/>
      <c r="EPN51" s="390"/>
      <c r="EPO51" s="390"/>
      <c r="EPP51" s="390"/>
      <c r="EPQ51" s="390"/>
      <c r="EPR51" s="390"/>
      <c r="EPS51" s="390"/>
      <c r="EPT51" s="390"/>
      <c r="EPU51" s="390"/>
      <c r="EPV51" s="390"/>
      <c r="EPW51" s="390"/>
      <c r="EPX51" s="390"/>
      <c r="EPY51" s="390"/>
      <c r="EPZ51" s="390"/>
      <c r="EQA51" s="390"/>
      <c r="EQB51" s="390"/>
      <c r="EQC51" s="390"/>
      <c r="EQD51" s="390"/>
      <c r="EQE51" s="390"/>
      <c r="EQF51" s="390"/>
      <c r="EQG51" s="390"/>
      <c r="EQH51" s="390"/>
      <c r="EQI51" s="390"/>
      <c r="EQJ51" s="390"/>
      <c r="EQK51" s="390"/>
      <c r="EQL51" s="390"/>
      <c r="EQM51" s="390"/>
      <c r="EQN51" s="390"/>
      <c r="EQO51" s="390"/>
      <c r="EQP51" s="390"/>
      <c r="EQQ51" s="390"/>
      <c r="EQR51" s="390"/>
      <c r="EQS51" s="390"/>
      <c r="EQT51" s="390"/>
      <c r="EQU51" s="390"/>
      <c r="EQV51" s="390"/>
      <c r="EQW51" s="390"/>
      <c r="EQX51" s="390"/>
      <c r="EQY51" s="390"/>
      <c r="EQZ51" s="390"/>
      <c r="ERA51" s="390"/>
      <c r="ERB51" s="390"/>
      <c r="ERC51" s="390"/>
      <c r="ERD51" s="390"/>
      <c r="ERE51" s="390"/>
      <c r="ERF51" s="390"/>
      <c r="ERG51" s="390"/>
      <c r="ERH51" s="390"/>
      <c r="ERI51" s="390"/>
      <c r="ERJ51" s="390"/>
      <c r="ERK51" s="390"/>
      <c r="ERL51" s="390"/>
      <c r="ERM51" s="390"/>
      <c r="ERN51" s="390"/>
      <c r="ERO51" s="390"/>
      <c r="ERP51" s="390"/>
      <c r="ERQ51" s="390"/>
      <c r="ERR51" s="390"/>
      <c r="ERS51" s="390"/>
      <c r="ERT51" s="390"/>
      <c r="ERU51" s="390"/>
      <c r="ERV51" s="390"/>
      <c r="ERW51" s="390"/>
      <c r="ERX51" s="390"/>
      <c r="ERY51" s="390"/>
      <c r="ERZ51" s="390"/>
      <c r="ESA51" s="390"/>
      <c r="ESB51" s="390"/>
      <c r="ESC51" s="390"/>
      <c r="ESD51" s="390"/>
      <c r="ESE51" s="390"/>
      <c r="ESF51" s="390"/>
      <c r="ESG51" s="390"/>
      <c r="ESH51" s="390"/>
      <c r="ESI51" s="390"/>
      <c r="ESJ51" s="390"/>
      <c r="ESK51" s="390"/>
      <c r="ESL51" s="390"/>
      <c r="ESM51" s="390"/>
      <c r="ESN51" s="390"/>
      <c r="ESO51" s="390"/>
      <c r="ESP51" s="390"/>
      <c r="ESQ51" s="390"/>
      <c r="ESR51" s="390"/>
      <c r="ESS51" s="390"/>
      <c r="EST51" s="390"/>
      <c r="ESU51" s="390"/>
      <c r="ESV51" s="390"/>
      <c r="ESW51" s="390"/>
      <c r="ESX51" s="390"/>
      <c r="ESY51" s="390"/>
      <c r="ESZ51" s="390"/>
      <c r="ETA51" s="390"/>
      <c r="ETB51" s="390"/>
      <c r="ETC51" s="390"/>
      <c r="ETD51" s="390"/>
      <c r="ETE51" s="390"/>
      <c r="ETF51" s="390"/>
      <c r="ETG51" s="390"/>
      <c r="ETH51" s="390"/>
      <c r="ETI51" s="390"/>
      <c r="ETJ51" s="390"/>
      <c r="ETK51" s="390"/>
      <c r="ETL51" s="390"/>
      <c r="ETM51" s="390"/>
      <c r="ETN51" s="390"/>
      <c r="ETO51" s="390"/>
      <c r="ETP51" s="390"/>
      <c r="ETQ51" s="390"/>
      <c r="ETR51" s="390"/>
      <c r="ETS51" s="390"/>
      <c r="ETT51" s="390"/>
      <c r="ETU51" s="390"/>
      <c r="ETV51" s="390"/>
      <c r="ETW51" s="390"/>
      <c r="ETX51" s="390"/>
      <c r="ETY51" s="390"/>
      <c r="ETZ51" s="390"/>
      <c r="EUA51" s="390"/>
      <c r="EUB51" s="390"/>
      <c r="EUC51" s="390"/>
      <c r="EUD51" s="390"/>
      <c r="EUE51" s="390"/>
      <c r="EUF51" s="390"/>
      <c r="EUG51" s="390"/>
      <c r="EUH51" s="390"/>
      <c r="EUI51" s="390"/>
      <c r="EUJ51" s="390"/>
      <c r="EUK51" s="390"/>
      <c r="EUL51" s="390"/>
      <c r="EUM51" s="390"/>
      <c r="EUN51" s="390"/>
      <c r="EUO51" s="390"/>
      <c r="EUP51" s="390"/>
      <c r="EUQ51" s="390"/>
      <c r="EUR51" s="390"/>
      <c r="EUS51" s="390"/>
      <c r="EUT51" s="390"/>
      <c r="EUU51" s="390"/>
      <c r="EUV51" s="390"/>
      <c r="EUW51" s="390"/>
      <c r="EUX51" s="390"/>
      <c r="EUY51" s="390"/>
      <c r="EUZ51" s="390"/>
      <c r="EVA51" s="390"/>
      <c r="EVB51" s="390"/>
      <c r="EVC51" s="390"/>
      <c r="EVD51" s="390"/>
      <c r="EVE51" s="390"/>
      <c r="EVF51" s="390"/>
      <c r="EVG51" s="390"/>
      <c r="EVH51" s="390"/>
      <c r="EVI51" s="390"/>
      <c r="EVJ51" s="390"/>
      <c r="EVK51" s="390"/>
      <c r="EVL51" s="390"/>
      <c r="EVM51" s="390"/>
      <c r="EVN51" s="390"/>
      <c r="EVO51" s="390"/>
      <c r="EVP51" s="390"/>
      <c r="EVQ51" s="390"/>
      <c r="EVR51" s="390"/>
      <c r="EVS51" s="390"/>
      <c r="EVT51" s="390"/>
      <c r="EVU51" s="390"/>
      <c r="EVV51" s="390"/>
      <c r="EVW51" s="390"/>
      <c r="EVX51" s="390"/>
      <c r="EVY51" s="390"/>
      <c r="EVZ51" s="390"/>
      <c r="EWA51" s="390"/>
      <c r="EWB51" s="390"/>
      <c r="EWC51" s="390"/>
      <c r="EWD51" s="390"/>
      <c r="EWE51" s="390"/>
      <c r="EWF51" s="390"/>
      <c r="EWG51" s="390"/>
      <c r="EWH51" s="390"/>
      <c r="EWI51" s="390"/>
      <c r="EWJ51" s="390"/>
      <c r="EWK51" s="390"/>
      <c r="EWL51" s="390"/>
      <c r="EWM51" s="390"/>
      <c r="EWN51" s="390"/>
      <c r="EWO51" s="390"/>
      <c r="EWP51" s="390"/>
      <c r="EWQ51" s="390"/>
      <c r="EWR51" s="390"/>
      <c r="EWS51" s="390"/>
      <c r="EWT51" s="390"/>
      <c r="EWU51" s="390"/>
      <c r="EWV51" s="390"/>
      <c r="EWW51" s="390"/>
      <c r="EWX51" s="390"/>
      <c r="EWY51" s="390"/>
      <c r="EWZ51" s="390"/>
      <c r="EXA51" s="390"/>
      <c r="EXB51" s="390"/>
      <c r="EXC51" s="390"/>
      <c r="EXD51" s="390"/>
      <c r="EXE51" s="390"/>
      <c r="EXF51" s="390"/>
      <c r="EXG51" s="390"/>
      <c r="EXH51" s="390"/>
      <c r="EXI51" s="390"/>
      <c r="EXJ51" s="390"/>
      <c r="EXK51" s="390"/>
      <c r="EXL51" s="390"/>
      <c r="EXM51" s="390"/>
      <c r="EXN51" s="390"/>
      <c r="EXO51" s="390"/>
      <c r="EXP51" s="390"/>
      <c r="EXQ51" s="390"/>
      <c r="EXR51" s="390"/>
      <c r="EXS51" s="390"/>
      <c r="EXT51" s="390"/>
      <c r="EXU51" s="390"/>
      <c r="EXV51" s="390"/>
      <c r="EXW51" s="390"/>
      <c r="EXX51" s="390"/>
      <c r="EXY51" s="390"/>
      <c r="EXZ51" s="390"/>
      <c r="EYA51" s="390"/>
      <c r="EYB51" s="390"/>
      <c r="EYC51" s="390"/>
      <c r="EYD51" s="390"/>
      <c r="EYE51" s="390"/>
      <c r="EYF51" s="390"/>
      <c r="EYG51" s="390"/>
      <c r="EYH51" s="390"/>
      <c r="EYI51" s="390"/>
      <c r="EYJ51" s="390"/>
      <c r="EYK51" s="390"/>
      <c r="EYL51" s="390"/>
      <c r="EYM51" s="390"/>
      <c r="EYN51" s="390"/>
      <c r="EYO51" s="390"/>
      <c r="EYP51" s="390"/>
      <c r="EYQ51" s="390"/>
      <c r="EYR51" s="390"/>
      <c r="EYS51" s="390"/>
      <c r="EYT51" s="390"/>
      <c r="EYU51" s="390"/>
      <c r="EYV51" s="390"/>
      <c r="EYW51" s="390"/>
      <c r="EYX51" s="390"/>
      <c r="EYY51" s="390"/>
      <c r="EYZ51" s="390"/>
      <c r="EZA51" s="390"/>
      <c r="EZB51" s="390"/>
      <c r="EZC51" s="390"/>
      <c r="EZD51" s="390"/>
      <c r="EZE51" s="390"/>
      <c r="EZF51" s="390"/>
      <c r="EZG51" s="390"/>
      <c r="EZH51" s="390"/>
      <c r="EZI51" s="390"/>
      <c r="EZJ51" s="390"/>
      <c r="EZK51" s="390"/>
      <c r="EZL51" s="390"/>
      <c r="EZM51" s="390"/>
      <c r="EZN51" s="390"/>
      <c r="EZO51" s="390"/>
      <c r="EZP51" s="390"/>
      <c r="EZQ51" s="390"/>
      <c r="EZR51" s="390"/>
      <c r="EZS51" s="390"/>
      <c r="EZT51" s="390"/>
      <c r="EZU51" s="390"/>
      <c r="EZV51" s="390"/>
      <c r="EZW51" s="390"/>
      <c r="EZX51" s="390"/>
      <c r="EZY51" s="390"/>
      <c r="EZZ51" s="390"/>
      <c r="FAA51" s="390"/>
      <c r="FAB51" s="390"/>
    </row>
    <row r="52" spans="1:4084" s="422" customFormat="1" ht="18.75">
      <c r="A52" s="416"/>
      <c r="B52" s="417" t="s">
        <v>150</v>
      </c>
      <c r="C52" s="418" t="s">
        <v>1956</v>
      </c>
      <c r="D52" s="419"/>
      <c r="E52" s="419"/>
      <c r="F52" s="420"/>
      <c r="G52" s="421">
        <f>SUM(G6:G51)</f>
        <v>575430.5</v>
      </c>
      <c r="H52" s="420"/>
      <c r="I52" s="421">
        <f>SUM(I6:I51)</f>
        <v>190012.5</v>
      </c>
      <c r="J52" s="421">
        <f>SUM(J6:J51)</f>
        <v>765443</v>
      </c>
    </row>
  </sheetData>
  <sheetProtection password="C79F" sheet="1" objects="1" scenarios="1" formatCells="0" formatColumns="0" formatRows="0"/>
  <mergeCells count="1">
    <mergeCell ref="A1:J1"/>
  </mergeCells>
  <printOptions horizontalCentered="1"/>
  <pageMargins left="0.74" right="0.73" top="0.98" bottom="0.74" header="0.42" footer="0.22"/>
  <pageSetup paperSize="9" scale="82" fitToHeight="0" orientation="landscape" r:id="rId1"/>
  <headerFooter alignWithMargins="0">
    <oddHeader>&amp;L&amp;G&amp;R&amp;"Arial,Regular"&amp;11&amp;K03-007TENDER DOCUMENTS FOR PLUMBING &amp;&amp; DRAINAGE WORKS&amp;"Century Gothic,Regular"&amp;10&amp;K000000
&amp;"-,Bold"&amp;14&amp;K03+000MR. ALI JAMEEL RESIDENCE EXTENSION, KARACHI</oddHeader>
    <oddFooter>&amp;L&amp;"Calibri,Bold"&amp;14&amp;K03+000S. MEHBOOB &amp;&amp; COMPANY&amp;R&amp;"Calibri,Regular"Sec-II/A - &amp;P of &amp;N</oddFooter>
  </headerFooter>
  <rowBreaks count="2" manualBreakCount="2">
    <brk id="27" max="9" man="1"/>
    <brk id="38" max="9"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N8"/>
  <sheetViews>
    <sheetView workbookViewId="0">
      <selection activeCell="J21" sqref="J21"/>
    </sheetView>
  </sheetViews>
  <sheetFormatPr defaultRowHeight="13.5"/>
  <sheetData>
    <row r="1" spans="3:14">
      <c r="C1" s="448" t="s">
        <v>90</v>
      </c>
      <c r="D1" s="449"/>
      <c r="E1" s="449"/>
      <c r="F1" s="450"/>
      <c r="G1" s="448" t="s">
        <v>93</v>
      </c>
      <c r="H1" s="449"/>
      <c r="I1" s="449"/>
      <c r="J1" s="450"/>
      <c r="K1" s="451" t="s">
        <v>91</v>
      </c>
      <c r="L1" s="452"/>
      <c r="M1" s="452"/>
      <c r="N1" s="452"/>
    </row>
    <row r="2" spans="3:14">
      <c r="C2" s="38"/>
      <c r="D2" t="s">
        <v>84</v>
      </c>
      <c r="E2" t="s">
        <v>89</v>
      </c>
      <c r="F2" s="39"/>
      <c r="G2" s="38"/>
      <c r="H2" t="s">
        <v>85</v>
      </c>
      <c r="I2" t="s">
        <v>89</v>
      </c>
      <c r="J2" s="39"/>
      <c r="L2" t="s">
        <v>84</v>
      </c>
      <c r="M2" t="s">
        <v>89</v>
      </c>
    </row>
    <row r="3" spans="3:14">
      <c r="C3" s="38" t="s">
        <v>83</v>
      </c>
      <c r="D3">
        <v>3</v>
      </c>
      <c r="E3">
        <v>4</v>
      </c>
      <c r="F3" s="39">
        <f>E3*D3</f>
        <v>12</v>
      </c>
      <c r="G3" s="38" t="s">
        <v>83</v>
      </c>
      <c r="H3">
        <v>3</v>
      </c>
      <c r="I3">
        <v>4</v>
      </c>
      <c r="J3" s="39">
        <f>H3*I3</f>
        <v>12</v>
      </c>
      <c r="K3" t="s">
        <v>83</v>
      </c>
      <c r="L3">
        <v>3</v>
      </c>
      <c r="M3">
        <v>1</v>
      </c>
      <c r="N3">
        <f>L3*M3</f>
        <v>3</v>
      </c>
    </row>
    <row r="4" spans="3:14">
      <c r="C4" s="38" t="s">
        <v>82</v>
      </c>
      <c r="D4">
        <v>1</v>
      </c>
      <c r="E4">
        <v>4</v>
      </c>
      <c r="F4" s="39">
        <f t="shared" ref="F4:F8" si="0">E4*D4</f>
        <v>4</v>
      </c>
      <c r="G4" s="38" t="s">
        <v>82</v>
      </c>
      <c r="H4">
        <v>1</v>
      </c>
      <c r="I4">
        <v>4</v>
      </c>
      <c r="J4" s="39">
        <f t="shared" ref="J4:J8" si="1">H4*I4</f>
        <v>4</v>
      </c>
      <c r="K4" t="s">
        <v>82</v>
      </c>
      <c r="L4">
        <v>1</v>
      </c>
      <c r="M4">
        <v>1</v>
      </c>
      <c r="N4">
        <f t="shared" ref="N4:N8" si="2">L4*M4</f>
        <v>1</v>
      </c>
    </row>
    <row r="5" spans="3:14">
      <c r="C5" s="38" t="s">
        <v>57</v>
      </c>
      <c r="D5">
        <v>1</v>
      </c>
      <c r="E5">
        <v>4</v>
      </c>
      <c r="F5" s="39">
        <f t="shared" si="0"/>
        <v>4</v>
      </c>
      <c r="G5" s="38" t="s">
        <v>57</v>
      </c>
      <c r="H5">
        <v>1</v>
      </c>
      <c r="I5">
        <v>4</v>
      </c>
      <c r="J5" s="39">
        <f t="shared" si="1"/>
        <v>4</v>
      </c>
      <c r="K5" t="s">
        <v>57</v>
      </c>
      <c r="L5">
        <v>1</v>
      </c>
      <c r="M5">
        <v>1</v>
      </c>
      <c r="N5">
        <f t="shared" si="2"/>
        <v>1</v>
      </c>
    </row>
    <row r="6" spans="3:14">
      <c r="C6" s="38" t="s">
        <v>86</v>
      </c>
      <c r="D6">
        <v>1</v>
      </c>
      <c r="E6">
        <v>4</v>
      </c>
      <c r="F6" s="39">
        <f t="shared" si="0"/>
        <v>4</v>
      </c>
      <c r="G6" s="38" t="s">
        <v>86</v>
      </c>
      <c r="H6">
        <v>1</v>
      </c>
      <c r="I6">
        <v>4</v>
      </c>
      <c r="J6" s="39">
        <f t="shared" si="1"/>
        <v>4</v>
      </c>
      <c r="K6" t="s">
        <v>86</v>
      </c>
      <c r="L6">
        <v>1</v>
      </c>
      <c r="M6">
        <v>1</v>
      </c>
      <c r="N6">
        <f t="shared" si="2"/>
        <v>1</v>
      </c>
    </row>
    <row r="7" spans="3:14">
      <c r="C7" s="38" t="s">
        <v>87</v>
      </c>
      <c r="D7">
        <v>2</v>
      </c>
      <c r="E7">
        <v>4</v>
      </c>
      <c r="F7" s="39">
        <f t="shared" si="0"/>
        <v>8</v>
      </c>
      <c r="G7" s="38" t="s">
        <v>87</v>
      </c>
      <c r="H7">
        <v>2</v>
      </c>
      <c r="I7">
        <v>4</v>
      </c>
      <c r="J7" s="39">
        <f t="shared" si="1"/>
        <v>8</v>
      </c>
      <c r="K7" t="s">
        <v>87</v>
      </c>
      <c r="L7">
        <v>2</v>
      </c>
      <c r="M7">
        <v>1</v>
      </c>
      <c r="N7">
        <f t="shared" si="2"/>
        <v>2</v>
      </c>
    </row>
    <row r="8" spans="3:14" ht="14.25" thickBot="1">
      <c r="C8" s="40" t="s">
        <v>88</v>
      </c>
      <c r="D8" s="41">
        <v>2</v>
      </c>
      <c r="E8" s="41">
        <v>4</v>
      </c>
      <c r="F8" s="42">
        <f t="shared" si="0"/>
        <v>8</v>
      </c>
      <c r="G8" s="40" t="s">
        <v>88</v>
      </c>
      <c r="H8" s="41">
        <v>2</v>
      </c>
      <c r="I8" s="41">
        <v>4</v>
      </c>
      <c r="J8" s="42">
        <f t="shared" si="1"/>
        <v>8</v>
      </c>
      <c r="K8" t="s">
        <v>88</v>
      </c>
      <c r="L8">
        <v>2</v>
      </c>
      <c r="M8">
        <v>1</v>
      </c>
      <c r="N8">
        <f t="shared" si="2"/>
        <v>2</v>
      </c>
    </row>
  </sheetData>
  <mergeCells count="3">
    <mergeCell ref="C1:F1"/>
    <mergeCell ref="G1:J1"/>
    <mergeCell ref="K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181"/>
  <sheetViews>
    <sheetView showGridLines="0" view="pageBreakPreview" topLeftCell="A97" zoomScale="70" zoomScaleNormal="55" zoomScaleSheetLayoutView="70" workbookViewId="0">
      <selection activeCell="J21" sqref="J21"/>
    </sheetView>
  </sheetViews>
  <sheetFormatPr defaultRowHeight="18.75"/>
  <cols>
    <col min="1" max="1" width="8.5703125" style="103" bestFit="1" customWidth="1"/>
    <col min="2" max="2" width="18.7109375" style="103" customWidth="1"/>
    <col min="3" max="3" width="53.85546875" style="62" customWidth="1"/>
    <col min="4" max="4" width="14.42578125" style="104" customWidth="1"/>
    <col min="5" max="5" width="12.7109375" style="105" customWidth="1"/>
    <col min="6" max="6" width="14.7109375" style="105" customWidth="1"/>
    <col min="7" max="8" width="14.7109375" style="106" customWidth="1"/>
    <col min="9" max="9" width="20.140625" style="61" customWidth="1"/>
    <col min="10" max="10" width="12.7109375" style="104" customWidth="1"/>
    <col min="11" max="11" width="14.7109375" style="61" customWidth="1"/>
    <col min="12" max="12" width="15" style="61" bestFit="1" customWidth="1"/>
    <col min="13" max="14" width="9.140625" style="61"/>
    <col min="15" max="15" width="12" style="62" bestFit="1" customWidth="1"/>
    <col min="16" max="18" width="9.140625" style="62"/>
    <col min="19" max="19" width="13.28515625" style="62" customWidth="1"/>
    <col min="20" max="20" width="9.140625" style="62"/>
    <col min="21" max="21" width="11.5703125" style="62" customWidth="1"/>
    <col min="22" max="243" width="9.140625" style="62"/>
    <col min="244" max="244" width="8.5703125" style="62" bestFit="1" customWidth="1"/>
    <col min="245" max="245" width="12.42578125" style="62" bestFit="1" customWidth="1"/>
    <col min="246" max="246" width="48.140625" style="62" customWidth="1"/>
    <col min="247" max="258" width="9.7109375" style="62" customWidth="1"/>
    <col min="259" max="262" width="14.7109375" style="62" customWidth="1"/>
    <col min="263" max="263" width="16.42578125" style="62" customWidth="1"/>
    <col min="264" max="264" width="11.5703125" style="62" bestFit="1" customWidth="1"/>
    <col min="265" max="265" width="34.140625" style="62" bestFit="1" customWidth="1"/>
    <col min="266" max="266" width="20.140625" style="62" customWidth="1"/>
    <col min="267" max="499" width="9.140625" style="62"/>
    <col min="500" max="500" width="8.5703125" style="62" bestFit="1" customWidth="1"/>
    <col min="501" max="501" width="12.42578125" style="62" bestFit="1" customWidth="1"/>
    <col min="502" max="502" width="48.140625" style="62" customWidth="1"/>
    <col min="503" max="514" width="9.7109375" style="62" customWidth="1"/>
    <col min="515" max="518" width="14.7109375" style="62" customWidth="1"/>
    <col min="519" max="519" width="16.42578125" style="62" customWidth="1"/>
    <col min="520" max="520" width="11.5703125" style="62" bestFit="1" customWidth="1"/>
    <col min="521" max="521" width="34.140625" style="62" bestFit="1" customWidth="1"/>
    <col min="522" max="522" width="20.140625" style="62" customWidth="1"/>
    <col min="523" max="755" width="9.140625" style="62"/>
    <col min="756" max="756" width="8.5703125" style="62" bestFit="1" customWidth="1"/>
    <col min="757" max="757" width="12.42578125" style="62" bestFit="1" customWidth="1"/>
    <col min="758" max="758" width="48.140625" style="62" customWidth="1"/>
    <col min="759" max="770" width="9.7109375" style="62" customWidth="1"/>
    <col min="771" max="774" width="14.7109375" style="62" customWidth="1"/>
    <col min="775" max="775" width="16.42578125" style="62" customWidth="1"/>
    <col min="776" max="776" width="11.5703125" style="62" bestFit="1" customWidth="1"/>
    <col min="777" max="777" width="34.140625" style="62" bestFit="1" customWidth="1"/>
    <col min="778" max="778" width="20.140625" style="62" customWidth="1"/>
    <col min="779" max="1011" width="9.140625" style="62"/>
    <col min="1012" max="1012" width="8.5703125" style="62" bestFit="1" customWidth="1"/>
    <col min="1013" max="1013" width="12.42578125" style="62" bestFit="1" customWidth="1"/>
    <col min="1014" max="1014" width="48.140625" style="62" customWidth="1"/>
    <col min="1015" max="1026" width="9.7109375" style="62" customWidth="1"/>
    <col min="1027" max="1030" width="14.7109375" style="62" customWidth="1"/>
    <col min="1031" max="1031" width="16.42578125" style="62" customWidth="1"/>
    <col min="1032" max="1032" width="11.5703125" style="62" bestFit="1" customWidth="1"/>
    <col min="1033" max="1033" width="34.140625" style="62" bestFit="1" customWidth="1"/>
    <col min="1034" max="1034" width="20.140625" style="62" customWidth="1"/>
    <col min="1035" max="1267" width="9.140625" style="62"/>
    <col min="1268" max="1268" width="8.5703125" style="62" bestFit="1" customWidth="1"/>
    <col min="1269" max="1269" width="12.42578125" style="62" bestFit="1" customWidth="1"/>
    <col min="1270" max="1270" width="48.140625" style="62" customWidth="1"/>
    <col min="1271" max="1282" width="9.7109375" style="62" customWidth="1"/>
    <col min="1283" max="1286" width="14.7109375" style="62" customWidth="1"/>
    <col min="1287" max="1287" width="16.42578125" style="62" customWidth="1"/>
    <col min="1288" max="1288" width="11.5703125" style="62" bestFit="1" customWidth="1"/>
    <col min="1289" max="1289" width="34.140625" style="62" bestFit="1" customWidth="1"/>
    <col min="1290" max="1290" width="20.140625" style="62" customWidth="1"/>
    <col min="1291" max="1523" width="9.140625" style="62"/>
    <col min="1524" max="1524" width="8.5703125" style="62" bestFit="1" customWidth="1"/>
    <col min="1525" max="1525" width="12.42578125" style="62" bestFit="1" customWidth="1"/>
    <col min="1526" max="1526" width="48.140625" style="62" customWidth="1"/>
    <col min="1527" max="1538" width="9.7109375" style="62" customWidth="1"/>
    <col min="1539" max="1542" width="14.7109375" style="62" customWidth="1"/>
    <col min="1543" max="1543" width="16.42578125" style="62" customWidth="1"/>
    <col min="1544" max="1544" width="11.5703125" style="62" bestFit="1" customWidth="1"/>
    <col min="1545" max="1545" width="34.140625" style="62" bestFit="1" customWidth="1"/>
    <col min="1546" max="1546" width="20.140625" style="62" customWidth="1"/>
    <col min="1547" max="1779" width="9.140625" style="62"/>
    <col min="1780" max="1780" width="8.5703125" style="62" bestFit="1" customWidth="1"/>
    <col min="1781" max="1781" width="12.42578125" style="62" bestFit="1" customWidth="1"/>
    <col min="1782" max="1782" width="48.140625" style="62" customWidth="1"/>
    <col min="1783" max="1794" width="9.7109375" style="62" customWidth="1"/>
    <col min="1795" max="1798" width="14.7109375" style="62" customWidth="1"/>
    <col min="1799" max="1799" width="16.42578125" style="62" customWidth="1"/>
    <col min="1800" max="1800" width="11.5703125" style="62" bestFit="1" customWidth="1"/>
    <col min="1801" max="1801" width="34.140625" style="62" bestFit="1" customWidth="1"/>
    <col min="1802" max="1802" width="20.140625" style="62" customWidth="1"/>
    <col min="1803" max="2035" width="9.140625" style="62"/>
    <col min="2036" max="2036" width="8.5703125" style="62" bestFit="1" customWidth="1"/>
    <col min="2037" max="2037" width="12.42578125" style="62" bestFit="1" customWidth="1"/>
    <col min="2038" max="2038" width="48.140625" style="62" customWidth="1"/>
    <col min="2039" max="2050" width="9.7109375" style="62" customWidth="1"/>
    <col min="2051" max="2054" width="14.7109375" style="62" customWidth="1"/>
    <col min="2055" max="2055" width="16.42578125" style="62" customWidth="1"/>
    <col min="2056" max="2056" width="11.5703125" style="62" bestFit="1" customWidth="1"/>
    <col min="2057" max="2057" width="34.140625" style="62" bestFit="1" customWidth="1"/>
    <col min="2058" max="2058" width="20.140625" style="62" customWidth="1"/>
    <col min="2059" max="2291" width="9.140625" style="62"/>
    <col min="2292" max="2292" width="8.5703125" style="62" bestFit="1" customWidth="1"/>
    <col min="2293" max="2293" width="12.42578125" style="62" bestFit="1" customWidth="1"/>
    <col min="2294" max="2294" width="48.140625" style="62" customWidth="1"/>
    <col min="2295" max="2306" width="9.7109375" style="62" customWidth="1"/>
    <col min="2307" max="2310" width="14.7109375" style="62" customWidth="1"/>
    <col min="2311" max="2311" width="16.42578125" style="62" customWidth="1"/>
    <col min="2312" max="2312" width="11.5703125" style="62" bestFit="1" customWidth="1"/>
    <col min="2313" max="2313" width="34.140625" style="62" bestFit="1" customWidth="1"/>
    <col min="2314" max="2314" width="20.140625" style="62" customWidth="1"/>
    <col min="2315" max="2547" width="9.140625" style="62"/>
    <col min="2548" max="2548" width="8.5703125" style="62" bestFit="1" customWidth="1"/>
    <col min="2549" max="2549" width="12.42578125" style="62" bestFit="1" customWidth="1"/>
    <col min="2550" max="2550" width="48.140625" style="62" customWidth="1"/>
    <col min="2551" max="2562" width="9.7109375" style="62" customWidth="1"/>
    <col min="2563" max="2566" width="14.7109375" style="62" customWidth="1"/>
    <col min="2567" max="2567" width="16.42578125" style="62" customWidth="1"/>
    <col min="2568" max="2568" width="11.5703125" style="62" bestFit="1" customWidth="1"/>
    <col min="2569" max="2569" width="34.140625" style="62" bestFit="1" customWidth="1"/>
    <col min="2570" max="2570" width="20.140625" style="62" customWidth="1"/>
    <col min="2571" max="2803" width="9.140625" style="62"/>
    <col min="2804" max="2804" width="8.5703125" style="62" bestFit="1" customWidth="1"/>
    <col min="2805" max="2805" width="12.42578125" style="62" bestFit="1" customWidth="1"/>
    <col min="2806" max="2806" width="48.140625" style="62" customWidth="1"/>
    <col min="2807" max="2818" width="9.7109375" style="62" customWidth="1"/>
    <col min="2819" max="2822" width="14.7109375" style="62" customWidth="1"/>
    <col min="2823" max="2823" width="16.42578125" style="62" customWidth="1"/>
    <col min="2824" max="2824" width="11.5703125" style="62" bestFit="1" customWidth="1"/>
    <col min="2825" max="2825" width="34.140625" style="62" bestFit="1" customWidth="1"/>
    <col min="2826" max="2826" width="20.140625" style="62" customWidth="1"/>
    <col min="2827" max="3059" width="9.140625" style="62"/>
    <col min="3060" max="3060" width="8.5703125" style="62" bestFit="1" customWidth="1"/>
    <col min="3061" max="3061" width="12.42578125" style="62" bestFit="1" customWidth="1"/>
    <col min="3062" max="3062" width="48.140625" style="62" customWidth="1"/>
    <col min="3063" max="3074" width="9.7109375" style="62" customWidth="1"/>
    <col min="3075" max="3078" width="14.7109375" style="62" customWidth="1"/>
    <col min="3079" max="3079" width="16.42578125" style="62" customWidth="1"/>
    <col min="3080" max="3080" width="11.5703125" style="62" bestFit="1" customWidth="1"/>
    <col min="3081" max="3081" width="34.140625" style="62" bestFit="1" customWidth="1"/>
    <col min="3082" max="3082" width="20.140625" style="62" customWidth="1"/>
    <col min="3083" max="3315" width="9.140625" style="62"/>
    <col min="3316" max="3316" width="8.5703125" style="62" bestFit="1" customWidth="1"/>
    <col min="3317" max="3317" width="12.42578125" style="62" bestFit="1" customWidth="1"/>
    <col min="3318" max="3318" width="48.140625" style="62" customWidth="1"/>
    <col min="3319" max="3330" width="9.7109375" style="62" customWidth="1"/>
    <col min="3331" max="3334" width="14.7109375" style="62" customWidth="1"/>
    <col min="3335" max="3335" width="16.42578125" style="62" customWidth="1"/>
    <col min="3336" max="3336" width="11.5703125" style="62" bestFit="1" customWidth="1"/>
    <col min="3337" max="3337" width="34.140625" style="62" bestFit="1" customWidth="1"/>
    <col min="3338" max="3338" width="20.140625" style="62" customWidth="1"/>
    <col min="3339" max="3571" width="9.140625" style="62"/>
    <col min="3572" max="3572" width="8.5703125" style="62" bestFit="1" customWidth="1"/>
    <col min="3573" max="3573" width="12.42578125" style="62" bestFit="1" customWidth="1"/>
    <col min="3574" max="3574" width="48.140625" style="62" customWidth="1"/>
    <col min="3575" max="3586" width="9.7109375" style="62" customWidth="1"/>
    <col min="3587" max="3590" width="14.7109375" style="62" customWidth="1"/>
    <col min="3591" max="3591" width="16.42578125" style="62" customWidth="1"/>
    <col min="3592" max="3592" width="11.5703125" style="62" bestFit="1" customWidth="1"/>
    <col min="3593" max="3593" width="34.140625" style="62" bestFit="1" customWidth="1"/>
    <col min="3594" max="3594" width="20.140625" style="62" customWidth="1"/>
    <col min="3595" max="3827" width="9.140625" style="62"/>
    <col min="3828" max="3828" width="8.5703125" style="62" bestFit="1" customWidth="1"/>
    <col min="3829" max="3829" width="12.42578125" style="62" bestFit="1" customWidth="1"/>
    <col min="3830" max="3830" width="48.140625" style="62" customWidth="1"/>
    <col min="3831" max="3842" width="9.7109375" style="62" customWidth="1"/>
    <col min="3843" max="3846" width="14.7109375" style="62" customWidth="1"/>
    <col min="3847" max="3847" width="16.42578125" style="62" customWidth="1"/>
    <col min="3848" max="3848" width="11.5703125" style="62" bestFit="1" customWidth="1"/>
    <col min="3849" max="3849" width="34.140625" style="62" bestFit="1" customWidth="1"/>
    <col min="3850" max="3850" width="20.140625" style="62" customWidth="1"/>
    <col min="3851" max="4083" width="9.140625" style="62"/>
    <col min="4084" max="4084" width="8.5703125" style="62" bestFit="1" customWidth="1"/>
    <col min="4085" max="4085" width="12.42578125" style="62" bestFit="1" customWidth="1"/>
    <col min="4086" max="4086" width="48.140625" style="62" customWidth="1"/>
    <col min="4087" max="4098" width="9.7109375" style="62" customWidth="1"/>
    <col min="4099" max="4102" width="14.7109375" style="62" customWidth="1"/>
    <col min="4103" max="4103" width="16.42578125" style="62" customWidth="1"/>
    <col min="4104" max="4104" width="11.5703125" style="62" bestFit="1" customWidth="1"/>
    <col min="4105" max="4105" width="34.140625" style="62" bestFit="1" customWidth="1"/>
    <col min="4106" max="4106" width="20.140625" style="62" customWidth="1"/>
    <col min="4107" max="4339" width="9.140625" style="62"/>
    <col min="4340" max="4340" width="8.5703125" style="62" bestFit="1" customWidth="1"/>
    <col min="4341" max="4341" width="12.42578125" style="62" bestFit="1" customWidth="1"/>
    <col min="4342" max="4342" width="48.140625" style="62" customWidth="1"/>
    <col min="4343" max="4354" width="9.7109375" style="62" customWidth="1"/>
    <col min="4355" max="4358" width="14.7109375" style="62" customWidth="1"/>
    <col min="4359" max="4359" width="16.42578125" style="62" customWidth="1"/>
    <col min="4360" max="4360" width="11.5703125" style="62" bestFit="1" customWidth="1"/>
    <col min="4361" max="4361" width="34.140625" style="62" bestFit="1" customWidth="1"/>
    <col min="4362" max="4362" width="20.140625" style="62" customWidth="1"/>
    <col min="4363" max="4595" width="9.140625" style="62"/>
    <col min="4596" max="4596" width="8.5703125" style="62" bestFit="1" customWidth="1"/>
    <col min="4597" max="4597" width="12.42578125" style="62" bestFit="1" customWidth="1"/>
    <col min="4598" max="4598" width="48.140625" style="62" customWidth="1"/>
    <col min="4599" max="4610" width="9.7109375" style="62" customWidth="1"/>
    <col min="4611" max="4614" width="14.7109375" style="62" customWidth="1"/>
    <col min="4615" max="4615" width="16.42578125" style="62" customWidth="1"/>
    <col min="4616" max="4616" width="11.5703125" style="62" bestFit="1" customWidth="1"/>
    <col min="4617" max="4617" width="34.140625" style="62" bestFit="1" customWidth="1"/>
    <col min="4618" max="4618" width="20.140625" style="62" customWidth="1"/>
    <col min="4619" max="4851" width="9.140625" style="62"/>
    <col min="4852" max="4852" width="8.5703125" style="62" bestFit="1" customWidth="1"/>
    <col min="4853" max="4853" width="12.42578125" style="62" bestFit="1" customWidth="1"/>
    <col min="4854" max="4854" width="48.140625" style="62" customWidth="1"/>
    <col min="4855" max="4866" width="9.7109375" style="62" customWidth="1"/>
    <col min="4867" max="4870" width="14.7109375" style="62" customWidth="1"/>
    <col min="4871" max="4871" width="16.42578125" style="62" customWidth="1"/>
    <col min="4872" max="4872" width="11.5703125" style="62" bestFit="1" customWidth="1"/>
    <col min="4873" max="4873" width="34.140625" style="62" bestFit="1" customWidth="1"/>
    <col min="4874" max="4874" width="20.140625" style="62" customWidth="1"/>
    <col min="4875" max="5107" width="9.140625" style="62"/>
    <col min="5108" max="5108" width="8.5703125" style="62" bestFit="1" customWidth="1"/>
    <col min="5109" max="5109" width="12.42578125" style="62" bestFit="1" customWidth="1"/>
    <col min="5110" max="5110" width="48.140625" style="62" customWidth="1"/>
    <col min="5111" max="5122" width="9.7109375" style="62" customWidth="1"/>
    <col min="5123" max="5126" width="14.7109375" style="62" customWidth="1"/>
    <col min="5127" max="5127" width="16.42578125" style="62" customWidth="1"/>
    <col min="5128" max="5128" width="11.5703125" style="62" bestFit="1" customWidth="1"/>
    <col min="5129" max="5129" width="34.140625" style="62" bestFit="1" customWidth="1"/>
    <col min="5130" max="5130" width="20.140625" style="62" customWidth="1"/>
    <col min="5131" max="5363" width="9.140625" style="62"/>
    <col min="5364" max="5364" width="8.5703125" style="62" bestFit="1" customWidth="1"/>
    <col min="5365" max="5365" width="12.42578125" style="62" bestFit="1" customWidth="1"/>
    <col min="5366" max="5366" width="48.140625" style="62" customWidth="1"/>
    <col min="5367" max="5378" width="9.7109375" style="62" customWidth="1"/>
    <col min="5379" max="5382" width="14.7109375" style="62" customWidth="1"/>
    <col min="5383" max="5383" width="16.42578125" style="62" customWidth="1"/>
    <col min="5384" max="5384" width="11.5703125" style="62" bestFit="1" customWidth="1"/>
    <col min="5385" max="5385" width="34.140625" style="62" bestFit="1" customWidth="1"/>
    <col min="5386" max="5386" width="20.140625" style="62" customWidth="1"/>
    <col min="5387" max="5619" width="9.140625" style="62"/>
    <col min="5620" max="5620" width="8.5703125" style="62" bestFit="1" customWidth="1"/>
    <col min="5621" max="5621" width="12.42578125" style="62" bestFit="1" customWidth="1"/>
    <col min="5622" max="5622" width="48.140625" style="62" customWidth="1"/>
    <col min="5623" max="5634" width="9.7109375" style="62" customWidth="1"/>
    <col min="5635" max="5638" width="14.7109375" style="62" customWidth="1"/>
    <col min="5639" max="5639" width="16.42578125" style="62" customWidth="1"/>
    <col min="5640" max="5640" width="11.5703125" style="62" bestFit="1" customWidth="1"/>
    <col min="5641" max="5641" width="34.140625" style="62" bestFit="1" customWidth="1"/>
    <col min="5642" max="5642" width="20.140625" style="62" customWidth="1"/>
    <col min="5643" max="5875" width="9.140625" style="62"/>
    <col min="5876" max="5876" width="8.5703125" style="62" bestFit="1" customWidth="1"/>
    <col min="5877" max="5877" width="12.42578125" style="62" bestFit="1" customWidth="1"/>
    <col min="5878" max="5878" width="48.140625" style="62" customWidth="1"/>
    <col min="5879" max="5890" width="9.7109375" style="62" customWidth="1"/>
    <col min="5891" max="5894" width="14.7109375" style="62" customWidth="1"/>
    <col min="5895" max="5895" width="16.42578125" style="62" customWidth="1"/>
    <col min="5896" max="5896" width="11.5703125" style="62" bestFit="1" customWidth="1"/>
    <col min="5897" max="5897" width="34.140625" style="62" bestFit="1" customWidth="1"/>
    <col min="5898" max="5898" width="20.140625" style="62" customWidth="1"/>
    <col min="5899" max="6131" width="9.140625" style="62"/>
    <col min="6132" max="6132" width="8.5703125" style="62" bestFit="1" customWidth="1"/>
    <col min="6133" max="6133" width="12.42578125" style="62" bestFit="1" customWidth="1"/>
    <col min="6134" max="6134" width="48.140625" style="62" customWidth="1"/>
    <col min="6135" max="6146" width="9.7109375" style="62" customWidth="1"/>
    <col min="6147" max="6150" width="14.7109375" style="62" customWidth="1"/>
    <col min="6151" max="6151" width="16.42578125" style="62" customWidth="1"/>
    <col min="6152" max="6152" width="11.5703125" style="62" bestFit="1" customWidth="1"/>
    <col min="6153" max="6153" width="34.140625" style="62" bestFit="1" customWidth="1"/>
    <col min="6154" max="6154" width="20.140625" style="62" customWidth="1"/>
    <col min="6155" max="6387" width="9.140625" style="62"/>
    <col min="6388" max="6388" width="8.5703125" style="62" bestFit="1" customWidth="1"/>
    <col min="6389" max="6389" width="12.42578125" style="62" bestFit="1" customWidth="1"/>
    <col min="6390" max="6390" width="48.140625" style="62" customWidth="1"/>
    <col min="6391" max="6402" width="9.7109375" style="62" customWidth="1"/>
    <col min="6403" max="6406" width="14.7109375" style="62" customWidth="1"/>
    <col min="6407" max="6407" width="16.42578125" style="62" customWidth="1"/>
    <col min="6408" max="6408" width="11.5703125" style="62" bestFit="1" customWidth="1"/>
    <col min="6409" max="6409" width="34.140625" style="62" bestFit="1" customWidth="1"/>
    <col min="6410" max="6410" width="20.140625" style="62" customWidth="1"/>
    <col min="6411" max="6643" width="9.140625" style="62"/>
    <col min="6644" max="6644" width="8.5703125" style="62" bestFit="1" customWidth="1"/>
    <col min="6645" max="6645" width="12.42578125" style="62" bestFit="1" customWidth="1"/>
    <col min="6646" max="6646" width="48.140625" style="62" customWidth="1"/>
    <col min="6647" max="6658" width="9.7109375" style="62" customWidth="1"/>
    <col min="6659" max="6662" width="14.7109375" style="62" customWidth="1"/>
    <col min="6663" max="6663" width="16.42578125" style="62" customWidth="1"/>
    <col min="6664" max="6664" width="11.5703125" style="62" bestFit="1" customWidth="1"/>
    <col min="6665" max="6665" width="34.140625" style="62" bestFit="1" customWidth="1"/>
    <col min="6666" max="6666" width="20.140625" style="62" customWidth="1"/>
    <col min="6667" max="6899" width="9.140625" style="62"/>
    <col min="6900" max="6900" width="8.5703125" style="62" bestFit="1" customWidth="1"/>
    <col min="6901" max="6901" width="12.42578125" style="62" bestFit="1" customWidth="1"/>
    <col min="6902" max="6902" width="48.140625" style="62" customWidth="1"/>
    <col min="6903" max="6914" width="9.7109375" style="62" customWidth="1"/>
    <col min="6915" max="6918" width="14.7109375" style="62" customWidth="1"/>
    <col min="6919" max="6919" width="16.42578125" style="62" customWidth="1"/>
    <col min="6920" max="6920" width="11.5703125" style="62" bestFit="1" customWidth="1"/>
    <col min="6921" max="6921" width="34.140625" style="62" bestFit="1" customWidth="1"/>
    <col min="6922" max="6922" width="20.140625" style="62" customWidth="1"/>
    <col min="6923" max="7155" width="9.140625" style="62"/>
    <col min="7156" max="7156" width="8.5703125" style="62" bestFit="1" customWidth="1"/>
    <col min="7157" max="7157" width="12.42578125" style="62" bestFit="1" customWidth="1"/>
    <col min="7158" max="7158" width="48.140625" style="62" customWidth="1"/>
    <col min="7159" max="7170" width="9.7109375" style="62" customWidth="1"/>
    <col min="7171" max="7174" width="14.7109375" style="62" customWidth="1"/>
    <col min="7175" max="7175" width="16.42578125" style="62" customWidth="1"/>
    <col min="7176" max="7176" width="11.5703125" style="62" bestFit="1" customWidth="1"/>
    <col min="7177" max="7177" width="34.140625" style="62" bestFit="1" customWidth="1"/>
    <col min="7178" max="7178" width="20.140625" style="62" customWidth="1"/>
    <col min="7179" max="7411" width="9.140625" style="62"/>
    <col min="7412" max="7412" width="8.5703125" style="62" bestFit="1" customWidth="1"/>
    <col min="7413" max="7413" width="12.42578125" style="62" bestFit="1" customWidth="1"/>
    <col min="7414" max="7414" width="48.140625" style="62" customWidth="1"/>
    <col min="7415" max="7426" width="9.7109375" style="62" customWidth="1"/>
    <col min="7427" max="7430" width="14.7109375" style="62" customWidth="1"/>
    <col min="7431" max="7431" width="16.42578125" style="62" customWidth="1"/>
    <col min="7432" max="7432" width="11.5703125" style="62" bestFit="1" customWidth="1"/>
    <col min="7433" max="7433" width="34.140625" style="62" bestFit="1" customWidth="1"/>
    <col min="7434" max="7434" width="20.140625" style="62" customWidth="1"/>
    <col min="7435" max="7667" width="9.140625" style="62"/>
    <col min="7668" max="7668" width="8.5703125" style="62" bestFit="1" customWidth="1"/>
    <col min="7669" max="7669" width="12.42578125" style="62" bestFit="1" customWidth="1"/>
    <col min="7670" max="7670" width="48.140625" style="62" customWidth="1"/>
    <col min="7671" max="7682" width="9.7109375" style="62" customWidth="1"/>
    <col min="7683" max="7686" width="14.7109375" style="62" customWidth="1"/>
    <col min="7687" max="7687" width="16.42578125" style="62" customWidth="1"/>
    <col min="7688" max="7688" width="11.5703125" style="62" bestFit="1" customWidth="1"/>
    <col min="7689" max="7689" width="34.140625" style="62" bestFit="1" customWidth="1"/>
    <col min="7690" max="7690" width="20.140625" style="62" customWidth="1"/>
    <col min="7691" max="7923" width="9.140625" style="62"/>
    <col min="7924" max="7924" width="8.5703125" style="62" bestFit="1" customWidth="1"/>
    <col min="7925" max="7925" width="12.42578125" style="62" bestFit="1" customWidth="1"/>
    <col min="7926" max="7926" width="48.140625" style="62" customWidth="1"/>
    <col min="7927" max="7938" width="9.7109375" style="62" customWidth="1"/>
    <col min="7939" max="7942" width="14.7109375" style="62" customWidth="1"/>
    <col min="7943" max="7943" width="16.42578125" style="62" customWidth="1"/>
    <col min="7944" max="7944" width="11.5703125" style="62" bestFit="1" customWidth="1"/>
    <col min="7945" max="7945" width="34.140625" style="62" bestFit="1" customWidth="1"/>
    <col min="7946" max="7946" width="20.140625" style="62" customWidth="1"/>
    <col min="7947" max="8179" width="9.140625" style="62"/>
    <col min="8180" max="8180" width="8.5703125" style="62" bestFit="1" customWidth="1"/>
    <col min="8181" max="8181" width="12.42578125" style="62" bestFit="1" customWidth="1"/>
    <col min="8182" max="8182" width="48.140625" style="62" customWidth="1"/>
    <col min="8183" max="8194" width="9.7109375" style="62" customWidth="1"/>
    <col min="8195" max="8198" width="14.7109375" style="62" customWidth="1"/>
    <col min="8199" max="8199" width="16.42578125" style="62" customWidth="1"/>
    <col min="8200" max="8200" width="11.5703125" style="62" bestFit="1" customWidth="1"/>
    <col min="8201" max="8201" width="34.140625" style="62" bestFit="1" customWidth="1"/>
    <col min="8202" max="8202" width="20.140625" style="62" customWidth="1"/>
    <col min="8203" max="8435" width="9.140625" style="62"/>
    <col min="8436" max="8436" width="8.5703125" style="62" bestFit="1" customWidth="1"/>
    <col min="8437" max="8437" width="12.42578125" style="62" bestFit="1" customWidth="1"/>
    <col min="8438" max="8438" width="48.140625" style="62" customWidth="1"/>
    <col min="8439" max="8450" width="9.7109375" style="62" customWidth="1"/>
    <col min="8451" max="8454" width="14.7109375" style="62" customWidth="1"/>
    <col min="8455" max="8455" width="16.42578125" style="62" customWidth="1"/>
    <col min="8456" max="8456" width="11.5703125" style="62" bestFit="1" customWidth="1"/>
    <col min="8457" max="8457" width="34.140625" style="62" bestFit="1" customWidth="1"/>
    <col min="8458" max="8458" width="20.140625" style="62" customWidth="1"/>
    <col min="8459" max="8691" width="9.140625" style="62"/>
    <col min="8692" max="8692" width="8.5703125" style="62" bestFit="1" customWidth="1"/>
    <col min="8693" max="8693" width="12.42578125" style="62" bestFit="1" customWidth="1"/>
    <col min="8694" max="8694" width="48.140625" style="62" customWidth="1"/>
    <col min="8695" max="8706" width="9.7109375" style="62" customWidth="1"/>
    <col min="8707" max="8710" width="14.7109375" style="62" customWidth="1"/>
    <col min="8711" max="8711" width="16.42578125" style="62" customWidth="1"/>
    <col min="8712" max="8712" width="11.5703125" style="62" bestFit="1" customWidth="1"/>
    <col min="8713" max="8713" width="34.140625" style="62" bestFit="1" customWidth="1"/>
    <col min="8714" max="8714" width="20.140625" style="62" customWidth="1"/>
    <col min="8715" max="8947" width="9.140625" style="62"/>
    <col min="8948" max="8948" width="8.5703125" style="62" bestFit="1" customWidth="1"/>
    <col min="8949" max="8949" width="12.42578125" style="62" bestFit="1" customWidth="1"/>
    <col min="8950" max="8950" width="48.140625" style="62" customWidth="1"/>
    <col min="8951" max="8962" width="9.7109375" style="62" customWidth="1"/>
    <col min="8963" max="8966" width="14.7109375" style="62" customWidth="1"/>
    <col min="8967" max="8967" width="16.42578125" style="62" customWidth="1"/>
    <col min="8968" max="8968" width="11.5703125" style="62" bestFit="1" customWidth="1"/>
    <col min="8969" max="8969" width="34.140625" style="62" bestFit="1" customWidth="1"/>
    <col min="8970" max="8970" width="20.140625" style="62" customWidth="1"/>
    <col min="8971" max="9203" width="9.140625" style="62"/>
    <col min="9204" max="9204" width="8.5703125" style="62" bestFit="1" customWidth="1"/>
    <col min="9205" max="9205" width="12.42578125" style="62" bestFit="1" customWidth="1"/>
    <col min="9206" max="9206" width="48.140625" style="62" customWidth="1"/>
    <col min="9207" max="9218" width="9.7109375" style="62" customWidth="1"/>
    <col min="9219" max="9222" width="14.7109375" style="62" customWidth="1"/>
    <col min="9223" max="9223" width="16.42578125" style="62" customWidth="1"/>
    <col min="9224" max="9224" width="11.5703125" style="62" bestFit="1" customWidth="1"/>
    <col min="9225" max="9225" width="34.140625" style="62" bestFit="1" customWidth="1"/>
    <col min="9226" max="9226" width="20.140625" style="62" customWidth="1"/>
    <col min="9227" max="9459" width="9.140625" style="62"/>
    <col min="9460" max="9460" width="8.5703125" style="62" bestFit="1" customWidth="1"/>
    <col min="9461" max="9461" width="12.42578125" style="62" bestFit="1" customWidth="1"/>
    <col min="9462" max="9462" width="48.140625" style="62" customWidth="1"/>
    <col min="9463" max="9474" width="9.7109375" style="62" customWidth="1"/>
    <col min="9475" max="9478" width="14.7109375" style="62" customWidth="1"/>
    <col min="9479" max="9479" width="16.42578125" style="62" customWidth="1"/>
    <col min="9480" max="9480" width="11.5703125" style="62" bestFit="1" customWidth="1"/>
    <col min="9481" max="9481" width="34.140625" style="62" bestFit="1" customWidth="1"/>
    <col min="9482" max="9482" width="20.140625" style="62" customWidth="1"/>
    <col min="9483" max="9715" width="9.140625" style="62"/>
    <col min="9716" max="9716" width="8.5703125" style="62" bestFit="1" customWidth="1"/>
    <col min="9717" max="9717" width="12.42578125" style="62" bestFit="1" customWidth="1"/>
    <col min="9718" max="9718" width="48.140625" style="62" customWidth="1"/>
    <col min="9719" max="9730" width="9.7109375" style="62" customWidth="1"/>
    <col min="9731" max="9734" width="14.7109375" style="62" customWidth="1"/>
    <col min="9735" max="9735" width="16.42578125" style="62" customWidth="1"/>
    <col min="9736" max="9736" width="11.5703125" style="62" bestFit="1" customWidth="1"/>
    <col min="9737" max="9737" width="34.140625" style="62" bestFit="1" customWidth="1"/>
    <col min="9738" max="9738" width="20.140625" style="62" customWidth="1"/>
    <col min="9739" max="9971" width="9.140625" style="62"/>
    <col min="9972" max="9972" width="8.5703125" style="62" bestFit="1" customWidth="1"/>
    <col min="9973" max="9973" width="12.42578125" style="62" bestFit="1" customWidth="1"/>
    <col min="9974" max="9974" width="48.140625" style="62" customWidth="1"/>
    <col min="9975" max="9986" width="9.7109375" style="62" customWidth="1"/>
    <col min="9987" max="9990" width="14.7109375" style="62" customWidth="1"/>
    <col min="9991" max="9991" width="16.42578125" style="62" customWidth="1"/>
    <col min="9992" max="9992" width="11.5703125" style="62" bestFit="1" customWidth="1"/>
    <col min="9993" max="9993" width="34.140625" style="62" bestFit="1" customWidth="1"/>
    <col min="9994" max="9994" width="20.140625" style="62" customWidth="1"/>
    <col min="9995" max="10227" width="9.140625" style="62"/>
    <col min="10228" max="10228" width="8.5703125" style="62" bestFit="1" customWidth="1"/>
    <col min="10229" max="10229" width="12.42578125" style="62" bestFit="1" customWidth="1"/>
    <col min="10230" max="10230" width="48.140625" style="62" customWidth="1"/>
    <col min="10231" max="10242" width="9.7109375" style="62" customWidth="1"/>
    <col min="10243" max="10246" width="14.7109375" style="62" customWidth="1"/>
    <col min="10247" max="10247" width="16.42578125" style="62" customWidth="1"/>
    <col min="10248" max="10248" width="11.5703125" style="62" bestFit="1" customWidth="1"/>
    <col min="10249" max="10249" width="34.140625" style="62" bestFit="1" customWidth="1"/>
    <col min="10250" max="10250" width="20.140625" style="62" customWidth="1"/>
    <col min="10251" max="10483" width="9.140625" style="62"/>
    <col min="10484" max="10484" width="8.5703125" style="62" bestFit="1" customWidth="1"/>
    <col min="10485" max="10485" width="12.42578125" style="62" bestFit="1" customWidth="1"/>
    <col min="10486" max="10486" width="48.140625" style="62" customWidth="1"/>
    <col min="10487" max="10498" width="9.7109375" style="62" customWidth="1"/>
    <col min="10499" max="10502" width="14.7109375" style="62" customWidth="1"/>
    <col min="10503" max="10503" width="16.42578125" style="62" customWidth="1"/>
    <col min="10504" max="10504" width="11.5703125" style="62" bestFit="1" customWidth="1"/>
    <col min="10505" max="10505" width="34.140625" style="62" bestFit="1" customWidth="1"/>
    <col min="10506" max="10506" width="20.140625" style="62" customWidth="1"/>
    <col min="10507" max="10739" width="9.140625" style="62"/>
    <col min="10740" max="10740" width="8.5703125" style="62" bestFit="1" customWidth="1"/>
    <col min="10741" max="10741" width="12.42578125" style="62" bestFit="1" customWidth="1"/>
    <col min="10742" max="10742" width="48.140625" style="62" customWidth="1"/>
    <col min="10743" max="10754" width="9.7109375" style="62" customWidth="1"/>
    <col min="10755" max="10758" width="14.7109375" style="62" customWidth="1"/>
    <col min="10759" max="10759" width="16.42578125" style="62" customWidth="1"/>
    <col min="10760" max="10760" width="11.5703125" style="62" bestFit="1" customWidth="1"/>
    <col min="10761" max="10761" width="34.140625" style="62" bestFit="1" customWidth="1"/>
    <col min="10762" max="10762" width="20.140625" style="62" customWidth="1"/>
    <col min="10763" max="10995" width="9.140625" style="62"/>
    <col min="10996" max="10996" width="8.5703125" style="62" bestFit="1" customWidth="1"/>
    <col min="10997" max="10997" width="12.42578125" style="62" bestFit="1" customWidth="1"/>
    <col min="10998" max="10998" width="48.140625" style="62" customWidth="1"/>
    <col min="10999" max="11010" width="9.7109375" style="62" customWidth="1"/>
    <col min="11011" max="11014" width="14.7109375" style="62" customWidth="1"/>
    <col min="11015" max="11015" width="16.42578125" style="62" customWidth="1"/>
    <col min="11016" max="11016" width="11.5703125" style="62" bestFit="1" customWidth="1"/>
    <col min="11017" max="11017" width="34.140625" style="62" bestFit="1" customWidth="1"/>
    <col min="11018" max="11018" width="20.140625" style="62" customWidth="1"/>
    <col min="11019" max="11251" width="9.140625" style="62"/>
    <col min="11252" max="11252" width="8.5703125" style="62" bestFit="1" customWidth="1"/>
    <col min="11253" max="11253" width="12.42578125" style="62" bestFit="1" customWidth="1"/>
    <col min="11254" max="11254" width="48.140625" style="62" customWidth="1"/>
    <col min="11255" max="11266" width="9.7109375" style="62" customWidth="1"/>
    <col min="11267" max="11270" width="14.7109375" style="62" customWidth="1"/>
    <col min="11271" max="11271" width="16.42578125" style="62" customWidth="1"/>
    <col min="11272" max="11272" width="11.5703125" style="62" bestFit="1" customWidth="1"/>
    <col min="11273" max="11273" width="34.140625" style="62" bestFit="1" customWidth="1"/>
    <col min="11274" max="11274" width="20.140625" style="62" customWidth="1"/>
    <col min="11275" max="11507" width="9.140625" style="62"/>
    <col min="11508" max="11508" width="8.5703125" style="62" bestFit="1" customWidth="1"/>
    <col min="11509" max="11509" width="12.42578125" style="62" bestFit="1" customWidth="1"/>
    <col min="11510" max="11510" width="48.140625" style="62" customWidth="1"/>
    <col min="11511" max="11522" width="9.7109375" style="62" customWidth="1"/>
    <col min="11523" max="11526" width="14.7109375" style="62" customWidth="1"/>
    <col min="11527" max="11527" width="16.42578125" style="62" customWidth="1"/>
    <col min="11528" max="11528" width="11.5703125" style="62" bestFit="1" customWidth="1"/>
    <col min="11529" max="11529" width="34.140625" style="62" bestFit="1" customWidth="1"/>
    <col min="11530" max="11530" width="20.140625" style="62" customWidth="1"/>
    <col min="11531" max="11763" width="9.140625" style="62"/>
    <col min="11764" max="11764" width="8.5703125" style="62" bestFit="1" customWidth="1"/>
    <col min="11765" max="11765" width="12.42578125" style="62" bestFit="1" customWidth="1"/>
    <col min="11766" max="11766" width="48.140625" style="62" customWidth="1"/>
    <col min="11767" max="11778" width="9.7109375" style="62" customWidth="1"/>
    <col min="11779" max="11782" width="14.7109375" style="62" customWidth="1"/>
    <col min="11783" max="11783" width="16.42578125" style="62" customWidth="1"/>
    <col min="11784" max="11784" width="11.5703125" style="62" bestFit="1" customWidth="1"/>
    <col min="11785" max="11785" width="34.140625" style="62" bestFit="1" customWidth="1"/>
    <col min="11786" max="11786" width="20.140625" style="62" customWidth="1"/>
    <col min="11787" max="12019" width="9.140625" style="62"/>
    <col min="12020" max="12020" width="8.5703125" style="62" bestFit="1" customWidth="1"/>
    <col min="12021" max="12021" width="12.42578125" style="62" bestFit="1" customWidth="1"/>
    <col min="12022" max="12022" width="48.140625" style="62" customWidth="1"/>
    <col min="12023" max="12034" width="9.7109375" style="62" customWidth="1"/>
    <col min="12035" max="12038" width="14.7109375" style="62" customWidth="1"/>
    <col min="12039" max="12039" width="16.42578125" style="62" customWidth="1"/>
    <col min="12040" max="12040" width="11.5703125" style="62" bestFit="1" customWidth="1"/>
    <col min="12041" max="12041" width="34.140625" style="62" bestFit="1" customWidth="1"/>
    <col min="12042" max="12042" width="20.140625" style="62" customWidth="1"/>
    <col min="12043" max="12275" width="9.140625" style="62"/>
    <col min="12276" max="12276" width="8.5703125" style="62" bestFit="1" customWidth="1"/>
    <col min="12277" max="12277" width="12.42578125" style="62" bestFit="1" customWidth="1"/>
    <col min="12278" max="12278" width="48.140625" style="62" customWidth="1"/>
    <col min="12279" max="12290" width="9.7109375" style="62" customWidth="1"/>
    <col min="12291" max="12294" width="14.7109375" style="62" customWidth="1"/>
    <col min="12295" max="12295" width="16.42578125" style="62" customWidth="1"/>
    <col min="12296" max="12296" width="11.5703125" style="62" bestFit="1" customWidth="1"/>
    <col min="12297" max="12297" width="34.140625" style="62" bestFit="1" customWidth="1"/>
    <col min="12298" max="12298" width="20.140625" style="62" customWidth="1"/>
    <col min="12299" max="12531" width="9.140625" style="62"/>
    <col min="12532" max="12532" width="8.5703125" style="62" bestFit="1" customWidth="1"/>
    <col min="12533" max="12533" width="12.42578125" style="62" bestFit="1" customWidth="1"/>
    <col min="12534" max="12534" width="48.140625" style="62" customWidth="1"/>
    <col min="12535" max="12546" width="9.7109375" style="62" customWidth="1"/>
    <col min="12547" max="12550" width="14.7109375" style="62" customWidth="1"/>
    <col min="12551" max="12551" width="16.42578125" style="62" customWidth="1"/>
    <col min="12552" max="12552" width="11.5703125" style="62" bestFit="1" customWidth="1"/>
    <col min="12553" max="12553" width="34.140625" style="62" bestFit="1" customWidth="1"/>
    <col min="12554" max="12554" width="20.140625" style="62" customWidth="1"/>
    <col min="12555" max="12787" width="9.140625" style="62"/>
    <col min="12788" max="12788" width="8.5703125" style="62" bestFit="1" customWidth="1"/>
    <col min="12789" max="12789" width="12.42578125" style="62" bestFit="1" customWidth="1"/>
    <col min="12790" max="12790" width="48.140625" style="62" customWidth="1"/>
    <col min="12791" max="12802" width="9.7109375" style="62" customWidth="1"/>
    <col min="12803" max="12806" width="14.7109375" style="62" customWidth="1"/>
    <col min="12807" max="12807" width="16.42578125" style="62" customWidth="1"/>
    <col min="12808" max="12808" width="11.5703125" style="62" bestFit="1" customWidth="1"/>
    <col min="12809" max="12809" width="34.140625" style="62" bestFit="1" customWidth="1"/>
    <col min="12810" max="12810" width="20.140625" style="62" customWidth="1"/>
    <col min="12811" max="13043" width="9.140625" style="62"/>
    <col min="13044" max="13044" width="8.5703125" style="62" bestFit="1" customWidth="1"/>
    <col min="13045" max="13045" width="12.42578125" style="62" bestFit="1" customWidth="1"/>
    <col min="13046" max="13046" width="48.140625" style="62" customWidth="1"/>
    <col min="13047" max="13058" width="9.7109375" style="62" customWidth="1"/>
    <col min="13059" max="13062" width="14.7109375" style="62" customWidth="1"/>
    <col min="13063" max="13063" width="16.42578125" style="62" customWidth="1"/>
    <col min="13064" max="13064" width="11.5703125" style="62" bestFit="1" customWidth="1"/>
    <col min="13065" max="13065" width="34.140625" style="62" bestFit="1" customWidth="1"/>
    <col min="13066" max="13066" width="20.140625" style="62" customWidth="1"/>
    <col min="13067" max="13299" width="9.140625" style="62"/>
    <col min="13300" max="13300" width="8.5703125" style="62" bestFit="1" customWidth="1"/>
    <col min="13301" max="13301" width="12.42578125" style="62" bestFit="1" customWidth="1"/>
    <col min="13302" max="13302" width="48.140625" style="62" customWidth="1"/>
    <col min="13303" max="13314" width="9.7109375" style="62" customWidth="1"/>
    <col min="13315" max="13318" width="14.7109375" style="62" customWidth="1"/>
    <col min="13319" max="13319" width="16.42578125" style="62" customWidth="1"/>
    <col min="13320" max="13320" width="11.5703125" style="62" bestFit="1" customWidth="1"/>
    <col min="13321" max="13321" width="34.140625" style="62" bestFit="1" customWidth="1"/>
    <col min="13322" max="13322" width="20.140625" style="62" customWidth="1"/>
    <col min="13323" max="13555" width="9.140625" style="62"/>
    <col min="13556" max="13556" width="8.5703125" style="62" bestFit="1" customWidth="1"/>
    <col min="13557" max="13557" width="12.42578125" style="62" bestFit="1" customWidth="1"/>
    <col min="13558" max="13558" width="48.140625" style="62" customWidth="1"/>
    <col min="13559" max="13570" width="9.7109375" style="62" customWidth="1"/>
    <col min="13571" max="13574" width="14.7109375" style="62" customWidth="1"/>
    <col min="13575" max="13575" width="16.42578125" style="62" customWidth="1"/>
    <col min="13576" max="13576" width="11.5703125" style="62" bestFit="1" customWidth="1"/>
    <col min="13577" max="13577" width="34.140625" style="62" bestFit="1" customWidth="1"/>
    <col min="13578" max="13578" width="20.140625" style="62" customWidth="1"/>
    <col min="13579" max="13811" width="9.140625" style="62"/>
    <col min="13812" max="13812" width="8.5703125" style="62" bestFit="1" customWidth="1"/>
    <col min="13813" max="13813" width="12.42578125" style="62" bestFit="1" customWidth="1"/>
    <col min="13814" max="13814" width="48.140625" style="62" customWidth="1"/>
    <col min="13815" max="13826" width="9.7109375" style="62" customWidth="1"/>
    <col min="13827" max="13830" width="14.7109375" style="62" customWidth="1"/>
    <col min="13831" max="13831" width="16.42578125" style="62" customWidth="1"/>
    <col min="13832" max="13832" width="11.5703125" style="62" bestFit="1" customWidth="1"/>
    <col min="13833" max="13833" width="34.140625" style="62" bestFit="1" customWidth="1"/>
    <col min="13834" max="13834" width="20.140625" style="62" customWidth="1"/>
    <col min="13835" max="14067" width="9.140625" style="62"/>
    <col min="14068" max="14068" width="8.5703125" style="62" bestFit="1" customWidth="1"/>
    <col min="14069" max="14069" width="12.42578125" style="62" bestFit="1" customWidth="1"/>
    <col min="14070" max="14070" width="48.140625" style="62" customWidth="1"/>
    <col min="14071" max="14082" width="9.7109375" style="62" customWidth="1"/>
    <col min="14083" max="14086" width="14.7109375" style="62" customWidth="1"/>
    <col min="14087" max="14087" width="16.42578125" style="62" customWidth="1"/>
    <col min="14088" max="14088" width="11.5703125" style="62" bestFit="1" customWidth="1"/>
    <col min="14089" max="14089" width="34.140625" style="62" bestFit="1" customWidth="1"/>
    <col min="14090" max="14090" width="20.140625" style="62" customWidth="1"/>
    <col min="14091" max="14323" width="9.140625" style="62"/>
    <col min="14324" max="14324" width="8.5703125" style="62" bestFit="1" customWidth="1"/>
    <col min="14325" max="14325" width="12.42578125" style="62" bestFit="1" customWidth="1"/>
    <col min="14326" max="14326" width="48.140625" style="62" customWidth="1"/>
    <col min="14327" max="14338" width="9.7109375" style="62" customWidth="1"/>
    <col min="14339" max="14342" width="14.7109375" style="62" customWidth="1"/>
    <col min="14343" max="14343" width="16.42578125" style="62" customWidth="1"/>
    <col min="14344" max="14344" width="11.5703125" style="62" bestFit="1" customWidth="1"/>
    <col min="14345" max="14345" width="34.140625" style="62" bestFit="1" customWidth="1"/>
    <col min="14346" max="14346" width="20.140625" style="62" customWidth="1"/>
    <col min="14347" max="14579" width="9.140625" style="62"/>
    <col min="14580" max="14580" width="8.5703125" style="62" bestFit="1" customWidth="1"/>
    <col min="14581" max="14581" width="12.42578125" style="62" bestFit="1" customWidth="1"/>
    <col min="14582" max="14582" width="48.140625" style="62" customWidth="1"/>
    <col min="14583" max="14594" width="9.7109375" style="62" customWidth="1"/>
    <col min="14595" max="14598" width="14.7109375" style="62" customWidth="1"/>
    <col min="14599" max="14599" width="16.42578125" style="62" customWidth="1"/>
    <col min="14600" max="14600" width="11.5703125" style="62" bestFit="1" customWidth="1"/>
    <col min="14601" max="14601" width="34.140625" style="62" bestFit="1" customWidth="1"/>
    <col min="14602" max="14602" width="20.140625" style="62" customWidth="1"/>
    <col min="14603" max="14835" width="9.140625" style="62"/>
    <col min="14836" max="14836" width="8.5703125" style="62" bestFit="1" customWidth="1"/>
    <col min="14837" max="14837" width="12.42578125" style="62" bestFit="1" customWidth="1"/>
    <col min="14838" max="14838" width="48.140625" style="62" customWidth="1"/>
    <col min="14839" max="14850" width="9.7109375" style="62" customWidth="1"/>
    <col min="14851" max="14854" width="14.7109375" style="62" customWidth="1"/>
    <col min="14855" max="14855" width="16.42578125" style="62" customWidth="1"/>
    <col min="14856" max="14856" width="11.5703125" style="62" bestFit="1" customWidth="1"/>
    <col min="14857" max="14857" width="34.140625" style="62" bestFit="1" customWidth="1"/>
    <col min="14858" max="14858" width="20.140625" style="62" customWidth="1"/>
    <col min="14859" max="15091" width="9.140625" style="62"/>
    <col min="15092" max="15092" width="8.5703125" style="62" bestFit="1" customWidth="1"/>
    <col min="15093" max="15093" width="12.42578125" style="62" bestFit="1" customWidth="1"/>
    <col min="15094" max="15094" width="48.140625" style="62" customWidth="1"/>
    <col min="15095" max="15106" width="9.7109375" style="62" customWidth="1"/>
    <col min="15107" max="15110" width="14.7109375" style="62" customWidth="1"/>
    <col min="15111" max="15111" width="16.42578125" style="62" customWidth="1"/>
    <col min="15112" max="15112" width="11.5703125" style="62" bestFit="1" customWidth="1"/>
    <col min="15113" max="15113" width="34.140625" style="62" bestFit="1" customWidth="1"/>
    <col min="15114" max="15114" width="20.140625" style="62" customWidth="1"/>
    <col min="15115" max="15347" width="9.140625" style="62"/>
    <col min="15348" max="15348" width="8.5703125" style="62" bestFit="1" customWidth="1"/>
    <col min="15349" max="15349" width="12.42578125" style="62" bestFit="1" customWidth="1"/>
    <col min="15350" max="15350" width="48.140625" style="62" customWidth="1"/>
    <col min="15351" max="15362" width="9.7109375" style="62" customWidth="1"/>
    <col min="15363" max="15366" width="14.7109375" style="62" customWidth="1"/>
    <col min="15367" max="15367" width="16.42578125" style="62" customWidth="1"/>
    <col min="15368" max="15368" width="11.5703125" style="62" bestFit="1" customWidth="1"/>
    <col min="15369" max="15369" width="34.140625" style="62" bestFit="1" customWidth="1"/>
    <col min="15370" max="15370" width="20.140625" style="62" customWidth="1"/>
    <col min="15371" max="15603" width="9.140625" style="62"/>
    <col min="15604" max="15604" width="8.5703125" style="62" bestFit="1" customWidth="1"/>
    <col min="15605" max="15605" width="12.42578125" style="62" bestFit="1" customWidth="1"/>
    <col min="15606" max="15606" width="48.140625" style="62" customWidth="1"/>
    <col min="15607" max="15618" width="9.7109375" style="62" customWidth="1"/>
    <col min="15619" max="15622" width="14.7109375" style="62" customWidth="1"/>
    <col min="15623" max="15623" width="16.42578125" style="62" customWidth="1"/>
    <col min="15624" max="15624" width="11.5703125" style="62" bestFit="1" customWidth="1"/>
    <col min="15625" max="15625" width="34.140625" style="62" bestFit="1" customWidth="1"/>
    <col min="15626" max="15626" width="20.140625" style="62" customWidth="1"/>
    <col min="15627" max="15859" width="9.140625" style="62"/>
    <col min="15860" max="15860" width="8.5703125" style="62" bestFit="1" customWidth="1"/>
    <col min="15861" max="15861" width="12.42578125" style="62" bestFit="1" customWidth="1"/>
    <col min="15862" max="15862" width="48.140625" style="62" customWidth="1"/>
    <col min="15863" max="15874" width="9.7109375" style="62" customWidth="1"/>
    <col min="15875" max="15878" width="14.7109375" style="62" customWidth="1"/>
    <col min="15879" max="15879" width="16.42578125" style="62" customWidth="1"/>
    <col min="15880" max="15880" width="11.5703125" style="62" bestFit="1" customWidth="1"/>
    <col min="15881" max="15881" width="34.140625" style="62" bestFit="1" customWidth="1"/>
    <col min="15882" max="15882" width="20.140625" style="62" customWidth="1"/>
    <col min="15883" max="16115" width="9.140625" style="62"/>
    <col min="16116" max="16116" width="8.5703125" style="62" bestFit="1" customWidth="1"/>
    <col min="16117" max="16117" width="12.42578125" style="62" bestFit="1" customWidth="1"/>
    <col min="16118" max="16118" width="48.140625" style="62" customWidth="1"/>
    <col min="16119" max="16130" width="9.7109375" style="62" customWidth="1"/>
    <col min="16131" max="16134" width="14.7109375" style="62" customWidth="1"/>
    <col min="16135" max="16135" width="16.42578125" style="62" customWidth="1"/>
    <col min="16136" max="16136" width="11.5703125" style="62" bestFit="1" customWidth="1"/>
    <col min="16137" max="16137" width="34.140625" style="62" bestFit="1" customWidth="1"/>
    <col min="16138" max="16138" width="20.140625" style="62" customWidth="1"/>
    <col min="16139" max="16384" width="9.140625" style="62"/>
  </cols>
  <sheetData>
    <row r="1" spans="1:14" s="1" customFormat="1" ht="45" customHeight="1">
      <c r="A1" s="57" t="s">
        <v>153</v>
      </c>
      <c r="B1" s="58"/>
      <c r="C1" s="58"/>
      <c r="D1" s="58"/>
      <c r="E1" s="58"/>
      <c r="F1" s="58"/>
      <c r="G1" s="453"/>
      <c r="H1" s="453"/>
      <c r="I1" s="56"/>
      <c r="J1" s="58"/>
      <c r="K1" s="56"/>
      <c r="L1" s="56"/>
      <c r="M1" s="56"/>
      <c r="N1" s="56"/>
    </row>
    <row r="2" spans="1:14" ht="15" customHeight="1">
      <c r="A2" s="454"/>
      <c r="B2" s="454"/>
      <c r="C2" s="454"/>
      <c r="D2" s="454" t="s">
        <v>134</v>
      </c>
      <c r="E2" s="454"/>
      <c r="F2" s="454" t="s">
        <v>135</v>
      </c>
      <c r="G2" s="454"/>
      <c r="H2" s="454"/>
      <c r="J2" s="61"/>
    </row>
    <row r="3" spans="1:14" s="64" customFormat="1" ht="15" customHeight="1">
      <c r="A3" s="63">
        <v>1</v>
      </c>
      <c r="B3" s="63">
        <v>2</v>
      </c>
      <c r="C3" s="63">
        <v>3</v>
      </c>
      <c r="D3" s="63">
        <v>4</v>
      </c>
      <c r="E3" s="63">
        <v>5</v>
      </c>
      <c r="F3" s="63">
        <v>6</v>
      </c>
      <c r="G3" s="63">
        <v>7</v>
      </c>
      <c r="H3" s="63">
        <v>8</v>
      </c>
      <c r="I3" s="61"/>
      <c r="J3" s="63">
        <v>4</v>
      </c>
      <c r="K3" s="61"/>
      <c r="L3" s="61"/>
      <c r="M3" s="61"/>
      <c r="N3" s="61"/>
    </row>
    <row r="4" spans="1:14" s="64" customFormat="1" ht="42" customHeight="1">
      <c r="A4" s="63" t="s">
        <v>136</v>
      </c>
      <c r="B4" s="63" t="s">
        <v>137</v>
      </c>
      <c r="C4" s="63" t="s">
        <v>0</v>
      </c>
      <c r="D4" s="63" t="s">
        <v>13</v>
      </c>
      <c r="E4" s="65" t="s">
        <v>138</v>
      </c>
      <c r="F4" s="63" t="s">
        <v>15</v>
      </c>
      <c r="G4" s="63" t="s">
        <v>16</v>
      </c>
      <c r="H4" s="63" t="s">
        <v>152</v>
      </c>
      <c r="I4" s="61"/>
      <c r="J4" s="63" t="s">
        <v>13</v>
      </c>
      <c r="K4" s="61"/>
      <c r="L4" s="61"/>
      <c r="M4" s="61"/>
      <c r="N4" s="61"/>
    </row>
    <row r="5" spans="1:14" s="61" customFormat="1" ht="15" customHeight="1">
      <c r="A5" s="203">
        <v>1</v>
      </c>
      <c r="B5" s="203">
        <v>2</v>
      </c>
      <c r="C5" s="203">
        <v>3</v>
      </c>
      <c r="D5" s="66">
        <v>4</v>
      </c>
      <c r="E5" s="203">
        <v>5</v>
      </c>
      <c r="F5" s="203">
        <v>6</v>
      </c>
      <c r="G5" s="203">
        <v>7</v>
      </c>
      <c r="H5" s="203">
        <v>8</v>
      </c>
      <c r="J5" s="66">
        <v>4</v>
      </c>
    </row>
    <row r="6" spans="1:14" s="64" customFormat="1" ht="37.5" customHeight="1">
      <c r="A6" s="67"/>
      <c r="B6" s="68"/>
      <c r="C6" s="69" t="s">
        <v>154</v>
      </c>
      <c r="D6" s="70"/>
      <c r="E6" s="70"/>
      <c r="F6" s="71"/>
      <c r="G6" s="71"/>
      <c r="H6" s="71"/>
      <c r="J6" s="70"/>
    </row>
    <row r="7" spans="1:14" s="64" customFormat="1" ht="94.5" customHeight="1">
      <c r="A7" s="67" t="s">
        <v>1250</v>
      </c>
      <c r="B7" s="67" t="s">
        <v>104</v>
      </c>
      <c r="C7" s="72" t="s">
        <v>1776</v>
      </c>
      <c r="D7" s="73"/>
      <c r="E7" s="74"/>
      <c r="F7" s="71"/>
      <c r="G7" s="71"/>
      <c r="H7" s="71"/>
      <c r="J7" s="73"/>
      <c r="K7" s="109"/>
    </row>
    <row r="8" spans="1:14" s="64" customFormat="1" ht="20.25" customHeight="1">
      <c r="A8" s="67"/>
      <c r="B8" s="68"/>
      <c r="C8" s="75" t="s">
        <v>176</v>
      </c>
      <c r="D8" s="73">
        <v>5</v>
      </c>
      <c r="E8" s="74" t="s">
        <v>17</v>
      </c>
      <c r="F8" s="71"/>
      <c r="G8" s="76"/>
      <c r="H8" s="77"/>
      <c r="J8" s="73">
        <v>5</v>
      </c>
    </row>
    <row r="9" spans="1:14" s="64" customFormat="1" ht="141" customHeight="1">
      <c r="A9" s="67" t="s">
        <v>105</v>
      </c>
      <c r="B9" s="74" t="s">
        <v>1390</v>
      </c>
      <c r="C9" s="72" t="s">
        <v>1764</v>
      </c>
      <c r="D9" s="70"/>
      <c r="E9" s="78"/>
      <c r="F9" s="71"/>
      <c r="G9" s="76"/>
      <c r="H9" s="77"/>
      <c r="J9" s="70"/>
    </row>
    <row r="10" spans="1:14" s="64" customFormat="1" ht="20.25" customHeight="1">
      <c r="A10" s="67"/>
      <c r="B10" s="68"/>
      <c r="C10" s="75" t="s">
        <v>179</v>
      </c>
      <c r="D10" s="73">
        <v>5</v>
      </c>
      <c r="E10" s="74" t="s">
        <v>2</v>
      </c>
      <c r="F10" s="71"/>
      <c r="G10" s="76"/>
      <c r="H10" s="77"/>
      <c r="J10" s="73">
        <v>5</v>
      </c>
    </row>
    <row r="11" spans="1:14" s="64" customFormat="1" ht="20.25" customHeight="1">
      <c r="A11" s="67"/>
      <c r="B11" s="68"/>
      <c r="C11" s="75" t="s">
        <v>180</v>
      </c>
      <c r="D11" s="73">
        <v>5</v>
      </c>
      <c r="E11" s="74" t="s">
        <v>2</v>
      </c>
      <c r="F11" s="71"/>
      <c r="G11" s="76"/>
      <c r="H11" s="77"/>
      <c r="J11" s="73">
        <v>5</v>
      </c>
    </row>
    <row r="12" spans="1:14" s="64" customFormat="1" ht="20.25" customHeight="1">
      <c r="A12" s="67"/>
      <c r="B12" s="68"/>
      <c r="C12" s="75" t="s">
        <v>178</v>
      </c>
      <c r="D12" s="73">
        <v>5</v>
      </c>
      <c r="E12" s="74" t="s">
        <v>2</v>
      </c>
      <c r="F12" s="71"/>
      <c r="G12" s="76"/>
      <c r="H12" s="77"/>
      <c r="J12" s="73">
        <v>5</v>
      </c>
    </row>
    <row r="13" spans="1:14" s="64" customFormat="1" ht="56.25">
      <c r="A13" s="67" t="s">
        <v>115</v>
      </c>
      <c r="B13" s="67" t="s">
        <v>109</v>
      </c>
      <c r="C13" s="72" t="s">
        <v>250</v>
      </c>
      <c r="D13" s="70"/>
      <c r="E13" s="78"/>
      <c r="F13" s="71"/>
      <c r="G13" s="76"/>
      <c r="H13" s="77"/>
      <c r="J13" s="70"/>
      <c r="K13" s="163"/>
    </row>
    <row r="14" spans="1:14" s="64" customFormat="1" ht="19.5" customHeight="1">
      <c r="A14" s="67"/>
      <c r="B14" s="68"/>
      <c r="C14" s="75" t="s">
        <v>177</v>
      </c>
      <c r="D14" s="73">
        <v>5</v>
      </c>
      <c r="E14" s="74" t="s">
        <v>2</v>
      </c>
      <c r="F14" s="71"/>
      <c r="G14" s="76"/>
      <c r="H14" s="77"/>
      <c r="J14" s="73">
        <v>5</v>
      </c>
    </row>
    <row r="15" spans="1:14" ht="141" customHeight="1">
      <c r="A15" s="67" t="s">
        <v>397</v>
      </c>
      <c r="B15" s="74" t="s">
        <v>1391</v>
      </c>
      <c r="C15" s="72" t="s">
        <v>1765</v>
      </c>
      <c r="D15" s="72"/>
      <c r="E15" s="74"/>
      <c r="F15" s="74"/>
      <c r="G15" s="70"/>
      <c r="H15" s="70"/>
      <c r="J15" s="72"/>
    </row>
    <row r="16" spans="1:14" ht="21.75" customHeight="1">
      <c r="A16" s="68">
        <v>1</v>
      </c>
      <c r="B16" s="68"/>
      <c r="C16" s="75" t="s">
        <v>181</v>
      </c>
      <c r="D16" s="73">
        <v>1</v>
      </c>
      <c r="E16" s="74" t="s">
        <v>17</v>
      </c>
      <c r="F16" s="74"/>
      <c r="G16" s="70"/>
      <c r="H16" s="70"/>
      <c r="J16" s="73">
        <v>1</v>
      </c>
    </row>
    <row r="17" spans="1:10" ht="21.75" customHeight="1">
      <c r="A17" s="68">
        <v>2</v>
      </c>
      <c r="B17" s="68"/>
      <c r="C17" s="75" t="s">
        <v>182</v>
      </c>
      <c r="D17" s="73">
        <v>1</v>
      </c>
      <c r="E17" s="74" t="s">
        <v>17</v>
      </c>
      <c r="F17" s="74"/>
      <c r="G17" s="70"/>
      <c r="H17" s="70"/>
      <c r="J17" s="73">
        <v>1</v>
      </c>
    </row>
    <row r="18" spans="1:10" ht="21.75" customHeight="1">
      <c r="A18" s="68">
        <v>3</v>
      </c>
      <c r="B18" s="68"/>
      <c r="C18" s="75" t="s">
        <v>183</v>
      </c>
      <c r="D18" s="73">
        <v>1</v>
      </c>
      <c r="E18" s="74" t="s">
        <v>17</v>
      </c>
      <c r="F18" s="74"/>
      <c r="G18" s="70"/>
      <c r="H18" s="70"/>
      <c r="J18" s="73">
        <v>1</v>
      </c>
    </row>
    <row r="19" spans="1:10" ht="21.75" customHeight="1">
      <c r="A19" s="68">
        <v>4</v>
      </c>
      <c r="B19" s="68"/>
      <c r="C19" s="75" t="s">
        <v>184</v>
      </c>
      <c r="D19" s="73">
        <v>1</v>
      </c>
      <c r="E19" s="74" t="s">
        <v>17</v>
      </c>
      <c r="F19" s="74"/>
      <c r="G19" s="70"/>
      <c r="H19" s="70"/>
      <c r="J19" s="73">
        <v>1</v>
      </c>
    </row>
    <row r="20" spans="1:10" ht="21.75" customHeight="1">
      <c r="A20" s="68">
        <v>5</v>
      </c>
      <c r="B20" s="68"/>
      <c r="C20" s="75" t="s">
        <v>185</v>
      </c>
      <c r="D20" s="73">
        <v>1</v>
      </c>
      <c r="E20" s="74" t="s">
        <v>17</v>
      </c>
      <c r="F20" s="74"/>
      <c r="G20" s="70"/>
      <c r="H20" s="70"/>
      <c r="J20" s="73">
        <v>1</v>
      </c>
    </row>
    <row r="21" spans="1:10" ht="21.75" customHeight="1">
      <c r="A21" s="68">
        <v>6</v>
      </c>
      <c r="B21" s="68"/>
      <c r="C21" s="75" t="s">
        <v>186</v>
      </c>
      <c r="D21" s="73">
        <v>1</v>
      </c>
      <c r="E21" s="74" t="s">
        <v>17</v>
      </c>
      <c r="F21" s="74"/>
      <c r="G21" s="70"/>
      <c r="H21" s="70"/>
      <c r="J21" s="73">
        <v>1</v>
      </c>
    </row>
    <row r="22" spans="1:10" ht="21.75" customHeight="1">
      <c r="A22" s="68">
        <v>7</v>
      </c>
      <c r="B22" s="68"/>
      <c r="C22" s="75" t="s">
        <v>187</v>
      </c>
      <c r="D22" s="73">
        <v>1</v>
      </c>
      <c r="E22" s="74" t="s">
        <v>17</v>
      </c>
      <c r="F22" s="74"/>
      <c r="G22" s="70"/>
      <c r="H22" s="70"/>
      <c r="J22" s="73">
        <v>1</v>
      </c>
    </row>
    <row r="23" spans="1:10" ht="21.75" customHeight="1">
      <c r="A23" s="68">
        <v>8</v>
      </c>
      <c r="B23" s="68"/>
      <c r="C23" s="75" t="s">
        <v>188</v>
      </c>
      <c r="D23" s="73">
        <v>1</v>
      </c>
      <c r="E23" s="74" t="s">
        <v>17</v>
      </c>
      <c r="F23" s="74"/>
      <c r="G23" s="70"/>
      <c r="H23" s="70"/>
      <c r="J23" s="73">
        <v>1</v>
      </c>
    </row>
    <row r="24" spans="1:10" ht="21.75" customHeight="1">
      <c r="A24" s="68">
        <v>9</v>
      </c>
      <c r="B24" s="68"/>
      <c r="C24" s="75" t="s">
        <v>189</v>
      </c>
      <c r="D24" s="73">
        <v>1</v>
      </c>
      <c r="E24" s="74" t="s">
        <v>17</v>
      </c>
      <c r="F24" s="79"/>
      <c r="G24" s="80"/>
      <c r="H24" s="81"/>
      <c r="J24" s="73">
        <v>1</v>
      </c>
    </row>
    <row r="25" spans="1:10" ht="21.75" customHeight="1">
      <c r="A25" s="68">
        <v>10</v>
      </c>
      <c r="B25" s="68"/>
      <c r="C25" s="75" t="s">
        <v>190</v>
      </c>
      <c r="D25" s="73">
        <v>1</v>
      </c>
      <c r="E25" s="74" t="s">
        <v>17</v>
      </c>
      <c r="F25" s="79"/>
      <c r="G25" s="80"/>
      <c r="H25" s="81"/>
      <c r="J25" s="73">
        <v>1</v>
      </c>
    </row>
    <row r="26" spans="1:10" ht="21.75" customHeight="1">
      <c r="A26" s="68">
        <v>11</v>
      </c>
      <c r="B26" s="68"/>
      <c r="C26" s="75" t="s">
        <v>191</v>
      </c>
      <c r="D26" s="73">
        <v>1</v>
      </c>
      <c r="E26" s="74" t="s">
        <v>17</v>
      </c>
      <c r="F26" s="79"/>
      <c r="G26" s="80"/>
      <c r="H26" s="81"/>
      <c r="J26" s="73">
        <v>1</v>
      </c>
    </row>
    <row r="27" spans="1:10" ht="21.75" customHeight="1">
      <c r="A27" s="68">
        <v>12</v>
      </c>
      <c r="B27" s="68"/>
      <c r="C27" s="75" t="s">
        <v>393</v>
      </c>
      <c r="D27" s="73">
        <v>3</v>
      </c>
      <c r="E27" s="74" t="s">
        <v>2</v>
      </c>
      <c r="F27" s="79"/>
      <c r="G27" s="80"/>
      <c r="H27" s="81"/>
      <c r="J27" s="73">
        <v>3</v>
      </c>
    </row>
    <row r="28" spans="1:10" ht="21.75" customHeight="1">
      <c r="A28" s="68">
        <v>13</v>
      </c>
      <c r="B28" s="68"/>
      <c r="C28" s="75" t="s">
        <v>192</v>
      </c>
      <c r="D28" s="73">
        <v>1</v>
      </c>
      <c r="E28" s="74" t="s">
        <v>17</v>
      </c>
      <c r="F28" s="79"/>
      <c r="G28" s="80"/>
      <c r="H28" s="81"/>
      <c r="J28" s="73">
        <v>1</v>
      </c>
    </row>
    <row r="29" spans="1:10" ht="21.75" customHeight="1">
      <c r="A29" s="68">
        <v>14</v>
      </c>
      <c r="B29" s="68"/>
      <c r="C29" s="75" t="s">
        <v>193</v>
      </c>
      <c r="D29" s="73">
        <v>1</v>
      </c>
      <c r="E29" s="74" t="s">
        <v>17</v>
      </c>
      <c r="F29" s="79"/>
      <c r="G29" s="80"/>
      <c r="H29" s="81"/>
      <c r="J29" s="73">
        <v>1</v>
      </c>
    </row>
    <row r="30" spans="1:10" ht="21.75" customHeight="1">
      <c r="A30" s="68">
        <v>15</v>
      </c>
      <c r="B30" s="68"/>
      <c r="C30" s="75" t="s">
        <v>194</v>
      </c>
      <c r="D30" s="73">
        <v>1</v>
      </c>
      <c r="E30" s="74" t="s">
        <v>17</v>
      </c>
      <c r="F30" s="79"/>
      <c r="G30" s="80"/>
      <c r="H30" s="81"/>
      <c r="J30" s="73">
        <v>1</v>
      </c>
    </row>
    <row r="31" spans="1:10" ht="21.75" customHeight="1">
      <c r="A31" s="68">
        <v>16</v>
      </c>
      <c r="B31" s="68"/>
      <c r="C31" s="75" t="s">
        <v>195</v>
      </c>
      <c r="D31" s="73">
        <v>1</v>
      </c>
      <c r="E31" s="74" t="s">
        <v>17</v>
      </c>
      <c r="F31" s="79"/>
      <c r="G31" s="80"/>
      <c r="H31" s="81"/>
      <c r="J31" s="73">
        <v>1</v>
      </c>
    </row>
    <row r="32" spans="1:10" ht="21.75" customHeight="1">
      <c r="A32" s="68">
        <v>17</v>
      </c>
      <c r="B32" s="68"/>
      <c r="C32" s="75" t="s">
        <v>196</v>
      </c>
      <c r="D32" s="73">
        <v>1</v>
      </c>
      <c r="E32" s="74" t="s">
        <v>17</v>
      </c>
      <c r="F32" s="79"/>
      <c r="G32" s="80"/>
      <c r="H32" s="81"/>
      <c r="J32" s="73">
        <v>1</v>
      </c>
    </row>
    <row r="33" spans="1:10" ht="21.75" customHeight="1">
      <c r="A33" s="68">
        <v>18</v>
      </c>
      <c r="B33" s="68"/>
      <c r="C33" s="75" t="s">
        <v>197</v>
      </c>
      <c r="D33" s="73">
        <v>1</v>
      </c>
      <c r="E33" s="74" t="s">
        <v>17</v>
      </c>
      <c r="F33" s="79"/>
      <c r="G33" s="80"/>
      <c r="H33" s="81"/>
      <c r="J33" s="73">
        <v>1</v>
      </c>
    </row>
    <row r="34" spans="1:10" ht="21.75" customHeight="1">
      <c r="A34" s="68">
        <v>19</v>
      </c>
      <c r="B34" s="68"/>
      <c r="C34" s="75" t="s">
        <v>198</v>
      </c>
      <c r="D34" s="73">
        <v>1</v>
      </c>
      <c r="E34" s="74" t="s">
        <v>17</v>
      </c>
      <c r="F34" s="79"/>
      <c r="G34" s="80"/>
      <c r="H34" s="81"/>
      <c r="J34" s="73">
        <v>1</v>
      </c>
    </row>
    <row r="35" spans="1:10" ht="21.75" customHeight="1">
      <c r="A35" s="68">
        <v>20</v>
      </c>
      <c r="B35" s="68"/>
      <c r="C35" s="75" t="s">
        <v>199</v>
      </c>
      <c r="D35" s="73">
        <v>1</v>
      </c>
      <c r="E35" s="74" t="s">
        <v>17</v>
      </c>
      <c r="F35" s="79"/>
      <c r="G35" s="80"/>
      <c r="H35" s="81"/>
      <c r="J35" s="73">
        <v>1</v>
      </c>
    </row>
    <row r="36" spans="1:10" ht="21.75" customHeight="1">
      <c r="A36" s="68">
        <v>21</v>
      </c>
      <c r="B36" s="68"/>
      <c r="C36" s="75" t="s">
        <v>200</v>
      </c>
      <c r="D36" s="73">
        <v>1</v>
      </c>
      <c r="E36" s="74" t="s">
        <v>17</v>
      </c>
      <c r="F36" s="79"/>
      <c r="G36" s="80"/>
      <c r="H36" s="81"/>
      <c r="J36" s="73">
        <v>1</v>
      </c>
    </row>
    <row r="37" spans="1:10" ht="21.75" customHeight="1">
      <c r="A37" s="68">
        <v>22</v>
      </c>
      <c r="B37" s="68"/>
      <c r="C37" s="75" t="s">
        <v>201</v>
      </c>
      <c r="D37" s="73">
        <v>1</v>
      </c>
      <c r="E37" s="74" t="s">
        <v>17</v>
      </c>
      <c r="F37" s="79"/>
      <c r="G37" s="80"/>
      <c r="H37" s="81"/>
      <c r="J37" s="73">
        <v>1</v>
      </c>
    </row>
    <row r="38" spans="1:10" ht="21.75" customHeight="1">
      <c r="A38" s="68">
        <v>23</v>
      </c>
      <c r="B38" s="68"/>
      <c r="C38" s="75" t="s">
        <v>202</v>
      </c>
      <c r="D38" s="73">
        <v>1</v>
      </c>
      <c r="E38" s="74" t="s">
        <v>17</v>
      </c>
      <c r="F38" s="79"/>
      <c r="G38" s="80"/>
      <c r="H38" s="81"/>
      <c r="J38" s="73">
        <v>1</v>
      </c>
    </row>
    <row r="39" spans="1:10" ht="21.75" customHeight="1">
      <c r="A39" s="68">
        <v>24</v>
      </c>
      <c r="B39" s="68"/>
      <c r="C39" s="75" t="s">
        <v>203</v>
      </c>
      <c r="D39" s="73">
        <v>1</v>
      </c>
      <c r="E39" s="74" t="s">
        <v>17</v>
      </c>
      <c r="F39" s="79"/>
      <c r="G39" s="80"/>
      <c r="H39" s="81"/>
      <c r="J39" s="73">
        <v>1</v>
      </c>
    </row>
    <row r="40" spans="1:10" ht="21.75" customHeight="1">
      <c r="A40" s="68">
        <v>25</v>
      </c>
      <c r="B40" s="68"/>
      <c r="C40" s="75" t="s">
        <v>204</v>
      </c>
      <c r="D40" s="73">
        <v>1</v>
      </c>
      <c r="E40" s="74" t="s">
        <v>17</v>
      </c>
      <c r="F40" s="79"/>
      <c r="G40" s="80"/>
      <c r="H40" s="81"/>
      <c r="J40" s="73">
        <v>1</v>
      </c>
    </row>
    <row r="41" spans="1:10" ht="21.75" customHeight="1">
      <c r="A41" s="68">
        <v>26</v>
      </c>
      <c r="B41" s="68"/>
      <c r="C41" s="75" t="s">
        <v>205</v>
      </c>
      <c r="D41" s="73">
        <v>1</v>
      </c>
      <c r="E41" s="74" t="s">
        <v>17</v>
      </c>
      <c r="F41" s="79"/>
      <c r="G41" s="80"/>
      <c r="H41" s="81"/>
      <c r="J41" s="73">
        <v>1</v>
      </c>
    </row>
    <row r="42" spans="1:10" ht="21.75" customHeight="1">
      <c r="A42" s="68">
        <v>27</v>
      </c>
      <c r="B42" s="68"/>
      <c r="C42" s="75" t="s">
        <v>206</v>
      </c>
      <c r="D42" s="73">
        <v>1</v>
      </c>
      <c r="E42" s="74" t="s">
        <v>17</v>
      </c>
      <c r="F42" s="79"/>
      <c r="G42" s="80"/>
      <c r="H42" s="81"/>
      <c r="J42" s="73">
        <v>1</v>
      </c>
    </row>
    <row r="43" spans="1:10" ht="21.75" customHeight="1">
      <c r="A43" s="68">
        <v>28</v>
      </c>
      <c r="B43" s="68"/>
      <c r="C43" s="75" t="s">
        <v>207</v>
      </c>
      <c r="D43" s="73">
        <v>1</v>
      </c>
      <c r="E43" s="74" t="s">
        <v>17</v>
      </c>
      <c r="F43" s="79"/>
      <c r="G43" s="80"/>
      <c r="H43" s="81"/>
      <c r="J43" s="73">
        <v>1</v>
      </c>
    </row>
    <row r="44" spans="1:10" ht="21.75" customHeight="1">
      <c r="A44" s="68">
        <v>29</v>
      </c>
      <c r="B44" s="68"/>
      <c r="C44" s="75" t="s">
        <v>208</v>
      </c>
      <c r="D44" s="73">
        <v>1</v>
      </c>
      <c r="E44" s="74" t="s">
        <v>17</v>
      </c>
      <c r="F44" s="79"/>
      <c r="G44" s="80"/>
      <c r="H44" s="81"/>
      <c r="J44" s="73">
        <v>1</v>
      </c>
    </row>
    <row r="45" spans="1:10" ht="21.75" customHeight="1">
      <c r="A45" s="68">
        <v>30</v>
      </c>
      <c r="B45" s="68"/>
      <c r="C45" s="75" t="s">
        <v>209</v>
      </c>
      <c r="D45" s="73">
        <v>1</v>
      </c>
      <c r="E45" s="74" t="s">
        <v>17</v>
      </c>
      <c r="F45" s="79"/>
      <c r="G45" s="80"/>
      <c r="H45" s="81"/>
      <c r="J45" s="73">
        <v>1</v>
      </c>
    </row>
    <row r="46" spans="1:10" ht="21.75" customHeight="1">
      <c r="A46" s="68">
        <v>31</v>
      </c>
      <c r="B46" s="68"/>
      <c r="C46" s="75" t="s">
        <v>210</v>
      </c>
      <c r="D46" s="73">
        <v>1</v>
      </c>
      <c r="E46" s="74" t="s">
        <v>17</v>
      </c>
      <c r="F46" s="79"/>
      <c r="G46" s="80"/>
      <c r="H46" s="81"/>
      <c r="J46" s="73">
        <v>1</v>
      </c>
    </row>
    <row r="47" spans="1:10" ht="21.75" customHeight="1">
      <c r="A47" s="68">
        <v>32</v>
      </c>
      <c r="B47" s="68"/>
      <c r="C47" s="75" t="s">
        <v>211</v>
      </c>
      <c r="D47" s="73">
        <v>1</v>
      </c>
      <c r="E47" s="74" t="s">
        <v>17</v>
      </c>
      <c r="F47" s="79"/>
      <c r="G47" s="80"/>
      <c r="H47" s="81"/>
      <c r="J47" s="73">
        <v>1</v>
      </c>
    </row>
    <row r="48" spans="1:10" ht="21.75" customHeight="1">
      <c r="A48" s="68">
        <v>33</v>
      </c>
      <c r="B48" s="68"/>
      <c r="C48" s="75" t="s">
        <v>212</v>
      </c>
      <c r="D48" s="73">
        <v>1</v>
      </c>
      <c r="E48" s="74" t="s">
        <v>17</v>
      </c>
      <c r="F48" s="79"/>
      <c r="G48" s="80"/>
      <c r="H48" s="81"/>
      <c r="J48" s="73">
        <v>1</v>
      </c>
    </row>
    <row r="49" spans="1:10" ht="21.75" customHeight="1">
      <c r="A49" s="68">
        <v>34</v>
      </c>
      <c r="B49" s="68"/>
      <c r="C49" s="75" t="s">
        <v>213</v>
      </c>
      <c r="D49" s="73">
        <v>1</v>
      </c>
      <c r="E49" s="74" t="s">
        <v>17</v>
      </c>
      <c r="F49" s="74"/>
      <c r="G49" s="70"/>
      <c r="H49" s="70"/>
      <c r="J49" s="73">
        <v>1</v>
      </c>
    </row>
    <row r="50" spans="1:10" ht="21.75" customHeight="1">
      <c r="A50" s="68">
        <v>35</v>
      </c>
      <c r="B50" s="68"/>
      <c r="C50" s="75" t="s">
        <v>214</v>
      </c>
      <c r="D50" s="73">
        <v>1</v>
      </c>
      <c r="E50" s="74" t="s">
        <v>17</v>
      </c>
      <c r="F50" s="74"/>
      <c r="G50" s="70"/>
      <c r="H50" s="70"/>
      <c r="J50" s="73">
        <v>1</v>
      </c>
    </row>
    <row r="51" spans="1:10" ht="21.75" customHeight="1">
      <c r="A51" s="68">
        <v>36</v>
      </c>
      <c r="B51" s="68"/>
      <c r="C51" s="75" t="s">
        <v>215</v>
      </c>
      <c r="D51" s="73">
        <v>1</v>
      </c>
      <c r="E51" s="74" t="s">
        <v>17</v>
      </c>
      <c r="F51" s="74"/>
      <c r="G51" s="70"/>
      <c r="H51" s="70"/>
      <c r="J51" s="73">
        <v>1</v>
      </c>
    </row>
    <row r="52" spans="1:10" ht="21.75" customHeight="1">
      <c r="A52" s="68">
        <v>37</v>
      </c>
      <c r="B52" s="68"/>
      <c r="C52" s="75" t="s">
        <v>216</v>
      </c>
      <c r="D52" s="73">
        <v>1</v>
      </c>
      <c r="E52" s="74" t="s">
        <v>17</v>
      </c>
      <c r="F52" s="74"/>
      <c r="G52" s="70"/>
      <c r="H52" s="70"/>
      <c r="J52" s="73">
        <v>1</v>
      </c>
    </row>
    <row r="53" spans="1:10" ht="21.75" customHeight="1">
      <c r="A53" s="68">
        <v>38</v>
      </c>
      <c r="B53" s="68"/>
      <c r="C53" s="75" t="s">
        <v>217</v>
      </c>
      <c r="D53" s="73">
        <v>1</v>
      </c>
      <c r="E53" s="74" t="s">
        <v>17</v>
      </c>
      <c r="F53" s="74"/>
      <c r="G53" s="70"/>
      <c r="H53" s="70"/>
      <c r="J53" s="73">
        <v>1</v>
      </c>
    </row>
    <row r="54" spans="1:10" ht="21.75" customHeight="1">
      <c r="A54" s="68">
        <v>39</v>
      </c>
      <c r="B54" s="68"/>
      <c r="C54" s="75" t="s">
        <v>218</v>
      </c>
      <c r="D54" s="73">
        <v>1</v>
      </c>
      <c r="E54" s="74" t="s">
        <v>17</v>
      </c>
      <c r="F54" s="74"/>
      <c r="G54" s="70"/>
      <c r="H54" s="70"/>
      <c r="J54" s="73">
        <v>1</v>
      </c>
    </row>
    <row r="55" spans="1:10" ht="21.75" customHeight="1">
      <c r="A55" s="68">
        <v>40</v>
      </c>
      <c r="B55" s="68"/>
      <c r="C55" s="75" t="s">
        <v>219</v>
      </c>
      <c r="D55" s="73">
        <v>1</v>
      </c>
      <c r="E55" s="74" t="s">
        <v>17</v>
      </c>
      <c r="F55" s="74"/>
      <c r="G55" s="70"/>
      <c r="H55" s="70"/>
      <c r="J55" s="73">
        <v>1</v>
      </c>
    </row>
    <row r="56" spans="1:10" ht="21.75" customHeight="1">
      <c r="A56" s="68">
        <v>41</v>
      </c>
      <c r="B56" s="68"/>
      <c r="C56" s="75" t="s">
        <v>220</v>
      </c>
      <c r="D56" s="73">
        <v>1</v>
      </c>
      <c r="E56" s="74" t="s">
        <v>17</v>
      </c>
      <c r="F56" s="74"/>
      <c r="G56" s="70"/>
      <c r="H56" s="70"/>
      <c r="J56" s="73">
        <v>1</v>
      </c>
    </row>
    <row r="57" spans="1:10" ht="21.75" customHeight="1">
      <c r="A57" s="68">
        <v>42</v>
      </c>
      <c r="B57" s="68"/>
      <c r="C57" s="75" t="s">
        <v>221</v>
      </c>
      <c r="D57" s="73">
        <v>1</v>
      </c>
      <c r="E57" s="74" t="s">
        <v>17</v>
      </c>
      <c r="F57" s="79"/>
      <c r="G57" s="80"/>
      <c r="H57" s="81"/>
      <c r="J57" s="73">
        <v>1</v>
      </c>
    </row>
    <row r="58" spans="1:10" ht="21.75" customHeight="1">
      <c r="A58" s="68">
        <v>43</v>
      </c>
      <c r="B58" s="68"/>
      <c r="C58" s="75" t="s">
        <v>224</v>
      </c>
      <c r="D58" s="73">
        <v>1</v>
      </c>
      <c r="E58" s="74" t="s">
        <v>17</v>
      </c>
      <c r="F58" s="79"/>
      <c r="G58" s="80"/>
      <c r="H58" s="81"/>
      <c r="J58" s="73">
        <v>1</v>
      </c>
    </row>
    <row r="59" spans="1:10" ht="21.75" customHeight="1">
      <c r="A59" s="68">
        <v>44</v>
      </c>
      <c r="B59" s="68"/>
      <c r="C59" s="75" t="s">
        <v>225</v>
      </c>
      <c r="D59" s="73">
        <v>1</v>
      </c>
      <c r="E59" s="74" t="s">
        <v>17</v>
      </c>
      <c r="F59" s="79"/>
      <c r="G59" s="80"/>
      <c r="H59" s="81"/>
      <c r="J59" s="73">
        <v>1</v>
      </c>
    </row>
    <row r="60" spans="1:10" ht="21.75" customHeight="1">
      <c r="A60" s="68">
        <v>45</v>
      </c>
      <c r="B60" s="68"/>
      <c r="C60" s="75" t="s">
        <v>226</v>
      </c>
      <c r="D60" s="73">
        <v>1</v>
      </c>
      <c r="E60" s="74" t="s">
        <v>17</v>
      </c>
      <c r="F60" s="79"/>
      <c r="G60" s="80"/>
      <c r="H60" s="81"/>
      <c r="J60" s="73">
        <v>1</v>
      </c>
    </row>
    <row r="61" spans="1:10" ht="21.75" customHeight="1">
      <c r="A61" s="68">
        <v>46</v>
      </c>
      <c r="B61" s="68"/>
      <c r="C61" s="75" t="s">
        <v>227</v>
      </c>
      <c r="D61" s="73">
        <v>1</v>
      </c>
      <c r="E61" s="74" t="s">
        <v>17</v>
      </c>
      <c r="F61" s="79"/>
      <c r="G61" s="80"/>
      <c r="H61" s="81"/>
      <c r="J61" s="73">
        <v>1</v>
      </c>
    </row>
    <row r="62" spans="1:10" ht="21.75" customHeight="1">
      <c r="A62" s="68">
        <v>47</v>
      </c>
      <c r="B62" s="68"/>
      <c r="C62" s="75" t="s">
        <v>228</v>
      </c>
      <c r="D62" s="73">
        <v>1</v>
      </c>
      <c r="E62" s="74" t="s">
        <v>17</v>
      </c>
      <c r="F62" s="79"/>
      <c r="G62" s="80"/>
      <c r="H62" s="81"/>
      <c r="J62" s="73">
        <v>1</v>
      </c>
    </row>
    <row r="63" spans="1:10" ht="21.75" customHeight="1">
      <c r="A63" s="68">
        <v>48</v>
      </c>
      <c r="B63" s="68"/>
      <c r="C63" s="75" t="s">
        <v>229</v>
      </c>
      <c r="D63" s="73">
        <v>1</v>
      </c>
      <c r="E63" s="74" t="s">
        <v>17</v>
      </c>
      <c r="F63" s="79"/>
      <c r="G63" s="80"/>
      <c r="H63" s="81"/>
      <c r="J63" s="73">
        <v>1</v>
      </c>
    </row>
    <row r="64" spans="1:10" ht="21.75" customHeight="1">
      <c r="A64" s="68">
        <v>49</v>
      </c>
      <c r="B64" s="68"/>
      <c r="C64" s="75" t="s">
        <v>230</v>
      </c>
      <c r="D64" s="73">
        <v>1</v>
      </c>
      <c r="E64" s="74" t="s">
        <v>17</v>
      </c>
      <c r="F64" s="79"/>
      <c r="G64" s="80"/>
      <c r="H64" s="81"/>
      <c r="J64" s="73">
        <v>1</v>
      </c>
    </row>
    <row r="65" spans="1:10" ht="21.75" customHeight="1">
      <c r="A65" s="68">
        <v>50</v>
      </c>
      <c r="B65" s="68"/>
      <c r="C65" s="75" t="s">
        <v>231</v>
      </c>
      <c r="D65" s="73">
        <v>1</v>
      </c>
      <c r="E65" s="74" t="s">
        <v>17</v>
      </c>
      <c r="F65" s="79"/>
      <c r="G65" s="80"/>
      <c r="H65" s="81"/>
      <c r="J65" s="73">
        <v>1</v>
      </c>
    </row>
    <row r="66" spans="1:10" ht="21.75" customHeight="1">
      <c r="A66" s="68">
        <v>51</v>
      </c>
      <c r="B66" s="68"/>
      <c r="C66" s="75" t="s">
        <v>232</v>
      </c>
      <c r="D66" s="73">
        <v>1</v>
      </c>
      <c r="E66" s="74" t="s">
        <v>17</v>
      </c>
      <c r="F66" s="79"/>
      <c r="G66" s="80"/>
      <c r="H66" s="81"/>
      <c r="J66" s="73">
        <v>1</v>
      </c>
    </row>
    <row r="67" spans="1:10" ht="21.75" customHeight="1">
      <c r="A67" s="68">
        <v>52</v>
      </c>
      <c r="B67" s="68"/>
      <c r="C67" s="75" t="s">
        <v>233</v>
      </c>
      <c r="D67" s="73">
        <v>1</v>
      </c>
      <c r="E67" s="74" t="s">
        <v>17</v>
      </c>
      <c r="F67" s="79"/>
      <c r="G67" s="80"/>
      <c r="H67" s="81"/>
      <c r="J67" s="73">
        <v>1</v>
      </c>
    </row>
    <row r="68" spans="1:10" ht="21.75" customHeight="1">
      <c r="A68" s="68">
        <v>53</v>
      </c>
      <c r="B68" s="68"/>
      <c r="C68" s="75" t="s">
        <v>234</v>
      </c>
      <c r="D68" s="73">
        <v>1</v>
      </c>
      <c r="E68" s="74" t="s">
        <v>17</v>
      </c>
      <c r="F68" s="79"/>
      <c r="G68" s="80"/>
      <c r="H68" s="81"/>
      <c r="J68" s="73">
        <v>1</v>
      </c>
    </row>
    <row r="69" spans="1:10" ht="21.75" customHeight="1">
      <c r="A69" s="68">
        <v>54</v>
      </c>
      <c r="B69" s="68"/>
      <c r="C69" s="75" t="s">
        <v>235</v>
      </c>
      <c r="D69" s="73">
        <v>1</v>
      </c>
      <c r="E69" s="74" t="s">
        <v>17</v>
      </c>
      <c r="F69" s="79"/>
      <c r="G69" s="80"/>
      <c r="H69" s="81"/>
      <c r="J69" s="73">
        <v>1</v>
      </c>
    </row>
    <row r="70" spans="1:10" ht="21.75" customHeight="1">
      <c r="A70" s="68">
        <v>55</v>
      </c>
      <c r="B70" s="68"/>
      <c r="C70" s="75" t="s">
        <v>222</v>
      </c>
      <c r="D70" s="73">
        <v>1</v>
      </c>
      <c r="E70" s="74" t="s">
        <v>17</v>
      </c>
      <c r="F70" s="79"/>
      <c r="G70" s="80"/>
      <c r="H70" s="81"/>
      <c r="J70" s="73">
        <v>1</v>
      </c>
    </row>
    <row r="71" spans="1:10" ht="21.75" customHeight="1">
      <c r="A71" s="68">
        <v>56</v>
      </c>
      <c r="B71" s="68"/>
      <c r="C71" s="75" t="s">
        <v>223</v>
      </c>
      <c r="D71" s="73">
        <v>1</v>
      </c>
      <c r="E71" s="74" t="s">
        <v>17</v>
      </c>
      <c r="F71" s="79"/>
      <c r="G71" s="80"/>
      <c r="H71" s="81"/>
      <c r="J71" s="73">
        <v>1</v>
      </c>
    </row>
    <row r="72" spans="1:10" ht="21.75" customHeight="1">
      <c r="A72" s="68">
        <v>57</v>
      </c>
      <c r="B72" s="68"/>
      <c r="C72" s="75" t="s">
        <v>236</v>
      </c>
      <c r="D72" s="73">
        <v>1</v>
      </c>
      <c r="E72" s="74" t="s">
        <v>17</v>
      </c>
      <c r="F72" s="79"/>
      <c r="G72" s="80"/>
      <c r="H72" s="81"/>
      <c r="J72" s="73">
        <v>1</v>
      </c>
    </row>
    <row r="73" spans="1:10" ht="21.75" customHeight="1">
      <c r="A73" s="68">
        <v>58</v>
      </c>
      <c r="B73" s="68"/>
      <c r="C73" s="75" t="s">
        <v>237</v>
      </c>
      <c r="D73" s="73">
        <v>1</v>
      </c>
      <c r="E73" s="74" t="s">
        <v>17</v>
      </c>
      <c r="F73" s="79"/>
      <c r="G73" s="80"/>
      <c r="H73" s="81"/>
      <c r="J73" s="73">
        <v>1</v>
      </c>
    </row>
    <row r="74" spans="1:10" ht="21.75" customHeight="1">
      <c r="A74" s="68">
        <v>59</v>
      </c>
      <c r="B74" s="68"/>
      <c r="C74" s="75" t="s">
        <v>238</v>
      </c>
      <c r="D74" s="73">
        <v>1</v>
      </c>
      <c r="E74" s="74" t="s">
        <v>17</v>
      </c>
      <c r="F74" s="79"/>
      <c r="G74" s="80"/>
      <c r="H74" s="81"/>
      <c r="J74" s="73">
        <v>1</v>
      </c>
    </row>
    <row r="75" spans="1:10" ht="21.75" customHeight="1">
      <c r="A75" s="68">
        <v>60</v>
      </c>
      <c r="B75" s="68"/>
      <c r="C75" s="75" t="s">
        <v>239</v>
      </c>
      <c r="D75" s="73">
        <v>1</v>
      </c>
      <c r="E75" s="74" t="s">
        <v>17</v>
      </c>
      <c r="F75" s="79"/>
      <c r="G75" s="80"/>
      <c r="H75" s="81"/>
      <c r="J75" s="73">
        <v>1</v>
      </c>
    </row>
    <row r="76" spans="1:10" ht="21.75" customHeight="1">
      <c r="A76" s="68">
        <v>61</v>
      </c>
      <c r="B76" s="68"/>
      <c r="C76" s="75" t="s">
        <v>240</v>
      </c>
      <c r="D76" s="73">
        <v>1</v>
      </c>
      <c r="E76" s="74" t="s">
        <v>17</v>
      </c>
      <c r="F76" s="79"/>
      <c r="G76" s="80"/>
      <c r="H76" s="81"/>
      <c r="J76" s="73">
        <v>1</v>
      </c>
    </row>
    <row r="77" spans="1:10" ht="21.75" customHeight="1">
      <c r="A77" s="68">
        <v>62</v>
      </c>
      <c r="B77" s="68"/>
      <c r="C77" s="75" t="s">
        <v>241</v>
      </c>
      <c r="D77" s="73">
        <v>1</v>
      </c>
      <c r="E77" s="74" t="s">
        <v>17</v>
      </c>
      <c r="F77" s="79"/>
      <c r="G77" s="80"/>
      <c r="H77" s="81"/>
      <c r="J77" s="73">
        <v>1</v>
      </c>
    </row>
    <row r="78" spans="1:10" ht="21.75" customHeight="1">
      <c r="A78" s="68">
        <v>63</v>
      </c>
      <c r="B78" s="68"/>
      <c r="C78" s="75" t="s">
        <v>242</v>
      </c>
      <c r="D78" s="73">
        <v>1</v>
      </c>
      <c r="E78" s="74" t="s">
        <v>17</v>
      </c>
      <c r="F78" s="79"/>
      <c r="G78" s="80"/>
      <c r="H78" s="81"/>
      <c r="J78" s="73">
        <v>1</v>
      </c>
    </row>
    <row r="79" spans="1:10" ht="21.75" customHeight="1">
      <c r="A79" s="68">
        <v>64</v>
      </c>
      <c r="B79" s="68"/>
      <c r="C79" s="75" t="s">
        <v>243</v>
      </c>
      <c r="D79" s="73">
        <v>1</v>
      </c>
      <c r="E79" s="74" t="s">
        <v>17</v>
      </c>
      <c r="F79" s="79"/>
      <c r="G79" s="80"/>
      <c r="H79" s="81"/>
      <c r="J79" s="73">
        <v>1</v>
      </c>
    </row>
    <row r="80" spans="1:10" ht="21.75" customHeight="1">
      <c r="A80" s="68">
        <v>65</v>
      </c>
      <c r="B80" s="68"/>
      <c r="C80" s="75" t="s">
        <v>244</v>
      </c>
      <c r="D80" s="73">
        <v>1</v>
      </c>
      <c r="E80" s="74" t="s">
        <v>17</v>
      </c>
      <c r="F80" s="79"/>
      <c r="G80" s="80"/>
      <c r="H80" s="81"/>
      <c r="J80" s="73">
        <v>1</v>
      </c>
    </row>
    <row r="81" spans="1:10" ht="21.75" customHeight="1">
      <c r="A81" s="68">
        <v>66</v>
      </c>
      <c r="B81" s="68"/>
      <c r="C81" s="75" t="s">
        <v>245</v>
      </c>
      <c r="D81" s="73">
        <v>1</v>
      </c>
      <c r="E81" s="74" t="s">
        <v>17</v>
      </c>
      <c r="F81" s="79"/>
      <c r="G81" s="80"/>
      <c r="H81" s="81"/>
      <c r="J81" s="73">
        <v>1</v>
      </c>
    </row>
    <row r="82" spans="1:10" ht="21.75" customHeight="1">
      <c r="A82" s="68">
        <v>67</v>
      </c>
      <c r="B82" s="68"/>
      <c r="C82" s="75" t="s">
        <v>246</v>
      </c>
      <c r="D82" s="73">
        <v>1</v>
      </c>
      <c r="E82" s="74" t="s">
        <v>17</v>
      </c>
      <c r="F82" s="79"/>
      <c r="G82" s="80"/>
      <c r="H82" s="81"/>
      <c r="J82" s="73">
        <v>1</v>
      </c>
    </row>
    <row r="83" spans="1:10" ht="21.75" customHeight="1">
      <c r="A83" s="68">
        <v>68</v>
      </c>
      <c r="B83" s="68"/>
      <c r="C83" s="75" t="s">
        <v>247</v>
      </c>
      <c r="D83" s="73">
        <v>1</v>
      </c>
      <c r="E83" s="74" t="s">
        <v>17</v>
      </c>
      <c r="F83" s="79"/>
      <c r="G83" s="80"/>
      <c r="H83" s="81"/>
      <c r="J83" s="73">
        <v>1</v>
      </c>
    </row>
    <row r="84" spans="1:10" ht="21.75" customHeight="1">
      <c r="A84" s="68">
        <v>69</v>
      </c>
      <c r="B84" s="68"/>
      <c r="C84" s="75" t="s">
        <v>248</v>
      </c>
      <c r="D84" s="73">
        <v>1</v>
      </c>
      <c r="E84" s="74" t="s">
        <v>17</v>
      </c>
      <c r="F84" s="79"/>
      <c r="G84" s="80"/>
      <c r="H84" s="81"/>
      <c r="J84" s="73">
        <v>1</v>
      </c>
    </row>
    <row r="85" spans="1:10" ht="21.75" customHeight="1">
      <c r="A85" s="68">
        <v>70</v>
      </c>
      <c r="B85" s="68"/>
      <c r="C85" s="75" t="s">
        <v>249</v>
      </c>
      <c r="D85" s="73">
        <v>1</v>
      </c>
      <c r="E85" s="74" t="s">
        <v>17</v>
      </c>
      <c r="F85" s="79"/>
      <c r="G85" s="80"/>
      <c r="H85" s="81"/>
      <c r="J85" s="73">
        <v>1</v>
      </c>
    </row>
    <row r="86" spans="1:10" ht="21.75" customHeight="1">
      <c r="A86" s="68">
        <v>71</v>
      </c>
      <c r="B86" s="68"/>
      <c r="C86" s="75" t="s">
        <v>262</v>
      </c>
      <c r="D86" s="73">
        <v>2</v>
      </c>
      <c r="E86" s="74" t="s">
        <v>17</v>
      </c>
      <c r="F86" s="79"/>
      <c r="G86" s="80"/>
      <c r="H86" s="81"/>
      <c r="J86" s="73">
        <v>2</v>
      </c>
    </row>
    <row r="87" spans="1:10" s="64" customFormat="1" ht="80.25" customHeight="1">
      <c r="A87" s="67" t="s">
        <v>398</v>
      </c>
      <c r="B87" s="74" t="s">
        <v>139</v>
      </c>
      <c r="C87" s="72" t="s">
        <v>1766</v>
      </c>
      <c r="D87" s="82"/>
      <c r="E87" s="82"/>
      <c r="F87" s="71"/>
      <c r="G87" s="76"/>
      <c r="H87" s="71"/>
      <c r="J87" s="82"/>
    </row>
    <row r="88" spans="1:10" s="64" customFormat="1" ht="20.25" customHeight="1">
      <c r="A88" s="67">
        <v>1</v>
      </c>
      <c r="B88" s="68"/>
      <c r="C88" s="75" t="s">
        <v>263</v>
      </c>
      <c r="D88" s="112">
        <v>1</v>
      </c>
      <c r="E88" s="74" t="s">
        <v>2</v>
      </c>
      <c r="F88" s="71"/>
      <c r="G88" s="76"/>
      <c r="H88" s="77"/>
      <c r="J88" s="112">
        <v>1</v>
      </c>
    </row>
    <row r="89" spans="1:10" s="64" customFormat="1" ht="20.25" customHeight="1">
      <c r="A89" s="67">
        <v>2</v>
      </c>
      <c r="B89" s="68"/>
      <c r="C89" s="75" t="s">
        <v>264</v>
      </c>
      <c r="D89" s="112">
        <v>1</v>
      </c>
      <c r="E89" s="74" t="s">
        <v>2</v>
      </c>
      <c r="F89" s="71"/>
      <c r="G89" s="76"/>
      <c r="H89" s="77"/>
      <c r="J89" s="112">
        <v>1</v>
      </c>
    </row>
    <row r="90" spans="1:10" s="64" customFormat="1" ht="20.25" customHeight="1">
      <c r="A90" s="67">
        <v>3</v>
      </c>
      <c r="B90" s="68"/>
      <c r="C90" s="75" t="s">
        <v>265</v>
      </c>
      <c r="D90" s="112">
        <v>2</v>
      </c>
      <c r="E90" s="74" t="s">
        <v>2</v>
      </c>
      <c r="F90" s="71"/>
      <c r="G90" s="76"/>
      <c r="H90" s="77"/>
      <c r="J90" s="112">
        <v>2</v>
      </c>
    </row>
    <row r="91" spans="1:10" s="64" customFormat="1" ht="20.25" customHeight="1">
      <c r="A91" s="67">
        <v>4</v>
      </c>
      <c r="B91" s="68"/>
      <c r="C91" s="75" t="s">
        <v>266</v>
      </c>
      <c r="D91" s="112">
        <v>1</v>
      </c>
      <c r="E91" s="74" t="s">
        <v>2</v>
      </c>
      <c r="F91" s="71"/>
      <c r="G91" s="76"/>
      <c r="H91" s="77"/>
      <c r="J91" s="112">
        <v>1</v>
      </c>
    </row>
    <row r="92" spans="1:10" s="64" customFormat="1" ht="20.25" customHeight="1">
      <c r="A92" s="67">
        <v>5</v>
      </c>
      <c r="B92" s="68"/>
      <c r="C92" s="75" t="s">
        <v>267</v>
      </c>
      <c r="D92" s="112">
        <v>1</v>
      </c>
      <c r="E92" s="74" t="s">
        <v>2</v>
      </c>
      <c r="F92" s="71"/>
      <c r="G92" s="76"/>
      <c r="H92" s="77"/>
      <c r="J92" s="112">
        <v>1</v>
      </c>
    </row>
    <row r="93" spans="1:10" s="64" customFormat="1" ht="20.25" customHeight="1">
      <c r="A93" s="67">
        <v>6</v>
      </c>
      <c r="B93" s="68"/>
      <c r="C93" s="75" t="s">
        <v>268</v>
      </c>
      <c r="D93" s="112">
        <v>3</v>
      </c>
      <c r="E93" s="74" t="s">
        <v>2</v>
      </c>
      <c r="F93" s="71"/>
      <c r="G93" s="76"/>
      <c r="H93" s="77"/>
      <c r="J93" s="112">
        <v>3</v>
      </c>
    </row>
    <row r="94" spans="1:10" s="64" customFormat="1" ht="20.25" customHeight="1">
      <c r="A94" s="67">
        <v>7</v>
      </c>
      <c r="B94" s="68"/>
      <c r="C94" s="75" t="s">
        <v>269</v>
      </c>
      <c r="D94" s="112">
        <v>4</v>
      </c>
      <c r="E94" s="74" t="s">
        <v>2</v>
      </c>
      <c r="F94" s="71"/>
      <c r="G94" s="76"/>
      <c r="H94" s="77"/>
      <c r="J94" s="112">
        <v>4</v>
      </c>
    </row>
    <row r="95" spans="1:10" s="64" customFormat="1" ht="20.25" customHeight="1">
      <c r="A95" s="67">
        <v>8</v>
      </c>
      <c r="B95" s="68"/>
      <c r="C95" s="75" t="s">
        <v>270</v>
      </c>
      <c r="D95" s="112">
        <v>1</v>
      </c>
      <c r="E95" s="74" t="s">
        <v>2</v>
      </c>
      <c r="F95" s="71"/>
      <c r="G95" s="76"/>
      <c r="H95" s="77"/>
      <c r="J95" s="112">
        <v>1</v>
      </c>
    </row>
    <row r="96" spans="1:10" s="64" customFormat="1" ht="20.25" customHeight="1">
      <c r="A96" s="67">
        <v>9</v>
      </c>
      <c r="B96" s="68"/>
      <c r="C96" s="75" t="s">
        <v>271</v>
      </c>
      <c r="D96" s="112">
        <v>1</v>
      </c>
      <c r="E96" s="74" t="s">
        <v>2</v>
      </c>
      <c r="F96" s="71"/>
      <c r="G96" s="76"/>
      <c r="H96" s="77"/>
      <c r="J96" s="112">
        <v>1</v>
      </c>
    </row>
    <row r="97" spans="1:10" s="64" customFormat="1" ht="20.25" customHeight="1">
      <c r="A97" s="67">
        <v>10</v>
      </c>
      <c r="B97" s="68"/>
      <c r="C97" s="75" t="s">
        <v>272</v>
      </c>
      <c r="D97" s="112">
        <v>1</v>
      </c>
      <c r="E97" s="74" t="s">
        <v>2</v>
      </c>
      <c r="F97" s="71"/>
      <c r="G97" s="76"/>
      <c r="H97" s="77"/>
      <c r="J97" s="112">
        <v>1</v>
      </c>
    </row>
    <row r="98" spans="1:10" s="64" customFormat="1" ht="20.25" customHeight="1">
      <c r="A98" s="67">
        <v>11</v>
      </c>
      <c r="B98" s="68"/>
      <c r="C98" s="75" t="s">
        <v>273</v>
      </c>
      <c r="D98" s="112">
        <v>1</v>
      </c>
      <c r="E98" s="74" t="s">
        <v>2</v>
      </c>
      <c r="F98" s="71"/>
      <c r="G98" s="76"/>
      <c r="H98" s="77"/>
      <c r="J98" s="112">
        <v>1</v>
      </c>
    </row>
    <row r="99" spans="1:10" s="64" customFormat="1" ht="20.25" customHeight="1">
      <c r="A99" s="67">
        <v>12</v>
      </c>
      <c r="B99" s="68"/>
      <c r="C99" s="75" t="s">
        <v>274</v>
      </c>
      <c r="D99" s="112">
        <v>1</v>
      </c>
      <c r="E99" s="74" t="s">
        <v>2</v>
      </c>
      <c r="F99" s="71"/>
      <c r="G99" s="76"/>
      <c r="H99" s="77"/>
      <c r="J99" s="112">
        <v>1</v>
      </c>
    </row>
    <row r="100" spans="1:10" s="64" customFormat="1" ht="20.25" customHeight="1">
      <c r="A100" s="67">
        <v>13</v>
      </c>
      <c r="B100" s="68"/>
      <c r="C100" s="75" t="s">
        <v>275</v>
      </c>
      <c r="D100" s="112">
        <v>2</v>
      </c>
      <c r="E100" s="74" t="s">
        <v>2</v>
      </c>
      <c r="F100" s="71"/>
      <c r="G100" s="76"/>
      <c r="H100" s="77"/>
      <c r="J100" s="112">
        <v>2</v>
      </c>
    </row>
    <row r="101" spans="1:10" s="64" customFormat="1" ht="20.25" customHeight="1">
      <c r="A101" s="67">
        <v>14</v>
      </c>
      <c r="B101" s="68"/>
      <c r="C101" s="75" t="s">
        <v>276</v>
      </c>
      <c r="D101" s="112">
        <v>2</v>
      </c>
      <c r="E101" s="74" t="s">
        <v>2</v>
      </c>
      <c r="F101" s="71"/>
      <c r="G101" s="76"/>
      <c r="H101" s="77"/>
      <c r="J101" s="112">
        <v>2</v>
      </c>
    </row>
    <row r="102" spans="1:10" s="64" customFormat="1" ht="20.25" customHeight="1">
      <c r="A102" s="67">
        <v>15</v>
      </c>
      <c r="B102" s="68"/>
      <c r="C102" s="75" t="s">
        <v>277</v>
      </c>
      <c r="D102" s="112">
        <v>2</v>
      </c>
      <c r="E102" s="74" t="s">
        <v>2</v>
      </c>
      <c r="F102" s="71"/>
      <c r="G102" s="76"/>
      <c r="H102" s="77"/>
      <c r="J102" s="112">
        <v>2</v>
      </c>
    </row>
    <row r="103" spans="1:10" s="64" customFormat="1" ht="20.25" customHeight="1">
      <c r="A103" s="67">
        <v>16</v>
      </c>
      <c r="B103" s="68"/>
      <c r="C103" s="75" t="s">
        <v>278</v>
      </c>
      <c r="D103" s="112">
        <v>1</v>
      </c>
      <c r="E103" s="74" t="s">
        <v>2</v>
      </c>
      <c r="F103" s="71"/>
      <c r="G103" s="76"/>
      <c r="H103" s="77"/>
      <c r="J103" s="112">
        <v>1</v>
      </c>
    </row>
    <row r="104" spans="1:10" s="64" customFormat="1" ht="20.25" customHeight="1">
      <c r="A104" s="67">
        <v>17</v>
      </c>
      <c r="B104" s="68"/>
      <c r="C104" s="75" t="s">
        <v>279</v>
      </c>
      <c r="D104" s="112">
        <v>1</v>
      </c>
      <c r="E104" s="74" t="s">
        <v>2</v>
      </c>
      <c r="F104" s="71"/>
      <c r="G104" s="76"/>
      <c r="H104" s="77"/>
      <c r="J104" s="112">
        <v>1</v>
      </c>
    </row>
    <row r="105" spans="1:10" s="64" customFormat="1" ht="20.25" customHeight="1">
      <c r="A105" s="67">
        <v>18</v>
      </c>
      <c r="B105" s="68"/>
      <c r="C105" s="75" t="s">
        <v>280</v>
      </c>
      <c r="D105" s="112">
        <v>1</v>
      </c>
      <c r="E105" s="74" t="s">
        <v>2</v>
      </c>
      <c r="F105" s="71"/>
      <c r="G105" s="76"/>
      <c r="H105" s="77"/>
      <c r="J105" s="112">
        <v>1</v>
      </c>
    </row>
    <row r="106" spans="1:10" s="64" customFormat="1" ht="20.25" customHeight="1">
      <c r="A106" s="67">
        <v>19</v>
      </c>
      <c r="B106" s="68"/>
      <c r="C106" s="75" t="s">
        <v>281</v>
      </c>
      <c r="D106" s="112">
        <v>2</v>
      </c>
      <c r="E106" s="74" t="s">
        <v>2</v>
      </c>
      <c r="F106" s="71"/>
      <c r="G106" s="76"/>
      <c r="H106" s="77"/>
      <c r="J106" s="112">
        <v>2</v>
      </c>
    </row>
    <row r="107" spans="1:10" s="64" customFormat="1" ht="20.25" customHeight="1">
      <c r="A107" s="67">
        <v>20</v>
      </c>
      <c r="B107" s="68"/>
      <c r="C107" s="75" t="s">
        <v>282</v>
      </c>
      <c r="D107" s="112">
        <v>1</v>
      </c>
      <c r="E107" s="74" t="s">
        <v>2</v>
      </c>
      <c r="F107" s="71"/>
      <c r="G107" s="76"/>
      <c r="H107" s="77"/>
      <c r="J107" s="112">
        <v>1</v>
      </c>
    </row>
    <row r="108" spans="1:10" s="64" customFormat="1" ht="20.25" customHeight="1">
      <c r="A108" s="67">
        <v>21</v>
      </c>
      <c r="B108" s="68"/>
      <c r="C108" s="75" t="s">
        <v>283</v>
      </c>
      <c r="D108" s="112">
        <v>4</v>
      </c>
      <c r="E108" s="74" t="s">
        <v>2</v>
      </c>
      <c r="F108" s="71"/>
      <c r="G108" s="76"/>
      <c r="H108" s="77"/>
      <c r="J108" s="112">
        <v>4</v>
      </c>
    </row>
    <row r="109" spans="1:10" s="64" customFormat="1" ht="20.25" customHeight="1">
      <c r="A109" s="67">
        <v>22</v>
      </c>
      <c r="B109" s="68"/>
      <c r="C109" s="75" t="s">
        <v>284</v>
      </c>
      <c r="D109" s="112">
        <v>2</v>
      </c>
      <c r="E109" s="74" t="s">
        <v>2</v>
      </c>
      <c r="F109" s="71"/>
      <c r="G109" s="76"/>
      <c r="H109" s="77"/>
      <c r="J109" s="112">
        <v>2</v>
      </c>
    </row>
    <row r="110" spans="1:10" s="64" customFormat="1" ht="20.25" customHeight="1">
      <c r="A110" s="67">
        <v>23</v>
      </c>
      <c r="B110" s="68"/>
      <c r="C110" s="75" t="s">
        <v>285</v>
      </c>
      <c r="D110" s="112">
        <v>1</v>
      </c>
      <c r="E110" s="74" t="s">
        <v>2</v>
      </c>
      <c r="F110" s="71"/>
      <c r="G110" s="76"/>
      <c r="H110" s="77"/>
      <c r="J110" s="112">
        <v>1</v>
      </c>
    </row>
    <row r="111" spans="1:10" s="64" customFormat="1" ht="20.25" customHeight="1">
      <c r="A111" s="67">
        <v>24</v>
      </c>
      <c r="B111" s="68"/>
      <c r="C111" s="75" t="s">
        <v>286</v>
      </c>
      <c r="D111" s="112">
        <v>1</v>
      </c>
      <c r="E111" s="74" t="s">
        <v>2</v>
      </c>
      <c r="F111" s="71"/>
      <c r="G111" s="76"/>
      <c r="H111" s="77"/>
      <c r="J111" s="112">
        <v>1</v>
      </c>
    </row>
    <row r="112" spans="1:10" s="64" customFormat="1" ht="20.25" customHeight="1">
      <c r="A112" s="67">
        <v>25</v>
      </c>
      <c r="B112" s="68"/>
      <c r="C112" s="75" t="s">
        <v>287</v>
      </c>
      <c r="D112" s="112">
        <v>1</v>
      </c>
      <c r="E112" s="74" t="s">
        <v>2</v>
      </c>
      <c r="F112" s="71"/>
      <c r="G112" s="76"/>
      <c r="H112" s="77"/>
      <c r="J112" s="112">
        <v>1</v>
      </c>
    </row>
    <row r="113" spans="1:10" s="64" customFormat="1" ht="20.25" customHeight="1">
      <c r="A113" s="67">
        <v>26</v>
      </c>
      <c r="B113" s="68"/>
      <c r="C113" s="75" t="s">
        <v>288</v>
      </c>
      <c r="D113" s="112">
        <v>1</v>
      </c>
      <c r="E113" s="74" t="s">
        <v>2</v>
      </c>
      <c r="F113" s="71"/>
      <c r="G113" s="76"/>
      <c r="H113" s="77"/>
      <c r="J113" s="112">
        <v>1</v>
      </c>
    </row>
    <row r="114" spans="1:10" s="64" customFormat="1" ht="20.25" customHeight="1">
      <c r="A114" s="67">
        <v>27</v>
      </c>
      <c r="B114" s="68"/>
      <c r="C114" s="75" t="s">
        <v>289</v>
      </c>
      <c r="D114" s="112">
        <v>1</v>
      </c>
      <c r="E114" s="74" t="s">
        <v>2</v>
      </c>
      <c r="F114" s="71"/>
      <c r="G114" s="76"/>
      <c r="H114" s="77"/>
      <c r="J114" s="112">
        <v>1</v>
      </c>
    </row>
    <row r="115" spans="1:10" s="64" customFormat="1" ht="20.25" customHeight="1">
      <c r="A115" s="67">
        <v>28</v>
      </c>
      <c r="B115" s="68"/>
      <c r="C115" s="75" t="s">
        <v>290</v>
      </c>
      <c r="D115" s="112">
        <v>1</v>
      </c>
      <c r="E115" s="74" t="s">
        <v>2</v>
      </c>
      <c r="F115" s="71"/>
      <c r="G115" s="76"/>
      <c r="H115" s="77"/>
      <c r="J115" s="112">
        <v>1</v>
      </c>
    </row>
    <row r="116" spans="1:10" s="64" customFormat="1" ht="20.25" customHeight="1">
      <c r="A116" s="67">
        <v>29</v>
      </c>
      <c r="B116" s="68"/>
      <c r="C116" s="75" t="s">
        <v>291</v>
      </c>
      <c r="D116" s="112">
        <v>1</v>
      </c>
      <c r="E116" s="74" t="s">
        <v>2</v>
      </c>
      <c r="F116" s="71"/>
      <c r="G116" s="76"/>
      <c r="H116" s="77"/>
      <c r="J116" s="112">
        <v>1</v>
      </c>
    </row>
    <row r="117" spans="1:10" s="64" customFormat="1" ht="20.25" customHeight="1">
      <c r="A117" s="67">
        <v>30</v>
      </c>
      <c r="B117" s="68"/>
      <c r="C117" s="75" t="s">
        <v>292</v>
      </c>
      <c r="D117" s="112">
        <v>1</v>
      </c>
      <c r="E117" s="74" t="s">
        <v>2</v>
      </c>
      <c r="F117" s="71"/>
      <c r="G117" s="76"/>
      <c r="H117" s="77"/>
      <c r="J117" s="112">
        <v>1</v>
      </c>
    </row>
    <row r="118" spans="1:10" s="64" customFormat="1" ht="20.25" customHeight="1">
      <c r="A118" s="67">
        <v>31</v>
      </c>
      <c r="B118" s="68"/>
      <c r="C118" s="75" t="s">
        <v>293</v>
      </c>
      <c r="D118" s="112">
        <v>1</v>
      </c>
      <c r="E118" s="74" t="s">
        <v>2</v>
      </c>
      <c r="F118" s="71"/>
      <c r="G118" s="76"/>
      <c r="H118" s="77"/>
      <c r="J118" s="112">
        <v>1</v>
      </c>
    </row>
    <row r="119" spans="1:10" s="64" customFormat="1" ht="20.25" customHeight="1">
      <c r="A119" s="67">
        <v>32</v>
      </c>
      <c r="B119" s="68"/>
      <c r="C119" s="75" t="s">
        <v>294</v>
      </c>
      <c r="D119" s="112">
        <v>1</v>
      </c>
      <c r="E119" s="74" t="s">
        <v>2</v>
      </c>
      <c r="F119" s="71"/>
      <c r="G119" s="76"/>
      <c r="H119" s="77"/>
      <c r="J119" s="112">
        <v>1</v>
      </c>
    </row>
    <row r="120" spans="1:10" s="64" customFormat="1" ht="20.25" customHeight="1">
      <c r="A120" s="67">
        <v>33</v>
      </c>
      <c r="B120" s="68"/>
      <c r="C120" s="75" t="s">
        <v>295</v>
      </c>
      <c r="D120" s="112">
        <v>1</v>
      </c>
      <c r="E120" s="74" t="s">
        <v>2</v>
      </c>
      <c r="F120" s="71"/>
      <c r="G120" s="76"/>
      <c r="H120" s="77"/>
      <c r="J120" s="112">
        <v>1</v>
      </c>
    </row>
    <row r="121" spans="1:10" s="64" customFormat="1" ht="20.25" customHeight="1">
      <c r="A121" s="67">
        <v>34</v>
      </c>
      <c r="B121" s="68"/>
      <c r="C121" s="75" t="s">
        <v>296</v>
      </c>
      <c r="D121" s="112">
        <v>1</v>
      </c>
      <c r="E121" s="74" t="s">
        <v>2</v>
      </c>
      <c r="F121" s="71"/>
      <c r="G121" s="76"/>
      <c r="H121" s="77"/>
      <c r="J121" s="112">
        <v>1</v>
      </c>
    </row>
    <row r="122" spans="1:10" s="64" customFormat="1" ht="20.25" customHeight="1">
      <c r="A122" s="67">
        <v>35</v>
      </c>
      <c r="B122" s="68"/>
      <c r="C122" s="75" t="s">
        <v>297</v>
      </c>
      <c r="D122" s="112">
        <v>1</v>
      </c>
      <c r="E122" s="74" t="s">
        <v>2</v>
      </c>
      <c r="F122" s="71"/>
      <c r="G122" s="76"/>
      <c r="H122" s="77"/>
      <c r="J122" s="112">
        <v>1</v>
      </c>
    </row>
    <row r="123" spans="1:10" s="64" customFormat="1" ht="20.25" customHeight="1">
      <c r="A123" s="67">
        <v>36</v>
      </c>
      <c r="B123" s="68"/>
      <c r="C123" s="75" t="s">
        <v>298</v>
      </c>
      <c r="D123" s="112">
        <v>1</v>
      </c>
      <c r="E123" s="74" t="s">
        <v>2</v>
      </c>
      <c r="F123" s="71"/>
      <c r="G123" s="76"/>
      <c r="H123" s="77"/>
      <c r="J123" s="112">
        <v>1</v>
      </c>
    </row>
    <row r="124" spans="1:10" s="64" customFormat="1" ht="20.25" customHeight="1">
      <c r="A124" s="67">
        <v>37</v>
      </c>
      <c r="B124" s="68"/>
      <c r="C124" s="75" t="s">
        <v>299</v>
      </c>
      <c r="D124" s="112">
        <v>1</v>
      </c>
      <c r="E124" s="74" t="s">
        <v>2</v>
      </c>
      <c r="F124" s="71"/>
      <c r="G124" s="76"/>
      <c r="H124" s="77"/>
      <c r="J124" s="112">
        <v>1</v>
      </c>
    </row>
    <row r="125" spans="1:10" s="64" customFormat="1" ht="20.25" customHeight="1">
      <c r="A125" s="67">
        <v>38</v>
      </c>
      <c r="B125" s="68"/>
      <c r="C125" s="75" t="s">
        <v>300</v>
      </c>
      <c r="D125" s="112">
        <v>1</v>
      </c>
      <c r="E125" s="74" t="s">
        <v>2</v>
      </c>
      <c r="F125" s="71"/>
      <c r="G125" s="76"/>
      <c r="H125" s="77"/>
      <c r="J125" s="112">
        <v>1</v>
      </c>
    </row>
    <row r="126" spans="1:10" s="64" customFormat="1" ht="20.25" customHeight="1">
      <c r="A126" s="67">
        <v>39</v>
      </c>
      <c r="B126" s="68"/>
      <c r="C126" s="75" t="s">
        <v>301</v>
      </c>
      <c r="D126" s="112">
        <v>1</v>
      </c>
      <c r="E126" s="74" t="s">
        <v>2</v>
      </c>
      <c r="F126" s="71"/>
      <c r="G126" s="76"/>
      <c r="H126" s="77"/>
      <c r="J126" s="112">
        <v>1</v>
      </c>
    </row>
    <row r="127" spans="1:10" s="64" customFormat="1" ht="20.25" customHeight="1">
      <c r="A127" s="67">
        <v>40</v>
      </c>
      <c r="B127" s="68"/>
      <c r="C127" s="75" t="s">
        <v>302</v>
      </c>
      <c r="D127" s="112">
        <v>1</v>
      </c>
      <c r="E127" s="74" t="s">
        <v>2</v>
      </c>
      <c r="F127" s="71"/>
      <c r="G127" s="76"/>
      <c r="H127" s="77"/>
      <c r="J127" s="112">
        <v>1</v>
      </c>
    </row>
    <row r="128" spans="1:10" s="64" customFormat="1" ht="20.25" customHeight="1">
      <c r="A128" s="67">
        <v>41</v>
      </c>
      <c r="B128" s="68"/>
      <c r="C128" s="75" t="s">
        <v>303</v>
      </c>
      <c r="D128" s="112">
        <v>1</v>
      </c>
      <c r="E128" s="74" t="s">
        <v>2</v>
      </c>
      <c r="F128" s="71"/>
      <c r="G128" s="76"/>
      <c r="H128" s="77"/>
      <c r="J128" s="112">
        <v>1</v>
      </c>
    </row>
    <row r="129" spans="1:12" s="64" customFormat="1" ht="20.25" customHeight="1">
      <c r="A129" s="67">
        <v>42</v>
      </c>
      <c r="B129" s="68"/>
      <c r="C129" s="75" t="s">
        <v>304</v>
      </c>
      <c r="D129" s="112">
        <v>1</v>
      </c>
      <c r="E129" s="74" t="s">
        <v>2</v>
      </c>
      <c r="F129" s="71"/>
      <c r="G129" s="76"/>
      <c r="H129" s="77"/>
      <c r="J129" s="112">
        <v>1</v>
      </c>
    </row>
    <row r="130" spans="1:12" s="64" customFormat="1" ht="20.25" customHeight="1">
      <c r="A130" s="67">
        <v>43</v>
      </c>
      <c r="B130" s="68"/>
      <c r="C130" s="75" t="s">
        <v>305</v>
      </c>
      <c r="D130" s="112">
        <v>1</v>
      </c>
      <c r="E130" s="74" t="s">
        <v>2</v>
      </c>
      <c r="F130" s="71"/>
      <c r="G130" s="76"/>
      <c r="H130" s="77"/>
      <c r="J130" s="112">
        <v>1</v>
      </c>
    </row>
    <row r="131" spans="1:12" s="64" customFormat="1" ht="20.25" customHeight="1">
      <c r="A131" s="67">
        <v>44</v>
      </c>
      <c r="B131" s="68"/>
      <c r="C131" s="75" t="s">
        <v>306</v>
      </c>
      <c r="D131" s="112">
        <v>1</v>
      </c>
      <c r="E131" s="74" t="s">
        <v>2</v>
      </c>
      <c r="F131" s="71"/>
      <c r="G131" s="76"/>
      <c r="H131" s="77"/>
      <c r="J131" s="112">
        <v>1</v>
      </c>
    </row>
    <row r="132" spans="1:12" s="64" customFormat="1" ht="20.25" customHeight="1">
      <c r="A132" s="67">
        <v>45</v>
      </c>
      <c r="B132" s="68"/>
      <c r="C132" s="75" t="s">
        <v>307</v>
      </c>
      <c r="D132" s="112">
        <v>1</v>
      </c>
      <c r="E132" s="74" t="s">
        <v>2</v>
      </c>
      <c r="F132" s="71"/>
      <c r="G132" s="76"/>
      <c r="H132" s="77"/>
      <c r="J132" s="112">
        <v>1</v>
      </c>
    </row>
    <row r="133" spans="1:12" s="64" customFormat="1" ht="20.25" customHeight="1">
      <c r="A133" s="67">
        <v>46</v>
      </c>
      <c r="B133" s="68"/>
      <c r="C133" s="75" t="s">
        <v>308</v>
      </c>
      <c r="D133" s="112">
        <v>1</v>
      </c>
      <c r="E133" s="74" t="s">
        <v>2</v>
      </c>
      <c r="F133" s="71"/>
      <c r="G133" s="76"/>
      <c r="H133" s="77"/>
      <c r="J133" s="112">
        <v>1</v>
      </c>
    </row>
    <row r="134" spans="1:12" s="64" customFormat="1" ht="20.25" customHeight="1">
      <c r="A134" s="67">
        <v>47</v>
      </c>
      <c r="B134" s="68"/>
      <c r="C134" s="75" t="s">
        <v>309</v>
      </c>
      <c r="D134" s="112">
        <v>1</v>
      </c>
      <c r="E134" s="74" t="s">
        <v>2</v>
      </c>
      <c r="F134" s="71"/>
      <c r="G134" s="76"/>
      <c r="H134" s="77"/>
      <c r="J134" s="112">
        <v>1</v>
      </c>
    </row>
    <row r="135" spans="1:12" s="50" customFormat="1" ht="58.5" customHeight="1">
      <c r="A135" s="67" t="s">
        <v>1251</v>
      </c>
      <c r="B135" s="74" t="s">
        <v>251</v>
      </c>
      <c r="C135" s="72" t="s">
        <v>1767</v>
      </c>
      <c r="D135" s="82"/>
      <c r="E135" s="82"/>
      <c r="F135" s="71"/>
      <c r="G135" s="76"/>
      <c r="H135" s="110"/>
      <c r="I135" s="107"/>
      <c r="J135" s="82"/>
      <c r="K135" s="108"/>
      <c r="L135" s="49"/>
    </row>
    <row r="136" spans="1:12" s="50" customFormat="1" ht="20.100000000000001" customHeight="1">
      <c r="A136" s="43"/>
      <c r="B136" s="43"/>
      <c r="C136" s="72" t="s">
        <v>56</v>
      </c>
      <c r="D136" s="46"/>
      <c r="E136" s="44"/>
      <c r="F136" s="48"/>
      <c r="G136" s="48"/>
      <c r="H136" s="111"/>
      <c r="I136" s="107"/>
      <c r="J136" s="46"/>
      <c r="K136" s="108"/>
      <c r="L136" s="49"/>
    </row>
    <row r="137" spans="1:12" s="50" customFormat="1" ht="20.100000000000001" customHeight="1">
      <c r="A137" s="75"/>
      <c r="B137" s="43"/>
      <c r="C137" s="97" t="s">
        <v>259</v>
      </c>
      <c r="D137" s="73">
        <v>5</v>
      </c>
      <c r="E137" s="74" t="s">
        <v>2</v>
      </c>
      <c r="F137" s="48"/>
      <c r="G137" s="48"/>
      <c r="H137" s="59"/>
      <c r="I137" s="60"/>
      <c r="J137" s="73">
        <v>5</v>
      </c>
      <c r="K137" s="60"/>
      <c r="L137" s="49"/>
    </row>
    <row r="138" spans="1:12" s="50" customFormat="1" ht="20.100000000000001" customHeight="1">
      <c r="A138" s="75"/>
      <c r="B138" s="43"/>
      <c r="C138" s="97" t="s">
        <v>260</v>
      </c>
      <c r="D138" s="73">
        <v>15</v>
      </c>
      <c r="E138" s="74" t="s">
        <v>2</v>
      </c>
      <c r="F138" s="48"/>
      <c r="G138" s="48"/>
      <c r="H138" s="59"/>
      <c r="I138" s="60"/>
      <c r="J138" s="73">
        <v>15</v>
      </c>
      <c r="K138" s="60"/>
      <c r="L138" s="49"/>
    </row>
    <row r="139" spans="1:12" s="50" customFormat="1" ht="20.100000000000001" customHeight="1">
      <c r="A139" s="75"/>
      <c r="B139" s="43"/>
      <c r="C139" s="72" t="s">
        <v>253</v>
      </c>
      <c r="D139" s="46"/>
      <c r="E139" s="44"/>
      <c r="F139" s="48"/>
      <c r="G139" s="48"/>
      <c r="H139" s="111"/>
      <c r="I139" s="107"/>
      <c r="J139" s="46"/>
      <c r="K139" s="108"/>
      <c r="L139" s="49"/>
    </row>
    <row r="140" spans="1:12" s="50" customFormat="1" ht="20.100000000000001" customHeight="1">
      <c r="A140" s="75"/>
      <c r="B140" s="43"/>
      <c r="C140" s="97" t="s">
        <v>259</v>
      </c>
      <c r="D140" s="73">
        <v>5</v>
      </c>
      <c r="E140" s="74" t="s">
        <v>2</v>
      </c>
      <c r="F140" s="48"/>
      <c r="G140" s="48"/>
      <c r="H140" s="111"/>
      <c r="I140" s="107"/>
      <c r="J140" s="73">
        <v>5</v>
      </c>
      <c r="K140" s="108"/>
      <c r="L140" s="49"/>
    </row>
    <row r="141" spans="1:12" s="50" customFormat="1" ht="20.100000000000001" customHeight="1">
      <c r="A141" s="75"/>
      <c r="B141" s="43"/>
      <c r="C141" s="97" t="s">
        <v>260</v>
      </c>
      <c r="D141" s="73">
        <v>5</v>
      </c>
      <c r="E141" s="74" t="s">
        <v>2</v>
      </c>
      <c r="F141" s="52"/>
      <c r="G141" s="48"/>
      <c r="H141" s="59"/>
      <c r="I141" s="60"/>
      <c r="J141" s="73">
        <v>5</v>
      </c>
      <c r="K141" s="60"/>
      <c r="L141" s="49"/>
    </row>
    <row r="142" spans="1:12" s="50" customFormat="1" ht="20.100000000000001" customHeight="1">
      <c r="A142" s="75"/>
      <c r="B142" s="43"/>
      <c r="C142" s="72" t="s">
        <v>254</v>
      </c>
      <c r="D142" s="46"/>
      <c r="E142" s="44"/>
      <c r="F142" s="48"/>
      <c r="G142" s="48"/>
      <c r="H142" s="111"/>
      <c r="I142" s="107"/>
      <c r="J142" s="46"/>
      <c r="K142" s="108"/>
      <c r="L142" s="49"/>
    </row>
    <row r="143" spans="1:12" s="50" customFormat="1" ht="20.100000000000001" customHeight="1">
      <c r="A143" s="75"/>
      <c r="B143" s="43"/>
      <c r="C143" s="97" t="s">
        <v>259</v>
      </c>
      <c r="D143" s="73">
        <v>5</v>
      </c>
      <c r="E143" s="74" t="s">
        <v>2</v>
      </c>
      <c r="F143" s="48"/>
      <c r="G143" s="48"/>
      <c r="H143" s="59"/>
      <c r="I143" s="60"/>
      <c r="J143" s="73">
        <v>5</v>
      </c>
      <c r="K143" s="60"/>
      <c r="L143" s="49"/>
    </row>
    <row r="144" spans="1:12" s="50" customFormat="1" ht="20.100000000000001" customHeight="1">
      <c r="A144" s="75"/>
      <c r="B144" s="43"/>
      <c r="C144" s="97" t="s">
        <v>260</v>
      </c>
      <c r="D144" s="73">
        <v>5</v>
      </c>
      <c r="E144" s="74" t="s">
        <v>2</v>
      </c>
      <c r="F144" s="48"/>
      <c r="G144" s="48"/>
      <c r="H144" s="59"/>
      <c r="I144" s="60"/>
      <c r="J144" s="73">
        <v>5</v>
      </c>
      <c r="K144" s="60"/>
      <c r="L144" s="49"/>
    </row>
    <row r="145" spans="1:12" s="50" customFormat="1" ht="20.100000000000001" customHeight="1">
      <c r="A145" s="75"/>
      <c r="B145" s="43"/>
      <c r="C145" s="72" t="s">
        <v>255</v>
      </c>
      <c r="D145" s="46"/>
      <c r="E145" s="44"/>
      <c r="F145" s="48"/>
      <c r="G145" s="48"/>
      <c r="H145" s="111"/>
      <c r="I145" s="107"/>
      <c r="J145" s="46"/>
      <c r="K145" s="108"/>
      <c r="L145" s="49"/>
    </row>
    <row r="146" spans="1:12" s="50" customFormat="1" ht="20.100000000000001" customHeight="1">
      <c r="A146" s="75"/>
      <c r="B146" s="43"/>
      <c r="C146" s="97" t="s">
        <v>259</v>
      </c>
      <c r="D146" s="73">
        <v>10</v>
      </c>
      <c r="E146" s="74" t="s">
        <v>2</v>
      </c>
      <c r="F146" s="52"/>
      <c r="G146" s="48"/>
      <c r="H146" s="59"/>
      <c r="I146" s="60"/>
      <c r="J146" s="73">
        <v>10</v>
      </c>
      <c r="K146" s="60"/>
      <c r="L146" s="49"/>
    </row>
    <row r="147" spans="1:12" s="50" customFormat="1" ht="20.100000000000001" customHeight="1">
      <c r="A147" s="75"/>
      <c r="B147" s="43"/>
      <c r="C147" s="97" t="s">
        <v>260</v>
      </c>
      <c r="D147" s="73">
        <v>10</v>
      </c>
      <c r="E147" s="74" t="s">
        <v>2</v>
      </c>
      <c r="F147" s="52"/>
      <c r="G147" s="48"/>
      <c r="H147" s="59"/>
      <c r="I147" s="60"/>
      <c r="J147" s="73">
        <v>10</v>
      </c>
      <c r="K147" s="60"/>
      <c r="L147" s="49"/>
    </row>
    <row r="148" spans="1:12" s="50" customFormat="1" ht="66" customHeight="1">
      <c r="A148" s="75"/>
      <c r="B148" s="51"/>
      <c r="C148" s="75" t="s">
        <v>1283</v>
      </c>
      <c r="D148" s="73">
        <v>10</v>
      </c>
      <c r="E148" s="74" t="s">
        <v>2</v>
      </c>
      <c r="F148" s="52"/>
      <c r="G148" s="48"/>
      <c r="H148" s="59"/>
      <c r="I148" s="60"/>
      <c r="J148" s="73">
        <v>10</v>
      </c>
      <c r="K148" s="60"/>
      <c r="L148" s="49"/>
    </row>
    <row r="149" spans="1:12" s="50" customFormat="1" ht="74.25" customHeight="1">
      <c r="A149" s="75"/>
      <c r="B149" s="51"/>
      <c r="C149" s="75" t="s">
        <v>256</v>
      </c>
      <c r="D149" s="73">
        <v>20</v>
      </c>
      <c r="E149" s="74" t="s">
        <v>2</v>
      </c>
      <c r="F149" s="52"/>
      <c r="G149" s="48"/>
      <c r="H149" s="59"/>
      <c r="I149" s="60"/>
      <c r="J149" s="73">
        <v>20</v>
      </c>
      <c r="K149" s="60"/>
      <c r="L149" s="49"/>
    </row>
    <row r="150" spans="1:12" s="50" customFormat="1" ht="69" customHeight="1">
      <c r="A150" s="75"/>
      <c r="B150" s="51"/>
      <c r="C150" s="75" t="s">
        <v>257</v>
      </c>
      <c r="D150" s="73">
        <v>20</v>
      </c>
      <c r="E150" s="74" t="s">
        <v>2</v>
      </c>
      <c r="F150" s="52"/>
      <c r="G150" s="48"/>
      <c r="H150" s="59"/>
      <c r="I150" s="60"/>
      <c r="J150" s="73">
        <v>20</v>
      </c>
      <c r="K150" s="60"/>
      <c r="L150" s="49"/>
    </row>
    <row r="151" spans="1:12" s="50" customFormat="1" ht="65.25" customHeight="1">
      <c r="A151" s="43" t="s">
        <v>1252</v>
      </c>
      <c r="B151" s="74" t="s">
        <v>251</v>
      </c>
      <c r="C151" s="72" t="s">
        <v>1768</v>
      </c>
      <c r="D151" s="46"/>
      <c r="E151" s="44"/>
      <c r="F151" s="48"/>
      <c r="G151" s="48"/>
      <c r="H151" s="111"/>
      <c r="I151" s="107"/>
      <c r="J151" s="46"/>
      <c r="K151" s="108"/>
      <c r="L151" s="49"/>
    </row>
    <row r="152" spans="1:12" s="50" customFormat="1" ht="20.100000000000001" customHeight="1">
      <c r="A152" s="43"/>
      <c r="B152" s="43"/>
      <c r="C152" s="72" t="s">
        <v>252</v>
      </c>
      <c r="D152" s="46"/>
      <c r="E152" s="44"/>
      <c r="F152" s="48"/>
      <c r="G152" s="48"/>
      <c r="H152" s="111"/>
      <c r="I152" s="107"/>
      <c r="J152" s="46"/>
      <c r="K152" s="108"/>
      <c r="L152" s="49"/>
    </row>
    <row r="153" spans="1:12" s="50" customFormat="1" ht="20.100000000000001" customHeight="1">
      <c r="A153" s="43"/>
      <c r="B153" s="43"/>
      <c r="C153" s="97" t="s">
        <v>260</v>
      </c>
      <c r="D153" s="73">
        <v>10</v>
      </c>
      <c r="E153" s="74" t="s">
        <v>2</v>
      </c>
      <c r="F153" s="48"/>
      <c r="G153" s="48"/>
      <c r="H153" s="59"/>
      <c r="I153" s="60"/>
      <c r="J153" s="73">
        <v>10</v>
      </c>
      <c r="K153" s="60"/>
      <c r="L153" s="49"/>
    </row>
    <row r="154" spans="1:12" s="50" customFormat="1" ht="20.100000000000001" customHeight="1">
      <c r="A154" s="43"/>
      <c r="B154" s="43"/>
      <c r="C154" s="72" t="s">
        <v>254</v>
      </c>
      <c r="D154" s="73"/>
      <c r="E154" s="74"/>
      <c r="F154" s="48"/>
      <c r="G154" s="48"/>
      <c r="H154" s="111"/>
      <c r="I154" s="107"/>
      <c r="J154" s="73"/>
      <c r="K154" s="108"/>
      <c r="L154" s="49"/>
    </row>
    <row r="155" spans="1:12" s="50" customFormat="1" ht="20.100000000000001" customHeight="1">
      <c r="A155" s="43"/>
      <c r="B155" s="43"/>
      <c r="C155" s="97" t="s">
        <v>260</v>
      </c>
      <c r="D155" s="73">
        <v>5</v>
      </c>
      <c r="E155" s="74" t="s">
        <v>2</v>
      </c>
      <c r="F155" s="52"/>
      <c r="G155" s="48"/>
      <c r="H155" s="59"/>
      <c r="I155" s="60"/>
      <c r="J155" s="73">
        <v>5</v>
      </c>
      <c r="K155" s="60"/>
      <c r="L155" s="49"/>
    </row>
    <row r="156" spans="1:12" s="50" customFormat="1" ht="20.100000000000001" customHeight="1">
      <c r="A156" s="43"/>
      <c r="B156" s="43"/>
      <c r="C156" s="72" t="s">
        <v>253</v>
      </c>
      <c r="D156" s="46"/>
      <c r="E156" s="44"/>
      <c r="F156" s="48"/>
      <c r="G156" s="48"/>
      <c r="H156" s="111"/>
      <c r="I156" s="107"/>
      <c r="J156" s="46"/>
      <c r="K156" s="108"/>
      <c r="L156" s="49"/>
    </row>
    <row r="157" spans="1:12" s="50" customFormat="1" ht="20.100000000000001" customHeight="1">
      <c r="A157" s="43"/>
      <c r="B157" s="43"/>
      <c r="C157" s="97" t="s">
        <v>260</v>
      </c>
      <c r="D157" s="73">
        <v>10</v>
      </c>
      <c r="E157" s="74" t="s">
        <v>2</v>
      </c>
      <c r="F157" s="48"/>
      <c r="G157" s="48"/>
      <c r="H157" s="59"/>
      <c r="I157" s="60"/>
      <c r="J157" s="73">
        <v>10</v>
      </c>
      <c r="K157" s="60"/>
      <c r="L157" s="49"/>
    </row>
    <row r="158" spans="1:12" s="50" customFormat="1" ht="20.100000000000001" customHeight="1">
      <c r="A158" s="43"/>
      <c r="B158" s="43"/>
      <c r="C158" s="72" t="s">
        <v>56</v>
      </c>
      <c r="D158" s="46"/>
      <c r="E158" s="44"/>
      <c r="F158" s="48"/>
      <c r="G158" s="48"/>
      <c r="H158" s="111"/>
      <c r="I158" s="107"/>
      <c r="J158" s="46"/>
      <c r="K158" s="108"/>
      <c r="L158" s="49"/>
    </row>
    <row r="159" spans="1:12" s="50" customFormat="1" ht="20.100000000000001" customHeight="1">
      <c r="A159" s="43"/>
      <c r="B159" s="43"/>
      <c r="C159" s="97" t="s">
        <v>394</v>
      </c>
      <c r="D159" s="73">
        <v>5</v>
      </c>
      <c r="E159" s="74" t="s">
        <v>2</v>
      </c>
      <c r="F159" s="48"/>
      <c r="G159" s="48"/>
      <c r="H159" s="59"/>
      <c r="I159" s="60"/>
      <c r="J159" s="73">
        <v>5</v>
      </c>
      <c r="K159" s="60"/>
      <c r="L159" s="49"/>
    </row>
    <row r="160" spans="1:12" s="50" customFormat="1" ht="20.100000000000001" customHeight="1">
      <c r="A160" s="43"/>
      <c r="B160" s="43"/>
      <c r="C160" s="97" t="s">
        <v>321</v>
      </c>
      <c r="D160" s="73">
        <v>10</v>
      </c>
      <c r="E160" s="74" t="s">
        <v>2</v>
      </c>
      <c r="F160" s="48"/>
      <c r="G160" s="48"/>
      <c r="H160" s="59"/>
      <c r="I160" s="60"/>
      <c r="J160" s="73">
        <v>10</v>
      </c>
      <c r="K160" s="60"/>
      <c r="L160" s="49"/>
    </row>
    <row r="161" spans="1:12" s="50" customFormat="1" ht="20.100000000000001" customHeight="1">
      <c r="A161" s="43"/>
      <c r="B161" s="43"/>
      <c r="C161" s="72" t="s">
        <v>310</v>
      </c>
      <c r="D161" s="73"/>
      <c r="E161" s="74"/>
      <c r="F161" s="48"/>
      <c r="G161" s="48"/>
      <c r="H161" s="111"/>
      <c r="I161" s="107"/>
      <c r="J161" s="73"/>
      <c r="K161" s="108"/>
      <c r="L161" s="49"/>
    </row>
    <row r="162" spans="1:12" s="50" customFormat="1" ht="20.100000000000001" customHeight="1">
      <c r="A162" s="43"/>
      <c r="B162" s="43"/>
      <c r="C162" s="97" t="s">
        <v>395</v>
      </c>
      <c r="D162" s="73">
        <v>5</v>
      </c>
      <c r="E162" s="74" t="s">
        <v>2</v>
      </c>
      <c r="F162" s="48"/>
      <c r="G162" s="48"/>
      <c r="H162" s="59"/>
      <c r="I162" s="60"/>
      <c r="J162" s="73">
        <v>5</v>
      </c>
      <c r="K162" s="60"/>
      <c r="L162" s="49"/>
    </row>
    <row r="163" spans="1:12" s="2" customFormat="1" ht="104.25" customHeight="1">
      <c r="A163" s="125"/>
      <c r="B163" s="67" t="s">
        <v>156</v>
      </c>
      <c r="C163" s="85" t="s">
        <v>1288</v>
      </c>
      <c r="D163" s="127"/>
      <c r="E163" s="128"/>
      <c r="F163" s="129"/>
      <c r="G163" s="129"/>
      <c r="H163" s="164"/>
      <c r="I163" s="166"/>
      <c r="J163" s="166"/>
      <c r="K163" s="157"/>
    </row>
    <row r="164" spans="1:12" s="2" customFormat="1" ht="24" customHeight="1">
      <c r="A164" s="125"/>
      <c r="B164" s="126"/>
      <c r="C164" s="113" t="s">
        <v>1290</v>
      </c>
      <c r="D164" s="73">
        <v>80</v>
      </c>
      <c r="E164" s="74" t="s">
        <v>11</v>
      </c>
      <c r="F164" s="127"/>
      <c r="G164" s="127"/>
      <c r="H164" s="165"/>
      <c r="I164" s="159"/>
      <c r="J164" s="159"/>
      <c r="K164" s="157"/>
    </row>
    <row r="165" spans="1:12" s="2" customFormat="1" ht="24" customHeight="1">
      <c r="A165" s="125"/>
      <c r="B165" s="126"/>
      <c r="C165" s="113" t="s">
        <v>1289</v>
      </c>
      <c r="D165" s="73">
        <v>145</v>
      </c>
      <c r="E165" s="74" t="s">
        <v>11</v>
      </c>
      <c r="F165" s="127"/>
      <c r="G165" s="127"/>
      <c r="H165" s="127"/>
      <c r="I165" s="159"/>
      <c r="J165" s="159"/>
      <c r="K165" s="157"/>
    </row>
    <row r="166" spans="1:12" s="64" customFormat="1" ht="61.5" customHeight="1">
      <c r="A166" s="67" t="s">
        <v>1253</v>
      </c>
      <c r="B166" s="74" t="s">
        <v>1433</v>
      </c>
      <c r="C166" s="72" t="s">
        <v>396</v>
      </c>
      <c r="D166" s="73"/>
      <c r="E166" s="74"/>
      <c r="F166" s="71"/>
      <c r="G166" s="76"/>
      <c r="H166" s="76"/>
      <c r="J166" s="73"/>
    </row>
    <row r="167" spans="1:12" s="64" customFormat="1" ht="20.25" customHeight="1">
      <c r="A167" s="67"/>
      <c r="B167" s="68"/>
      <c r="C167" s="69" t="s">
        <v>252</v>
      </c>
      <c r="D167" s="73"/>
      <c r="E167" s="74"/>
      <c r="F167" s="71"/>
      <c r="G167" s="76"/>
      <c r="H167" s="71"/>
      <c r="J167" s="73"/>
    </row>
    <row r="168" spans="1:12" s="64" customFormat="1" ht="20.25" customHeight="1">
      <c r="A168" s="67"/>
      <c r="B168" s="68"/>
      <c r="C168" s="113" t="s">
        <v>259</v>
      </c>
      <c r="D168" s="73">
        <v>5</v>
      </c>
      <c r="E168" s="74" t="s">
        <v>2</v>
      </c>
      <c r="F168" s="81"/>
      <c r="G168" s="76"/>
      <c r="H168" s="81"/>
      <c r="J168" s="73">
        <v>5</v>
      </c>
    </row>
    <row r="169" spans="1:12" s="64" customFormat="1" ht="20.25" customHeight="1">
      <c r="A169" s="67"/>
      <c r="B169" s="68"/>
      <c r="C169" s="113" t="s">
        <v>260</v>
      </c>
      <c r="D169" s="87">
        <v>10</v>
      </c>
      <c r="E169" s="74" t="s">
        <v>2</v>
      </c>
      <c r="F169" s="81"/>
      <c r="G169" s="76"/>
      <c r="H169" s="76"/>
      <c r="J169" s="87">
        <v>10</v>
      </c>
    </row>
    <row r="170" spans="1:12" s="64" customFormat="1" ht="20.25" customHeight="1">
      <c r="A170" s="67"/>
      <c r="B170" s="68"/>
      <c r="C170" s="69" t="s">
        <v>56</v>
      </c>
      <c r="D170" s="73"/>
      <c r="E170" s="74"/>
      <c r="F170" s="71"/>
      <c r="G170" s="76"/>
      <c r="H170" s="71"/>
      <c r="J170" s="73"/>
    </row>
    <row r="171" spans="1:12" s="64" customFormat="1" ht="20.25" customHeight="1">
      <c r="A171" s="67"/>
      <c r="B171" s="68"/>
      <c r="C171" s="113" t="s">
        <v>260</v>
      </c>
      <c r="D171" s="87">
        <v>10</v>
      </c>
      <c r="E171" s="74" t="s">
        <v>2</v>
      </c>
      <c r="F171" s="81"/>
      <c r="G171" s="76"/>
      <c r="H171" s="76"/>
      <c r="J171" s="87">
        <v>10</v>
      </c>
    </row>
    <row r="172" spans="1:12" s="64" customFormat="1" ht="20.25" customHeight="1">
      <c r="A172" s="67"/>
      <c r="B172" s="68"/>
      <c r="C172" s="113" t="s">
        <v>314</v>
      </c>
      <c r="D172" s="87">
        <v>5</v>
      </c>
      <c r="E172" s="74" t="s">
        <v>2</v>
      </c>
      <c r="F172" s="81"/>
      <c r="G172" s="76"/>
      <c r="H172" s="76"/>
      <c r="J172" s="87">
        <v>5</v>
      </c>
    </row>
    <row r="173" spans="1:12" s="64" customFormat="1" ht="20.25" customHeight="1">
      <c r="A173" s="67"/>
      <c r="B173" s="68"/>
      <c r="C173" s="69" t="s">
        <v>157</v>
      </c>
      <c r="D173" s="73"/>
      <c r="E173" s="74"/>
      <c r="F173" s="71"/>
      <c r="G173" s="76"/>
      <c r="H173" s="71"/>
      <c r="J173" s="73"/>
    </row>
    <row r="174" spans="1:12" s="64" customFormat="1" ht="20.25" customHeight="1">
      <c r="A174" s="67"/>
      <c r="B174" s="68"/>
      <c r="C174" s="113" t="s">
        <v>259</v>
      </c>
      <c r="D174" s="73">
        <v>5</v>
      </c>
      <c r="E174" s="74" t="s">
        <v>2</v>
      </c>
      <c r="F174" s="81"/>
      <c r="G174" s="76"/>
      <c r="H174" s="81"/>
      <c r="J174" s="73">
        <v>5</v>
      </c>
    </row>
    <row r="175" spans="1:12" s="64" customFormat="1" ht="20.25" customHeight="1">
      <c r="A175" s="67"/>
      <c r="B175" s="68"/>
      <c r="C175" s="113" t="s">
        <v>260</v>
      </c>
      <c r="D175" s="87">
        <v>10</v>
      </c>
      <c r="E175" s="74" t="s">
        <v>2</v>
      </c>
      <c r="F175" s="81"/>
      <c r="G175" s="76"/>
      <c r="H175" s="76"/>
      <c r="J175" s="87">
        <v>10</v>
      </c>
    </row>
    <row r="176" spans="1:12" s="64" customFormat="1" ht="20.25" customHeight="1">
      <c r="A176" s="67"/>
      <c r="B176" s="68"/>
      <c r="C176" s="69" t="s">
        <v>158</v>
      </c>
      <c r="D176" s="73"/>
      <c r="E176" s="74"/>
      <c r="F176" s="76"/>
      <c r="G176" s="76"/>
      <c r="H176" s="76"/>
      <c r="J176" s="73"/>
    </row>
    <row r="177" spans="1:12" s="64" customFormat="1" ht="20.25" customHeight="1">
      <c r="A177" s="67"/>
      <c r="B177" s="68"/>
      <c r="C177" s="113" t="s">
        <v>260</v>
      </c>
      <c r="D177" s="87">
        <v>10</v>
      </c>
      <c r="E177" s="74" t="s">
        <v>2</v>
      </c>
      <c r="F177" s="81"/>
      <c r="G177" s="76"/>
      <c r="H177" s="76"/>
      <c r="J177" s="87">
        <v>10</v>
      </c>
    </row>
    <row r="178" spans="1:12" s="64" customFormat="1" ht="20.25" customHeight="1">
      <c r="A178" s="67"/>
      <c r="B178" s="68"/>
      <c r="C178" s="113" t="s">
        <v>314</v>
      </c>
      <c r="D178" s="87">
        <v>5</v>
      </c>
      <c r="E178" s="74" t="s">
        <v>2</v>
      </c>
      <c r="F178" s="81"/>
      <c r="G178" s="76"/>
      <c r="H178" s="76"/>
      <c r="J178" s="87">
        <v>5</v>
      </c>
    </row>
    <row r="179" spans="1:12" s="64" customFormat="1" ht="20.25" customHeight="1">
      <c r="A179" s="67"/>
      <c r="B179" s="68"/>
      <c r="C179" s="72" t="s">
        <v>255</v>
      </c>
      <c r="D179" s="73"/>
      <c r="E179" s="74"/>
      <c r="F179" s="71"/>
      <c r="G179" s="76"/>
      <c r="H179" s="71"/>
      <c r="J179" s="73"/>
    </row>
    <row r="180" spans="1:12" s="64" customFormat="1" ht="20.25" customHeight="1">
      <c r="A180" s="67"/>
      <c r="B180" s="68"/>
      <c r="C180" s="113" t="s">
        <v>259</v>
      </c>
      <c r="D180" s="73">
        <v>5</v>
      </c>
      <c r="E180" s="74" t="s">
        <v>2</v>
      </c>
      <c r="F180" s="81"/>
      <c r="G180" s="76"/>
      <c r="H180" s="81"/>
      <c r="J180" s="73">
        <v>5</v>
      </c>
    </row>
    <row r="181" spans="1:12" s="64" customFormat="1" ht="20.25" customHeight="1">
      <c r="A181" s="67"/>
      <c r="B181" s="68"/>
      <c r="C181" s="113" t="s">
        <v>260</v>
      </c>
      <c r="D181" s="87">
        <v>20</v>
      </c>
      <c r="E181" s="74" t="s">
        <v>2</v>
      </c>
      <c r="F181" s="81"/>
      <c r="G181" s="76"/>
      <c r="H181" s="76"/>
      <c r="J181" s="87">
        <v>20</v>
      </c>
    </row>
    <row r="182" spans="1:12" s="64" customFormat="1" ht="20.25" customHeight="1">
      <c r="A182" s="67"/>
      <c r="B182" s="68"/>
      <c r="C182" s="113" t="s">
        <v>314</v>
      </c>
      <c r="D182" s="87">
        <v>5</v>
      </c>
      <c r="E182" s="74" t="s">
        <v>2</v>
      </c>
      <c r="F182" s="81"/>
      <c r="G182" s="76"/>
      <c r="H182" s="76"/>
      <c r="J182" s="87">
        <v>5</v>
      </c>
    </row>
    <row r="183" spans="1:12" s="64" customFormat="1" ht="57" customHeight="1">
      <c r="A183" s="67"/>
      <c r="B183" s="68"/>
      <c r="C183" s="75" t="s">
        <v>1282</v>
      </c>
      <c r="D183" s="87">
        <v>20</v>
      </c>
      <c r="E183" s="74" t="s">
        <v>2</v>
      </c>
      <c r="F183" s="81"/>
      <c r="G183" s="76"/>
      <c r="H183" s="76"/>
      <c r="J183" s="87">
        <v>20</v>
      </c>
    </row>
    <row r="184" spans="1:12" s="64" customFormat="1" ht="56.25">
      <c r="A184" s="67"/>
      <c r="B184" s="68"/>
      <c r="C184" s="75" t="s">
        <v>159</v>
      </c>
      <c r="D184" s="73">
        <v>30</v>
      </c>
      <c r="E184" s="74" t="s">
        <v>2</v>
      </c>
      <c r="F184" s="89"/>
      <c r="G184" s="76"/>
      <c r="H184" s="89"/>
      <c r="J184" s="73">
        <v>30</v>
      </c>
    </row>
    <row r="185" spans="1:12" s="64" customFormat="1" ht="56.25">
      <c r="A185" s="67"/>
      <c r="B185" s="68"/>
      <c r="C185" s="75" t="s">
        <v>257</v>
      </c>
      <c r="D185" s="73">
        <v>30</v>
      </c>
      <c r="E185" s="74" t="s">
        <v>2</v>
      </c>
      <c r="F185" s="89"/>
      <c r="G185" s="76"/>
      <c r="H185" s="160"/>
      <c r="J185" s="73">
        <v>30</v>
      </c>
    </row>
    <row r="186" spans="1:12" s="50" customFormat="1" ht="79.5" customHeight="1">
      <c r="A186" s="43" t="s">
        <v>1254</v>
      </c>
      <c r="B186" s="74" t="s">
        <v>251</v>
      </c>
      <c r="C186" s="72" t="s">
        <v>312</v>
      </c>
      <c r="D186" s="46"/>
      <c r="E186" s="44"/>
      <c r="F186" s="48"/>
      <c r="G186" s="48"/>
      <c r="H186" s="111"/>
      <c r="I186" s="107"/>
      <c r="J186" s="46"/>
      <c r="K186" s="108"/>
      <c r="L186" s="49"/>
    </row>
    <row r="187" spans="1:12" s="50" customFormat="1" ht="20.100000000000001" customHeight="1">
      <c r="A187" s="43"/>
      <c r="B187" s="43"/>
      <c r="C187" s="72" t="s">
        <v>56</v>
      </c>
      <c r="D187" s="46"/>
      <c r="E187" s="44"/>
      <c r="F187" s="48"/>
      <c r="G187" s="48"/>
      <c r="H187" s="111"/>
      <c r="I187" s="107"/>
      <c r="J187" s="46"/>
      <c r="K187" s="108"/>
      <c r="L187" s="49"/>
    </row>
    <row r="188" spans="1:12" s="50" customFormat="1" ht="20.100000000000001" customHeight="1">
      <c r="A188" s="43"/>
      <c r="B188" s="43"/>
      <c r="C188" s="113" t="s">
        <v>320</v>
      </c>
      <c r="D188" s="73">
        <v>54</v>
      </c>
      <c r="E188" s="74" t="s">
        <v>2</v>
      </c>
      <c r="F188" s="52"/>
      <c r="G188" s="48"/>
      <c r="H188" s="59"/>
      <c r="I188" s="60"/>
      <c r="J188" s="73">
        <f>18*3</f>
        <v>54</v>
      </c>
      <c r="K188" s="60"/>
      <c r="L188" s="49"/>
    </row>
    <row r="189" spans="1:12" s="50" customFormat="1" ht="20.100000000000001" customHeight="1">
      <c r="A189" s="43"/>
      <c r="B189" s="43"/>
      <c r="C189" s="113" t="s">
        <v>319</v>
      </c>
      <c r="D189" s="73">
        <v>3</v>
      </c>
      <c r="E189" s="74" t="s">
        <v>2</v>
      </c>
      <c r="F189" s="52"/>
      <c r="G189" s="48"/>
      <c r="H189" s="59"/>
      <c r="I189" s="60"/>
      <c r="J189" s="73">
        <f>1*3</f>
        <v>3</v>
      </c>
      <c r="K189" s="60"/>
      <c r="L189" s="49"/>
    </row>
    <row r="190" spans="1:12" s="50" customFormat="1" ht="20.100000000000001" customHeight="1">
      <c r="A190" s="43"/>
      <c r="B190" s="43"/>
      <c r="C190" s="113" t="s">
        <v>261</v>
      </c>
      <c r="D190" s="73">
        <v>27</v>
      </c>
      <c r="E190" s="74" t="s">
        <v>2</v>
      </c>
      <c r="F190" s="52"/>
      <c r="G190" s="48"/>
      <c r="H190" s="59"/>
      <c r="I190" s="60"/>
      <c r="J190" s="73">
        <f>9*3</f>
        <v>27</v>
      </c>
      <c r="K190" s="60"/>
      <c r="L190" s="49"/>
    </row>
    <row r="191" spans="1:12" s="50" customFormat="1" ht="20.100000000000001" customHeight="1">
      <c r="A191" s="43"/>
      <c r="B191" s="43"/>
      <c r="C191" s="113" t="s">
        <v>321</v>
      </c>
      <c r="D191" s="73">
        <v>21</v>
      </c>
      <c r="E191" s="74" t="s">
        <v>2</v>
      </c>
      <c r="F191" s="52"/>
      <c r="G191" s="48"/>
      <c r="H191" s="59"/>
      <c r="I191" s="60"/>
      <c r="J191" s="73">
        <f>7*3</f>
        <v>21</v>
      </c>
      <c r="K191" s="60"/>
      <c r="L191" s="49"/>
    </row>
    <row r="192" spans="1:12" s="50" customFormat="1" ht="20.100000000000001" customHeight="1">
      <c r="A192" s="43"/>
      <c r="B192" s="43"/>
      <c r="C192" s="113" t="s">
        <v>313</v>
      </c>
      <c r="D192" s="73">
        <v>78</v>
      </c>
      <c r="E192" s="74" t="s">
        <v>2</v>
      </c>
      <c r="F192" s="52"/>
      <c r="G192" s="48"/>
      <c r="H192" s="59"/>
      <c r="I192" s="60"/>
      <c r="J192" s="73">
        <f>26*3</f>
        <v>78</v>
      </c>
      <c r="K192" s="60"/>
      <c r="L192" s="49"/>
    </row>
    <row r="193" spans="1:12" s="50" customFormat="1" ht="20.100000000000001" customHeight="1">
      <c r="A193" s="43"/>
      <c r="B193" s="43"/>
      <c r="C193" s="113" t="s">
        <v>322</v>
      </c>
      <c r="D193" s="73">
        <v>30</v>
      </c>
      <c r="E193" s="74" t="s">
        <v>2</v>
      </c>
      <c r="F193" s="52"/>
      <c r="G193" s="48"/>
      <c r="H193" s="59"/>
      <c r="I193" s="60"/>
      <c r="J193" s="73">
        <f>10*3</f>
        <v>30</v>
      </c>
      <c r="K193" s="60"/>
      <c r="L193" s="49"/>
    </row>
    <row r="194" spans="1:12" s="50" customFormat="1" ht="20.100000000000001" customHeight="1">
      <c r="A194" s="43"/>
      <c r="B194" s="43"/>
      <c r="C194" s="113" t="s">
        <v>323</v>
      </c>
      <c r="D194" s="73">
        <v>9</v>
      </c>
      <c r="E194" s="74" t="s">
        <v>2</v>
      </c>
      <c r="F194" s="52"/>
      <c r="G194" s="48"/>
      <c r="H194" s="59"/>
      <c r="I194" s="60"/>
      <c r="J194" s="73">
        <f>3*3</f>
        <v>9</v>
      </c>
      <c r="K194" s="60"/>
      <c r="L194" s="49"/>
    </row>
    <row r="195" spans="1:12" s="50" customFormat="1" ht="20.100000000000001" customHeight="1">
      <c r="A195" s="43"/>
      <c r="B195" s="43"/>
      <c r="C195" s="69" t="s">
        <v>82</v>
      </c>
      <c r="D195" s="73"/>
      <c r="E195" s="74"/>
      <c r="F195" s="52"/>
      <c r="G195" s="48"/>
      <c r="H195" s="111"/>
      <c r="I195" s="107"/>
      <c r="J195" s="73"/>
      <c r="K195" s="108"/>
      <c r="L195" s="49"/>
    </row>
    <row r="196" spans="1:12" s="50" customFormat="1" ht="20.100000000000001" customHeight="1">
      <c r="A196" s="43"/>
      <c r="B196" s="43"/>
      <c r="C196" s="113" t="s">
        <v>320</v>
      </c>
      <c r="D196" s="73">
        <v>18</v>
      </c>
      <c r="E196" s="74" t="s">
        <v>2</v>
      </c>
      <c r="F196" s="52"/>
      <c r="G196" s="48"/>
      <c r="H196" s="59"/>
      <c r="I196" s="60"/>
      <c r="J196" s="73">
        <v>18</v>
      </c>
      <c r="K196" s="60"/>
      <c r="L196" s="49"/>
    </row>
    <row r="197" spans="1:12" s="50" customFormat="1" ht="20.100000000000001" customHeight="1">
      <c r="A197" s="43"/>
      <c r="B197" s="43"/>
      <c r="C197" s="113" t="s">
        <v>319</v>
      </c>
      <c r="D197" s="73">
        <v>1</v>
      </c>
      <c r="E197" s="74" t="s">
        <v>2</v>
      </c>
      <c r="F197" s="52"/>
      <c r="G197" s="48"/>
      <c r="H197" s="59"/>
      <c r="I197" s="60"/>
      <c r="J197" s="73">
        <v>1</v>
      </c>
      <c r="K197" s="60"/>
      <c r="L197" s="49"/>
    </row>
    <row r="198" spans="1:12" s="50" customFormat="1" ht="20.100000000000001" customHeight="1">
      <c r="A198" s="43"/>
      <c r="B198" s="43"/>
      <c r="C198" s="113" t="s">
        <v>261</v>
      </c>
      <c r="D198" s="73">
        <v>9</v>
      </c>
      <c r="E198" s="74" t="s">
        <v>2</v>
      </c>
      <c r="F198" s="52"/>
      <c r="G198" s="48"/>
      <c r="H198" s="59"/>
      <c r="I198" s="60"/>
      <c r="J198" s="73">
        <v>9</v>
      </c>
      <c r="K198" s="60"/>
      <c r="L198" s="49"/>
    </row>
    <row r="199" spans="1:12" s="50" customFormat="1" ht="20.100000000000001" customHeight="1">
      <c r="A199" s="43"/>
      <c r="B199" s="43"/>
      <c r="C199" s="113" t="s">
        <v>321</v>
      </c>
      <c r="D199" s="73">
        <v>7</v>
      </c>
      <c r="E199" s="74" t="s">
        <v>2</v>
      </c>
      <c r="F199" s="52"/>
      <c r="G199" s="48"/>
      <c r="H199" s="59"/>
      <c r="I199" s="60"/>
      <c r="J199" s="73">
        <v>7</v>
      </c>
      <c r="K199" s="60"/>
      <c r="L199" s="49"/>
    </row>
    <row r="200" spans="1:12" s="50" customFormat="1" ht="20.100000000000001" customHeight="1">
      <c r="A200" s="43"/>
      <c r="B200" s="43"/>
      <c r="C200" s="113" t="s">
        <v>313</v>
      </c>
      <c r="D200" s="73">
        <v>26</v>
      </c>
      <c r="E200" s="74" t="s">
        <v>2</v>
      </c>
      <c r="F200" s="52"/>
      <c r="G200" s="48"/>
      <c r="H200" s="59"/>
      <c r="I200" s="60"/>
      <c r="J200" s="73">
        <v>26</v>
      </c>
      <c r="K200" s="60"/>
      <c r="L200" s="49"/>
    </row>
    <row r="201" spans="1:12" s="50" customFormat="1" ht="20.100000000000001" customHeight="1">
      <c r="A201" s="43"/>
      <c r="B201" s="43"/>
      <c r="C201" s="113" t="s">
        <v>322</v>
      </c>
      <c r="D201" s="73">
        <v>10</v>
      </c>
      <c r="E201" s="74" t="s">
        <v>2</v>
      </c>
      <c r="F201" s="52"/>
      <c r="G201" s="48"/>
      <c r="H201" s="59"/>
      <c r="I201" s="60"/>
      <c r="J201" s="73">
        <v>10</v>
      </c>
      <c r="K201" s="60"/>
      <c r="L201" s="49"/>
    </row>
    <row r="202" spans="1:12" s="50" customFormat="1" ht="20.100000000000001" customHeight="1">
      <c r="A202" s="43"/>
      <c r="B202" s="43"/>
      <c r="C202" s="113" t="s">
        <v>323</v>
      </c>
      <c r="D202" s="73">
        <v>3</v>
      </c>
      <c r="E202" s="74" t="s">
        <v>2</v>
      </c>
      <c r="F202" s="52"/>
      <c r="G202" s="48"/>
      <c r="H202" s="59"/>
      <c r="I202" s="60"/>
      <c r="J202" s="73">
        <v>3</v>
      </c>
      <c r="K202" s="60"/>
      <c r="L202" s="49"/>
    </row>
    <row r="203" spans="1:12" s="50" customFormat="1" ht="20.100000000000001" customHeight="1">
      <c r="A203" s="43"/>
      <c r="B203" s="43"/>
      <c r="C203" s="72" t="s">
        <v>311</v>
      </c>
      <c r="D203" s="73"/>
      <c r="E203" s="74"/>
      <c r="F203" s="52"/>
      <c r="G203" s="48"/>
      <c r="H203" s="111"/>
      <c r="I203" s="107"/>
      <c r="J203" s="73"/>
      <c r="K203" s="108"/>
      <c r="L203" s="49"/>
    </row>
    <row r="204" spans="1:12" s="50" customFormat="1" ht="20.100000000000001" customHeight="1">
      <c r="A204" s="43"/>
      <c r="B204" s="43"/>
      <c r="C204" s="113" t="s">
        <v>320</v>
      </c>
      <c r="D204" s="73">
        <v>18</v>
      </c>
      <c r="E204" s="74" t="s">
        <v>2</v>
      </c>
      <c r="F204" s="52"/>
      <c r="G204" s="48"/>
      <c r="H204" s="59"/>
      <c r="I204" s="60"/>
      <c r="J204" s="73">
        <v>18</v>
      </c>
      <c r="K204" s="60"/>
      <c r="L204" s="49"/>
    </row>
    <row r="205" spans="1:12" s="50" customFormat="1" ht="20.100000000000001" customHeight="1">
      <c r="A205" s="43"/>
      <c r="B205" s="43"/>
      <c r="C205" s="113" t="s">
        <v>319</v>
      </c>
      <c r="D205" s="73">
        <v>1</v>
      </c>
      <c r="E205" s="74" t="s">
        <v>2</v>
      </c>
      <c r="F205" s="52"/>
      <c r="G205" s="48"/>
      <c r="H205" s="59"/>
      <c r="I205" s="60"/>
      <c r="J205" s="73">
        <v>1</v>
      </c>
      <c r="K205" s="60"/>
      <c r="L205" s="49"/>
    </row>
    <row r="206" spans="1:12" s="50" customFormat="1" ht="20.100000000000001" customHeight="1">
      <c r="A206" s="43"/>
      <c r="B206" s="43"/>
      <c r="C206" s="113" t="s">
        <v>261</v>
      </c>
      <c r="D206" s="73">
        <v>9</v>
      </c>
      <c r="E206" s="74" t="s">
        <v>2</v>
      </c>
      <c r="F206" s="52"/>
      <c r="G206" s="48"/>
      <c r="H206" s="59"/>
      <c r="I206" s="60"/>
      <c r="J206" s="73">
        <v>9</v>
      </c>
      <c r="K206" s="60"/>
      <c r="L206" s="49"/>
    </row>
    <row r="207" spans="1:12" s="50" customFormat="1" ht="20.100000000000001" customHeight="1">
      <c r="A207" s="43"/>
      <c r="B207" s="43"/>
      <c r="C207" s="113" t="s">
        <v>321</v>
      </c>
      <c r="D207" s="73">
        <v>7</v>
      </c>
      <c r="E207" s="74" t="s">
        <v>2</v>
      </c>
      <c r="F207" s="52"/>
      <c r="G207" s="48"/>
      <c r="H207" s="59"/>
      <c r="I207" s="60"/>
      <c r="J207" s="73">
        <v>7</v>
      </c>
      <c r="K207" s="60"/>
      <c r="L207" s="49"/>
    </row>
    <row r="208" spans="1:12" s="50" customFormat="1" ht="20.100000000000001" customHeight="1">
      <c r="A208" s="43"/>
      <c r="B208" s="43"/>
      <c r="C208" s="113" t="s">
        <v>313</v>
      </c>
      <c r="D208" s="73">
        <v>26</v>
      </c>
      <c r="E208" s="74" t="s">
        <v>2</v>
      </c>
      <c r="F208" s="52"/>
      <c r="G208" s="48"/>
      <c r="H208" s="59"/>
      <c r="I208" s="60"/>
      <c r="J208" s="73">
        <v>26</v>
      </c>
      <c r="K208" s="60"/>
      <c r="L208" s="49"/>
    </row>
    <row r="209" spans="1:12" s="50" customFormat="1" ht="20.100000000000001" customHeight="1">
      <c r="A209" s="43"/>
      <c r="B209" s="43"/>
      <c r="C209" s="113" t="s">
        <v>322</v>
      </c>
      <c r="D209" s="73">
        <v>10</v>
      </c>
      <c r="E209" s="74" t="s">
        <v>2</v>
      </c>
      <c r="F209" s="52"/>
      <c r="G209" s="48"/>
      <c r="H209" s="59"/>
      <c r="I209" s="60"/>
      <c r="J209" s="73">
        <v>10</v>
      </c>
      <c r="K209" s="60"/>
      <c r="L209" s="49"/>
    </row>
    <row r="210" spans="1:12" s="50" customFormat="1" ht="20.100000000000001" customHeight="1">
      <c r="A210" s="43"/>
      <c r="B210" s="43"/>
      <c r="C210" s="113" t="s">
        <v>323</v>
      </c>
      <c r="D210" s="73">
        <v>3</v>
      </c>
      <c r="E210" s="74" t="s">
        <v>2</v>
      </c>
      <c r="F210" s="52"/>
      <c r="G210" s="48"/>
      <c r="H210" s="59"/>
      <c r="I210" s="60"/>
      <c r="J210" s="73">
        <v>3</v>
      </c>
      <c r="K210" s="60"/>
      <c r="L210" s="49"/>
    </row>
    <row r="211" spans="1:12" s="50" customFormat="1" ht="20.100000000000001" customHeight="1">
      <c r="A211" s="43"/>
      <c r="B211" s="43"/>
      <c r="C211" s="72" t="s">
        <v>255</v>
      </c>
      <c r="D211" s="73"/>
      <c r="E211" s="74"/>
      <c r="F211" s="48"/>
      <c r="G211" s="48"/>
      <c r="H211" s="111"/>
      <c r="I211" s="107"/>
      <c r="J211" s="73"/>
      <c r="K211" s="108"/>
      <c r="L211" s="49"/>
    </row>
    <row r="212" spans="1:12" s="50" customFormat="1" ht="20.100000000000001" customHeight="1">
      <c r="A212" s="43"/>
      <c r="B212" s="43"/>
      <c r="C212" s="113" t="s">
        <v>320</v>
      </c>
      <c r="D212" s="73">
        <v>36</v>
      </c>
      <c r="E212" s="74" t="s">
        <v>2</v>
      </c>
      <c r="F212" s="52"/>
      <c r="G212" s="48"/>
      <c r="H212" s="59"/>
      <c r="I212" s="60"/>
      <c r="J212" s="73">
        <f>18*2</f>
        <v>36</v>
      </c>
      <c r="K212" s="60"/>
      <c r="L212" s="49"/>
    </row>
    <row r="213" spans="1:12" s="50" customFormat="1" ht="20.100000000000001" customHeight="1">
      <c r="A213" s="43"/>
      <c r="B213" s="43"/>
      <c r="C213" s="113" t="s">
        <v>319</v>
      </c>
      <c r="D213" s="73">
        <v>2</v>
      </c>
      <c r="E213" s="74" t="s">
        <v>2</v>
      </c>
      <c r="F213" s="52"/>
      <c r="G213" s="48"/>
      <c r="H213" s="59"/>
      <c r="I213" s="60"/>
      <c r="J213" s="73">
        <f>1*2</f>
        <v>2</v>
      </c>
      <c r="K213" s="60"/>
      <c r="L213" s="49"/>
    </row>
    <row r="214" spans="1:12" s="50" customFormat="1" ht="20.100000000000001" customHeight="1">
      <c r="A214" s="43"/>
      <c r="B214" s="43"/>
      <c r="C214" s="113" t="s">
        <v>261</v>
      </c>
      <c r="D214" s="73">
        <v>18</v>
      </c>
      <c r="E214" s="74" t="s">
        <v>2</v>
      </c>
      <c r="F214" s="52"/>
      <c r="G214" s="48"/>
      <c r="H214" s="59"/>
      <c r="I214" s="60"/>
      <c r="J214" s="73">
        <f>9*2</f>
        <v>18</v>
      </c>
      <c r="K214" s="60"/>
      <c r="L214" s="49"/>
    </row>
    <row r="215" spans="1:12" s="50" customFormat="1" ht="20.100000000000001" customHeight="1">
      <c r="A215" s="43"/>
      <c r="B215" s="43"/>
      <c r="C215" s="113" t="s">
        <v>321</v>
      </c>
      <c r="D215" s="73">
        <v>14</v>
      </c>
      <c r="E215" s="74" t="s">
        <v>2</v>
      </c>
      <c r="F215" s="52"/>
      <c r="G215" s="48"/>
      <c r="H215" s="59"/>
      <c r="I215" s="60"/>
      <c r="J215" s="73">
        <f>7*2</f>
        <v>14</v>
      </c>
      <c r="K215" s="60"/>
      <c r="L215" s="49"/>
    </row>
    <row r="216" spans="1:12" s="50" customFormat="1" ht="20.100000000000001" customHeight="1">
      <c r="A216" s="43"/>
      <c r="B216" s="43"/>
      <c r="C216" s="113" t="s">
        <v>313</v>
      </c>
      <c r="D216" s="73">
        <v>52</v>
      </c>
      <c r="E216" s="74" t="s">
        <v>2</v>
      </c>
      <c r="F216" s="52"/>
      <c r="G216" s="48"/>
      <c r="H216" s="59"/>
      <c r="I216" s="60"/>
      <c r="J216" s="73">
        <f>26*2</f>
        <v>52</v>
      </c>
      <c r="K216" s="60"/>
      <c r="L216" s="49"/>
    </row>
    <row r="217" spans="1:12" s="50" customFormat="1" ht="20.100000000000001" customHeight="1">
      <c r="A217" s="43"/>
      <c r="B217" s="43"/>
      <c r="C217" s="113" t="s">
        <v>322</v>
      </c>
      <c r="D217" s="73">
        <v>20</v>
      </c>
      <c r="E217" s="74" t="s">
        <v>2</v>
      </c>
      <c r="F217" s="52"/>
      <c r="G217" s="48"/>
      <c r="H217" s="59"/>
      <c r="I217" s="60"/>
      <c r="J217" s="73">
        <f>10*2</f>
        <v>20</v>
      </c>
      <c r="K217" s="60"/>
      <c r="L217" s="49"/>
    </row>
    <row r="218" spans="1:12" s="50" customFormat="1" ht="20.100000000000001" customHeight="1">
      <c r="A218" s="43"/>
      <c r="B218" s="43"/>
      <c r="C218" s="113" t="s">
        <v>323</v>
      </c>
      <c r="D218" s="73">
        <v>6</v>
      </c>
      <c r="E218" s="74" t="s">
        <v>2</v>
      </c>
      <c r="F218" s="52"/>
      <c r="G218" s="48"/>
      <c r="H218" s="59"/>
      <c r="I218" s="60"/>
      <c r="J218" s="73">
        <f>3*2</f>
        <v>6</v>
      </c>
      <c r="K218" s="60"/>
      <c r="L218" s="49"/>
    </row>
    <row r="219" spans="1:12" s="64" customFormat="1" ht="56.25">
      <c r="A219" s="67" t="s">
        <v>1255</v>
      </c>
      <c r="B219" s="68"/>
      <c r="C219" s="72" t="s">
        <v>162</v>
      </c>
      <c r="D219" s="73">
        <v>144</v>
      </c>
      <c r="E219" s="74" t="s">
        <v>2</v>
      </c>
      <c r="F219" s="71"/>
      <c r="G219" s="76"/>
      <c r="H219" s="71"/>
      <c r="J219" s="73">
        <v>144</v>
      </c>
    </row>
    <row r="220" spans="1:12" s="64" customFormat="1" ht="60.75" customHeight="1">
      <c r="A220" s="67"/>
      <c r="B220" s="68"/>
      <c r="C220" s="75" t="s">
        <v>1284</v>
      </c>
      <c r="D220" s="73">
        <v>72</v>
      </c>
      <c r="E220" s="74" t="s">
        <v>2</v>
      </c>
      <c r="F220" s="71"/>
      <c r="G220" s="76"/>
      <c r="H220" s="71"/>
      <c r="J220" s="73">
        <v>72</v>
      </c>
    </row>
    <row r="221" spans="1:12" s="64" customFormat="1" ht="56.25">
      <c r="A221" s="67"/>
      <c r="B221" s="68"/>
      <c r="C221" s="75" t="s">
        <v>159</v>
      </c>
      <c r="D221" s="73">
        <v>144</v>
      </c>
      <c r="E221" s="74" t="s">
        <v>2</v>
      </c>
      <c r="F221" s="89"/>
      <c r="G221" s="76"/>
      <c r="H221" s="89"/>
      <c r="J221" s="73">
        <v>144</v>
      </c>
    </row>
    <row r="222" spans="1:12" s="64" customFormat="1" ht="56.25">
      <c r="A222" s="67"/>
      <c r="B222" s="68"/>
      <c r="C222" s="75" t="s">
        <v>160</v>
      </c>
      <c r="D222" s="73">
        <v>144</v>
      </c>
      <c r="E222" s="74" t="s">
        <v>2</v>
      </c>
      <c r="F222" s="90"/>
      <c r="G222" s="76"/>
      <c r="H222" s="90"/>
      <c r="J222" s="73">
        <v>144</v>
      </c>
    </row>
    <row r="223" spans="1:12" s="64" customFormat="1" ht="56.25">
      <c r="A223" s="67"/>
      <c r="B223" s="68"/>
      <c r="C223" s="75" t="s">
        <v>161</v>
      </c>
      <c r="D223" s="73">
        <v>144</v>
      </c>
      <c r="E223" s="74" t="s">
        <v>2</v>
      </c>
      <c r="F223" s="71"/>
      <c r="G223" s="76"/>
      <c r="H223" s="71"/>
      <c r="J223" s="73">
        <v>144</v>
      </c>
    </row>
    <row r="224" spans="1:12" s="64" customFormat="1" ht="56.25">
      <c r="A224" s="67"/>
      <c r="B224" s="68"/>
      <c r="C224" s="75" t="s">
        <v>1808</v>
      </c>
      <c r="D224" s="73">
        <v>144</v>
      </c>
      <c r="E224" s="74" t="s">
        <v>2</v>
      </c>
      <c r="F224" s="71"/>
      <c r="G224" s="76"/>
      <c r="H224" s="71"/>
      <c r="J224" s="73">
        <v>144</v>
      </c>
    </row>
    <row r="225" spans="1:12" s="122" customFormat="1" ht="56.25">
      <c r="A225" s="118" t="s">
        <v>1256</v>
      </c>
      <c r="B225" s="74" t="s">
        <v>251</v>
      </c>
      <c r="C225" s="72" t="s">
        <v>1769</v>
      </c>
      <c r="D225" s="119"/>
      <c r="E225" s="120"/>
      <c r="F225" s="121"/>
      <c r="G225" s="121"/>
      <c r="H225" s="123"/>
      <c r="I225" s="124"/>
      <c r="J225" s="119"/>
      <c r="K225" s="124"/>
    </row>
    <row r="226" spans="1:12" s="122" customFormat="1">
      <c r="A226" s="118"/>
      <c r="B226" s="120"/>
      <c r="C226" s="72" t="s">
        <v>56</v>
      </c>
      <c r="D226" s="119"/>
      <c r="E226" s="74"/>
      <c r="F226" s="121"/>
      <c r="G226" s="121"/>
      <c r="H226" s="123"/>
      <c r="I226" s="124"/>
      <c r="J226" s="119"/>
      <c r="K226" s="124"/>
    </row>
    <row r="227" spans="1:12" s="122" customFormat="1">
      <c r="A227" s="118"/>
      <c r="B227" s="120"/>
      <c r="C227" s="113" t="s">
        <v>1424</v>
      </c>
      <c r="D227" s="73">
        <v>81</v>
      </c>
      <c r="E227" s="74" t="s">
        <v>2</v>
      </c>
      <c r="F227" s="121"/>
      <c r="G227" s="121"/>
      <c r="H227" s="123"/>
      <c r="I227" s="124"/>
      <c r="J227" s="73">
        <f>27*3</f>
        <v>81</v>
      </c>
      <c r="K227" s="124"/>
    </row>
    <row r="228" spans="1:12" s="122" customFormat="1">
      <c r="A228" s="118"/>
      <c r="B228" s="118"/>
      <c r="C228" s="113" t="s">
        <v>1425</v>
      </c>
      <c r="D228" s="73">
        <v>33</v>
      </c>
      <c r="E228" s="74" t="s">
        <v>2</v>
      </c>
      <c r="F228" s="121"/>
      <c r="G228" s="121"/>
      <c r="H228" s="123"/>
      <c r="I228" s="124"/>
      <c r="J228" s="73">
        <f>11*3</f>
        <v>33</v>
      </c>
      <c r="K228" s="161" t="s">
        <v>1258</v>
      </c>
      <c r="L228" s="122">
        <v>27</v>
      </c>
    </row>
    <row r="229" spans="1:12" s="122" customFormat="1">
      <c r="A229" s="118"/>
      <c r="B229" s="118"/>
      <c r="C229" s="113" t="s">
        <v>1426</v>
      </c>
      <c r="D229" s="73">
        <v>21</v>
      </c>
      <c r="E229" s="74" t="s">
        <v>2</v>
      </c>
      <c r="F229" s="121"/>
      <c r="G229" s="121"/>
      <c r="H229" s="123"/>
      <c r="I229" s="124"/>
      <c r="J229" s="73">
        <f>7*3</f>
        <v>21</v>
      </c>
      <c r="K229" s="162" t="s">
        <v>1259</v>
      </c>
      <c r="L229" s="122">
        <v>11</v>
      </c>
    </row>
    <row r="230" spans="1:12" s="122" customFormat="1">
      <c r="A230" s="118"/>
      <c r="B230" s="118"/>
      <c r="C230" s="113" t="s">
        <v>1428</v>
      </c>
      <c r="D230" s="73">
        <v>39</v>
      </c>
      <c r="E230" s="74" t="s">
        <v>2</v>
      </c>
      <c r="F230" s="121"/>
      <c r="G230" s="121"/>
      <c r="H230" s="123"/>
      <c r="I230" s="124"/>
      <c r="J230" s="73">
        <f>13*3</f>
        <v>39</v>
      </c>
      <c r="K230" s="162" t="s">
        <v>1260</v>
      </c>
      <c r="L230" s="122">
        <v>7</v>
      </c>
    </row>
    <row r="231" spans="1:12" s="122" customFormat="1">
      <c r="A231" s="118"/>
      <c r="B231" s="118"/>
      <c r="C231" s="69" t="s">
        <v>82</v>
      </c>
      <c r="D231" s="119"/>
      <c r="E231" s="120"/>
      <c r="F231" s="121"/>
      <c r="G231" s="121"/>
      <c r="H231" s="123"/>
      <c r="I231" s="124"/>
      <c r="J231" s="119"/>
      <c r="K231" s="162" t="s">
        <v>91</v>
      </c>
      <c r="L231" s="122">
        <v>13</v>
      </c>
    </row>
    <row r="232" spans="1:12" s="122" customFormat="1">
      <c r="A232" s="118"/>
      <c r="B232" s="118"/>
      <c r="C232" s="113" t="s">
        <v>1427</v>
      </c>
      <c r="D232" s="73">
        <v>27</v>
      </c>
      <c r="E232" s="74" t="s">
        <v>2</v>
      </c>
      <c r="F232" s="121"/>
      <c r="G232" s="121"/>
      <c r="H232" s="123"/>
      <c r="I232" s="124"/>
      <c r="J232" s="73">
        <v>27</v>
      </c>
      <c r="K232" s="124"/>
    </row>
    <row r="233" spans="1:12" s="122" customFormat="1">
      <c r="A233" s="118"/>
      <c r="B233" s="118"/>
      <c r="C233" s="113" t="s">
        <v>1425</v>
      </c>
      <c r="D233" s="73">
        <v>11</v>
      </c>
      <c r="E233" s="74" t="s">
        <v>2</v>
      </c>
      <c r="F233" s="121"/>
      <c r="G233" s="121"/>
      <c r="H233" s="123"/>
      <c r="I233" s="124"/>
      <c r="J233" s="73">
        <v>11</v>
      </c>
      <c r="K233" s="124"/>
    </row>
    <row r="234" spans="1:12" s="122" customFormat="1">
      <c r="A234" s="118"/>
      <c r="B234" s="118"/>
      <c r="C234" s="113" t="s">
        <v>1426</v>
      </c>
      <c r="D234" s="73">
        <v>7</v>
      </c>
      <c r="E234" s="74" t="s">
        <v>2</v>
      </c>
      <c r="F234" s="121"/>
      <c r="G234" s="121"/>
      <c r="H234" s="123"/>
      <c r="I234" s="124"/>
      <c r="J234" s="73">
        <v>7</v>
      </c>
      <c r="K234" s="124"/>
    </row>
    <row r="235" spans="1:12" s="122" customFormat="1">
      <c r="A235" s="118"/>
      <c r="B235" s="118"/>
      <c r="C235" s="113" t="s">
        <v>1428</v>
      </c>
      <c r="D235" s="73">
        <v>13</v>
      </c>
      <c r="E235" s="74" t="s">
        <v>2</v>
      </c>
      <c r="F235" s="121"/>
      <c r="G235" s="121"/>
      <c r="H235" s="123"/>
      <c r="I235" s="124"/>
      <c r="J235" s="73">
        <v>13</v>
      </c>
      <c r="K235" s="124"/>
    </row>
    <row r="236" spans="1:12" s="122" customFormat="1">
      <c r="A236" s="118"/>
      <c r="B236" s="118"/>
      <c r="C236" s="72" t="s">
        <v>311</v>
      </c>
      <c r="D236" s="87"/>
      <c r="E236" s="120"/>
      <c r="F236" s="121"/>
      <c r="G236" s="121"/>
      <c r="H236" s="123"/>
      <c r="I236" s="124"/>
      <c r="J236" s="87"/>
      <c r="K236" s="124"/>
    </row>
    <row r="237" spans="1:12" s="122" customFormat="1">
      <c r="A237" s="118"/>
      <c r="B237" s="118"/>
      <c r="C237" s="113" t="s">
        <v>1427</v>
      </c>
      <c r="D237" s="73">
        <v>27</v>
      </c>
      <c r="E237" s="74" t="s">
        <v>2</v>
      </c>
      <c r="F237" s="121"/>
      <c r="G237" s="121"/>
      <c r="H237" s="123"/>
      <c r="I237" s="124"/>
      <c r="J237" s="73">
        <v>27</v>
      </c>
      <c r="K237" s="124"/>
    </row>
    <row r="238" spans="1:12" s="122" customFormat="1">
      <c r="A238" s="118"/>
      <c r="B238" s="118"/>
      <c r="C238" s="113" t="s">
        <v>1425</v>
      </c>
      <c r="D238" s="73">
        <v>11</v>
      </c>
      <c r="E238" s="74" t="s">
        <v>2</v>
      </c>
      <c r="F238" s="121"/>
      <c r="G238" s="121"/>
      <c r="H238" s="123"/>
      <c r="I238" s="124"/>
      <c r="J238" s="73">
        <v>11</v>
      </c>
      <c r="K238" s="124"/>
    </row>
    <row r="239" spans="1:12" s="122" customFormat="1">
      <c r="A239" s="118"/>
      <c r="B239" s="118"/>
      <c r="C239" s="113" t="s">
        <v>1426</v>
      </c>
      <c r="D239" s="73">
        <v>7</v>
      </c>
      <c r="E239" s="74" t="s">
        <v>2</v>
      </c>
      <c r="F239" s="121"/>
      <c r="G239" s="121"/>
      <c r="H239" s="123"/>
      <c r="I239" s="124"/>
      <c r="J239" s="73">
        <v>7</v>
      </c>
      <c r="K239" s="124"/>
    </row>
    <row r="240" spans="1:12" s="122" customFormat="1">
      <c r="A240" s="118"/>
      <c r="B240" s="118"/>
      <c r="C240" s="113" t="s">
        <v>1428</v>
      </c>
      <c r="D240" s="73">
        <v>13</v>
      </c>
      <c r="E240" s="74" t="s">
        <v>2</v>
      </c>
      <c r="F240" s="121"/>
      <c r="G240" s="121"/>
      <c r="H240" s="123"/>
      <c r="I240" s="124"/>
      <c r="J240" s="73">
        <v>13</v>
      </c>
      <c r="K240" s="124"/>
    </row>
    <row r="241" spans="1:12" s="122" customFormat="1">
      <c r="A241" s="118"/>
      <c r="B241" s="118"/>
      <c r="C241" s="72" t="s">
        <v>1261</v>
      </c>
      <c r="D241" s="119"/>
      <c r="E241" s="120"/>
      <c r="F241" s="121"/>
      <c r="G241" s="121"/>
      <c r="H241" s="123"/>
      <c r="I241" s="124"/>
      <c r="J241" s="119"/>
      <c r="K241" s="124"/>
    </row>
    <row r="242" spans="1:12" s="122" customFormat="1">
      <c r="A242" s="118"/>
      <c r="B242" s="118"/>
      <c r="C242" s="113" t="s">
        <v>1427</v>
      </c>
      <c r="D242" s="73">
        <v>54</v>
      </c>
      <c r="E242" s="74" t="s">
        <v>2</v>
      </c>
      <c r="F242" s="121"/>
      <c r="G242" s="121"/>
      <c r="H242" s="123"/>
      <c r="I242" s="124"/>
      <c r="J242" s="73">
        <f>27*2</f>
        <v>54</v>
      </c>
      <c r="K242" s="124"/>
    </row>
    <row r="243" spans="1:12" s="122" customFormat="1">
      <c r="A243" s="118"/>
      <c r="B243" s="118"/>
      <c r="C243" s="113" t="s">
        <v>1425</v>
      </c>
      <c r="D243" s="73">
        <v>22</v>
      </c>
      <c r="E243" s="74" t="s">
        <v>2</v>
      </c>
      <c r="F243" s="121"/>
      <c r="G243" s="121"/>
      <c r="H243" s="123"/>
      <c r="I243" s="124"/>
      <c r="J243" s="73">
        <f>11*2</f>
        <v>22</v>
      </c>
      <c r="K243" s="124"/>
    </row>
    <row r="244" spans="1:12" s="122" customFormat="1">
      <c r="A244" s="118"/>
      <c r="B244" s="118"/>
      <c r="C244" s="113" t="s">
        <v>1426</v>
      </c>
      <c r="D244" s="73">
        <v>14</v>
      </c>
      <c r="E244" s="74" t="s">
        <v>2</v>
      </c>
      <c r="F244" s="121"/>
      <c r="G244" s="121"/>
      <c r="H244" s="123"/>
      <c r="I244" s="124"/>
      <c r="J244" s="73">
        <f>7*2</f>
        <v>14</v>
      </c>
      <c r="K244" s="124"/>
    </row>
    <row r="245" spans="1:12" s="122" customFormat="1">
      <c r="A245" s="118"/>
      <c r="B245" s="120"/>
      <c r="C245" s="113" t="s">
        <v>1428</v>
      </c>
      <c r="D245" s="73">
        <v>26</v>
      </c>
      <c r="E245" s="74" t="s">
        <v>2</v>
      </c>
      <c r="F245" s="121"/>
      <c r="G245" s="121"/>
      <c r="H245" s="123"/>
      <c r="I245" s="124"/>
      <c r="J245" s="73">
        <f>13*2</f>
        <v>26</v>
      </c>
      <c r="K245" s="124"/>
    </row>
    <row r="246" spans="1:12" s="64" customFormat="1">
      <c r="A246" s="67"/>
      <c r="B246" s="68"/>
      <c r="C246" s="72" t="s">
        <v>1262</v>
      </c>
      <c r="D246" s="73"/>
      <c r="E246" s="74"/>
      <c r="F246" s="71"/>
      <c r="G246" s="76"/>
      <c r="H246" s="71"/>
      <c r="J246" s="73"/>
    </row>
    <row r="247" spans="1:12" s="122" customFormat="1">
      <c r="A247" s="118"/>
      <c r="B247" s="118"/>
      <c r="C247" s="113" t="s">
        <v>1427</v>
      </c>
      <c r="D247" s="73">
        <v>54</v>
      </c>
      <c r="E247" s="74" t="s">
        <v>2</v>
      </c>
      <c r="F247" s="121"/>
      <c r="G247" s="121"/>
      <c r="H247" s="123"/>
      <c r="I247" s="124"/>
      <c r="J247" s="73">
        <f>27*2</f>
        <v>54</v>
      </c>
      <c r="K247" s="124"/>
    </row>
    <row r="248" spans="1:12" s="122" customFormat="1">
      <c r="A248" s="118"/>
      <c r="B248" s="118"/>
      <c r="C248" s="113" t="s">
        <v>1425</v>
      </c>
      <c r="D248" s="73">
        <v>22</v>
      </c>
      <c r="E248" s="74" t="s">
        <v>2</v>
      </c>
      <c r="F248" s="121"/>
      <c r="G248" s="121"/>
      <c r="H248" s="123"/>
      <c r="I248" s="124"/>
      <c r="J248" s="73">
        <f>11*2</f>
        <v>22</v>
      </c>
      <c r="K248" s="124"/>
    </row>
    <row r="249" spans="1:12" s="122" customFormat="1">
      <c r="A249" s="118"/>
      <c r="B249" s="118"/>
      <c r="C249" s="113" t="s">
        <v>1426</v>
      </c>
      <c r="D249" s="73">
        <v>14</v>
      </c>
      <c r="E249" s="74" t="s">
        <v>2</v>
      </c>
      <c r="F249" s="121"/>
      <c r="G249" s="121"/>
      <c r="H249" s="123"/>
      <c r="I249" s="124"/>
      <c r="J249" s="73">
        <f>7*2</f>
        <v>14</v>
      </c>
      <c r="K249" s="124"/>
    </row>
    <row r="250" spans="1:12" s="122" customFormat="1">
      <c r="A250" s="118"/>
      <c r="B250" s="120"/>
      <c r="C250" s="113" t="s">
        <v>1428</v>
      </c>
      <c r="D250" s="73">
        <v>26</v>
      </c>
      <c r="E250" s="74" t="s">
        <v>2</v>
      </c>
      <c r="F250" s="121"/>
      <c r="G250" s="121"/>
      <c r="H250" s="123"/>
      <c r="I250" s="124"/>
      <c r="J250" s="73">
        <f>13*2</f>
        <v>26</v>
      </c>
      <c r="K250" s="124"/>
    </row>
    <row r="251" spans="1:12" s="2" customFormat="1" ht="62.25" customHeight="1">
      <c r="A251" s="67"/>
      <c r="B251" s="67" t="s">
        <v>53</v>
      </c>
      <c r="C251" s="72" t="s">
        <v>1280</v>
      </c>
      <c r="D251" s="127"/>
      <c r="E251" s="128"/>
      <c r="F251" s="127"/>
      <c r="G251" s="127"/>
      <c r="H251" s="77"/>
      <c r="I251" s="159"/>
      <c r="J251" s="127"/>
      <c r="K251" s="159"/>
      <c r="L251" s="157"/>
    </row>
    <row r="252" spans="1:12" s="122" customFormat="1">
      <c r="A252" s="118"/>
      <c r="B252" s="118"/>
      <c r="C252" s="69" t="s">
        <v>1281</v>
      </c>
      <c r="D252" s="73"/>
      <c r="E252" s="74"/>
      <c r="F252" s="121"/>
      <c r="G252" s="121"/>
      <c r="H252" s="77"/>
      <c r="I252" s="124"/>
      <c r="J252" s="73"/>
      <c r="K252" s="124"/>
    </row>
    <row r="253" spans="1:12" s="122" customFormat="1">
      <c r="A253" s="118"/>
      <c r="B253" s="118"/>
      <c r="C253" s="113" t="s">
        <v>321</v>
      </c>
      <c r="D253" s="73">
        <v>2</v>
      </c>
      <c r="E253" s="74" t="s">
        <v>2</v>
      </c>
      <c r="F253" s="121"/>
      <c r="G253" s="121"/>
      <c r="H253" s="77"/>
      <c r="I253" s="124"/>
      <c r="J253" s="73">
        <v>2</v>
      </c>
      <c r="K253" s="124"/>
    </row>
    <row r="254" spans="1:12" s="122" customFormat="1">
      <c r="A254" s="118"/>
      <c r="B254" s="118"/>
      <c r="C254" s="113" t="s">
        <v>258</v>
      </c>
      <c r="D254" s="73">
        <v>16</v>
      </c>
      <c r="E254" s="74" t="s">
        <v>2</v>
      </c>
      <c r="F254" s="121"/>
      <c r="G254" s="121"/>
      <c r="H254" s="77"/>
      <c r="I254" s="124"/>
      <c r="J254" s="73">
        <v>16</v>
      </c>
      <c r="K254" s="124"/>
    </row>
    <row r="255" spans="1:12" s="122" customFormat="1">
      <c r="A255" s="118"/>
      <c r="B255" s="118"/>
      <c r="C255" s="113" t="s">
        <v>259</v>
      </c>
      <c r="D255" s="73">
        <v>4</v>
      </c>
      <c r="E255" s="74" t="s">
        <v>2</v>
      </c>
      <c r="F255" s="121"/>
      <c r="G255" s="121"/>
      <c r="H255" s="77"/>
      <c r="I255" s="124"/>
      <c r="J255" s="73">
        <v>4</v>
      </c>
      <c r="K255" s="124"/>
    </row>
    <row r="256" spans="1:12" s="122" customFormat="1">
      <c r="A256" s="118"/>
      <c r="B256" s="118"/>
      <c r="C256" s="113" t="s">
        <v>260</v>
      </c>
      <c r="D256" s="73">
        <v>2</v>
      </c>
      <c r="E256" s="74" t="s">
        <v>2</v>
      </c>
      <c r="F256" s="121"/>
      <c r="G256" s="121"/>
      <c r="H256" s="190"/>
      <c r="I256" s="124"/>
      <c r="J256" s="73">
        <v>2</v>
      </c>
      <c r="K256" s="124"/>
    </row>
    <row r="257" spans="1:10" s="64" customFormat="1" ht="66" customHeight="1">
      <c r="A257" s="67" t="s">
        <v>1257</v>
      </c>
      <c r="B257" s="193" t="s">
        <v>1434</v>
      </c>
      <c r="C257" s="72" t="s">
        <v>1392</v>
      </c>
      <c r="D257" s="73"/>
      <c r="E257" s="74"/>
      <c r="F257" s="71"/>
      <c r="G257" s="76"/>
      <c r="H257" s="110"/>
      <c r="J257" s="73"/>
    </row>
    <row r="258" spans="1:10" s="64" customFormat="1" ht="20.25" customHeight="1">
      <c r="A258" s="67"/>
      <c r="B258" s="68"/>
      <c r="C258" s="69" t="s">
        <v>140</v>
      </c>
      <c r="D258" s="73"/>
      <c r="E258" s="74"/>
      <c r="F258" s="71"/>
      <c r="G258" s="76"/>
      <c r="H258" s="110"/>
      <c r="J258" s="73"/>
    </row>
    <row r="259" spans="1:10" s="64" customFormat="1" ht="20.25" customHeight="1">
      <c r="A259" s="67">
        <v>1</v>
      </c>
      <c r="B259" s="68"/>
      <c r="C259" s="115" t="s">
        <v>327</v>
      </c>
      <c r="D259" s="76">
        <v>1</v>
      </c>
      <c r="E259" s="74" t="s">
        <v>17</v>
      </c>
      <c r="F259" s="71"/>
      <c r="G259" s="76"/>
      <c r="H259" s="76"/>
      <c r="J259" s="76">
        <v>1</v>
      </c>
    </row>
    <row r="260" spans="1:10" s="64" customFormat="1" ht="20.25" customHeight="1">
      <c r="A260" s="67">
        <v>2</v>
      </c>
      <c r="B260" s="68"/>
      <c r="C260" s="115" t="s">
        <v>328</v>
      </c>
      <c r="D260" s="76">
        <v>1</v>
      </c>
      <c r="E260" s="74" t="s">
        <v>17</v>
      </c>
      <c r="F260" s="71"/>
      <c r="G260" s="76"/>
      <c r="H260" s="76"/>
      <c r="J260" s="76">
        <v>1</v>
      </c>
    </row>
    <row r="261" spans="1:10" s="64" customFormat="1" ht="20.25" customHeight="1">
      <c r="A261" s="67">
        <v>3</v>
      </c>
      <c r="B261" s="68"/>
      <c r="C261" s="115" t="s">
        <v>329</v>
      </c>
      <c r="D261" s="76">
        <v>1</v>
      </c>
      <c r="E261" s="74" t="s">
        <v>17</v>
      </c>
      <c r="F261" s="71"/>
      <c r="G261" s="76"/>
      <c r="H261" s="76"/>
      <c r="J261" s="76">
        <v>1</v>
      </c>
    </row>
    <row r="262" spans="1:10" s="64" customFormat="1" ht="20.25" customHeight="1">
      <c r="A262" s="67">
        <v>4</v>
      </c>
      <c r="B262" s="68"/>
      <c r="C262" s="115" t="s">
        <v>330</v>
      </c>
      <c r="D262" s="76">
        <v>1</v>
      </c>
      <c r="E262" s="74" t="s">
        <v>17</v>
      </c>
      <c r="F262" s="71"/>
      <c r="G262" s="76"/>
      <c r="H262" s="76"/>
      <c r="J262" s="76">
        <v>1</v>
      </c>
    </row>
    <row r="263" spans="1:10" s="64" customFormat="1" ht="20.25" customHeight="1">
      <c r="A263" s="67">
        <v>5</v>
      </c>
      <c r="B263" s="68"/>
      <c r="C263" s="115" t="s">
        <v>331</v>
      </c>
      <c r="D263" s="76">
        <v>1</v>
      </c>
      <c r="E263" s="74" t="s">
        <v>17</v>
      </c>
      <c r="F263" s="71"/>
      <c r="G263" s="76"/>
      <c r="H263" s="76"/>
      <c r="J263" s="76">
        <v>1</v>
      </c>
    </row>
    <row r="264" spans="1:10" s="64" customFormat="1" ht="20.25" customHeight="1">
      <c r="A264" s="67">
        <v>6</v>
      </c>
      <c r="B264" s="68"/>
      <c r="C264" s="115" t="s">
        <v>332</v>
      </c>
      <c r="D264" s="76">
        <v>2</v>
      </c>
      <c r="E264" s="74" t="s">
        <v>2</v>
      </c>
      <c r="F264" s="71"/>
      <c r="G264" s="76"/>
      <c r="H264" s="76"/>
      <c r="J264" s="76">
        <v>2</v>
      </c>
    </row>
    <row r="265" spans="1:10" s="64" customFormat="1" ht="20.25" customHeight="1">
      <c r="A265" s="67">
        <v>7</v>
      </c>
      <c r="B265" s="68"/>
      <c r="C265" s="115" t="s">
        <v>333</v>
      </c>
      <c r="D265" s="76">
        <v>2</v>
      </c>
      <c r="E265" s="74" t="s">
        <v>2</v>
      </c>
      <c r="F265" s="71"/>
      <c r="G265" s="76"/>
      <c r="H265" s="76"/>
      <c r="J265" s="76">
        <v>2</v>
      </c>
    </row>
    <row r="266" spans="1:10" s="64" customFormat="1" ht="20.25" customHeight="1">
      <c r="A266" s="67">
        <v>8</v>
      </c>
      <c r="B266" s="68"/>
      <c r="C266" s="115" t="s">
        <v>334</v>
      </c>
      <c r="D266" s="76">
        <v>1</v>
      </c>
      <c r="E266" s="74" t="s">
        <v>17</v>
      </c>
      <c r="F266" s="71"/>
      <c r="G266" s="76"/>
      <c r="H266" s="76"/>
      <c r="J266" s="76">
        <v>1</v>
      </c>
    </row>
    <row r="267" spans="1:10" s="64" customFormat="1" ht="20.25" customHeight="1">
      <c r="A267" s="67">
        <v>9</v>
      </c>
      <c r="B267" s="68"/>
      <c r="C267" s="115" t="s">
        <v>335</v>
      </c>
      <c r="D267" s="76">
        <v>1</v>
      </c>
      <c r="E267" s="74" t="s">
        <v>17</v>
      </c>
      <c r="F267" s="71"/>
      <c r="G267" s="76"/>
      <c r="H267" s="76"/>
      <c r="J267" s="76">
        <v>1</v>
      </c>
    </row>
    <row r="268" spans="1:10" s="64" customFormat="1" ht="20.25" customHeight="1">
      <c r="A268" s="67">
        <v>10</v>
      </c>
      <c r="B268" s="68"/>
      <c r="C268" s="115" t="s">
        <v>336</v>
      </c>
      <c r="D268" s="76">
        <v>1</v>
      </c>
      <c r="E268" s="74" t="s">
        <v>17</v>
      </c>
      <c r="F268" s="71"/>
      <c r="G268" s="76"/>
      <c r="H268" s="76"/>
      <c r="J268" s="76">
        <v>1</v>
      </c>
    </row>
    <row r="269" spans="1:10" s="64" customFormat="1" ht="20.25" customHeight="1">
      <c r="A269" s="67">
        <v>11</v>
      </c>
      <c r="B269" s="68"/>
      <c r="C269" s="115" t="s">
        <v>337</v>
      </c>
      <c r="D269" s="76">
        <v>2</v>
      </c>
      <c r="E269" s="74" t="s">
        <v>2</v>
      </c>
      <c r="F269" s="71"/>
      <c r="G269" s="76"/>
      <c r="H269" s="76"/>
      <c r="J269" s="76">
        <v>2</v>
      </c>
    </row>
    <row r="270" spans="1:10" s="64" customFormat="1" ht="20.25" customHeight="1">
      <c r="A270" s="67">
        <v>12</v>
      </c>
      <c r="B270" s="68"/>
      <c r="C270" s="115" t="s">
        <v>338</v>
      </c>
      <c r="D270" s="76">
        <v>1</v>
      </c>
      <c r="E270" s="74" t="s">
        <v>17</v>
      </c>
      <c r="F270" s="71"/>
      <c r="G270" s="76"/>
      <c r="H270" s="76"/>
      <c r="J270" s="76">
        <v>1</v>
      </c>
    </row>
    <row r="271" spans="1:10" s="64" customFormat="1" ht="20.25" customHeight="1">
      <c r="A271" s="67">
        <v>13</v>
      </c>
      <c r="B271" s="68"/>
      <c r="C271" s="115" t="s">
        <v>339</v>
      </c>
      <c r="D271" s="76">
        <v>1</v>
      </c>
      <c r="E271" s="74" t="s">
        <v>17</v>
      </c>
      <c r="F271" s="71"/>
      <c r="G271" s="76"/>
      <c r="H271" s="76"/>
      <c r="J271" s="76">
        <v>1</v>
      </c>
    </row>
    <row r="272" spans="1:10" s="64" customFormat="1" ht="20.25" customHeight="1">
      <c r="A272" s="67">
        <v>14</v>
      </c>
      <c r="B272" s="68"/>
      <c r="C272" s="115" t="s">
        <v>340</v>
      </c>
      <c r="D272" s="76">
        <v>1</v>
      </c>
      <c r="E272" s="74" t="s">
        <v>17</v>
      </c>
      <c r="F272" s="71"/>
      <c r="G272" s="76"/>
      <c r="H272" s="76"/>
      <c r="J272" s="76">
        <v>1</v>
      </c>
    </row>
    <row r="273" spans="1:10" s="64" customFormat="1" ht="20.25" customHeight="1">
      <c r="A273" s="67">
        <v>15</v>
      </c>
      <c r="B273" s="68"/>
      <c r="C273" s="115" t="s">
        <v>341</v>
      </c>
      <c r="D273" s="76">
        <v>1</v>
      </c>
      <c r="E273" s="74" t="s">
        <v>17</v>
      </c>
      <c r="F273" s="71"/>
      <c r="G273" s="76"/>
      <c r="H273" s="76"/>
      <c r="J273" s="76">
        <v>1</v>
      </c>
    </row>
    <row r="274" spans="1:10" s="64" customFormat="1" ht="20.25" customHeight="1">
      <c r="A274" s="67">
        <v>16</v>
      </c>
      <c r="B274" s="68"/>
      <c r="C274" s="115" t="s">
        <v>342</v>
      </c>
      <c r="D274" s="76">
        <v>1</v>
      </c>
      <c r="E274" s="74" t="s">
        <v>17</v>
      </c>
      <c r="F274" s="71"/>
      <c r="G274" s="76"/>
      <c r="H274" s="76"/>
      <c r="J274" s="76">
        <v>1</v>
      </c>
    </row>
    <row r="275" spans="1:10" s="64" customFormat="1" ht="20.25" customHeight="1">
      <c r="A275" s="67">
        <v>17</v>
      </c>
      <c r="B275" s="68"/>
      <c r="C275" s="115" t="s">
        <v>343</v>
      </c>
      <c r="D275" s="76">
        <v>1</v>
      </c>
      <c r="E275" s="74" t="s">
        <v>17</v>
      </c>
      <c r="F275" s="71"/>
      <c r="G275" s="76"/>
      <c r="H275" s="76"/>
      <c r="J275" s="76">
        <v>1</v>
      </c>
    </row>
    <row r="276" spans="1:10" s="64" customFormat="1" ht="20.25" customHeight="1">
      <c r="A276" s="67">
        <v>18</v>
      </c>
      <c r="B276" s="68"/>
      <c r="C276" s="115" t="s">
        <v>344</v>
      </c>
      <c r="D276" s="76">
        <v>1</v>
      </c>
      <c r="E276" s="74" t="s">
        <v>17</v>
      </c>
      <c r="F276" s="71"/>
      <c r="G276" s="76"/>
      <c r="H276" s="76"/>
      <c r="J276" s="76">
        <v>1</v>
      </c>
    </row>
    <row r="277" spans="1:10" s="64" customFormat="1" ht="20.25" customHeight="1">
      <c r="A277" s="67">
        <v>19</v>
      </c>
      <c r="B277" s="68"/>
      <c r="C277" s="115" t="s">
        <v>345</v>
      </c>
      <c r="D277" s="76">
        <v>1</v>
      </c>
      <c r="E277" s="74" t="s">
        <v>17</v>
      </c>
      <c r="F277" s="71"/>
      <c r="G277" s="76"/>
      <c r="H277" s="76"/>
      <c r="J277" s="76">
        <v>1</v>
      </c>
    </row>
    <row r="278" spans="1:10" s="64" customFormat="1" ht="20.25" customHeight="1">
      <c r="A278" s="67">
        <v>20</v>
      </c>
      <c r="B278" s="68"/>
      <c r="C278" s="115" t="s">
        <v>346</v>
      </c>
      <c r="D278" s="76">
        <v>1</v>
      </c>
      <c r="E278" s="74" t="s">
        <v>17</v>
      </c>
      <c r="F278" s="71"/>
      <c r="G278" s="76"/>
      <c r="H278" s="76"/>
      <c r="J278" s="76">
        <v>1</v>
      </c>
    </row>
    <row r="279" spans="1:10" s="64" customFormat="1" ht="20.25" customHeight="1">
      <c r="A279" s="67">
        <v>21</v>
      </c>
      <c r="B279" s="68"/>
      <c r="C279" s="115" t="s">
        <v>347</v>
      </c>
      <c r="D279" s="76">
        <v>1</v>
      </c>
      <c r="E279" s="74" t="s">
        <v>17</v>
      </c>
      <c r="F279" s="71"/>
      <c r="G279" s="76"/>
      <c r="H279" s="76"/>
      <c r="J279" s="76">
        <v>1</v>
      </c>
    </row>
    <row r="280" spans="1:10" s="64" customFormat="1" ht="20.25" customHeight="1">
      <c r="A280" s="67">
        <v>22</v>
      </c>
      <c r="B280" s="68"/>
      <c r="C280" s="115" t="s">
        <v>348</v>
      </c>
      <c r="D280" s="76">
        <v>1</v>
      </c>
      <c r="E280" s="74" t="s">
        <v>17</v>
      </c>
      <c r="F280" s="71"/>
      <c r="G280" s="76"/>
      <c r="H280" s="76"/>
      <c r="J280" s="76">
        <v>1</v>
      </c>
    </row>
    <row r="281" spans="1:10" s="64" customFormat="1" ht="20.25" customHeight="1">
      <c r="A281" s="67">
        <v>23</v>
      </c>
      <c r="B281" s="68"/>
      <c r="C281" s="115" t="s">
        <v>349</v>
      </c>
      <c r="D281" s="76">
        <v>1</v>
      </c>
      <c r="E281" s="74" t="s">
        <v>17</v>
      </c>
      <c r="F281" s="71"/>
      <c r="G281" s="76"/>
      <c r="H281" s="76"/>
      <c r="J281" s="76">
        <v>1</v>
      </c>
    </row>
    <row r="282" spans="1:10" s="64" customFormat="1" ht="20.25" customHeight="1">
      <c r="A282" s="67">
        <v>24</v>
      </c>
      <c r="B282" s="68"/>
      <c r="C282" s="117" t="s">
        <v>350</v>
      </c>
      <c r="D282" s="76">
        <v>1</v>
      </c>
      <c r="E282" s="74" t="s">
        <v>17</v>
      </c>
      <c r="F282" s="71"/>
      <c r="G282" s="76"/>
      <c r="H282" s="76"/>
      <c r="J282" s="76">
        <v>1</v>
      </c>
    </row>
    <row r="283" spans="1:10" s="64" customFormat="1" ht="20.25" customHeight="1">
      <c r="A283" s="67">
        <v>25</v>
      </c>
      <c r="B283" s="68"/>
      <c r="C283" s="117" t="s">
        <v>351</v>
      </c>
      <c r="D283" s="76">
        <v>1</v>
      </c>
      <c r="E283" s="74" t="s">
        <v>17</v>
      </c>
      <c r="F283" s="71"/>
      <c r="G283" s="76"/>
      <c r="H283" s="76"/>
      <c r="J283" s="76">
        <v>1</v>
      </c>
    </row>
    <row r="284" spans="1:10" s="64" customFormat="1" ht="20.25" customHeight="1">
      <c r="A284" s="67">
        <v>26</v>
      </c>
      <c r="B284" s="68"/>
      <c r="C284" s="117" t="s">
        <v>353</v>
      </c>
      <c r="D284" s="76">
        <v>1</v>
      </c>
      <c r="E284" s="74" t="s">
        <v>17</v>
      </c>
      <c r="F284" s="71"/>
      <c r="G284" s="76"/>
      <c r="H284" s="76"/>
      <c r="J284" s="76">
        <v>1</v>
      </c>
    </row>
    <row r="285" spans="1:10" s="64" customFormat="1" ht="20.25" customHeight="1">
      <c r="A285" s="67">
        <v>27</v>
      </c>
      <c r="B285" s="68"/>
      <c r="C285" s="117" t="s">
        <v>354</v>
      </c>
      <c r="D285" s="76">
        <v>1</v>
      </c>
      <c r="E285" s="74" t="s">
        <v>17</v>
      </c>
      <c r="F285" s="71"/>
      <c r="G285" s="76"/>
      <c r="H285" s="76"/>
      <c r="J285" s="76">
        <v>1</v>
      </c>
    </row>
    <row r="286" spans="1:10" s="64" customFormat="1" ht="20.25" customHeight="1">
      <c r="A286" s="67">
        <v>28</v>
      </c>
      <c r="B286" s="68"/>
      <c r="C286" s="117" t="s">
        <v>355</v>
      </c>
      <c r="D286" s="76">
        <v>1</v>
      </c>
      <c r="E286" s="74" t="s">
        <v>17</v>
      </c>
      <c r="F286" s="71"/>
      <c r="G286" s="76"/>
      <c r="H286" s="76"/>
      <c r="J286" s="76">
        <v>1</v>
      </c>
    </row>
    <row r="287" spans="1:10" s="64" customFormat="1" ht="20.25" customHeight="1">
      <c r="A287" s="67">
        <v>29</v>
      </c>
      <c r="B287" s="68"/>
      <c r="C287" s="117" t="s">
        <v>356</v>
      </c>
      <c r="D287" s="76">
        <v>1</v>
      </c>
      <c r="E287" s="74" t="s">
        <v>17</v>
      </c>
      <c r="F287" s="71"/>
      <c r="G287" s="76"/>
      <c r="H287" s="76"/>
      <c r="J287" s="76">
        <v>1</v>
      </c>
    </row>
    <row r="288" spans="1:10" s="64" customFormat="1" ht="20.25" customHeight="1">
      <c r="A288" s="67">
        <v>30</v>
      </c>
      <c r="B288" s="68"/>
      <c r="C288" s="117" t="s">
        <v>357</v>
      </c>
      <c r="D288" s="76">
        <v>1</v>
      </c>
      <c r="E288" s="74" t="s">
        <v>17</v>
      </c>
      <c r="F288" s="71"/>
      <c r="G288" s="76"/>
      <c r="H288" s="76"/>
      <c r="J288" s="76">
        <v>1</v>
      </c>
    </row>
    <row r="289" spans="1:10" s="64" customFormat="1" ht="20.25" customHeight="1">
      <c r="A289" s="67">
        <v>31</v>
      </c>
      <c r="B289" s="68"/>
      <c r="C289" s="117" t="s">
        <v>358</v>
      </c>
      <c r="D289" s="76">
        <v>1</v>
      </c>
      <c r="E289" s="74" t="s">
        <v>17</v>
      </c>
      <c r="F289" s="71"/>
      <c r="G289" s="76"/>
      <c r="H289" s="76"/>
      <c r="J289" s="76">
        <v>1</v>
      </c>
    </row>
    <row r="290" spans="1:10" s="64" customFormat="1" ht="20.25" customHeight="1">
      <c r="A290" s="67">
        <v>32</v>
      </c>
      <c r="B290" s="68"/>
      <c r="C290" s="117" t="s">
        <v>359</v>
      </c>
      <c r="D290" s="76">
        <v>1</v>
      </c>
      <c r="E290" s="74" t="s">
        <v>17</v>
      </c>
      <c r="F290" s="71"/>
      <c r="G290" s="76"/>
      <c r="H290" s="76"/>
      <c r="J290" s="76">
        <v>1</v>
      </c>
    </row>
    <row r="291" spans="1:10" s="64" customFormat="1" ht="20.25" customHeight="1">
      <c r="A291" s="67">
        <v>33</v>
      </c>
      <c r="B291" s="68"/>
      <c r="C291" s="116" t="s">
        <v>360</v>
      </c>
      <c r="D291" s="76">
        <v>1</v>
      </c>
      <c r="E291" s="74" t="s">
        <v>17</v>
      </c>
      <c r="F291" s="71"/>
      <c r="G291" s="76"/>
      <c r="H291" s="76"/>
      <c r="J291" s="76">
        <v>1</v>
      </c>
    </row>
    <row r="292" spans="1:10" s="64" customFormat="1" ht="20.25" customHeight="1">
      <c r="A292" s="67">
        <v>34</v>
      </c>
      <c r="B292" s="68"/>
      <c r="C292" s="116" t="s">
        <v>361</v>
      </c>
      <c r="D292" s="76">
        <v>1</v>
      </c>
      <c r="E292" s="74" t="s">
        <v>17</v>
      </c>
      <c r="F292" s="71"/>
      <c r="G292" s="76"/>
      <c r="H292" s="76"/>
      <c r="J292" s="76">
        <v>1</v>
      </c>
    </row>
    <row r="293" spans="1:10" s="64" customFormat="1" ht="20.25" customHeight="1">
      <c r="A293" s="67">
        <v>35</v>
      </c>
      <c r="B293" s="68"/>
      <c r="C293" s="116" t="s">
        <v>362</v>
      </c>
      <c r="D293" s="76">
        <v>1</v>
      </c>
      <c r="E293" s="74" t="s">
        <v>17</v>
      </c>
      <c r="F293" s="71"/>
      <c r="G293" s="76"/>
      <c r="H293" s="76"/>
      <c r="J293" s="76">
        <v>1</v>
      </c>
    </row>
    <row r="294" spans="1:10" s="64" customFormat="1" ht="20.25" customHeight="1">
      <c r="A294" s="67">
        <v>36</v>
      </c>
      <c r="B294" s="68"/>
      <c r="C294" s="116" t="s">
        <v>363</v>
      </c>
      <c r="D294" s="76">
        <v>1</v>
      </c>
      <c r="E294" s="74" t="s">
        <v>17</v>
      </c>
      <c r="F294" s="71"/>
      <c r="G294" s="76"/>
      <c r="H294" s="76"/>
      <c r="J294" s="76">
        <v>1</v>
      </c>
    </row>
    <row r="295" spans="1:10" s="64" customFormat="1" ht="20.25" customHeight="1">
      <c r="A295" s="67">
        <v>37</v>
      </c>
      <c r="B295" s="68"/>
      <c r="C295" s="116" t="s">
        <v>364</v>
      </c>
      <c r="D295" s="76">
        <v>1</v>
      </c>
      <c r="E295" s="74" t="s">
        <v>17</v>
      </c>
      <c r="F295" s="71"/>
      <c r="G295" s="76"/>
      <c r="H295" s="76"/>
      <c r="J295" s="76">
        <v>1</v>
      </c>
    </row>
    <row r="296" spans="1:10" s="64" customFormat="1" ht="20.25" customHeight="1">
      <c r="A296" s="67">
        <v>38</v>
      </c>
      <c r="B296" s="68"/>
      <c r="C296" s="116" t="s">
        <v>365</v>
      </c>
      <c r="D296" s="76">
        <v>1</v>
      </c>
      <c r="E296" s="74" t="s">
        <v>17</v>
      </c>
      <c r="F296" s="71"/>
      <c r="G296" s="76"/>
      <c r="H296" s="76"/>
      <c r="J296" s="76">
        <v>1</v>
      </c>
    </row>
    <row r="297" spans="1:10" s="64" customFormat="1" ht="20.25" customHeight="1">
      <c r="A297" s="67">
        <v>39</v>
      </c>
      <c r="B297" s="68"/>
      <c r="C297" s="116" t="s">
        <v>366</v>
      </c>
      <c r="D297" s="76">
        <v>1</v>
      </c>
      <c r="E297" s="74" t="s">
        <v>17</v>
      </c>
      <c r="F297" s="71"/>
      <c r="G297" s="76"/>
      <c r="H297" s="76"/>
      <c r="J297" s="76">
        <v>1</v>
      </c>
    </row>
    <row r="298" spans="1:10" s="64" customFormat="1" ht="20.25" customHeight="1">
      <c r="A298" s="67">
        <v>40</v>
      </c>
      <c r="B298" s="68"/>
      <c r="C298" s="116" t="s">
        <v>367</v>
      </c>
      <c r="D298" s="76">
        <v>1</v>
      </c>
      <c r="E298" s="74" t="s">
        <v>17</v>
      </c>
      <c r="F298" s="71"/>
      <c r="G298" s="76"/>
      <c r="H298" s="76"/>
      <c r="J298" s="76">
        <v>1</v>
      </c>
    </row>
    <row r="299" spans="1:10" s="64" customFormat="1" ht="20.25" customHeight="1">
      <c r="A299" s="67">
        <v>41</v>
      </c>
      <c r="B299" s="68"/>
      <c r="C299" s="116" t="s">
        <v>368</v>
      </c>
      <c r="D299" s="76">
        <v>1</v>
      </c>
      <c r="E299" s="74" t="s">
        <v>17</v>
      </c>
      <c r="F299" s="71"/>
      <c r="G299" s="76"/>
      <c r="H299" s="76"/>
      <c r="J299" s="76">
        <v>1</v>
      </c>
    </row>
    <row r="300" spans="1:10" s="64" customFormat="1" ht="20.25" customHeight="1">
      <c r="A300" s="67">
        <v>42</v>
      </c>
      <c r="B300" s="68"/>
      <c r="C300" s="116" t="s">
        <v>369</v>
      </c>
      <c r="D300" s="76">
        <v>1</v>
      </c>
      <c r="E300" s="74" t="s">
        <v>17</v>
      </c>
      <c r="F300" s="71"/>
      <c r="G300" s="76"/>
      <c r="H300" s="76"/>
      <c r="J300" s="76">
        <v>1</v>
      </c>
    </row>
    <row r="301" spans="1:10" s="64" customFormat="1" ht="20.25" customHeight="1">
      <c r="A301" s="67">
        <v>43</v>
      </c>
      <c r="B301" s="68"/>
      <c r="C301" s="116" t="s">
        <v>370</v>
      </c>
      <c r="D301" s="76">
        <v>1</v>
      </c>
      <c r="E301" s="74" t="s">
        <v>17</v>
      </c>
      <c r="F301" s="71"/>
      <c r="G301" s="76"/>
      <c r="H301" s="76"/>
      <c r="J301" s="76">
        <v>1</v>
      </c>
    </row>
    <row r="302" spans="1:10" s="64" customFormat="1" ht="20.25" customHeight="1">
      <c r="A302" s="67">
        <v>44</v>
      </c>
      <c r="B302" s="68"/>
      <c r="C302" s="116" t="s">
        <v>371</v>
      </c>
      <c r="D302" s="76">
        <v>1</v>
      </c>
      <c r="E302" s="74" t="s">
        <v>17</v>
      </c>
      <c r="F302" s="71"/>
      <c r="G302" s="76"/>
      <c r="H302" s="76"/>
      <c r="J302" s="76">
        <v>1</v>
      </c>
    </row>
    <row r="303" spans="1:10" s="64" customFormat="1" ht="20.25" customHeight="1">
      <c r="A303" s="67">
        <v>45</v>
      </c>
      <c r="B303" s="68"/>
      <c r="C303" s="116" t="s">
        <v>372</v>
      </c>
      <c r="D303" s="76">
        <v>1</v>
      </c>
      <c r="E303" s="74" t="s">
        <v>17</v>
      </c>
      <c r="F303" s="71"/>
      <c r="G303" s="76"/>
      <c r="H303" s="76"/>
      <c r="J303" s="76">
        <v>1</v>
      </c>
    </row>
    <row r="304" spans="1:10" s="64" customFormat="1" ht="20.25" customHeight="1">
      <c r="A304" s="67">
        <v>46</v>
      </c>
      <c r="B304" s="68"/>
      <c r="C304" s="116" t="s">
        <v>373</v>
      </c>
      <c r="D304" s="76">
        <v>1</v>
      </c>
      <c r="E304" s="74" t="s">
        <v>17</v>
      </c>
      <c r="F304" s="71"/>
      <c r="G304" s="76"/>
      <c r="H304" s="76"/>
      <c r="J304" s="76">
        <v>1</v>
      </c>
    </row>
    <row r="305" spans="1:10" s="64" customFormat="1" ht="20.25" customHeight="1">
      <c r="A305" s="67">
        <v>47</v>
      </c>
      <c r="B305" s="68"/>
      <c r="C305" s="116" t="s">
        <v>374</v>
      </c>
      <c r="D305" s="76">
        <v>1</v>
      </c>
      <c r="E305" s="74" t="s">
        <v>17</v>
      </c>
      <c r="F305" s="71"/>
      <c r="G305" s="76"/>
      <c r="H305" s="76"/>
      <c r="J305" s="76">
        <v>1</v>
      </c>
    </row>
    <row r="306" spans="1:10" s="64" customFormat="1" ht="20.25" customHeight="1">
      <c r="A306" s="67">
        <v>48</v>
      </c>
      <c r="B306" s="68"/>
      <c r="C306" s="116" t="s">
        <v>375</v>
      </c>
      <c r="D306" s="76">
        <v>1</v>
      </c>
      <c r="E306" s="74" t="s">
        <v>17</v>
      </c>
      <c r="F306" s="71"/>
      <c r="G306" s="76"/>
      <c r="H306" s="76"/>
      <c r="J306" s="76">
        <v>1</v>
      </c>
    </row>
    <row r="307" spans="1:10" s="64" customFormat="1" ht="20.25" customHeight="1">
      <c r="A307" s="67">
        <v>49</v>
      </c>
      <c r="B307" s="68"/>
      <c r="C307" s="116" t="s">
        <v>376</v>
      </c>
      <c r="D307" s="76">
        <v>1</v>
      </c>
      <c r="E307" s="74" t="s">
        <v>17</v>
      </c>
      <c r="F307" s="71"/>
      <c r="G307" s="76"/>
      <c r="H307" s="76"/>
      <c r="J307" s="76">
        <v>1</v>
      </c>
    </row>
    <row r="308" spans="1:10" s="64" customFormat="1" ht="20.25" customHeight="1">
      <c r="A308" s="67">
        <v>50</v>
      </c>
      <c r="B308" s="68"/>
      <c r="C308" s="116" t="s">
        <v>377</v>
      </c>
      <c r="D308" s="76">
        <v>1</v>
      </c>
      <c r="E308" s="74" t="s">
        <v>17</v>
      </c>
      <c r="F308" s="71"/>
      <c r="G308" s="76"/>
      <c r="H308" s="76"/>
      <c r="J308" s="76">
        <v>1</v>
      </c>
    </row>
    <row r="309" spans="1:10" s="64" customFormat="1" ht="20.25" customHeight="1">
      <c r="A309" s="67">
        <v>51</v>
      </c>
      <c r="B309" s="68"/>
      <c r="C309" s="116" t="s">
        <v>378</v>
      </c>
      <c r="D309" s="76">
        <v>1</v>
      </c>
      <c r="E309" s="74" t="s">
        <v>17</v>
      </c>
      <c r="F309" s="71"/>
      <c r="G309" s="76"/>
      <c r="H309" s="76"/>
      <c r="J309" s="76">
        <v>1</v>
      </c>
    </row>
    <row r="310" spans="1:10" s="64" customFormat="1" ht="20.25" customHeight="1">
      <c r="A310" s="67">
        <v>52</v>
      </c>
      <c r="B310" s="68"/>
      <c r="C310" s="116" t="s">
        <v>379</v>
      </c>
      <c r="D310" s="76">
        <v>1</v>
      </c>
      <c r="E310" s="74" t="s">
        <v>17</v>
      </c>
      <c r="F310" s="76"/>
      <c r="G310" s="76"/>
      <c r="H310" s="76"/>
      <c r="J310" s="76">
        <v>1</v>
      </c>
    </row>
    <row r="311" spans="1:10" s="64" customFormat="1" ht="20.25" customHeight="1">
      <c r="A311" s="67">
        <v>53</v>
      </c>
      <c r="B311" s="68"/>
      <c r="C311" s="116" t="s">
        <v>380</v>
      </c>
      <c r="D311" s="76">
        <v>1</v>
      </c>
      <c r="E311" s="74" t="s">
        <v>17</v>
      </c>
      <c r="F311" s="71"/>
      <c r="G311" s="76"/>
      <c r="H311" s="76"/>
      <c r="J311" s="76">
        <v>1</v>
      </c>
    </row>
    <row r="312" spans="1:10" s="64" customFormat="1" ht="20.25" customHeight="1">
      <c r="A312" s="67">
        <v>54</v>
      </c>
      <c r="B312" s="68"/>
      <c r="C312" s="116" t="s">
        <v>381</v>
      </c>
      <c r="D312" s="76">
        <v>1</v>
      </c>
      <c r="E312" s="74" t="s">
        <v>17</v>
      </c>
      <c r="F312" s="71"/>
      <c r="G312" s="76"/>
      <c r="H312" s="76"/>
      <c r="J312" s="76">
        <v>1</v>
      </c>
    </row>
    <row r="313" spans="1:10" s="64" customFormat="1" ht="20.25" customHeight="1">
      <c r="A313" s="67">
        <v>55</v>
      </c>
      <c r="B313" s="68"/>
      <c r="C313" s="116" t="s">
        <v>388</v>
      </c>
      <c r="D313" s="76">
        <v>2</v>
      </c>
      <c r="E313" s="74" t="s">
        <v>2</v>
      </c>
      <c r="F313" s="71"/>
      <c r="G313" s="76"/>
      <c r="H313" s="76"/>
      <c r="J313" s="76">
        <v>2</v>
      </c>
    </row>
    <row r="314" spans="1:10" s="64" customFormat="1" ht="20.25" customHeight="1">
      <c r="A314" s="67">
        <v>56</v>
      </c>
      <c r="B314" s="68"/>
      <c r="C314" s="116" t="s">
        <v>389</v>
      </c>
      <c r="D314" s="76">
        <v>1</v>
      </c>
      <c r="E314" s="74" t="s">
        <v>17</v>
      </c>
      <c r="F314" s="71"/>
      <c r="G314" s="76"/>
      <c r="H314" s="76"/>
      <c r="J314" s="76">
        <v>1</v>
      </c>
    </row>
    <row r="315" spans="1:10" s="64" customFormat="1" ht="20.25" customHeight="1">
      <c r="A315" s="67">
        <v>57</v>
      </c>
      <c r="B315" s="68"/>
      <c r="C315" s="116" t="s">
        <v>374</v>
      </c>
      <c r="D315" s="76">
        <v>2</v>
      </c>
      <c r="E315" s="74" t="s">
        <v>2</v>
      </c>
      <c r="F315" s="71"/>
      <c r="G315" s="76"/>
      <c r="H315" s="76"/>
      <c r="J315" s="76">
        <v>2</v>
      </c>
    </row>
    <row r="316" spans="1:10" s="64" customFormat="1" ht="20.25" customHeight="1">
      <c r="A316" s="67">
        <v>58</v>
      </c>
      <c r="B316" s="68"/>
      <c r="C316" s="116" t="s">
        <v>390</v>
      </c>
      <c r="D316" s="76">
        <v>1</v>
      </c>
      <c r="E316" s="74" t="s">
        <v>17</v>
      </c>
      <c r="F316" s="71"/>
      <c r="G316" s="76"/>
      <c r="H316" s="76"/>
      <c r="J316" s="76">
        <v>1</v>
      </c>
    </row>
    <row r="317" spans="1:10" s="64" customFormat="1" ht="20.25" customHeight="1">
      <c r="A317" s="67">
        <v>59</v>
      </c>
      <c r="B317" s="68"/>
      <c r="C317" s="116" t="s">
        <v>391</v>
      </c>
      <c r="D317" s="76">
        <v>1</v>
      </c>
      <c r="E317" s="74" t="s">
        <v>17</v>
      </c>
      <c r="F317" s="71"/>
      <c r="G317" s="76"/>
      <c r="H317" s="76"/>
      <c r="J317" s="76">
        <v>1</v>
      </c>
    </row>
    <row r="318" spans="1:10" s="64" customFormat="1" ht="20.25" customHeight="1">
      <c r="A318" s="67">
        <v>60</v>
      </c>
      <c r="B318" s="68"/>
      <c r="C318" s="116" t="s">
        <v>392</v>
      </c>
      <c r="D318" s="76">
        <v>1</v>
      </c>
      <c r="E318" s="74" t="s">
        <v>17</v>
      </c>
      <c r="F318" s="76"/>
      <c r="G318" s="76"/>
      <c r="H318" s="76"/>
      <c r="J318" s="76">
        <v>1</v>
      </c>
    </row>
    <row r="319" spans="1:10" s="64" customFormat="1" ht="20.25" customHeight="1">
      <c r="A319" s="67"/>
      <c r="B319" s="68"/>
      <c r="C319" s="152" t="s">
        <v>1264</v>
      </c>
      <c r="D319" s="76"/>
      <c r="E319" s="74"/>
      <c r="F319" s="71"/>
      <c r="G319" s="76"/>
      <c r="H319" s="76"/>
      <c r="J319" s="76"/>
    </row>
    <row r="320" spans="1:10" s="64" customFormat="1" ht="20.25" customHeight="1">
      <c r="A320" s="67">
        <v>61</v>
      </c>
      <c r="B320" s="68"/>
      <c r="C320" s="116" t="s">
        <v>382</v>
      </c>
      <c r="D320" s="76">
        <v>2</v>
      </c>
      <c r="E320" s="74" t="s">
        <v>2</v>
      </c>
      <c r="F320" s="71"/>
      <c r="G320" s="76"/>
      <c r="H320" s="76"/>
      <c r="J320" s="76">
        <v>2</v>
      </c>
    </row>
    <row r="321" spans="1:11" s="64" customFormat="1" ht="20.25" customHeight="1">
      <c r="A321" s="67">
        <v>62</v>
      </c>
      <c r="B321" s="68"/>
      <c r="C321" s="116" t="s">
        <v>383</v>
      </c>
      <c r="D321" s="76">
        <v>2</v>
      </c>
      <c r="E321" s="74" t="s">
        <v>2</v>
      </c>
      <c r="F321" s="71"/>
      <c r="G321" s="76"/>
      <c r="H321" s="76"/>
      <c r="J321" s="76">
        <v>2</v>
      </c>
    </row>
    <row r="322" spans="1:11" s="64" customFormat="1" ht="20.25" customHeight="1">
      <c r="A322" s="67">
        <v>63</v>
      </c>
      <c r="B322" s="68"/>
      <c r="C322" s="117" t="s">
        <v>352</v>
      </c>
      <c r="D322" s="76">
        <v>1</v>
      </c>
      <c r="E322" s="74" t="s">
        <v>17</v>
      </c>
      <c r="F322" s="71"/>
      <c r="G322" s="76"/>
      <c r="H322" s="76"/>
      <c r="J322" s="76">
        <v>1</v>
      </c>
    </row>
    <row r="323" spans="1:11" s="64" customFormat="1" ht="20.25" customHeight="1">
      <c r="A323" s="67"/>
      <c r="B323" s="68"/>
      <c r="C323" s="152" t="s">
        <v>1263</v>
      </c>
      <c r="D323" s="76"/>
      <c r="E323" s="74"/>
      <c r="F323" s="71"/>
      <c r="G323" s="76"/>
      <c r="H323" s="76"/>
      <c r="J323" s="76"/>
    </row>
    <row r="324" spans="1:11" s="64" customFormat="1" ht="20.25" customHeight="1">
      <c r="A324" s="67">
        <v>64</v>
      </c>
      <c r="B324" s="68"/>
      <c r="C324" s="116" t="s">
        <v>384</v>
      </c>
      <c r="D324" s="76">
        <v>3</v>
      </c>
      <c r="E324" s="74" t="s">
        <v>2</v>
      </c>
      <c r="F324" s="71"/>
      <c r="G324" s="76"/>
      <c r="H324" s="76"/>
      <c r="J324" s="76">
        <v>3</v>
      </c>
    </row>
    <row r="325" spans="1:11" s="64" customFormat="1" ht="20.25" customHeight="1">
      <c r="A325" s="67">
        <v>65</v>
      </c>
      <c r="B325" s="68"/>
      <c r="C325" s="116" t="s">
        <v>385</v>
      </c>
      <c r="D325" s="76">
        <v>1</v>
      </c>
      <c r="E325" s="74" t="s">
        <v>17</v>
      </c>
      <c r="F325" s="71"/>
      <c r="G325" s="76"/>
      <c r="H325" s="76"/>
      <c r="J325" s="76">
        <v>1</v>
      </c>
    </row>
    <row r="326" spans="1:11" s="64" customFormat="1" ht="20.25" customHeight="1">
      <c r="A326" s="67">
        <v>66</v>
      </c>
      <c r="B326" s="68"/>
      <c r="C326" s="116" t="s">
        <v>386</v>
      </c>
      <c r="D326" s="76">
        <v>1</v>
      </c>
      <c r="E326" s="74" t="s">
        <v>17</v>
      </c>
      <c r="F326" s="71"/>
      <c r="G326" s="76"/>
      <c r="H326" s="76"/>
      <c r="J326" s="76">
        <v>1</v>
      </c>
    </row>
    <row r="327" spans="1:11" s="64" customFormat="1" ht="20.25" customHeight="1">
      <c r="A327" s="67">
        <v>67</v>
      </c>
      <c r="B327" s="68"/>
      <c r="C327" s="116" t="s">
        <v>387</v>
      </c>
      <c r="D327" s="76">
        <v>1</v>
      </c>
      <c r="E327" s="74" t="s">
        <v>17</v>
      </c>
      <c r="F327" s="71"/>
      <c r="G327" s="76"/>
      <c r="H327" s="76"/>
      <c r="J327" s="76">
        <v>1</v>
      </c>
    </row>
    <row r="328" spans="1:11" s="64" customFormat="1" ht="62.25" customHeight="1">
      <c r="A328" s="67"/>
      <c r="B328" s="68" t="s">
        <v>1388</v>
      </c>
      <c r="C328" s="72" t="s">
        <v>1773</v>
      </c>
      <c r="D328" s="76"/>
      <c r="E328" s="74"/>
      <c r="F328" s="71"/>
      <c r="G328" s="76"/>
      <c r="H328" s="76"/>
      <c r="J328" s="76"/>
    </row>
    <row r="329" spans="1:11" s="64" customFormat="1" ht="20.25" customHeight="1">
      <c r="A329" s="67" t="s">
        <v>1250</v>
      </c>
      <c r="B329" s="68"/>
      <c r="C329" s="116" t="s">
        <v>1292</v>
      </c>
      <c r="D329" s="76">
        <v>3</v>
      </c>
      <c r="E329" s="74" t="s">
        <v>17</v>
      </c>
      <c r="F329" s="71"/>
      <c r="G329" s="76"/>
      <c r="H329" s="76"/>
      <c r="J329" s="76">
        <v>3</v>
      </c>
    </row>
    <row r="330" spans="1:11" s="64" customFormat="1" ht="20.25" customHeight="1">
      <c r="A330" s="67" t="s">
        <v>105</v>
      </c>
      <c r="B330" s="68"/>
      <c r="C330" s="116" t="s">
        <v>1293</v>
      </c>
      <c r="D330" s="76">
        <v>9</v>
      </c>
      <c r="E330" s="74" t="s">
        <v>17</v>
      </c>
      <c r="F330" s="71"/>
      <c r="G330" s="76"/>
      <c r="H330" s="76"/>
      <c r="J330" s="76">
        <v>9</v>
      </c>
    </row>
    <row r="331" spans="1:11" s="64" customFormat="1" ht="138.75" customHeight="1">
      <c r="A331" s="67">
        <v>8</v>
      </c>
      <c r="B331" s="67" t="s">
        <v>106</v>
      </c>
      <c r="C331" s="72" t="s">
        <v>1771</v>
      </c>
      <c r="D331" s="73"/>
      <c r="E331" s="74"/>
      <c r="F331" s="71"/>
      <c r="G331" s="76"/>
      <c r="H331" s="71"/>
      <c r="J331" s="73"/>
      <c r="K331" s="109"/>
    </row>
    <row r="332" spans="1:11" s="64" customFormat="1" ht="20.25" customHeight="1">
      <c r="A332" s="67"/>
      <c r="B332" s="67"/>
      <c r="C332" s="75" t="s">
        <v>108</v>
      </c>
      <c r="D332" s="73">
        <v>1</v>
      </c>
      <c r="E332" s="74" t="s">
        <v>17</v>
      </c>
      <c r="F332" s="71"/>
      <c r="G332" s="76"/>
      <c r="H332" s="83"/>
      <c r="J332" s="73">
        <v>1</v>
      </c>
    </row>
    <row r="333" spans="1:11" s="64" customFormat="1" ht="60.75" customHeight="1">
      <c r="A333" s="67"/>
      <c r="B333" s="67" t="s">
        <v>1435</v>
      </c>
      <c r="C333" s="72" t="s">
        <v>1772</v>
      </c>
      <c r="D333" s="73"/>
      <c r="E333" s="74"/>
      <c r="F333" s="71"/>
      <c r="G333" s="76"/>
      <c r="H333" s="71"/>
      <c r="J333" s="73"/>
      <c r="K333" s="109"/>
    </row>
    <row r="334" spans="1:11" s="64" customFormat="1" ht="20.25" customHeight="1">
      <c r="A334" s="67"/>
      <c r="B334" s="67"/>
      <c r="C334" s="75" t="s">
        <v>1291</v>
      </c>
      <c r="D334" s="73">
        <v>1</v>
      </c>
      <c r="E334" s="74" t="s">
        <v>17</v>
      </c>
      <c r="F334" s="71"/>
      <c r="G334" s="76"/>
      <c r="H334" s="83"/>
      <c r="J334" s="73">
        <v>1</v>
      </c>
    </row>
    <row r="335" spans="1:11" s="64" customFormat="1" ht="172.5" customHeight="1">
      <c r="A335" s="67">
        <v>10</v>
      </c>
      <c r="B335" s="67" t="s">
        <v>42</v>
      </c>
      <c r="C335" s="84" t="s">
        <v>1770</v>
      </c>
      <c r="D335" s="73"/>
      <c r="E335" s="74"/>
      <c r="F335" s="71"/>
      <c r="G335" s="76"/>
      <c r="H335" s="71"/>
      <c r="J335" s="73"/>
    </row>
    <row r="336" spans="1:11" s="64" customFormat="1" ht="20.25" customHeight="1">
      <c r="A336" s="67"/>
      <c r="B336" s="68"/>
      <c r="C336" s="113" t="s">
        <v>317</v>
      </c>
      <c r="D336" s="76">
        <v>1015</v>
      </c>
      <c r="E336" s="74" t="s">
        <v>316</v>
      </c>
      <c r="F336" s="76"/>
      <c r="G336" s="76"/>
      <c r="H336" s="76"/>
      <c r="J336" s="76">
        <v>1015</v>
      </c>
    </row>
    <row r="337" spans="1:27" s="64" customFormat="1" ht="20.25" customHeight="1">
      <c r="A337" s="67"/>
      <c r="B337" s="68"/>
      <c r="C337" s="113" t="s">
        <v>318</v>
      </c>
      <c r="D337" s="76">
        <v>691</v>
      </c>
      <c r="E337" s="74" t="s">
        <v>316</v>
      </c>
      <c r="F337" s="76"/>
      <c r="G337" s="76"/>
      <c r="H337" s="76"/>
      <c r="I337" s="153"/>
      <c r="J337" s="76">
        <v>691</v>
      </c>
      <c r="K337" s="153"/>
      <c r="L337" s="153"/>
      <c r="M337" s="153"/>
      <c r="N337" s="153"/>
      <c r="P337" s="153"/>
      <c r="Q337" s="153"/>
    </row>
    <row r="338" spans="1:27" s="64" customFormat="1" ht="20.25" customHeight="1">
      <c r="A338" s="67"/>
      <c r="B338" s="68"/>
      <c r="C338" s="113" t="s">
        <v>315</v>
      </c>
      <c r="D338" s="76">
        <v>424</v>
      </c>
      <c r="E338" s="74" t="s">
        <v>316</v>
      </c>
      <c r="F338" s="76"/>
      <c r="G338" s="76"/>
      <c r="H338" s="76"/>
      <c r="J338" s="76">
        <v>424</v>
      </c>
      <c r="K338" s="114"/>
      <c r="L338" s="114"/>
      <c r="M338" s="114"/>
      <c r="N338" s="114"/>
      <c r="O338" s="114"/>
      <c r="P338" s="114"/>
      <c r="Q338" s="114"/>
      <c r="R338" s="114"/>
      <c r="S338" s="114"/>
      <c r="T338" s="114"/>
      <c r="U338" s="114"/>
      <c r="V338" s="114"/>
      <c r="W338" s="114"/>
      <c r="X338" s="114"/>
      <c r="Y338" s="114"/>
      <c r="Z338" s="114"/>
      <c r="AA338" s="114"/>
    </row>
    <row r="339" spans="1:27" s="64" customFormat="1" ht="20.25" customHeight="1">
      <c r="A339" s="67"/>
      <c r="B339" s="68"/>
      <c r="C339" s="113" t="s">
        <v>320</v>
      </c>
      <c r="D339" s="76">
        <v>961</v>
      </c>
      <c r="E339" s="74" t="s">
        <v>316</v>
      </c>
      <c r="F339" s="76"/>
      <c r="G339" s="76"/>
      <c r="H339" s="76"/>
      <c r="J339" s="76">
        <v>961</v>
      </c>
    </row>
    <row r="340" spans="1:27" s="64" customFormat="1" ht="20.25" customHeight="1">
      <c r="A340" s="67"/>
      <c r="B340" s="68"/>
      <c r="C340" s="113" t="s">
        <v>319</v>
      </c>
      <c r="D340" s="76">
        <v>127</v>
      </c>
      <c r="E340" s="74" t="s">
        <v>316</v>
      </c>
      <c r="F340" s="76"/>
      <c r="G340" s="76"/>
      <c r="H340" s="76"/>
      <c r="J340" s="76">
        <v>127</v>
      </c>
    </row>
    <row r="341" spans="1:27" s="64" customFormat="1" ht="20.25" customHeight="1">
      <c r="A341" s="67"/>
      <c r="B341" s="68"/>
      <c r="C341" s="113" t="s">
        <v>261</v>
      </c>
      <c r="D341" s="76">
        <v>1384</v>
      </c>
      <c r="E341" s="74" t="s">
        <v>316</v>
      </c>
      <c r="F341" s="76"/>
      <c r="G341" s="76"/>
      <c r="H341" s="76"/>
      <c r="J341" s="76">
        <v>1384</v>
      </c>
    </row>
    <row r="342" spans="1:27" s="64" customFormat="1" ht="20.25" customHeight="1">
      <c r="A342" s="67"/>
      <c r="B342" s="68"/>
      <c r="C342" s="113" t="s">
        <v>321</v>
      </c>
      <c r="D342" s="76">
        <v>974</v>
      </c>
      <c r="E342" s="74" t="s">
        <v>316</v>
      </c>
      <c r="F342" s="76"/>
      <c r="G342" s="76"/>
      <c r="H342" s="76"/>
      <c r="J342" s="76">
        <v>974</v>
      </c>
    </row>
    <row r="343" spans="1:27" s="64" customFormat="1" ht="20.25" customHeight="1">
      <c r="A343" s="67"/>
      <c r="B343" s="68"/>
      <c r="C343" s="113" t="s">
        <v>313</v>
      </c>
      <c r="D343" s="76">
        <v>2911</v>
      </c>
      <c r="E343" s="74" t="s">
        <v>316</v>
      </c>
      <c r="F343" s="76"/>
      <c r="G343" s="76"/>
      <c r="H343" s="76"/>
      <c r="J343" s="76">
        <v>2911</v>
      </c>
    </row>
    <row r="344" spans="1:27" s="64" customFormat="1" ht="20.25" customHeight="1">
      <c r="A344" s="67"/>
      <c r="B344" s="68"/>
      <c r="C344" s="113" t="s">
        <v>322</v>
      </c>
      <c r="D344" s="76">
        <v>3724.9254166666669</v>
      </c>
      <c r="E344" s="74" t="s">
        <v>316</v>
      </c>
      <c r="F344" s="76"/>
      <c r="G344" s="76"/>
      <c r="H344" s="76"/>
      <c r="I344" s="153"/>
      <c r="J344" s="76">
        <v>3724.9254166666669</v>
      </c>
      <c r="K344" s="153"/>
      <c r="L344" s="153"/>
      <c r="M344" s="153"/>
      <c r="N344" s="153"/>
      <c r="O344" s="153"/>
      <c r="P344" s="153"/>
      <c r="Q344" s="153"/>
      <c r="R344" s="153"/>
      <c r="S344" s="153"/>
      <c r="T344" s="153"/>
    </row>
    <row r="345" spans="1:27" s="64" customFormat="1" ht="20.25" customHeight="1">
      <c r="A345" s="67"/>
      <c r="B345" s="68"/>
      <c r="C345" s="113" t="s">
        <v>323</v>
      </c>
      <c r="D345" s="76">
        <v>26.400000000000002</v>
      </c>
      <c r="E345" s="74" t="s">
        <v>316</v>
      </c>
      <c r="F345" s="76"/>
      <c r="G345" s="76"/>
      <c r="H345" s="76"/>
      <c r="J345" s="76">
        <v>26.400000000000002</v>
      </c>
    </row>
    <row r="346" spans="1:27" s="64" customFormat="1" ht="20.25" customHeight="1">
      <c r="A346" s="67"/>
      <c r="B346" s="68"/>
      <c r="C346" s="113" t="s">
        <v>258</v>
      </c>
      <c r="D346" s="76">
        <v>2745.4643333333333</v>
      </c>
      <c r="E346" s="74" t="s">
        <v>316</v>
      </c>
      <c r="F346" s="76"/>
      <c r="G346" s="76"/>
      <c r="H346" s="76"/>
      <c r="J346" s="76">
        <v>2745.4643333333333</v>
      </c>
    </row>
    <row r="347" spans="1:27" s="64" customFormat="1" ht="20.25" customHeight="1">
      <c r="A347" s="67"/>
      <c r="B347" s="68"/>
      <c r="C347" s="113" t="s">
        <v>259</v>
      </c>
      <c r="D347" s="76">
        <v>544.37166666666667</v>
      </c>
      <c r="E347" s="74" t="s">
        <v>316</v>
      </c>
      <c r="F347" s="76"/>
      <c r="G347" s="76"/>
      <c r="H347" s="76"/>
      <c r="J347" s="76">
        <v>544.37166666666667</v>
      </c>
    </row>
    <row r="348" spans="1:27" s="64" customFormat="1" ht="20.25" customHeight="1">
      <c r="A348" s="67"/>
      <c r="B348" s="68"/>
      <c r="C348" s="113" t="s">
        <v>260</v>
      </c>
      <c r="D348" s="76">
        <v>395.31708333333336</v>
      </c>
      <c r="E348" s="74" t="s">
        <v>316</v>
      </c>
      <c r="F348" s="76"/>
      <c r="G348" s="76"/>
      <c r="H348" s="76"/>
      <c r="J348" s="76">
        <v>395.31708333333336</v>
      </c>
    </row>
    <row r="349" spans="1:27" s="64" customFormat="1" ht="20.25" customHeight="1">
      <c r="A349" s="67"/>
      <c r="B349" s="68"/>
      <c r="C349" s="113" t="s">
        <v>324</v>
      </c>
      <c r="D349" s="76">
        <v>36.520000000000003</v>
      </c>
      <c r="E349" s="74" t="s">
        <v>316</v>
      </c>
      <c r="F349" s="76"/>
      <c r="G349" s="76"/>
      <c r="H349" s="76"/>
      <c r="J349" s="76">
        <v>36.520000000000003</v>
      </c>
    </row>
    <row r="350" spans="1:27" s="64" customFormat="1" ht="20.25" customHeight="1">
      <c r="A350" s="67"/>
      <c r="B350" s="68"/>
      <c r="C350" s="113" t="s">
        <v>314</v>
      </c>
      <c r="D350" s="76">
        <v>78.320000000000007</v>
      </c>
      <c r="E350" s="74" t="s">
        <v>316</v>
      </c>
      <c r="F350" s="76"/>
      <c r="G350" s="76"/>
      <c r="H350" s="76"/>
      <c r="J350" s="76">
        <v>78.320000000000007</v>
      </c>
    </row>
    <row r="351" spans="1:27" s="64" customFormat="1" ht="20.25" customHeight="1">
      <c r="A351" s="67"/>
      <c r="B351" s="68"/>
      <c r="C351" s="113" t="s">
        <v>325</v>
      </c>
      <c r="D351" s="76">
        <v>231.45833333333334</v>
      </c>
      <c r="E351" s="74" t="s">
        <v>316</v>
      </c>
      <c r="F351" s="76"/>
      <c r="G351" s="76"/>
      <c r="H351" s="76"/>
      <c r="J351" s="76">
        <v>231.45833333333334</v>
      </c>
    </row>
    <row r="352" spans="1:27" s="64" customFormat="1" ht="20.25" customHeight="1">
      <c r="A352" s="67"/>
      <c r="B352" s="68"/>
      <c r="C352" s="113" t="s">
        <v>326</v>
      </c>
      <c r="D352" s="76">
        <v>792.07333333333327</v>
      </c>
      <c r="E352" s="74" t="s">
        <v>316</v>
      </c>
      <c r="F352" s="76"/>
      <c r="G352" s="76"/>
      <c r="H352" s="76"/>
      <c r="J352" s="76">
        <v>792.07333333333327</v>
      </c>
    </row>
    <row r="353" spans="1:10" ht="86.25" customHeight="1">
      <c r="A353" s="68"/>
      <c r="B353" s="67">
        <v>15341</v>
      </c>
      <c r="C353" s="72" t="s">
        <v>1799</v>
      </c>
      <c r="D353" s="73"/>
      <c r="E353" s="74"/>
      <c r="F353" s="79"/>
      <c r="G353" s="80"/>
      <c r="H353" s="81"/>
      <c r="J353" s="73"/>
    </row>
    <row r="354" spans="1:10" ht="21.75" customHeight="1">
      <c r="A354" s="68"/>
      <c r="B354" s="68"/>
      <c r="C354" s="197" t="s">
        <v>1774</v>
      </c>
      <c r="D354" s="76"/>
      <c r="E354" s="74"/>
      <c r="F354" s="79"/>
      <c r="G354" s="81"/>
      <c r="H354" s="81"/>
      <c r="J354" s="76"/>
    </row>
    <row r="355" spans="1:10" ht="21.75" customHeight="1">
      <c r="A355" s="68"/>
      <c r="B355" s="68"/>
      <c r="C355" s="113" t="s">
        <v>317</v>
      </c>
      <c r="D355" s="76">
        <v>1015</v>
      </c>
      <c r="E355" s="74" t="s">
        <v>316</v>
      </c>
      <c r="F355" s="79"/>
      <c r="G355" s="81"/>
      <c r="H355" s="81"/>
      <c r="J355" s="76">
        <v>1015</v>
      </c>
    </row>
    <row r="356" spans="1:10" ht="21.75" customHeight="1">
      <c r="A356" s="68"/>
      <c r="B356" s="68"/>
      <c r="C356" s="113" t="s">
        <v>318</v>
      </c>
      <c r="D356" s="76">
        <v>691</v>
      </c>
      <c r="E356" s="74" t="s">
        <v>316</v>
      </c>
      <c r="F356" s="79"/>
      <c r="G356" s="81"/>
      <c r="H356" s="81"/>
      <c r="J356" s="76">
        <v>691</v>
      </c>
    </row>
    <row r="357" spans="1:10" ht="21.75" customHeight="1">
      <c r="A357" s="68"/>
      <c r="B357" s="68"/>
      <c r="C357" s="113" t="s">
        <v>315</v>
      </c>
      <c r="D357" s="76">
        <v>424</v>
      </c>
      <c r="E357" s="74" t="s">
        <v>316</v>
      </c>
      <c r="F357" s="79"/>
      <c r="G357" s="81"/>
      <c r="H357" s="81"/>
      <c r="J357" s="76">
        <v>424</v>
      </c>
    </row>
    <row r="358" spans="1:10" ht="21.75" customHeight="1">
      <c r="A358" s="68"/>
      <c r="B358" s="68"/>
      <c r="C358" s="113" t="s">
        <v>320</v>
      </c>
      <c r="D358" s="76">
        <v>961</v>
      </c>
      <c r="E358" s="74" t="s">
        <v>316</v>
      </c>
      <c r="F358" s="79"/>
      <c r="G358" s="81"/>
      <c r="H358" s="81"/>
      <c r="J358" s="76">
        <v>961</v>
      </c>
    </row>
    <row r="359" spans="1:10" s="64" customFormat="1" ht="20.25" customHeight="1">
      <c r="A359" s="67"/>
      <c r="B359" s="68"/>
      <c r="C359" s="113" t="s">
        <v>319</v>
      </c>
      <c r="D359" s="76">
        <v>127</v>
      </c>
      <c r="E359" s="74" t="s">
        <v>316</v>
      </c>
      <c r="F359" s="76"/>
      <c r="G359" s="76"/>
      <c r="H359" s="76"/>
      <c r="J359" s="76">
        <v>127</v>
      </c>
    </row>
    <row r="360" spans="1:10" s="64" customFormat="1" ht="20.25" customHeight="1">
      <c r="A360" s="67"/>
      <c r="B360" s="68"/>
      <c r="C360" s="113" t="s">
        <v>261</v>
      </c>
      <c r="D360" s="76">
        <v>1384</v>
      </c>
      <c r="E360" s="74" t="s">
        <v>316</v>
      </c>
      <c r="F360" s="76"/>
      <c r="G360" s="76"/>
      <c r="H360" s="76"/>
      <c r="J360" s="76">
        <v>1384</v>
      </c>
    </row>
    <row r="361" spans="1:10" ht="21.75" customHeight="1">
      <c r="A361" s="68"/>
      <c r="B361" s="68"/>
      <c r="C361" s="197" t="s">
        <v>1775</v>
      </c>
      <c r="D361" s="76"/>
      <c r="E361" s="74"/>
      <c r="F361" s="79"/>
      <c r="G361" s="81"/>
      <c r="H361" s="81"/>
      <c r="J361" s="76"/>
    </row>
    <row r="362" spans="1:10" s="64" customFormat="1" ht="20.25" customHeight="1">
      <c r="A362" s="67"/>
      <c r="B362" s="68"/>
      <c r="C362" s="113" t="s">
        <v>321</v>
      </c>
      <c r="D362" s="76">
        <v>974</v>
      </c>
      <c r="E362" s="74" t="s">
        <v>316</v>
      </c>
      <c r="F362" s="76"/>
      <c r="G362" s="76"/>
      <c r="H362" s="76"/>
      <c r="J362" s="76">
        <v>974</v>
      </c>
    </row>
    <row r="363" spans="1:10" s="64" customFormat="1" ht="20.25" customHeight="1">
      <c r="A363" s="67"/>
      <c r="B363" s="68"/>
      <c r="C363" s="113" t="s">
        <v>313</v>
      </c>
      <c r="D363" s="76">
        <v>2911</v>
      </c>
      <c r="E363" s="74" t="s">
        <v>316</v>
      </c>
      <c r="F363" s="76"/>
      <c r="G363" s="76"/>
      <c r="H363" s="76"/>
      <c r="J363" s="76">
        <v>2911</v>
      </c>
    </row>
    <row r="364" spans="1:10" s="64" customFormat="1" ht="20.25" customHeight="1">
      <c r="A364" s="67"/>
      <c r="B364" s="68"/>
      <c r="C364" s="113" t="s">
        <v>322</v>
      </c>
      <c r="D364" s="76">
        <v>3724.9254166666669</v>
      </c>
      <c r="E364" s="74" t="s">
        <v>316</v>
      </c>
      <c r="F364" s="76"/>
      <c r="G364" s="76"/>
      <c r="H364" s="76"/>
      <c r="J364" s="76">
        <v>3724.9254166666669</v>
      </c>
    </row>
    <row r="365" spans="1:10" s="64" customFormat="1" ht="20.25" customHeight="1">
      <c r="A365" s="67"/>
      <c r="B365" s="68"/>
      <c r="C365" s="113" t="s">
        <v>323</v>
      </c>
      <c r="D365" s="76">
        <v>26.400000000000002</v>
      </c>
      <c r="E365" s="74" t="s">
        <v>316</v>
      </c>
      <c r="F365" s="76"/>
      <c r="G365" s="76"/>
      <c r="H365" s="76"/>
      <c r="J365" s="76">
        <v>26.400000000000002</v>
      </c>
    </row>
    <row r="366" spans="1:10" s="64" customFormat="1" ht="20.25" customHeight="1">
      <c r="A366" s="67"/>
      <c r="B366" s="68"/>
      <c r="C366" s="113" t="s">
        <v>258</v>
      </c>
      <c r="D366" s="76">
        <v>2745.4643333333333</v>
      </c>
      <c r="E366" s="74" t="s">
        <v>316</v>
      </c>
      <c r="F366" s="76"/>
      <c r="G366" s="76"/>
      <c r="H366" s="76"/>
      <c r="J366" s="76">
        <v>2745.4643333333333</v>
      </c>
    </row>
    <row r="367" spans="1:10" s="64" customFormat="1" ht="20.25" customHeight="1">
      <c r="A367" s="67"/>
      <c r="B367" s="68"/>
      <c r="C367" s="113" t="s">
        <v>259</v>
      </c>
      <c r="D367" s="76">
        <v>544.37166666666667</v>
      </c>
      <c r="E367" s="74" t="s">
        <v>316</v>
      </c>
      <c r="F367" s="76"/>
      <c r="G367" s="76"/>
      <c r="H367" s="76"/>
      <c r="J367" s="76">
        <v>544.37166666666667</v>
      </c>
    </row>
    <row r="368" spans="1:10" s="64" customFormat="1" ht="20.25" customHeight="1">
      <c r="A368" s="67"/>
      <c r="B368" s="68"/>
      <c r="C368" s="113" t="s">
        <v>260</v>
      </c>
      <c r="D368" s="76">
        <v>395.31708333333336</v>
      </c>
      <c r="E368" s="74" t="s">
        <v>316</v>
      </c>
      <c r="F368" s="76"/>
      <c r="G368" s="76"/>
      <c r="H368" s="76"/>
      <c r="J368" s="76">
        <v>395.31708333333336</v>
      </c>
    </row>
    <row r="369" spans="1:27" s="64" customFormat="1" ht="20.25" customHeight="1">
      <c r="A369" s="67"/>
      <c r="B369" s="68"/>
      <c r="C369" s="113" t="s">
        <v>324</v>
      </c>
      <c r="D369" s="76">
        <v>36.520000000000003</v>
      </c>
      <c r="E369" s="74" t="s">
        <v>316</v>
      </c>
      <c r="F369" s="76"/>
      <c r="G369" s="76"/>
      <c r="H369" s="76"/>
      <c r="J369" s="76">
        <v>36.520000000000003</v>
      </c>
    </row>
    <row r="370" spans="1:27" s="64" customFormat="1" ht="20.25" customHeight="1">
      <c r="A370" s="67"/>
      <c r="B370" s="68"/>
      <c r="C370" s="113" t="s">
        <v>314</v>
      </c>
      <c r="D370" s="76">
        <v>78.320000000000007</v>
      </c>
      <c r="E370" s="74" t="s">
        <v>316</v>
      </c>
      <c r="F370" s="76"/>
      <c r="G370" s="76"/>
      <c r="H370" s="76"/>
      <c r="J370" s="76">
        <v>78.320000000000007</v>
      </c>
    </row>
    <row r="371" spans="1:27" s="64" customFormat="1" ht="20.25" customHeight="1">
      <c r="A371" s="67"/>
      <c r="B371" s="68"/>
      <c r="C371" s="113" t="s">
        <v>325</v>
      </c>
      <c r="D371" s="76">
        <v>231.45833333333334</v>
      </c>
      <c r="E371" s="74" t="s">
        <v>316</v>
      </c>
      <c r="F371" s="76"/>
      <c r="G371" s="76"/>
      <c r="H371" s="76"/>
      <c r="J371" s="76">
        <v>231.45833333333334</v>
      </c>
    </row>
    <row r="372" spans="1:27" s="64" customFormat="1" ht="20.25" customHeight="1">
      <c r="A372" s="67"/>
      <c r="B372" s="68"/>
      <c r="C372" s="113" t="s">
        <v>326</v>
      </c>
      <c r="D372" s="76">
        <v>792.07333333333327</v>
      </c>
      <c r="E372" s="74" t="s">
        <v>316</v>
      </c>
      <c r="F372" s="76"/>
      <c r="G372" s="76"/>
      <c r="H372" s="76"/>
      <c r="J372" s="76">
        <v>792.07333333333327</v>
      </c>
    </row>
    <row r="373" spans="1:27" s="64" customFormat="1" ht="55.5" customHeight="1">
      <c r="A373" s="67">
        <v>12</v>
      </c>
      <c r="B373" s="67" t="s">
        <v>52</v>
      </c>
      <c r="C373" s="85" t="s">
        <v>155</v>
      </c>
      <c r="D373" s="73"/>
      <c r="E373" s="74"/>
      <c r="F373" s="71"/>
      <c r="G373" s="76"/>
      <c r="H373" s="71"/>
      <c r="J373" s="73"/>
    </row>
    <row r="374" spans="1:27" s="64" customFormat="1" ht="20.25" customHeight="1">
      <c r="A374" s="67"/>
      <c r="B374" s="68"/>
      <c r="C374" s="113" t="s">
        <v>317</v>
      </c>
      <c r="D374" s="76">
        <v>1015</v>
      </c>
      <c r="E374" s="74" t="s">
        <v>316</v>
      </c>
      <c r="F374" s="76"/>
      <c r="G374" s="76"/>
      <c r="H374" s="76"/>
      <c r="J374" s="76">
        <v>1015</v>
      </c>
    </row>
    <row r="375" spans="1:27" s="64" customFormat="1" ht="20.25" customHeight="1">
      <c r="A375" s="67"/>
      <c r="B375" s="68"/>
      <c r="C375" s="113" t="s">
        <v>318</v>
      </c>
      <c r="D375" s="76">
        <v>691</v>
      </c>
      <c r="E375" s="74" t="s">
        <v>316</v>
      </c>
      <c r="F375" s="76"/>
      <c r="G375" s="76"/>
      <c r="H375" s="76"/>
      <c r="J375" s="76">
        <v>691</v>
      </c>
    </row>
    <row r="376" spans="1:27" s="64" customFormat="1" ht="20.25" customHeight="1">
      <c r="A376" s="67"/>
      <c r="B376" s="68"/>
      <c r="C376" s="113" t="s">
        <v>315</v>
      </c>
      <c r="D376" s="76">
        <v>424</v>
      </c>
      <c r="E376" s="74" t="s">
        <v>316</v>
      </c>
      <c r="F376" s="76"/>
      <c r="G376" s="76"/>
      <c r="H376" s="76"/>
      <c r="J376" s="76">
        <v>424</v>
      </c>
      <c r="K376" s="114"/>
      <c r="L376" s="114"/>
      <c r="M376" s="114"/>
      <c r="N376" s="114"/>
      <c r="O376" s="114"/>
      <c r="P376" s="114"/>
      <c r="Q376" s="114"/>
      <c r="R376" s="114"/>
      <c r="S376" s="114"/>
      <c r="T376" s="114"/>
      <c r="U376" s="114"/>
      <c r="V376" s="114"/>
      <c r="W376" s="114"/>
      <c r="X376" s="114"/>
      <c r="Y376" s="114"/>
      <c r="Z376" s="114"/>
      <c r="AA376" s="114"/>
    </row>
    <row r="377" spans="1:27" s="64" customFormat="1" ht="20.25" customHeight="1">
      <c r="A377" s="67"/>
      <c r="B377" s="68"/>
      <c r="C377" s="113" t="s">
        <v>320</v>
      </c>
      <c r="D377" s="76">
        <v>961</v>
      </c>
      <c r="E377" s="74" t="s">
        <v>316</v>
      </c>
      <c r="F377" s="76"/>
      <c r="G377" s="76"/>
      <c r="H377" s="76"/>
      <c r="J377" s="76">
        <v>961</v>
      </c>
    </row>
    <row r="378" spans="1:27" s="64" customFormat="1" ht="20.25" customHeight="1">
      <c r="A378" s="67"/>
      <c r="B378" s="68"/>
      <c r="C378" s="113" t="s">
        <v>319</v>
      </c>
      <c r="D378" s="76">
        <v>127</v>
      </c>
      <c r="E378" s="74" t="s">
        <v>316</v>
      </c>
      <c r="F378" s="76"/>
      <c r="G378" s="76"/>
      <c r="H378" s="76"/>
      <c r="J378" s="76">
        <v>127</v>
      </c>
    </row>
    <row r="379" spans="1:27" s="64" customFormat="1" ht="20.25" customHeight="1">
      <c r="A379" s="67"/>
      <c r="B379" s="68"/>
      <c r="C379" s="113" t="s">
        <v>261</v>
      </c>
      <c r="D379" s="76">
        <v>1384</v>
      </c>
      <c r="E379" s="74" t="s">
        <v>316</v>
      </c>
      <c r="F379" s="76"/>
      <c r="G379" s="76"/>
      <c r="H379" s="76"/>
      <c r="J379" s="76">
        <v>1384</v>
      </c>
    </row>
    <row r="380" spans="1:27" s="64" customFormat="1" ht="20.25" customHeight="1">
      <c r="A380" s="67"/>
      <c r="B380" s="68"/>
      <c r="C380" s="113" t="s">
        <v>321</v>
      </c>
      <c r="D380" s="76">
        <v>974</v>
      </c>
      <c r="E380" s="74" t="s">
        <v>316</v>
      </c>
      <c r="F380" s="76"/>
      <c r="G380" s="76"/>
      <c r="H380" s="76"/>
      <c r="J380" s="76">
        <v>974</v>
      </c>
    </row>
    <row r="381" spans="1:27" s="64" customFormat="1" ht="20.25" customHeight="1">
      <c r="A381" s="67"/>
      <c r="B381" s="68"/>
      <c r="C381" s="113" t="s">
        <v>313</v>
      </c>
      <c r="D381" s="76">
        <v>2911</v>
      </c>
      <c r="E381" s="74" t="s">
        <v>316</v>
      </c>
      <c r="F381" s="76"/>
      <c r="G381" s="76"/>
      <c r="H381" s="76"/>
      <c r="J381" s="76">
        <v>2911</v>
      </c>
    </row>
    <row r="382" spans="1:27" s="64" customFormat="1" ht="20.25" customHeight="1">
      <c r="A382" s="67"/>
      <c r="B382" s="68"/>
      <c r="C382" s="113" t="s">
        <v>322</v>
      </c>
      <c r="D382" s="76">
        <v>3724.9254166666669</v>
      </c>
      <c r="E382" s="74" t="s">
        <v>316</v>
      </c>
      <c r="F382" s="76"/>
      <c r="G382" s="76"/>
      <c r="H382" s="76"/>
      <c r="J382" s="76">
        <v>3724.9254166666669</v>
      </c>
    </row>
    <row r="383" spans="1:27" s="64" customFormat="1" ht="20.25" customHeight="1">
      <c r="A383" s="67"/>
      <c r="B383" s="68"/>
      <c r="C383" s="113" t="s">
        <v>323</v>
      </c>
      <c r="D383" s="76">
        <v>26.400000000000002</v>
      </c>
      <c r="E383" s="74" t="s">
        <v>316</v>
      </c>
      <c r="F383" s="76"/>
      <c r="G383" s="76"/>
      <c r="H383" s="76"/>
      <c r="J383" s="76">
        <v>26.400000000000002</v>
      </c>
    </row>
    <row r="384" spans="1:27" s="64" customFormat="1" ht="20.25" customHeight="1">
      <c r="A384" s="67"/>
      <c r="B384" s="68"/>
      <c r="C384" s="113" t="s">
        <v>258</v>
      </c>
      <c r="D384" s="76">
        <v>2745.4643333333333</v>
      </c>
      <c r="E384" s="74" t="s">
        <v>316</v>
      </c>
      <c r="F384" s="76"/>
      <c r="G384" s="76"/>
      <c r="H384" s="76"/>
      <c r="J384" s="76">
        <v>2745.4643333333333</v>
      </c>
    </row>
    <row r="385" spans="1:12" s="64" customFormat="1" ht="20.25" customHeight="1">
      <c r="A385" s="67"/>
      <c r="B385" s="68"/>
      <c r="C385" s="113" t="s">
        <v>259</v>
      </c>
      <c r="D385" s="76">
        <v>544.37166666666667</v>
      </c>
      <c r="E385" s="74" t="s">
        <v>316</v>
      </c>
      <c r="F385" s="76"/>
      <c r="G385" s="76"/>
      <c r="H385" s="76"/>
      <c r="J385" s="76">
        <v>544.37166666666667</v>
      </c>
    </row>
    <row r="386" spans="1:12" s="64" customFormat="1" ht="20.25" customHeight="1">
      <c r="A386" s="67"/>
      <c r="B386" s="68"/>
      <c r="C386" s="113" t="s">
        <v>260</v>
      </c>
      <c r="D386" s="76">
        <v>395.31708333333336</v>
      </c>
      <c r="E386" s="74" t="s">
        <v>316</v>
      </c>
      <c r="F386" s="76"/>
      <c r="G386" s="76"/>
      <c r="H386" s="76"/>
      <c r="J386" s="76">
        <v>395.31708333333336</v>
      </c>
    </row>
    <row r="387" spans="1:12" s="64" customFormat="1" ht="20.25" customHeight="1">
      <c r="A387" s="67"/>
      <c r="B387" s="68"/>
      <c r="C387" s="113" t="s">
        <v>324</v>
      </c>
      <c r="D387" s="76">
        <v>36.520000000000003</v>
      </c>
      <c r="E387" s="74" t="s">
        <v>316</v>
      </c>
      <c r="F387" s="76"/>
      <c r="G387" s="76"/>
      <c r="H387" s="76"/>
      <c r="J387" s="76">
        <v>36.520000000000003</v>
      </c>
    </row>
    <row r="388" spans="1:12" s="64" customFormat="1" ht="20.25" customHeight="1">
      <c r="A388" s="67"/>
      <c r="B388" s="68"/>
      <c r="C388" s="113" t="s">
        <v>314</v>
      </c>
      <c r="D388" s="76">
        <v>78.320000000000007</v>
      </c>
      <c r="E388" s="74" t="s">
        <v>316</v>
      </c>
      <c r="F388" s="76"/>
      <c r="G388" s="76"/>
      <c r="H388" s="76"/>
      <c r="J388" s="76">
        <v>78.320000000000007</v>
      </c>
    </row>
    <row r="389" spans="1:12" s="64" customFormat="1" ht="20.25" customHeight="1">
      <c r="A389" s="67"/>
      <c r="B389" s="68"/>
      <c r="C389" s="113" t="s">
        <v>325</v>
      </c>
      <c r="D389" s="76">
        <v>231.45833333333334</v>
      </c>
      <c r="E389" s="74" t="s">
        <v>316</v>
      </c>
      <c r="F389" s="76"/>
      <c r="G389" s="76"/>
      <c r="H389" s="76"/>
      <c r="J389" s="76">
        <v>231.45833333333334</v>
      </c>
    </row>
    <row r="390" spans="1:12" s="64" customFormat="1" ht="20.25" customHeight="1">
      <c r="A390" s="67"/>
      <c r="B390" s="68"/>
      <c r="C390" s="113" t="s">
        <v>326</v>
      </c>
      <c r="D390" s="76">
        <v>792.07333333333327</v>
      </c>
      <c r="E390" s="74" t="s">
        <v>316</v>
      </c>
      <c r="F390" s="76"/>
      <c r="G390" s="76"/>
      <c r="H390" s="76"/>
      <c r="J390" s="76">
        <v>792.07333333333327</v>
      </c>
    </row>
    <row r="391" spans="1:12" s="64" customFormat="1" ht="100.5" customHeight="1">
      <c r="A391" s="67">
        <v>13</v>
      </c>
      <c r="B391" s="67" t="s">
        <v>156</v>
      </c>
      <c r="C391" s="86" t="s">
        <v>1431</v>
      </c>
      <c r="D391" s="73"/>
      <c r="E391" s="74"/>
      <c r="F391" s="71"/>
      <c r="G391" s="76"/>
      <c r="H391" s="71"/>
      <c r="J391" s="73">
        <v>1</v>
      </c>
    </row>
    <row r="392" spans="1:12" s="64" customFormat="1" ht="20.25" customHeight="1">
      <c r="A392" s="67"/>
      <c r="B392" s="68"/>
      <c r="C392" s="113" t="s">
        <v>318</v>
      </c>
      <c r="D392" s="76">
        <v>3105</v>
      </c>
      <c r="E392" s="74" t="s">
        <v>1800</v>
      </c>
      <c r="F392" s="76"/>
      <c r="G392" s="76"/>
      <c r="H392" s="76"/>
      <c r="J392" s="76"/>
    </row>
    <row r="393" spans="1:12" s="64" customFormat="1" ht="20.25" customHeight="1">
      <c r="A393" s="67"/>
      <c r="B393" s="68"/>
      <c r="C393" s="113" t="s">
        <v>315</v>
      </c>
      <c r="D393" s="76">
        <v>580</v>
      </c>
      <c r="E393" s="74" t="s">
        <v>1800</v>
      </c>
      <c r="F393" s="76"/>
      <c r="G393" s="76"/>
      <c r="H393" s="76"/>
      <c r="J393" s="76">
        <v>792.07333333333327</v>
      </c>
    </row>
    <row r="394" spans="1:12" s="64" customFormat="1" ht="20.25" customHeight="1">
      <c r="A394" s="67"/>
      <c r="B394" s="68"/>
      <c r="C394" s="113" t="s">
        <v>320</v>
      </c>
      <c r="D394" s="76">
        <v>190</v>
      </c>
      <c r="E394" s="74" t="s">
        <v>1800</v>
      </c>
      <c r="F394" s="76"/>
      <c r="G394" s="76"/>
      <c r="H394" s="76"/>
      <c r="J394" s="76"/>
    </row>
    <row r="395" spans="1:12" s="64" customFormat="1" ht="20.25" customHeight="1">
      <c r="A395" s="67"/>
      <c r="B395" s="68"/>
      <c r="C395" s="113" t="s">
        <v>319</v>
      </c>
      <c r="D395" s="76">
        <v>20</v>
      </c>
      <c r="E395" s="74" t="s">
        <v>1800</v>
      </c>
      <c r="F395" s="76"/>
      <c r="G395" s="76"/>
      <c r="H395" s="76"/>
      <c r="J395" s="76"/>
    </row>
    <row r="396" spans="1:12" s="64" customFormat="1" ht="97.5" customHeight="1">
      <c r="A396" s="67">
        <v>17</v>
      </c>
      <c r="B396" s="67" t="s">
        <v>20</v>
      </c>
      <c r="C396" s="72" t="s">
        <v>163</v>
      </c>
      <c r="D396" s="73"/>
      <c r="E396" s="74"/>
      <c r="F396" s="71"/>
      <c r="G396" s="76"/>
      <c r="H396" s="71"/>
      <c r="J396" s="73"/>
    </row>
    <row r="397" spans="1:12" s="64" customFormat="1" ht="20.25" customHeight="1">
      <c r="A397" s="67"/>
      <c r="B397" s="68"/>
      <c r="C397" s="75" t="s">
        <v>145</v>
      </c>
      <c r="D397" s="92">
        <v>68299</v>
      </c>
      <c r="E397" s="74" t="s">
        <v>1271</v>
      </c>
      <c r="F397" s="71"/>
      <c r="G397" s="76"/>
      <c r="H397" s="71"/>
      <c r="J397" s="92">
        <f>59506+8793</f>
        <v>68299</v>
      </c>
      <c r="K397" s="170"/>
      <c r="L397" s="170"/>
    </row>
    <row r="398" spans="1:12" s="64" customFormat="1" ht="20.25" customHeight="1">
      <c r="A398" s="67"/>
      <c r="B398" s="68"/>
      <c r="C398" s="75" t="s">
        <v>144</v>
      </c>
      <c r="D398" s="92">
        <v>356967</v>
      </c>
      <c r="E398" s="74" t="s">
        <v>1271</v>
      </c>
      <c r="F398" s="76"/>
      <c r="G398" s="76"/>
      <c r="H398" s="76"/>
      <c r="J398" s="92">
        <f>314251+42716</f>
        <v>356967</v>
      </c>
      <c r="K398" s="191"/>
      <c r="L398" s="170"/>
    </row>
    <row r="399" spans="1:12" s="64" customFormat="1" ht="20.25" customHeight="1">
      <c r="A399" s="67"/>
      <c r="B399" s="68"/>
      <c r="C399" s="75" t="s">
        <v>9</v>
      </c>
      <c r="D399" s="92">
        <v>592089</v>
      </c>
      <c r="E399" s="74" t="s">
        <v>1271</v>
      </c>
      <c r="F399" s="76"/>
      <c r="G399" s="76"/>
      <c r="H399" s="76"/>
      <c r="J399" s="92">
        <f>521564+70525</f>
        <v>592089</v>
      </c>
      <c r="K399" s="191"/>
      <c r="L399" s="170"/>
    </row>
    <row r="400" spans="1:12" s="64" customFormat="1" ht="20.25" customHeight="1">
      <c r="A400" s="67"/>
      <c r="B400" s="68"/>
      <c r="C400" s="75" t="s">
        <v>1274</v>
      </c>
      <c r="D400" s="92">
        <v>42</v>
      </c>
      <c r="E400" s="74" t="s">
        <v>1271</v>
      </c>
      <c r="F400" s="76"/>
      <c r="G400" s="76"/>
      <c r="H400" s="76"/>
      <c r="J400" s="92">
        <v>42</v>
      </c>
      <c r="K400" s="191"/>
      <c r="L400" s="170"/>
    </row>
    <row r="401" spans="1:12" ht="21.75" customHeight="1">
      <c r="A401" s="68"/>
      <c r="B401" s="68"/>
      <c r="C401" s="69" t="s">
        <v>143</v>
      </c>
      <c r="D401" s="73"/>
      <c r="E401" s="74"/>
      <c r="F401" s="91"/>
      <c r="G401" s="80"/>
      <c r="H401" s="81"/>
      <c r="J401" s="73"/>
    </row>
    <row r="402" spans="1:12" ht="21.75" customHeight="1">
      <c r="A402" s="68"/>
      <c r="B402" s="68"/>
      <c r="C402" s="95" t="s">
        <v>145</v>
      </c>
      <c r="D402" s="73"/>
      <c r="E402" s="74"/>
      <c r="F402" s="91"/>
      <c r="G402" s="80"/>
      <c r="H402" s="81"/>
      <c r="J402" s="73"/>
    </row>
    <row r="403" spans="1:12" ht="21.75" customHeight="1">
      <c r="A403" s="68"/>
      <c r="B403" s="67"/>
      <c r="C403" s="75" t="s">
        <v>1322</v>
      </c>
      <c r="D403" s="73">
        <v>30</v>
      </c>
      <c r="E403" s="74" t="s">
        <v>1285</v>
      </c>
      <c r="F403" s="91"/>
      <c r="G403" s="80"/>
      <c r="H403" s="81"/>
      <c r="J403" s="73">
        <v>30</v>
      </c>
    </row>
    <row r="404" spans="1:12" ht="21.75" customHeight="1">
      <c r="A404" s="68"/>
      <c r="B404" s="67"/>
      <c r="C404" s="75" t="s">
        <v>1315</v>
      </c>
      <c r="D404" s="73">
        <v>187</v>
      </c>
      <c r="E404" s="74" t="s">
        <v>1285</v>
      </c>
      <c r="F404" s="91"/>
      <c r="G404" s="80"/>
      <c r="H404" s="81"/>
      <c r="J404" s="73">
        <v>187</v>
      </c>
      <c r="K404" s="170"/>
      <c r="L404" s="170"/>
    </row>
    <row r="405" spans="1:12" ht="21.75" customHeight="1">
      <c r="A405" s="68"/>
      <c r="B405" s="67"/>
      <c r="C405" s="75" t="s">
        <v>1316</v>
      </c>
      <c r="D405" s="73">
        <v>57</v>
      </c>
      <c r="E405" s="74" t="s">
        <v>1285</v>
      </c>
      <c r="F405" s="91"/>
      <c r="G405" s="80"/>
      <c r="H405" s="81"/>
      <c r="J405" s="73">
        <v>57</v>
      </c>
      <c r="K405" s="170"/>
      <c r="L405" s="170"/>
    </row>
    <row r="406" spans="1:12" ht="21.75" customHeight="1">
      <c r="A406" s="68"/>
      <c r="B406" s="67"/>
      <c r="C406" s="75" t="s">
        <v>1297</v>
      </c>
      <c r="D406" s="73">
        <v>69</v>
      </c>
      <c r="E406" s="74" t="s">
        <v>1285</v>
      </c>
      <c r="F406" s="91"/>
      <c r="G406" s="80"/>
      <c r="H406" s="81"/>
      <c r="J406" s="73">
        <v>69</v>
      </c>
    </row>
    <row r="407" spans="1:12" ht="21.75" customHeight="1">
      <c r="A407" s="68"/>
      <c r="B407" s="67"/>
      <c r="C407" s="75" t="s">
        <v>1298</v>
      </c>
      <c r="D407" s="73">
        <v>198</v>
      </c>
      <c r="E407" s="74" t="s">
        <v>1285</v>
      </c>
      <c r="F407" s="91"/>
      <c r="G407" s="80"/>
      <c r="H407" s="81"/>
      <c r="J407" s="73">
        <f>174+24</f>
        <v>198</v>
      </c>
    </row>
    <row r="408" spans="1:12" ht="21.75" customHeight="1">
      <c r="A408" s="68"/>
      <c r="B408" s="67"/>
      <c r="C408" s="75" t="s">
        <v>1299</v>
      </c>
      <c r="D408" s="73">
        <v>178</v>
      </c>
      <c r="E408" s="74" t="s">
        <v>1285</v>
      </c>
      <c r="F408" s="91"/>
      <c r="G408" s="80"/>
      <c r="H408" s="81"/>
      <c r="J408" s="73">
        <f>79+99</f>
        <v>178</v>
      </c>
    </row>
    <row r="409" spans="1:12" ht="21.75" customHeight="1">
      <c r="A409" s="68"/>
      <c r="B409" s="67"/>
      <c r="C409" s="75" t="s">
        <v>1300</v>
      </c>
      <c r="D409" s="73">
        <v>1341</v>
      </c>
      <c r="E409" s="74" t="s">
        <v>1285</v>
      </c>
      <c r="F409" s="91"/>
      <c r="G409" s="80"/>
      <c r="H409" s="81"/>
      <c r="J409" s="73">
        <f>1307+34</f>
        <v>1341</v>
      </c>
    </row>
    <row r="410" spans="1:12" ht="21.75" customHeight="1">
      <c r="A410" s="68"/>
      <c r="B410" s="67"/>
      <c r="C410" s="75" t="s">
        <v>1301</v>
      </c>
      <c r="D410" s="73">
        <v>414</v>
      </c>
      <c r="E410" s="74" t="s">
        <v>1285</v>
      </c>
      <c r="F410" s="91"/>
      <c r="G410" s="80"/>
      <c r="H410" s="81"/>
      <c r="J410" s="73">
        <f>216+198</f>
        <v>414</v>
      </c>
    </row>
    <row r="411" spans="1:12" ht="21.75" customHeight="1">
      <c r="A411" s="68"/>
      <c r="B411" s="67"/>
      <c r="C411" s="95" t="s">
        <v>144</v>
      </c>
      <c r="D411" s="73"/>
      <c r="E411" s="74"/>
      <c r="F411" s="91"/>
      <c r="G411" s="80"/>
      <c r="H411" s="81"/>
      <c r="J411" s="73"/>
    </row>
    <row r="412" spans="1:12" ht="21.75" customHeight="1">
      <c r="A412" s="68"/>
      <c r="B412" s="67"/>
      <c r="C412" s="75" t="s">
        <v>1302</v>
      </c>
      <c r="D412" s="73">
        <v>1285</v>
      </c>
      <c r="E412" s="74" t="s">
        <v>1285</v>
      </c>
      <c r="F412" s="91"/>
      <c r="G412" s="80"/>
      <c r="H412" s="81"/>
      <c r="J412" s="73">
        <f>778+507</f>
        <v>1285</v>
      </c>
    </row>
    <row r="413" spans="1:12" ht="21.75" customHeight="1">
      <c r="A413" s="68"/>
      <c r="B413" s="67"/>
      <c r="C413" s="75" t="s">
        <v>1303</v>
      </c>
      <c r="D413" s="73">
        <v>17</v>
      </c>
      <c r="E413" s="74" t="s">
        <v>1285</v>
      </c>
      <c r="F413" s="91"/>
      <c r="G413" s="80"/>
      <c r="H413" s="81"/>
      <c r="J413" s="73">
        <v>17</v>
      </c>
    </row>
    <row r="414" spans="1:12" ht="21.75" customHeight="1">
      <c r="A414" s="68"/>
      <c r="B414" s="67"/>
      <c r="C414" s="75" t="s">
        <v>1304</v>
      </c>
      <c r="D414" s="73">
        <v>392</v>
      </c>
      <c r="E414" s="74" t="s">
        <v>1285</v>
      </c>
      <c r="F414" s="91"/>
      <c r="G414" s="80"/>
      <c r="H414" s="81"/>
      <c r="J414" s="73">
        <f>354+38</f>
        <v>392</v>
      </c>
    </row>
    <row r="415" spans="1:12" ht="21.75" customHeight="1">
      <c r="A415" s="68"/>
      <c r="B415" s="67"/>
      <c r="C415" s="75" t="s">
        <v>1305</v>
      </c>
      <c r="D415" s="73">
        <v>229</v>
      </c>
      <c r="E415" s="74" t="s">
        <v>1285</v>
      </c>
      <c r="F415" s="91"/>
      <c r="G415" s="80"/>
      <c r="H415" s="81"/>
      <c r="J415" s="73">
        <f>205+24</f>
        <v>229</v>
      </c>
    </row>
    <row r="416" spans="1:12" ht="21.75" customHeight="1">
      <c r="A416" s="68"/>
      <c r="B416" s="67"/>
      <c r="C416" s="75" t="s">
        <v>1306</v>
      </c>
      <c r="D416" s="73">
        <v>285</v>
      </c>
      <c r="E416" s="74" t="s">
        <v>1285</v>
      </c>
      <c r="F416" s="91"/>
      <c r="G416" s="80"/>
      <c r="H416" s="81"/>
      <c r="J416" s="73">
        <v>285</v>
      </c>
    </row>
    <row r="417" spans="1:15" ht="21.75" customHeight="1">
      <c r="A417" s="68"/>
      <c r="B417" s="67"/>
      <c r="C417" s="95" t="s">
        <v>9</v>
      </c>
      <c r="D417" s="73"/>
      <c r="E417" s="74"/>
      <c r="F417" s="91"/>
      <c r="G417" s="80"/>
      <c r="H417" s="81"/>
      <c r="J417" s="73"/>
    </row>
    <row r="418" spans="1:15" ht="21.75" customHeight="1">
      <c r="A418" s="68"/>
      <c r="B418" s="67"/>
      <c r="C418" s="75" t="s">
        <v>1307</v>
      </c>
      <c r="D418" s="73">
        <v>496</v>
      </c>
      <c r="E418" s="74" t="s">
        <v>1285</v>
      </c>
      <c r="F418" s="91"/>
      <c r="G418" s="80"/>
      <c r="H418" s="81"/>
      <c r="J418" s="73">
        <f>365+131</f>
        <v>496</v>
      </c>
    </row>
    <row r="419" spans="1:15" ht="21.75" customHeight="1">
      <c r="A419" s="68"/>
      <c r="B419" s="67"/>
      <c r="C419" s="75" t="s">
        <v>1317</v>
      </c>
      <c r="D419" s="73">
        <v>1513</v>
      </c>
      <c r="E419" s="74" t="s">
        <v>1285</v>
      </c>
      <c r="F419" s="91"/>
      <c r="G419" s="80"/>
      <c r="H419" s="81"/>
      <c r="J419" s="73">
        <f>1494+19</f>
        <v>1513</v>
      </c>
    </row>
    <row r="420" spans="1:15" ht="21.75" customHeight="1">
      <c r="A420" s="68"/>
      <c r="B420" s="67"/>
      <c r="C420" s="75" t="s">
        <v>1318</v>
      </c>
      <c r="D420" s="73">
        <v>378</v>
      </c>
      <c r="E420" s="74" t="s">
        <v>1285</v>
      </c>
      <c r="F420" s="91"/>
      <c r="G420" s="80"/>
      <c r="H420" s="81"/>
      <c r="J420" s="73">
        <f>195+183</f>
        <v>378</v>
      </c>
    </row>
    <row r="421" spans="1:15" ht="21.75" customHeight="1">
      <c r="A421" s="68"/>
      <c r="B421" s="67"/>
      <c r="C421" s="75" t="s">
        <v>1319</v>
      </c>
      <c r="D421" s="73">
        <v>2171</v>
      </c>
      <c r="E421" s="74" t="s">
        <v>1285</v>
      </c>
      <c r="F421" s="91"/>
      <c r="G421" s="80"/>
      <c r="H421" s="81"/>
      <c r="J421" s="73">
        <f>2030+141</f>
        <v>2171</v>
      </c>
    </row>
    <row r="422" spans="1:15" ht="21.75" customHeight="1">
      <c r="A422" s="68"/>
      <c r="B422" s="67"/>
      <c r="C422" s="75" t="s">
        <v>1321</v>
      </c>
      <c r="D422" s="73">
        <v>1005</v>
      </c>
      <c r="E422" s="74" t="s">
        <v>1285</v>
      </c>
      <c r="F422" s="91"/>
      <c r="G422" s="80"/>
      <c r="H422" s="81"/>
      <c r="J422" s="73">
        <f>584+421</f>
        <v>1005</v>
      </c>
    </row>
    <row r="423" spans="1:15" ht="21.75" customHeight="1">
      <c r="A423" s="68"/>
      <c r="B423" s="67"/>
      <c r="C423" s="75" t="s">
        <v>1308</v>
      </c>
      <c r="D423" s="73">
        <v>613</v>
      </c>
      <c r="E423" s="74" t="s">
        <v>1285</v>
      </c>
      <c r="F423" s="91"/>
      <c r="G423" s="80"/>
      <c r="H423" s="81"/>
      <c r="J423" s="73">
        <f>41+572</f>
        <v>613</v>
      </c>
    </row>
    <row r="424" spans="1:15" ht="21.75" customHeight="1">
      <c r="A424" s="68"/>
      <c r="B424" s="67"/>
      <c r="C424" s="75" t="s">
        <v>1320</v>
      </c>
      <c r="D424" s="73">
        <v>1634</v>
      </c>
      <c r="E424" s="74" t="s">
        <v>1285</v>
      </c>
      <c r="F424" s="91"/>
      <c r="G424" s="80"/>
      <c r="H424" s="81"/>
      <c r="J424" s="73">
        <f>995+639</f>
        <v>1634</v>
      </c>
    </row>
    <row r="425" spans="1:15" ht="21.75" customHeight="1">
      <c r="A425" s="68"/>
      <c r="B425" s="67"/>
      <c r="C425" s="75" t="s">
        <v>1309</v>
      </c>
      <c r="D425" s="73">
        <v>200</v>
      </c>
      <c r="E425" s="74" t="s">
        <v>1285</v>
      </c>
      <c r="F425" s="91"/>
      <c r="G425" s="80"/>
      <c r="H425" s="81"/>
      <c r="J425" s="73">
        <v>200</v>
      </c>
    </row>
    <row r="426" spans="1:15" ht="21.75" customHeight="1">
      <c r="A426" s="68"/>
      <c r="B426" s="67"/>
      <c r="C426" s="75" t="s">
        <v>1310</v>
      </c>
      <c r="D426" s="73">
        <v>3075</v>
      </c>
      <c r="E426" s="74" t="s">
        <v>1285</v>
      </c>
      <c r="F426" s="91"/>
      <c r="G426" s="80"/>
      <c r="H426" s="81"/>
      <c r="J426" s="73">
        <f>2834+241</f>
        <v>3075</v>
      </c>
    </row>
    <row r="427" spans="1:15" ht="21.75" customHeight="1">
      <c r="A427" s="68"/>
      <c r="B427" s="67"/>
      <c r="C427" s="95" t="s">
        <v>1274</v>
      </c>
      <c r="D427" s="73"/>
      <c r="E427" s="74"/>
      <c r="F427" s="91"/>
      <c r="G427" s="80"/>
      <c r="H427" s="81"/>
      <c r="J427" s="73"/>
      <c r="K427" s="170"/>
      <c r="L427" s="170"/>
    </row>
    <row r="428" spans="1:15" ht="21.75" customHeight="1">
      <c r="A428" s="68"/>
      <c r="B428" s="67"/>
      <c r="C428" s="75" t="s">
        <v>1311</v>
      </c>
      <c r="D428" s="73">
        <v>916</v>
      </c>
      <c r="E428" s="74" t="s">
        <v>1285</v>
      </c>
      <c r="F428" s="91"/>
      <c r="G428" s="80"/>
      <c r="H428" s="81"/>
      <c r="J428" s="73">
        <v>916</v>
      </c>
      <c r="K428" s="170"/>
      <c r="L428" s="170"/>
      <c r="M428" s="170"/>
      <c r="N428" s="170"/>
      <c r="O428" s="171"/>
    </row>
    <row r="429" spans="1:15" ht="21.75" customHeight="1">
      <c r="A429" s="68"/>
      <c r="B429" s="67"/>
      <c r="C429" s="75" t="s">
        <v>1312</v>
      </c>
      <c r="D429" s="73">
        <v>738</v>
      </c>
      <c r="E429" s="74" t="s">
        <v>1285</v>
      </c>
      <c r="F429" s="91"/>
      <c r="G429" s="80"/>
      <c r="H429" s="81"/>
      <c r="J429" s="73">
        <v>738</v>
      </c>
      <c r="K429" s="170"/>
      <c r="L429" s="170"/>
    </row>
    <row r="430" spans="1:15" ht="21.75" customHeight="1">
      <c r="A430" s="68"/>
      <c r="B430" s="67"/>
      <c r="C430" s="75" t="s">
        <v>1313</v>
      </c>
      <c r="D430" s="73">
        <v>5446</v>
      </c>
      <c r="E430" s="74" t="s">
        <v>1285</v>
      </c>
      <c r="F430" s="91"/>
      <c r="G430" s="80"/>
      <c r="H430" s="81"/>
      <c r="J430" s="73">
        <f>5146+300</f>
        <v>5446</v>
      </c>
      <c r="K430" s="170"/>
      <c r="L430" s="170"/>
    </row>
    <row r="431" spans="1:15" ht="21.75" customHeight="1">
      <c r="A431" s="68"/>
      <c r="B431" s="67"/>
      <c r="C431" s="75" t="s">
        <v>1314</v>
      </c>
      <c r="D431" s="73">
        <v>13562</v>
      </c>
      <c r="E431" s="74" t="s">
        <v>1285</v>
      </c>
      <c r="F431" s="79"/>
      <c r="G431" s="80"/>
      <c r="H431" s="81"/>
      <c r="J431" s="73">
        <f>11184+2378</f>
        <v>13562</v>
      </c>
      <c r="K431" s="170"/>
      <c r="L431" s="170"/>
    </row>
    <row r="432" spans="1:15" s="2" customFormat="1" ht="85.5" customHeight="1">
      <c r="A432" s="125"/>
      <c r="B432" s="67" t="s">
        <v>40</v>
      </c>
      <c r="C432" s="93" t="s">
        <v>1801</v>
      </c>
      <c r="D432" s="192">
        <f>895363+30236</f>
        <v>925599</v>
      </c>
      <c r="E432" s="74" t="s">
        <v>1430</v>
      </c>
      <c r="F432" s="154"/>
      <c r="G432" s="154"/>
      <c r="H432" s="168"/>
      <c r="I432" s="156"/>
      <c r="J432" s="94"/>
      <c r="K432" s="156"/>
      <c r="L432" s="157"/>
    </row>
    <row r="433" spans="1:15" s="2" customFormat="1" ht="85.5" customHeight="1">
      <c r="A433" s="125"/>
      <c r="B433" s="67" t="s">
        <v>40</v>
      </c>
      <c r="C433" s="93" t="s">
        <v>1432</v>
      </c>
      <c r="D433" s="94">
        <v>92559.900000000009</v>
      </c>
      <c r="E433" s="74" t="s">
        <v>1430</v>
      </c>
      <c r="F433" s="154"/>
      <c r="G433" s="154"/>
      <c r="H433" s="168"/>
      <c r="I433" s="156"/>
      <c r="J433" s="94"/>
      <c r="K433" s="156"/>
      <c r="L433" s="157"/>
    </row>
    <row r="434" spans="1:15" s="2" customFormat="1" ht="60" customHeight="1">
      <c r="A434" s="125"/>
      <c r="B434" s="67" t="s">
        <v>40</v>
      </c>
      <c r="C434" s="93" t="s">
        <v>1804</v>
      </c>
      <c r="D434" s="94">
        <v>1</v>
      </c>
      <c r="E434" s="74" t="s">
        <v>1</v>
      </c>
      <c r="F434" s="154"/>
      <c r="G434" s="154"/>
      <c r="H434" s="168"/>
      <c r="I434" s="156"/>
      <c r="J434" s="94">
        <v>1</v>
      </c>
      <c r="K434" s="156"/>
      <c r="L434" s="157"/>
    </row>
    <row r="435" spans="1:15" s="2" customFormat="1" ht="62.25" customHeight="1">
      <c r="A435" s="125"/>
      <c r="B435" s="67" t="s">
        <v>1294</v>
      </c>
      <c r="C435" s="93" t="s">
        <v>1777</v>
      </c>
      <c r="D435" s="127"/>
      <c r="E435" s="128"/>
      <c r="F435" s="129"/>
      <c r="G435" s="129"/>
      <c r="H435" s="164"/>
      <c r="I435" s="166"/>
      <c r="J435" s="127"/>
      <c r="K435" s="153"/>
      <c r="L435" s="153"/>
      <c r="M435" s="153"/>
    </row>
    <row r="436" spans="1:15" s="167" customFormat="1" ht="24" customHeight="1">
      <c r="A436" s="125"/>
      <c r="B436" s="126"/>
      <c r="C436" s="93" t="s">
        <v>1295</v>
      </c>
      <c r="D436" s="94">
        <f>39+408+115+170+981</f>
        <v>1713</v>
      </c>
      <c r="E436" s="74" t="s">
        <v>11</v>
      </c>
      <c r="F436" s="154"/>
      <c r="G436" s="154"/>
      <c r="H436" s="168"/>
      <c r="I436" s="156"/>
      <c r="J436" s="94">
        <v>680</v>
      </c>
      <c r="K436" s="156"/>
      <c r="L436" s="172"/>
      <c r="O436" s="173"/>
    </row>
    <row r="437" spans="1:15" s="167" customFormat="1" ht="24" customHeight="1">
      <c r="A437" s="125"/>
      <c r="B437" s="126"/>
      <c r="C437" s="93" t="s">
        <v>1296</v>
      </c>
      <c r="D437" s="94">
        <f>4+75+30</f>
        <v>109</v>
      </c>
      <c r="E437" s="74" t="s">
        <v>11</v>
      </c>
      <c r="F437" s="154"/>
      <c r="G437" s="154"/>
      <c r="H437" s="168"/>
      <c r="I437" s="156"/>
      <c r="J437" s="94">
        <v>105</v>
      </c>
      <c r="K437" s="156"/>
      <c r="L437" s="169"/>
    </row>
    <row r="438" spans="1:15" s="64" customFormat="1" ht="78" customHeight="1">
      <c r="A438" s="67"/>
      <c r="B438" s="68"/>
      <c r="C438" s="75" t="s">
        <v>171</v>
      </c>
      <c r="D438" s="74"/>
      <c r="E438" s="74"/>
      <c r="F438" s="71"/>
      <c r="G438" s="76"/>
      <c r="H438" s="71"/>
      <c r="J438" s="74"/>
    </row>
    <row r="439" spans="1:15" s="64" customFormat="1" ht="18.75" customHeight="1">
      <c r="A439" s="67"/>
      <c r="B439" s="68"/>
      <c r="C439" s="75" t="s">
        <v>1805</v>
      </c>
      <c r="D439" s="67">
        <v>530</v>
      </c>
      <c r="E439" s="74" t="s">
        <v>1285</v>
      </c>
      <c r="F439" s="76"/>
      <c r="G439" s="76"/>
      <c r="H439" s="76"/>
      <c r="J439" s="67">
        <v>530</v>
      </c>
    </row>
    <row r="440" spans="1:15" s="64" customFormat="1" ht="61.5" customHeight="1">
      <c r="A440" s="67">
        <v>19</v>
      </c>
      <c r="B440" s="67" t="s">
        <v>19</v>
      </c>
      <c r="C440" s="72" t="s">
        <v>164</v>
      </c>
      <c r="D440" s="73"/>
      <c r="E440" s="74"/>
      <c r="F440" s="71"/>
      <c r="G440" s="76"/>
      <c r="H440" s="71"/>
      <c r="J440" s="73"/>
    </row>
    <row r="441" spans="1:15" s="64" customFormat="1" ht="20.25" customHeight="1">
      <c r="A441" s="67"/>
      <c r="B441" s="68"/>
      <c r="C441" s="69" t="s">
        <v>1266</v>
      </c>
      <c r="D441" s="73"/>
      <c r="E441" s="74"/>
      <c r="F441" s="71"/>
      <c r="G441" s="76"/>
      <c r="H441" s="71"/>
      <c r="J441" s="73"/>
    </row>
    <row r="442" spans="1:15" s="64" customFormat="1" ht="20.25" customHeight="1">
      <c r="A442" s="67"/>
      <c r="B442" s="68"/>
      <c r="C442" s="75" t="s">
        <v>1323</v>
      </c>
      <c r="D442" s="73">
        <v>12</v>
      </c>
      <c r="E442" s="74" t="s">
        <v>2</v>
      </c>
      <c r="F442" s="76"/>
      <c r="G442" s="76"/>
      <c r="H442" s="76"/>
      <c r="J442" s="73">
        <f>12</f>
        <v>12</v>
      </c>
    </row>
    <row r="443" spans="1:15" s="64" customFormat="1" ht="20.25" customHeight="1">
      <c r="A443" s="67"/>
      <c r="B443" s="68"/>
      <c r="C443" s="75" t="s">
        <v>1324</v>
      </c>
      <c r="D443" s="73">
        <v>71</v>
      </c>
      <c r="E443" s="74" t="s">
        <v>2</v>
      </c>
      <c r="F443" s="76"/>
      <c r="G443" s="76"/>
      <c r="H443" s="76"/>
      <c r="J443" s="73">
        <f>53+12+4+2</f>
        <v>71</v>
      </c>
    </row>
    <row r="444" spans="1:15" s="64" customFormat="1" ht="20.25" customHeight="1">
      <c r="A444" s="67"/>
      <c r="B444" s="68"/>
      <c r="C444" s="75" t="s">
        <v>1325</v>
      </c>
      <c r="D444" s="73">
        <v>35</v>
      </c>
      <c r="E444" s="74" t="s">
        <v>2</v>
      </c>
      <c r="F444" s="71"/>
      <c r="G444" s="76"/>
      <c r="H444" s="71"/>
      <c r="J444" s="73">
        <f>16+3+2+8+6</f>
        <v>35</v>
      </c>
    </row>
    <row r="445" spans="1:15" s="64" customFormat="1" ht="20.25" customHeight="1">
      <c r="A445" s="67"/>
      <c r="B445" s="68"/>
      <c r="C445" s="75" t="s">
        <v>1326</v>
      </c>
      <c r="D445" s="73">
        <v>54</v>
      </c>
      <c r="E445" s="74" t="s">
        <v>2</v>
      </c>
      <c r="F445" s="76"/>
      <c r="G445" s="76"/>
      <c r="H445" s="76"/>
      <c r="J445" s="73">
        <f>25+13+5+8+3</f>
        <v>54</v>
      </c>
    </row>
    <row r="446" spans="1:15" s="64" customFormat="1" ht="20.25" customHeight="1">
      <c r="A446" s="67"/>
      <c r="B446" s="68"/>
      <c r="C446" s="75" t="s">
        <v>1327</v>
      </c>
      <c r="D446" s="73">
        <v>838</v>
      </c>
      <c r="E446" s="74" t="s">
        <v>2</v>
      </c>
      <c r="F446" s="71"/>
      <c r="G446" s="76"/>
      <c r="H446" s="71"/>
      <c r="J446" s="73">
        <f>23+79+208+52+88+316+72</f>
        <v>838</v>
      </c>
    </row>
    <row r="447" spans="1:15" s="64" customFormat="1" ht="20.25" customHeight="1">
      <c r="A447" s="67"/>
      <c r="B447" s="68"/>
      <c r="C447" s="75" t="s">
        <v>1269</v>
      </c>
      <c r="D447" s="73">
        <v>1151</v>
      </c>
      <c r="E447" s="74" t="s">
        <v>2</v>
      </c>
      <c r="F447" s="76"/>
      <c r="G447" s="76"/>
      <c r="H447" s="76"/>
      <c r="J447" s="73">
        <f>3+11+358+436+226+12+105</f>
        <v>1151</v>
      </c>
    </row>
    <row r="448" spans="1:15" s="64" customFormat="1" ht="20.25" customHeight="1">
      <c r="A448" s="67"/>
      <c r="B448" s="68"/>
      <c r="C448" s="75" t="s">
        <v>1270</v>
      </c>
      <c r="D448" s="73">
        <v>497</v>
      </c>
      <c r="E448" s="74" t="s">
        <v>2</v>
      </c>
      <c r="F448" s="76"/>
      <c r="G448" s="76"/>
      <c r="H448" s="76"/>
      <c r="J448" s="73">
        <f>151+85+88+140+24+9</f>
        <v>497</v>
      </c>
    </row>
    <row r="449" spans="1:10" s="64" customFormat="1" ht="20.25" customHeight="1">
      <c r="A449" s="67"/>
      <c r="B449" s="68"/>
      <c r="C449" s="69" t="s">
        <v>1267</v>
      </c>
      <c r="D449" s="73"/>
      <c r="E449" s="74"/>
      <c r="F449" s="71"/>
      <c r="G449" s="76"/>
      <c r="H449" s="71"/>
      <c r="J449" s="73"/>
    </row>
    <row r="450" spans="1:10" s="64" customFormat="1" ht="20.25" customHeight="1">
      <c r="A450" s="67"/>
      <c r="B450" s="68"/>
      <c r="C450" s="75" t="s">
        <v>1323</v>
      </c>
      <c r="D450" s="73">
        <v>7</v>
      </c>
      <c r="E450" s="74" t="s">
        <v>2</v>
      </c>
      <c r="F450" s="76"/>
      <c r="G450" s="76"/>
      <c r="H450" s="76"/>
      <c r="J450" s="73">
        <v>7</v>
      </c>
    </row>
    <row r="451" spans="1:10" s="64" customFormat="1" ht="20.25" customHeight="1">
      <c r="A451" s="67"/>
      <c r="B451" s="68"/>
      <c r="C451" s="75" t="s">
        <v>1324</v>
      </c>
      <c r="D451" s="73">
        <v>39</v>
      </c>
      <c r="E451" s="74" t="s">
        <v>2</v>
      </c>
      <c r="F451" s="76"/>
      <c r="G451" s="76"/>
      <c r="H451" s="76"/>
      <c r="J451" s="73">
        <f>25+12+2</f>
        <v>39</v>
      </c>
    </row>
    <row r="452" spans="1:10" s="64" customFormat="1" ht="20.25" customHeight="1">
      <c r="A452" s="67"/>
      <c r="B452" s="68"/>
      <c r="C452" s="75" t="s">
        <v>1325</v>
      </c>
      <c r="D452" s="73">
        <v>14</v>
      </c>
      <c r="E452" s="74" t="s">
        <v>2</v>
      </c>
      <c r="F452" s="71"/>
      <c r="G452" s="76"/>
      <c r="H452" s="71"/>
      <c r="J452" s="73">
        <f>5+3+6</f>
        <v>14</v>
      </c>
    </row>
    <row r="453" spans="1:10" s="64" customFormat="1" ht="20.25" customHeight="1">
      <c r="A453" s="67"/>
      <c r="B453" s="68"/>
      <c r="C453" s="75" t="s">
        <v>1326</v>
      </c>
      <c r="D453" s="73">
        <v>29</v>
      </c>
      <c r="E453" s="74" t="s">
        <v>2</v>
      </c>
      <c r="F453" s="76"/>
      <c r="G453" s="76"/>
      <c r="H453" s="76"/>
      <c r="J453" s="73">
        <f>22+4+3</f>
        <v>29</v>
      </c>
    </row>
    <row r="454" spans="1:10" s="64" customFormat="1" ht="20.25" customHeight="1">
      <c r="A454" s="67"/>
      <c r="B454" s="68"/>
      <c r="C454" s="75" t="s">
        <v>1327</v>
      </c>
      <c r="D454" s="73">
        <v>597</v>
      </c>
      <c r="E454" s="74" t="s">
        <v>2</v>
      </c>
      <c r="F454" s="71"/>
      <c r="G454" s="76"/>
      <c r="H454" s="71"/>
      <c r="J454" s="73">
        <f>72+127+42+78+204+74</f>
        <v>597</v>
      </c>
    </row>
    <row r="455" spans="1:10" s="64" customFormat="1" ht="20.25" customHeight="1">
      <c r="A455" s="67"/>
      <c r="B455" s="68"/>
      <c r="C455" s="75" t="s">
        <v>1269</v>
      </c>
      <c r="D455" s="73">
        <v>1007</v>
      </c>
      <c r="E455" s="74" t="s">
        <v>2</v>
      </c>
      <c r="F455" s="76"/>
      <c r="G455" s="76"/>
      <c r="H455" s="76"/>
      <c r="J455" s="73">
        <f>3+94+318+304+189+99</f>
        <v>1007</v>
      </c>
    </row>
    <row r="456" spans="1:10" s="64" customFormat="1" ht="20.25" customHeight="1">
      <c r="A456" s="67"/>
      <c r="B456" s="68"/>
      <c r="C456" s="75" t="s">
        <v>1270</v>
      </c>
      <c r="D456" s="73">
        <v>409</v>
      </c>
      <c r="E456" s="74" t="s">
        <v>2</v>
      </c>
      <c r="F456" s="76"/>
      <c r="G456" s="76"/>
      <c r="H456" s="76"/>
      <c r="J456" s="73">
        <f>145+80+32+120+24+8</f>
        <v>409</v>
      </c>
    </row>
    <row r="457" spans="1:10" s="64" customFormat="1" ht="20.25" customHeight="1">
      <c r="A457" s="67"/>
      <c r="B457" s="68"/>
      <c r="C457" s="69" t="s">
        <v>1268</v>
      </c>
      <c r="D457" s="73"/>
      <c r="E457" s="74"/>
      <c r="F457" s="71"/>
      <c r="G457" s="76"/>
      <c r="H457" s="71"/>
      <c r="J457" s="73"/>
    </row>
    <row r="458" spans="1:10" s="64" customFormat="1" ht="20.25" customHeight="1">
      <c r="A458" s="67"/>
      <c r="B458" s="68"/>
      <c r="C458" s="75" t="s">
        <v>1323</v>
      </c>
      <c r="D458" s="73">
        <v>9</v>
      </c>
      <c r="E458" s="74" t="s">
        <v>2</v>
      </c>
      <c r="F458" s="76"/>
      <c r="G458" s="76"/>
      <c r="H458" s="76"/>
      <c r="J458" s="73">
        <v>9</v>
      </c>
    </row>
    <row r="459" spans="1:10" s="64" customFormat="1" ht="20.25" customHeight="1">
      <c r="A459" s="67"/>
      <c r="B459" s="68"/>
      <c r="C459" s="75" t="s">
        <v>1324</v>
      </c>
      <c r="D459" s="73">
        <v>149</v>
      </c>
      <c r="E459" s="74" t="s">
        <v>2</v>
      </c>
      <c r="F459" s="76"/>
      <c r="G459" s="76"/>
      <c r="H459" s="76"/>
      <c r="J459" s="73">
        <f>63+18+29+4+24+11</f>
        <v>149</v>
      </c>
    </row>
    <row r="460" spans="1:10" s="64" customFormat="1" ht="20.25" customHeight="1">
      <c r="A460" s="67"/>
      <c r="B460" s="68"/>
      <c r="C460" s="75" t="s">
        <v>1325</v>
      </c>
      <c r="D460" s="73">
        <v>8</v>
      </c>
      <c r="E460" s="74" t="s">
        <v>2</v>
      </c>
      <c r="F460" s="71"/>
      <c r="G460" s="76"/>
      <c r="H460" s="71"/>
      <c r="J460" s="73">
        <v>8</v>
      </c>
    </row>
    <row r="461" spans="1:10" s="64" customFormat="1" ht="20.25" customHeight="1">
      <c r="A461" s="67"/>
      <c r="B461" s="68"/>
      <c r="C461" s="75" t="s">
        <v>1326</v>
      </c>
      <c r="D461" s="73">
        <v>18</v>
      </c>
      <c r="E461" s="74" t="s">
        <v>2</v>
      </c>
      <c r="F461" s="76"/>
      <c r="G461" s="76"/>
      <c r="H461" s="76"/>
      <c r="J461" s="73">
        <f>1+9+8</f>
        <v>18</v>
      </c>
    </row>
    <row r="462" spans="1:10" s="64" customFormat="1" ht="20.25" customHeight="1">
      <c r="A462" s="67"/>
      <c r="B462" s="68"/>
      <c r="C462" s="75" t="s">
        <v>1327</v>
      </c>
      <c r="D462" s="73">
        <v>36</v>
      </c>
      <c r="E462" s="74" t="s">
        <v>2</v>
      </c>
      <c r="F462" s="71"/>
      <c r="G462" s="76"/>
      <c r="H462" s="71"/>
      <c r="J462" s="73">
        <f>10+1+18+7</f>
        <v>36</v>
      </c>
    </row>
    <row r="463" spans="1:10" s="64" customFormat="1" ht="20.25" customHeight="1">
      <c r="A463" s="67"/>
      <c r="B463" s="68"/>
      <c r="C463" s="75" t="s">
        <v>1269</v>
      </c>
      <c r="D463" s="73">
        <v>196</v>
      </c>
      <c r="E463" s="74" t="s">
        <v>2</v>
      </c>
      <c r="F463" s="76"/>
      <c r="G463" s="76"/>
      <c r="H463" s="76"/>
      <c r="J463" s="73">
        <f>33+108+31+24</f>
        <v>196</v>
      </c>
    </row>
    <row r="464" spans="1:10" s="64" customFormat="1" ht="20.25" customHeight="1">
      <c r="A464" s="67"/>
      <c r="B464" s="68"/>
      <c r="C464" s="75" t="s">
        <v>1270</v>
      </c>
      <c r="D464" s="73">
        <v>592</v>
      </c>
      <c r="E464" s="74" t="s">
        <v>2</v>
      </c>
      <c r="F464" s="76"/>
      <c r="G464" s="76"/>
      <c r="H464" s="76"/>
      <c r="J464" s="73">
        <f>76+100+85+91+208+32</f>
        <v>592</v>
      </c>
    </row>
    <row r="465" spans="1:10" s="64" customFormat="1" ht="20.25" customHeight="1">
      <c r="A465" s="67"/>
      <c r="B465" s="68"/>
      <c r="C465" s="69" t="s">
        <v>1329</v>
      </c>
      <c r="D465" s="73"/>
      <c r="E465" s="74"/>
      <c r="F465" s="71"/>
      <c r="G465" s="76"/>
      <c r="H465" s="71"/>
      <c r="J465" s="73"/>
    </row>
    <row r="466" spans="1:10" s="64" customFormat="1" ht="20.25" customHeight="1">
      <c r="A466" s="67"/>
      <c r="B466" s="68"/>
      <c r="C466" s="75" t="s">
        <v>1369</v>
      </c>
      <c r="D466" s="73">
        <v>16</v>
      </c>
      <c r="E466" s="74" t="s">
        <v>2</v>
      </c>
      <c r="F466" s="71"/>
      <c r="G466" s="76"/>
      <c r="H466" s="71"/>
      <c r="J466" s="73">
        <v>16</v>
      </c>
    </row>
    <row r="467" spans="1:10" s="64" customFormat="1" ht="20.25" customHeight="1">
      <c r="A467" s="67"/>
      <c r="B467" s="68"/>
      <c r="C467" s="75" t="s">
        <v>1330</v>
      </c>
      <c r="D467" s="73">
        <v>19</v>
      </c>
      <c r="E467" s="74" t="s">
        <v>2</v>
      </c>
      <c r="F467" s="76"/>
      <c r="G467" s="76"/>
      <c r="H467" s="76"/>
      <c r="J467" s="73">
        <f>4+15</f>
        <v>19</v>
      </c>
    </row>
    <row r="468" spans="1:10" s="64" customFormat="1" ht="20.25" customHeight="1">
      <c r="A468" s="67"/>
      <c r="B468" s="68"/>
      <c r="C468" s="69" t="s">
        <v>141</v>
      </c>
      <c r="D468" s="73"/>
      <c r="E468" s="74"/>
      <c r="F468" s="71"/>
      <c r="G468" s="76"/>
      <c r="H468" s="71"/>
      <c r="J468" s="73"/>
    </row>
    <row r="469" spans="1:10" s="64" customFormat="1" ht="20.25" customHeight="1">
      <c r="A469" s="67"/>
      <c r="B469" s="68"/>
      <c r="C469" s="75" t="s">
        <v>1328</v>
      </c>
      <c r="D469" s="73">
        <v>18</v>
      </c>
      <c r="E469" s="74" t="s">
        <v>2</v>
      </c>
      <c r="F469" s="76"/>
      <c r="G469" s="76"/>
      <c r="H469" s="76"/>
      <c r="J469" s="73">
        <v>18</v>
      </c>
    </row>
    <row r="470" spans="1:10" s="64" customFormat="1" ht="20.25" customHeight="1">
      <c r="A470" s="67"/>
      <c r="B470" s="68"/>
      <c r="C470" s="75" t="s">
        <v>1323</v>
      </c>
      <c r="D470" s="73">
        <v>34</v>
      </c>
      <c r="E470" s="74" t="s">
        <v>2</v>
      </c>
      <c r="F470" s="76"/>
      <c r="G470" s="76"/>
      <c r="H470" s="76"/>
      <c r="J470" s="73">
        <v>34</v>
      </c>
    </row>
    <row r="471" spans="1:10" s="64" customFormat="1" ht="20.25" customHeight="1">
      <c r="A471" s="67"/>
      <c r="B471" s="68"/>
      <c r="C471" s="75" t="s">
        <v>1324</v>
      </c>
      <c r="D471" s="73">
        <v>60</v>
      </c>
      <c r="E471" s="74" t="s">
        <v>2</v>
      </c>
      <c r="F471" s="76"/>
      <c r="G471" s="76"/>
      <c r="H471" s="76"/>
      <c r="J471" s="73">
        <v>60</v>
      </c>
    </row>
    <row r="472" spans="1:10" s="64" customFormat="1" ht="20.25" customHeight="1">
      <c r="A472" s="67"/>
      <c r="B472" s="68"/>
      <c r="C472" s="75" t="s">
        <v>1325</v>
      </c>
      <c r="D472" s="73">
        <v>24</v>
      </c>
      <c r="E472" s="74" t="s">
        <v>2</v>
      </c>
      <c r="F472" s="76"/>
      <c r="G472" s="76"/>
      <c r="H472" s="76"/>
      <c r="J472" s="73">
        <v>24</v>
      </c>
    </row>
    <row r="473" spans="1:10" s="64" customFormat="1" ht="20.25" customHeight="1">
      <c r="A473" s="67"/>
      <c r="B473" s="68"/>
      <c r="C473" s="75" t="s">
        <v>1327</v>
      </c>
      <c r="D473" s="73">
        <v>1</v>
      </c>
      <c r="E473" s="74" t="s">
        <v>2</v>
      </c>
      <c r="F473" s="76"/>
      <c r="G473" s="76"/>
      <c r="H473" s="76"/>
      <c r="J473" s="73">
        <v>1</v>
      </c>
    </row>
    <row r="474" spans="1:10" s="64" customFormat="1" ht="20.25" customHeight="1">
      <c r="A474" s="67"/>
      <c r="B474" s="68"/>
      <c r="C474" s="75" t="s">
        <v>1346</v>
      </c>
      <c r="D474" s="73">
        <v>1</v>
      </c>
      <c r="E474" s="74" t="s">
        <v>2</v>
      </c>
      <c r="F474" s="76"/>
      <c r="G474" s="76"/>
      <c r="H474" s="76"/>
      <c r="J474" s="73">
        <v>1</v>
      </c>
    </row>
    <row r="475" spans="1:10" s="182" customFormat="1">
      <c r="A475" s="183"/>
      <c r="B475" s="183"/>
      <c r="C475" s="183" t="s">
        <v>1337</v>
      </c>
      <c r="D475" s="68">
        <v>24</v>
      </c>
      <c r="E475" s="74" t="s">
        <v>2</v>
      </c>
      <c r="F475" s="183"/>
      <c r="G475" s="183"/>
      <c r="H475" s="183"/>
      <c r="J475" s="68">
        <f>12+12</f>
        <v>24</v>
      </c>
    </row>
    <row r="476" spans="1:10" s="64" customFormat="1" ht="20.25" customHeight="1">
      <c r="A476" s="67"/>
      <c r="B476" s="68"/>
      <c r="C476" s="69" t="s">
        <v>142</v>
      </c>
      <c r="D476" s="73"/>
      <c r="E476" s="74"/>
      <c r="F476" s="71"/>
      <c r="G476" s="76"/>
      <c r="H476" s="71"/>
      <c r="J476" s="73"/>
    </row>
    <row r="477" spans="1:10" s="64" customFormat="1" ht="20.25" customHeight="1">
      <c r="A477" s="67"/>
      <c r="B477" s="68"/>
      <c r="C477" s="75" t="s">
        <v>1350</v>
      </c>
      <c r="D477" s="73">
        <v>40</v>
      </c>
      <c r="E477" s="74" t="s">
        <v>2</v>
      </c>
      <c r="F477" s="76"/>
      <c r="G477" s="76"/>
      <c r="H477" s="76"/>
      <c r="J477" s="73">
        <f>4+16+16+4</f>
        <v>40</v>
      </c>
    </row>
    <row r="478" spans="1:10" s="64" customFormat="1" ht="20.25" customHeight="1">
      <c r="A478" s="67"/>
      <c r="B478" s="68"/>
      <c r="C478" s="69" t="s">
        <v>165</v>
      </c>
      <c r="D478" s="73"/>
      <c r="E478" s="74"/>
      <c r="F478" s="71"/>
      <c r="G478" s="76"/>
      <c r="H478" s="71"/>
      <c r="J478" s="73"/>
    </row>
    <row r="479" spans="1:10" s="64" customFormat="1" ht="20.25" customHeight="1">
      <c r="A479" s="67"/>
      <c r="B479" s="68"/>
      <c r="C479" s="75" t="s">
        <v>1331</v>
      </c>
      <c r="D479" s="73">
        <v>2</v>
      </c>
      <c r="E479" s="74" t="s">
        <v>2</v>
      </c>
      <c r="F479" s="76"/>
      <c r="G479" s="76"/>
      <c r="H479" s="76"/>
      <c r="J479" s="73">
        <v>2</v>
      </c>
    </row>
    <row r="480" spans="1:10" s="64" customFormat="1" ht="20.25" customHeight="1">
      <c r="A480" s="67"/>
      <c r="B480" s="68"/>
      <c r="C480" s="75" t="s">
        <v>1332</v>
      </c>
      <c r="D480" s="73">
        <v>2</v>
      </c>
      <c r="E480" s="74" t="s">
        <v>2</v>
      </c>
      <c r="F480" s="76"/>
      <c r="G480" s="76"/>
      <c r="H480" s="76"/>
      <c r="J480" s="73">
        <f>1+1</f>
        <v>2</v>
      </c>
    </row>
    <row r="481" spans="1:10" s="64" customFormat="1" ht="20.25" customHeight="1">
      <c r="A481" s="67"/>
      <c r="B481" s="68"/>
      <c r="C481" s="75" t="s">
        <v>1333</v>
      </c>
      <c r="D481" s="73">
        <v>2</v>
      </c>
      <c r="E481" s="74" t="s">
        <v>2</v>
      </c>
      <c r="F481" s="71"/>
      <c r="G481" s="76"/>
      <c r="H481" s="71"/>
      <c r="J481" s="73">
        <v>2</v>
      </c>
    </row>
    <row r="482" spans="1:10" s="64" customFormat="1" ht="20.25" customHeight="1">
      <c r="A482" s="67"/>
      <c r="B482" s="68"/>
      <c r="C482" s="75" t="s">
        <v>1334</v>
      </c>
      <c r="D482" s="73">
        <v>1</v>
      </c>
      <c r="E482" s="74" t="s">
        <v>2</v>
      </c>
      <c r="F482" s="76"/>
      <c r="G482" s="76"/>
      <c r="H482" s="76"/>
      <c r="J482" s="73">
        <v>1</v>
      </c>
    </row>
    <row r="483" spans="1:10" s="64" customFormat="1" ht="20.25" customHeight="1">
      <c r="A483" s="67"/>
      <c r="B483" s="68"/>
      <c r="C483" s="75" t="s">
        <v>1335</v>
      </c>
      <c r="D483" s="73">
        <v>2</v>
      </c>
      <c r="E483" s="74" t="s">
        <v>2</v>
      </c>
      <c r="F483" s="71"/>
      <c r="G483" s="76"/>
      <c r="H483" s="71"/>
      <c r="J483" s="73">
        <f>1+1</f>
        <v>2</v>
      </c>
    </row>
    <row r="484" spans="1:10" s="64" customFormat="1" ht="20.25" customHeight="1">
      <c r="A484" s="67"/>
      <c r="B484" s="68"/>
      <c r="C484" s="75" t="s">
        <v>1336</v>
      </c>
      <c r="D484" s="73">
        <v>1</v>
      </c>
      <c r="E484" s="74" t="s">
        <v>2</v>
      </c>
      <c r="F484" s="76"/>
      <c r="G484" s="76"/>
      <c r="H484" s="76"/>
      <c r="J484" s="73">
        <v>1</v>
      </c>
    </row>
    <row r="485" spans="1:10" s="64" customFormat="1" ht="20.25" customHeight="1">
      <c r="A485" s="67"/>
      <c r="B485" s="68"/>
      <c r="C485" s="75" t="s">
        <v>1337</v>
      </c>
      <c r="D485" s="73">
        <v>1</v>
      </c>
      <c r="E485" s="74" t="s">
        <v>2</v>
      </c>
      <c r="F485" s="76"/>
      <c r="G485" s="76"/>
      <c r="H485" s="76"/>
      <c r="J485" s="73">
        <v>1</v>
      </c>
    </row>
    <row r="486" spans="1:10" s="64" customFormat="1" ht="20.25" customHeight="1">
      <c r="A486" s="67"/>
      <c r="B486" s="68"/>
      <c r="C486" s="75" t="s">
        <v>1339</v>
      </c>
      <c r="D486" s="73">
        <v>2</v>
      </c>
      <c r="E486" s="74" t="s">
        <v>2</v>
      </c>
      <c r="F486" s="76"/>
      <c r="G486" s="76"/>
      <c r="H486" s="76"/>
      <c r="J486" s="73">
        <v>2</v>
      </c>
    </row>
    <row r="487" spans="1:10" s="64" customFormat="1" ht="20.25" customHeight="1">
      <c r="A487" s="67"/>
      <c r="B487" s="68"/>
      <c r="C487" s="75" t="s">
        <v>1338</v>
      </c>
      <c r="D487" s="73">
        <v>1</v>
      </c>
      <c r="E487" s="74" t="s">
        <v>2</v>
      </c>
      <c r="F487" s="76"/>
      <c r="G487" s="76"/>
      <c r="H487" s="76"/>
      <c r="J487" s="73">
        <v>1</v>
      </c>
    </row>
    <row r="488" spans="1:10" s="64" customFormat="1" ht="20.25" customHeight="1">
      <c r="A488" s="67"/>
      <c r="B488" s="68"/>
      <c r="C488" s="75" t="s">
        <v>1363</v>
      </c>
      <c r="D488" s="73">
        <v>1</v>
      </c>
      <c r="E488" s="74" t="s">
        <v>2</v>
      </c>
      <c r="F488" s="76"/>
      <c r="G488" s="76"/>
      <c r="H488" s="76"/>
      <c r="J488" s="73">
        <v>1</v>
      </c>
    </row>
    <row r="489" spans="1:10" s="64" customFormat="1" ht="20.25" customHeight="1">
      <c r="A489" s="67"/>
      <c r="B489" s="68"/>
      <c r="C489" s="75" t="s">
        <v>1364</v>
      </c>
      <c r="D489" s="73">
        <v>2</v>
      </c>
      <c r="E489" s="74" t="s">
        <v>2</v>
      </c>
      <c r="F489" s="76"/>
      <c r="G489" s="76"/>
      <c r="H489" s="76"/>
      <c r="J489" s="73">
        <v>2</v>
      </c>
    </row>
    <row r="490" spans="1:10" s="64" customFormat="1" ht="20.25" customHeight="1">
      <c r="A490" s="67"/>
      <c r="B490" s="68"/>
      <c r="C490" s="75" t="s">
        <v>1372</v>
      </c>
      <c r="D490" s="73">
        <v>2</v>
      </c>
      <c r="E490" s="74" t="s">
        <v>2</v>
      </c>
      <c r="F490" s="76"/>
      <c r="G490" s="76"/>
      <c r="H490" s="76"/>
      <c r="J490" s="73">
        <f>1+1</f>
        <v>2</v>
      </c>
    </row>
    <row r="491" spans="1:10" s="64" customFormat="1" ht="20.25" customHeight="1">
      <c r="A491" s="67"/>
      <c r="B491" s="68"/>
      <c r="C491" s="75" t="s">
        <v>1373</v>
      </c>
      <c r="D491" s="73">
        <v>6</v>
      </c>
      <c r="E491" s="74" t="s">
        <v>2</v>
      </c>
      <c r="F491" s="76"/>
      <c r="G491" s="76"/>
      <c r="H491" s="76"/>
      <c r="J491" s="73">
        <f>2+4</f>
        <v>6</v>
      </c>
    </row>
    <row r="492" spans="1:10" s="64" customFormat="1" ht="20.25" customHeight="1">
      <c r="A492" s="67"/>
      <c r="B492" s="68"/>
      <c r="C492" s="75" t="s">
        <v>1374</v>
      </c>
      <c r="D492" s="73">
        <v>3</v>
      </c>
      <c r="E492" s="74" t="s">
        <v>2</v>
      </c>
      <c r="F492" s="76"/>
      <c r="G492" s="76"/>
      <c r="H492" s="76"/>
      <c r="J492" s="73">
        <f>1+2</f>
        <v>3</v>
      </c>
    </row>
    <row r="493" spans="1:10" s="64" customFormat="1" ht="20.25" customHeight="1">
      <c r="A493" s="67"/>
      <c r="B493" s="68"/>
      <c r="C493" s="75" t="s">
        <v>1339</v>
      </c>
      <c r="D493" s="73">
        <v>1</v>
      </c>
      <c r="E493" s="74" t="s">
        <v>2</v>
      </c>
      <c r="F493" s="76"/>
      <c r="G493" s="76"/>
      <c r="H493" s="76"/>
      <c r="J493" s="73">
        <v>1</v>
      </c>
    </row>
    <row r="494" spans="1:10" s="64" customFormat="1" ht="20.25" customHeight="1">
      <c r="A494" s="67"/>
      <c r="B494" s="68"/>
      <c r="C494" s="75" t="s">
        <v>1375</v>
      </c>
      <c r="D494" s="73">
        <v>3</v>
      </c>
      <c r="E494" s="74" t="s">
        <v>2</v>
      </c>
      <c r="F494" s="76"/>
      <c r="G494" s="76"/>
      <c r="H494" s="76"/>
      <c r="J494" s="73">
        <f>2+1</f>
        <v>3</v>
      </c>
    </row>
    <row r="495" spans="1:10" s="177" customFormat="1">
      <c r="A495" s="68"/>
      <c r="B495" s="68"/>
      <c r="C495" s="75" t="s">
        <v>1377</v>
      </c>
      <c r="D495" s="73">
        <v>2</v>
      </c>
      <c r="E495" s="74" t="s">
        <v>2</v>
      </c>
      <c r="F495" s="76"/>
      <c r="G495" s="76"/>
      <c r="H495" s="76"/>
      <c r="J495" s="73">
        <v>2</v>
      </c>
    </row>
    <row r="496" spans="1:10" s="177" customFormat="1">
      <c r="A496" s="68"/>
      <c r="B496" s="68"/>
      <c r="C496" s="75" t="s">
        <v>1378</v>
      </c>
      <c r="D496" s="73">
        <v>1</v>
      </c>
      <c r="E496" s="74" t="s">
        <v>2</v>
      </c>
      <c r="F496" s="76"/>
      <c r="G496" s="76"/>
      <c r="H496" s="76"/>
      <c r="J496" s="73">
        <v>1</v>
      </c>
    </row>
    <row r="497" spans="1:10" s="177" customFormat="1">
      <c r="A497" s="68"/>
      <c r="B497" s="68"/>
      <c r="C497" s="75" t="s">
        <v>1379</v>
      </c>
      <c r="D497" s="73">
        <v>5</v>
      </c>
      <c r="E497" s="74" t="s">
        <v>2</v>
      </c>
      <c r="F497" s="76"/>
      <c r="G497" s="76"/>
      <c r="H497" s="76"/>
      <c r="J497" s="73">
        <f>1+4</f>
        <v>5</v>
      </c>
    </row>
    <row r="498" spans="1:10" s="178" customFormat="1">
      <c r="A498" s="76"/>
      <c r="B498" s="76"/>
      <c r="C498" s="75" t="s">
        <v>1381</v>
      </c>
      <c r="D498" s="73">
        <v>1</v>
      </c>
      <c r="E498" s="74" t="s">
        <v>2</v>
      </c>
      <c r="F498" s="76"/>
      <c r="G498" s="76"/>
      <c r="H498" s="76"/>
      <c r="J498" s="73">
        <v>1</v>
      </c>
    </row>
    <row r="499" spans="1:10" s="178" customFormat="1">
      <c r="A499" s="76"/>
      <c r="B499" s="76"/>
      <c r="C499" s="75" t="s">
        <v>1382</v>
      </c>
      <c r="D499" s="73">
        <v>1</v>
      </c>
      <c r="E499" s="74" t="s">
        <v>2</v>
      </c>
      <c r="F499" s="76"/>
      <c r="G499" s="76"/>
      <c r="H499" s="76"/>
      <c r="J499" s="73">
        <v>1</v>
      </c>
    </row>
    <row r="500" spans="1:10" s="178" customFormat="1">
      <c r="A500" s="76"/>
      <c r="B500" s="76"/>
      <c r="C500" s="75" t="s">
        <v>1383</v>
      </c>
      <c r="D500" s="73">
        <v>2</v>
      </c>
      <c r="E500" s="74" t="s">
        <v>2</v>
      </c>
      <c r="F500" s="76"/>
      <c r="G500" s="76"/>
      <c r="H500" s="76"/>
      <c r="J500" s="73">
        <f>1+1</f>
        <v>2</v>
      </c>
    </row>
    <row r="501" spans="1:10" s="177" customFormat="1">
      <c r="A501" s="68"/>
      <c r="B501" s="68"/>
      <c r="C501" s="75" t="s">
        <v>1331</v>
      </c>
      <c r="D501" s="73">
        <v>4</v>
      </c>
      <c r="E501" s="74" t="s">
        <v>2</v>
      </c>
      <c r="F501" s="76"/>
      <c r="G501" s="76"/>
      <c r="H501" s="76"/>
      <c r="J501" s="73">
        <v>4</v>
      </c>
    </row>
    <row r="502" spans="1:10" s="177" customFormat="1">
      <c r="A502" s="68"/>
      <c r="B502" s="68"/>
      <c r="C502" s="75" t="s">
        <v>1384</v>
      </c>
      <c r="D502" s="73">
        <v>4</v>
      </c>
      <c r="E502" s="74" t="s">
        <v>2</v>
      </c>
      <c r="F502" s="76"/>
      <c r="G502" s="76"/>
      <c r="H502" s="76"/>
      <c r="J502" s="73">
        <v>4</v>
      </c>
    </row>
    <row r="503" spans="1:10" s="177" customFormat="1">
      <c r="A503" s="68"/>
      <c r="B503" s="68"/>
      <c r="C503" s="75" t="s">
        <v>1385</v>
      </c>
      <c r="D503" s="73">
        <v>8</v>
      </c>
      <c r="E503" s="74" t="s">
        <v>2</v>
      </c>
      <c r="F503" s="76"/>
      <c r="G503" s="76"/>
      <c r="H503" s="76"/>
      <c r="J503" s="73">
        <v>8</v>
      </c>
    </row>
    <row r="504" spans="1:10" s="185" customFormat="1">
      <c r="A504" s="68"/>
      <c r="B504" s="68"/>
      <c r="C504" s="75" t="s">
        <v>1386</v>
      </c>
      <c r="D504" s="73">
        <v>1</v>
      </c>
      <c r="E504" s="74" t="s">
        <v>2</v>
      </c>
      <c r="F504" s="76"/>
      <c r="G504" s="76"/>
      <c r="H504" s="76"/>
      <c r="J504" s="73">
        <v>1</v>
      </c>
    </row>
    <row r="505" spans="1:10" s="185" customFormat="1">
      <c r="A505" s="68"/>
      <c r="B505" s="68"/>
      <c r="C505" s="75" t="s">
        <v>1387</v>
      </c>
      <c r="D505" s="73">
        <v>1</v>
      </c>
      <c r="E505" s="74" t="s">
        <v>2</v>
      </c>
      <c r="F505" s="76"/>
      <c r="G505" s="76"/>
      <c r="H505" s="76"/>
      <c r="J505" s="73">
        <v>1</v>
      </c>
    </row>
    <row r="506" spans="1:10" s="64" customFormat="1" ht="20.25" customHeight="1">
      <c r="A506" s="67"/>
      <c r="B506" s="68"/>
      <c r="C506" s="69" t="s">
        <v>166</v>
      </c>
      <c r="D506" s="73"/>
      <c r="E506" s="74"/>
      <c r="F506" s="71"/>
      <c r="G506" s="76"/>
      <c r="H506" s="71"/>
      <c r="J506" s="73"/>
    </row>
    <row r="507" spans="1:10" s="64" customFormat="1" ht="20.25" customHeight="1">
      <c r="A507" s="67"/>
      <c r="B507" s="68"/>
      <c r="C507" s="75" t="s">
        <v>1331</v>
      </c>
      <c r="D507" s="73">
        <v>2</v>
      </c>
      <c r="E507" s="74" t="s">
        <v>2</v>
      </c>
      <c r="F507" s="76"/>
      <c r="G507" s="76"/>
      <c r="H507" s="76"/>
      <c r="J507" s="73">
        <v>2</v>
      </c>
    </row>
    <row r="508" spans="1:10" s="64" customFormat="1" ht="20.25" customHeight="1">
      <c r="A508" s="67"/>
      <c r="B508" s="68"/>
      <c r="C508" s="75" t="s">
        <v>1332</v>
      </c>
      <c r="D508" s="73">
        <v>2</v>
      </c>
      <c r="E508" s="74" t="s">
        <v>2</v>
      </c>
      <c r="F508" s="76"/>
      <c r="G508" s="76"/>
      <c r="H508" s="76"/>
      <c r="J508" s="73">
        <f>1+1</f>
        <v>2</v>
      </c>
    </row>
    <row r="509" spans="1:10" s="64" customFormat="1" ht="20.25" customHeight="1">
      <c r="A509" s="67"/>
      <c r="B509" s="68"/>
      <c r="C509" s="75" t="s">
        <v>1333</v>
      </c>
      <c r="D509" s="73">
        <v>2</v>
      </c>
      <c r="E509" s="74" t="s">
        <v>2</v>
      </c>
      <c r="F509" s="71"/>
      <c r="G509" s="76"/>
      <c r="H509" s="71"/>
      <c r="J509" s="73">
        <v>2</v>
      </c>
    </row>
    <row r="510" spans="1:10" s="64" customFormat="1" ht="20.25" customHeight="1">
      <c r="A510" s="67"/>
      <c r="B510" s="68"/>
      <c r="C510" s="75" t="s">
        <v>1334</v>
      </c>
      <c r="D510" s="73">
        <v>1</v>
      </c>
      <c r="E510" s="74" t="s">
        <v>2</v>
      </c>
      <c r="F510" s="76"/>
      <c r="G510" s="76"/>
      <c r="H510" s="76"/>
      <c r="J510" s="73">
        <v>1</v>
      </c>
    </row>
    <row r="511" spans="1:10" s="64" customFormat="1" ht="20.25" customHeight="1">
      <c r="A511" s="67"/>
      <c r="B511" s="68"/>
      <c r="C511" s="75" t="s">
        <v>1335</v>
      </c>
      <c r="D511" s="73">
        <v>2</v>
      </c>
      <c r="E511" s="74" t="s">
        <v>2</v>
      </c>
      <c r="F511" s="71"/>
      <c r="G511" s="76"/>
      <c r="H511" s="71"/>
      <c r="J511" s="73">
        <f>1+1</f>
        <v>2</v>
      </c>
    </row>
    <row r="512" spans="1:10" s="64" customFormat="1" ht="20.25" customHeight="1">
      <c r="A512" s="67"/>
      <c r="B512" s="68"/>
      <c r="C512" s="75" t="s">
        <v>1336</v>
      </c>
      <c r="D512" s="73">
        <v>1</v>
      </c>
      <c r="E512" s="74" t="s">
        <v>2</v>
      </c>
      <c r="F512" s="76"/>
      <c r="G512" s="76"/>
      <c r="H512" s="76"/>
      <c r="J512" s="73">
        <v>1</v>
      </c>
    </row>
    <row r="513" spans="1:10" s="64" customFormat="1" ht="20.25" customHeight="1">
      <c r="A513" s="67"/>
      <c r="B513" s="68"/>
      <c r="C513" s="75" t="s">
        <v>1337</v>
      </c>
      <c r="D513" s="73">
        <v>1</v>
      </c>
      <c r="E513" s="74" t="s">
        <v>2</v>
      </c>
      <c r="F513" s="76"/>
      <c r="G513" s="76"/>
      <c r="H513" s="76"/>
      <c r="J513" s="73">
        <v>1</v>
      </c>
    </row>
    <row r="514" spans="1:10" s="64" customFormat="1" ht="20.25" customHeight="1">
      <c r="A514" s="67"/>
      <c r="B514" s="68"/>
      <c r="C514" s="75" t="s">
        <v>1339</v>
      </c>
      <c r="D514" s="73">
        <v>2</v>
      </c>
      <c r="E514" s="74" t="s">
        <v>2</v>
      </c>
      <c r="F514" s="76"/>
      <c r="G514" s="76"/>
      <c r="H514" s="76"/>
      <c r="J514" s="73">
        <v>2</v>
      </c>
    </row>
    <row r="515" spans="1:10" s="64" customFormat="1" ht="20.25" customHeight="1">
      <c r="A515" s="67"/>
      <c r="B515" s="68"/>
      <c r="C515" s="75" t="s">
        <v>1338</v>
      </c>
      <c r="D515" s="73">
        <v>1</v>
      </c>
      <c r="E515" s="74" t="s">
        <v>2</v>
      </c>
      <c r="F515" s="76"/>
      <c r="G515" s="76"/>
      <c r="H515" s="76"/>
      <c r="J515" s="73">
        <v>1</v>
      </c>
    </row>
    <row r="516" spans="1:10" s="64" customFormat="1" ht="20.25" customHeight="1">
      <c r="A516" s="67"/>
      <c r="B516" s="68"/>
      <c r="C516" s="75" t="s">
        <v>1363</v>
      </c>
      <c r="D516" s="73">
        <v>1</v>
      </c>
      <c r="E516" s="74" t="s">
        <v>2</v>
      </c>
      <c r="F516" s="76"/>
      <c r="G516" s="76"/>
      <c r="H516" s="76"/>
      <c r="J516" s="73">
        <v>1</v>
      </c>
    </row>
    <row r="517" spans="1:10" s="64" customFormat="1" ht="20.25" customHeight="1">
      <c r="A517" s="67"/>
      <c r="B517" s="68"/>
      <c r="C517" s="75" t="s">
        <v>1364</v>
      </c>
      <c r="D517" s="73">
        <v>2</v>
      </c>
      <c r="E517" s="74" t="s">
        <v>2</v>
      </c>
      <c r="F517" s="76"/>
      <c r="G517" s="76"/>
      <c r="H517" s="76"/>
      <c r="J517" s="73">
        <v>2</v>
      </c>
    </row>
    <row r="518" spans="1:10" s="64" customFormat="1" ht="20.25" customHeight="1">
      <c r="A518" s="67"/>
      <c r="B518" s="68"/>
      <c r="C518" s="75" t="s">
        <v>1372</v>
      </c>
      <c r="D518" s="73">
        <v>2</v>
      </c>
      <c r="E518" s="74" t="s">
        <v>2</v>
      </c>
      <c r="F518" s="76"/>
      <c r="G518" s="76"/>
      <c r="H518" s="76"/>
      <c r="J518" s="73">
        <f>1+1</f>
        <v>2</v>
      </c>
    </row>
    <row r="519" spans="1:10" s="64" customFormat="1" ht="20.25" customHeight="1">
      <c r="A519" s="67"/>
      <c r="B519" s="68"/>
      <c r="C519" s="75" t="s">
        <v>1373</v>
      </c>
      <c r="D519" s="73">
        <v>6</v>
      </c>
      <c r="E519" s="74" t="s">
        <v>2</v>
      </c>
      <c r="F519" s="76"/>
      <c r="G519" s="76"/>
      <c r="H519" s="76"/>
      <c r="J519" s="73">
        <f>2+4</f>
        <v>6</v>
      </c>
    </row>
    <row r="520" spans="1:10" s="64" customFormat="1" ht="20.25" customHeight="1">
      <c r="A520" s="67"/>
      <c r="B520" s="68"/>
      <c r="C520" s="75" t="s">
        <v>1374</v>
      </c>
      <c r="D520" s="73">
        <v>1</v>
      </c>
      <c r="E520" s="74" t="s">
        <v>2</v>
      </c>
      <c r="F520" s="76"/>
      <c r="G520" s="76"/>
      <c r="H520" s="76"/>
      <c r="J520" s="73">
        <v>1</v>
      </c>
    </row>
    <row r="521" spans="1:10" s="64" customFormat="1" ht="20.25" customHeight="1">
      <c r="A521" s="67"/>
      <c r="B521" s="68"/>
      <c r="C521" s="75" t="s">
        <v>1339</v>
      </c>
      <c r="D521" s="73">
        <v>1</v>
      </c>
      <c r="E521" s="74" t="s">
        <v>2</v>
      </c>
      <c r="F521" s="76"/>
      <c r="G521" s="76"/>
      <c r="H521" s="76"/>
      <c r="J521" s="73">
        <v>1</v>
      </c>
    </row>
    <row r="522" spans="1:10" s="64" customFormat="1" ht="20.25" customHeight="1">
      <c r="A522" s="67"/>
      <c r="B522" s="68"/>
      <c r="C522" s="75" t="s">
        <v>1375</v>
      </c>
      <c r="D522" s="73">
        <v>3</v>
      </c>
      <c r="E522" s="74" t="s">
        <v>2</v>
      </c>
      <c r="F522" s="76"/>
      <c r="G522" s="76"/>
      <c r="H522" s="76"/>
      <c r="J522" s="73">
        <f>2+1</f>
        <v>3</v>
      </c>
    </row>
    <row r="523" spans="1:10" s="176" customFormat="1">
      <c r="A523" s="76"/>
      <c r="B523" s="76"/>
      <c r="C523" s="75" t="s">
        <v>1376</v>
      </c>
      <c r="D523" s="73">
        <v>8</v>
      </c>
      <c r="E523" s="74" t="s">
        <v>2</v>
      </c>
      <c r="F523" s="76"/>
      <c r="G523" s="76"/>
      <c r="H523" s="76"/>
      <c r="J523" s="73">
        <v>8</v>
      </c>
    </row>
    <row r="524" spans="1:10" s="176" customFormat="1">
      <c r="A524" s="76"/>
      <c r="B524" s="76"/>
      <c r="C524" s="75" t="s">
        <v>1374</v>
      </c>
      <c r="D524" s="73">
        <v>2</v>
      </c>
      <c r="E524" s="74" t="s">
        <v>2</v>
      </c>
      <c r="F524" s="76"/>
      <c r="G524" s="76"/>
      <c r="H524" s="76"/>
      <c r="J524" s="73">
        <v>2</v>
      </c>
    </row>
    <row r="525" spans="1:10" s="176" customFormat="1">
      <c r="A525" s="76"/>
      <c r="B525" s="76"/>
      <c r="C525" s="75" t="s">
        <v>1377</v>
      </c>
      <c r="D525" s="73">
        <v>2</v>
      </c>
      <c r="E525" s="74" t="s">
        <v>2</v>
      </c>
      <c r="F525" s="76"/>
      <c r="G525" s="76"/>
      <c r="H525" s="76"/>
      <c r="J525" s="73">
        <v>2</v>
      </c>
    </row>
    <row r="526" spans="1:10" s="176" customFormat="1">
      <c r="A526" s="76"/>
      <c r="B526" s="76"/>
      <c r="C526" s="75" t="s">
        <v>1378</v>
      </c>
      <c r="D526" s="73">
        <v>1</v>
      </c>
      <c r="E526" s="74" t="s">
        <v>2</v>
      </c>
      <c r="F526" s="76"/>
      <c r="G526" s="76"/>
      <c r="H526" s="76"/>
      <c r="J526" s="73">
        <v>1</v>
      </c>
    </row>
    <row r="527" spans="1:10" s="176" customFormat="1">
      <c r="A527" s="76"/>
      <c r="B527" s="76"/>
      <c r="C527" s="75" t="s">
        <v>1379</v>
      </c>
      <c r="D527" s="73">
        <v>5</v>
      </c>
      <c r="E527" s="74" t="s">
        <v>2</v>
      </c>
      <c r="F527" s="76"/>
      <c r="G527" s="76"/>
      <c r="H527" s="76"/>
      <c r="J527" s="73">
        <f>1+4</f>
        <v>5</v>
      </c>
    </row>
    <row r="528" spans="1:10" s="181" customFormat="1">
      <c r="A528" s="76"/>
      <c r="B528" s="76"/>
      <c r="C528" s="75" t="s">
        <v>1380</v>
      </c>
      <c r="D528" s="73">
        <v>64</v>
      </c>
      <c r="E528" s="74" t="s">
        <v>2</v>
      </c>
      <c r="F528" s="76"/>
      <c r="G528" s="76"/>
      <c r="H528" s="76"/>
      <c r="J528" s="73">
        <v>64</v>
      </c>
    </row>
    <row r="529" spans="1:10" s="181" customFormat="1">
      <c r="A529" s="76"/>
      <c r="B529" s="76"/>
      <c r="C529" s="75" t="s">
        <v>1381</v>
      </c>
      <c r="D529" s="73">
        <v>1</v>
      </c>
      <c r="E529" s="74" t="s">
        <v>2</v>
      </c>
      <c r="F529" s="76"/>
      <c r="G529" s="76"/>
      <c r="H529" s="76"/>
      <c r="J529" s="73">
        <v>1</v>
      </c>
    </row>
    <row r="530" spans="1:10" s="181" customFormat="1">
      <c r="A530" s="76"/>
      <c r="B530" s="76"/>
      <c r="C530" s="75" t="s">
        <v>1382</v>
      </c>
      <c r="D530" s="73">
        <v>1</v>
      </c>
      <c r="E530" s="74" t="s">
        <v>2</v>
      </c>
      <c r="F530" s="76"/>
      <c r="G530" s="76"/>
      <c r="H530" s="76"/>
      <c r="J530" s="73">
        <v>1</v>
      </c>
    </row>
    <row r="531" spans="1:10" s="181" customFormat="1">
      <c r="A531" s="76"/>
      <c r="B531" s="76"/>
      <c r="C531" s="75" t="s">
        <v>1383</v>
      </c>
      <c r="D531" s="73">
        <v>2</v>
      </c>
      <c r="E531" s="74" t="s">
        <v>2</v>
      </c>
      <c r="F531" s="76"/>
      <c r="G531" s="76"/>
      <c r="H531" s="76"/>
      <c r="J531" s="73">
        <f>1+1</f>
        <v>2</v>
      </c>
    </row>
    <row r="532" spans="1:10" s="184" customFormat="1">
      <c r="A532" s="76"/>
      <c r="B532" s="76"/>
      <c r="C532" s="75" t="s">
        <v>1331</v>
      </c>
      <c r="D532" s="73">
        <v>4</v>
      </c>
      <c r="E532" s="74" t="s">
        <v>2</v>
      </c>
      <c r="F532" s="76"/>
      <c r="G532" s="76"/>
      <c r="H532" s="76"/>
      <c r="J532" s="73">
        <v>4</v>
      </c>
    </row>
    <row r="533" spans="1:10" s="184" customFormat="1">
      <c r="A533" s="76"/>
      <c r="B533" s="76"/>
      <c r="C533" s="75" t="s">
        <v>1384</v>
      </c>
      <c r="D533" s="73">
        <v>4</v>
      </c>
      <c r="E533" s="74" t="s">
        <v>2</v>
      </c>
      <c r="F533" s="76"/>
      <c r="G533" s="76"/>
      <c r="H533" s="76"/>
      <c r="J533" s="73">
        <v>4</v>
      </c>
    </row>
    <row r="534" spans="1:10" s="184" customFormat="1">
      <c r="A534" s="76"/>
      <c r="B534" s="76"/>
      <c r="C534" s="75" t="s">
        <v>1385</v>
      </c>
      <c r="D534" s="73">
        <v>8</v>
      </c>
      <c r="E534" s="74" t="s">
        <v>2</v>
      </c>
      <c r="F534" s="76"/>
      <c r="G534" s="76"/>
      <c r="H534" s="76"/>
      <c r="J534" s="73">
        <v>8</v>
      </c>
    </row>
    <row r="535" spans="1:10" s="175" customFormat="1">
      <c r="A535" s="76"/>
      <c r="B535" s="76"/>
      <c r="C535" s="75" t="s">
        <v>1386</v>
      </c>
      <c r="D535" s="73">
        <v>1</v>
      </c>
      <c r="E535" s="74" t="s">
        <v>2</v>
      </c>
      <c r="F535" s="76"/>
      <c r="G535" s="76"/>
      <c r="H535" s="76"/>
      <c r="J535" s="73">
        <v>1</v>
      </c>
    </row>
    <row r="536" spans="1:10" s="175" customFormat="1">
      <c r="A536" s="76"/>
      <c r="B536" s="76"/>
      <c r="C536" s="75" t="s">
        <v>1387</v>
      </c>
      <c r="D536" s="73">
        <v>1</v>
      </c>
      <c r="E536" s="74" t="s">
        <v>2</v>
      </c>
      <c r="F536" s="76"/>
      <c r="G536" s="76"/>
      <c r="H536" s="76"/>
      <c r="J536" s="73">
        <v>1</v>
      </c>
    </row>
    <row r="537" spans="1:10" s="64" customFormat="1" ht="42" customHeight="1">
      <c r="A537" s="67"/>
      <c r="B537" s="68"/>
      <c r="C537" s="69" t="s">
        <v>1340</v>
      </c>
      <c r="D537" s="73"/>
      <c r="E537" s="74"/>
      <c r="F537" s="71"/>
      <c r="G537" s="76"/>
      <c r="H537" s="71"/>
      <c r="J537" s="73"/>
    </row>
    <row r="538" spans="1:10" s="64" customFormat="1" ht="20.25" customHeight="1">
      <c r="A538" s="67"/>
      <c r="B538" s="68"/>
      <c r="C538" s="75" t="s">
        <v>1341</v>
      </c>
      <c r="D538" s="73">
        <v>1</v>
      </c>
      <c r="E538" s="74" t="s">
        <v>2</v>
      </c>
      <c r="F538" s="76"/>
      <c r="G538" s="76"/>
      <c r="H538" s="76"/>
      <c r="J538" s="73">
        <v>1</v>
      </c>
    </row>
    <row r="539" spans="1:10" s="64" customFormat="1" ht="20.25" customHeight="1">
      <c r="A539" s="67"/>
      <c r="B539" s="68"/>
      <c r="C539" s="75" t="s">
        <v>1342</v>
      </c>
      <c r="D539" s="73">
        <v>17</v>
      </c>
      <c r="E539" s="74" t="s">
        <v>2</v>
      </c>
      <c r="F539" s="71"/>
      <c r="G539" s="76"/>
      <c r="H539" s="71"/>
      <c r="J539" s="73">
        <v>17</v>
      </c>
    </row>
    <row r="540" spans="1:10" s="64" customFormat="1" ht="20.25" customHeight="1">
      <c r="A540" s="67"/>
      <c r="B540" s="68"/>
      <c r="C540" s="75" t="s">
        <v>1343</v>
      </c>
      <c r="D540" s="73">
        <v>48</v>
      </c>
      <c r="E540" s="74" t="s">
        <v>2</v>
      </c>
      <c r="F540" s="71"/>
      <c r="G540" s="76"/>
      <c r="H540" s="71"/>
      <c r="J540" s="73">
        <f>5+43</f>
        <v>48</v>
      </c>
    </row>
    <row r="541" spans="1:10" s="64" customFormat="1" ht="19.5" customHeight="1">
      <c r="A541" s="67"/>
      <c r="B541" s="68"/>
      <c r="C541" s="75" t="s">
        <v>1351</v>
      </c>
      <c r="D541" s="73">
        <v>1</v>
      </c>
      <c r="E541" s="74" t="s">
        <v>2</v>
      </c>
      <c r="F541" s="71"/>
      <c r="G541" s="76"/>
      <c r="H541" s="71"/>
      <c r="J541" s="73">
        <v>1</v>
      </c>
    </row>
    <row r="542" spans="1:10" s="64" customFormat="1" ht="20.25" customHeight="1">
      <c r="A542" s="67"/>
      <c r="B542" s="68"/>
      <c r="C542" s="75" t="s">
        <v>1352</v>
      </c>
      <c r="D542" s="73">
        <v>14</v>
      </c>
      <c r="E542" s="74" t="s">
        <v>2</v>
      </c>
      <c r="F542" s="71"/>
      <c r="G542" s="76"/>
      <c r="H542" s="71"/>
      <c r="J542" s="73">
        <v>14</v>
      </c>
    </row>
    <row r="543" spans="1:10" s="64" customFormat="1" ht="20.25" customHeight="1">
      <c r="A543" s="67"/>
      <c r="B543" s="68"/>
      <c r="C543" s="75" t="s">
        <v>1353</v>
      </c>
      <c r="D543" s="73">
        <v>9</v>
      </c>
      <c r="E543" s="74" t="s">
        <v>2</v>
      </c>
      <c r="F543" s="71"/>
      <c r="G543" s="76"/>
      <c r="H543" s="71"/>
      <c r="J543" s="73">
        <v>9</v>
      </c>
    </row>
    <row r="544" spans="1:10" s="64" customFormat="1" ht="20.25" customHeight="1">
      <c r="A544" s="67"/>
      <c r="B544" s="68"/>
      <c r="C544" s="75" t="s">
        <v>1354</v>
      </c>
      <c r="D544" s="73">
        <v>15</v>
      </c>
      <c r="E544" s="74" t="s">
        <v>2</v>
      </c>
      <c r="F544" s="71"/>
      <c r="G544" s="76"/>
      <c r="H544" s="71"/>
      <c r="J544" s="73">
        <v>15</v>
      </c>
    </row>
    <row r="545" spans="1:10" s="64" customFormat="1" ht="20.25" customHeight="1">
      <c r="A545" s="67"/>
      <c r="B545" s="68"/>
      <c r="C545" s="75" t="s">
        <v>1355</v>
      </c>
      <c r="D545" s="73">
        <v>8</v>
      </c>
      <c r="E545" s="74" t="s">
        <v>2</v>
      </c>
      <c r="F545" s="71"/>
      <c r="G545" s="76"/>
      <c r="H545" s="71"/>
      <c r="J545" s="73">
        <f>3+5</f>
        <v>8</v>
      </c>
    </row>
    <row r="546" spans="1:10" s="64" customFormat="1" ht="20.25" customHeight="1">
      <c r="A546" s="67"/>
      <c r="B546" s="68"/>
      <c r="C546" s="75" t="s">
        <v>1356</v>
      </c>
      <c r="D546" s="73">
        <v>126</v>
      </c>
      <c r="E546" s="74" t="s">
        <v>2</v>
      </c>
      <c r="F546" s="71"/>
      <c r="G546" s="76"/>
      <c r="H546" s="71"/>
      <c r="J546" s="73">
        <f>28+14+84</f>
        <v>126</v>
      </c>
    </row>
    <row r="547" spans="1:10" s="178" customFormat="1">
      <c r="A547" s="67"/>
      <c r="B547" s="68"/>
      <c r="C547" s="75" t="s">
        <v>1362</v>
      </c>
      <c r="D547" s="73">
        <v>2</v>
      </c>
      <c r="E547" s="74" t="s">
        <v>2</v>
      </c>
      <c r="F547" s="71"/>
      <c r="G547" s="76"/>
      <c r="H547" s="71"/>
      <c r="J547" s="73">
        <v>2</v>
      </c>
    </row>
    <row r="548" spans="1:10" s="178" customFormat="1">
      <c r="A548" s="67"/>
      <c r="B548" s="68"/>
      <c r="C548" s="75" t="s">
        <v>1360</v>
      </c>
      <c r="D548" s="73">
        <v>136</v>
      </c>
      <c r="E548" s="74" t="s">
        <v>2</v>
      </c>
      <c r="F548" s="71"/>
      <c r="G548" s="76"/>
      <c r="H548" s="71"/>
      <c r="J548" s="73">
        <f>4+132</f>
        <v>136</v>
      </c>
    </row>
    <row r="549" spans="1:10" s="178" customFormat="1">
      <c r="A549" s="67"/>
      <c r="B549" s="68"/>
      <c r="C549" s="75" t="s">
        <v>1361</v>
      </c>
      <c r="D549" s="73">
        <v>1</v>
      </c>
      <c r="E549" s="74" t="s">
        <v>2</v>
      </c>
      <c r="F549" s="71"/>
      <c r="G549" s="76"/>
      <c r="H549" s="71"/>
      <c r="J549" s="73">
        <v>1</v>
      </c>
    </row>
    <row r="550" spans="1:10" s="178" customFormat="1">
      <c r="A550" s="67"/>
      <c r="B550" s="68"/>
      <c r="C550" s="75" t="s">
        <v>1358</v>
      </c>
      <c r="D550" s="73">
        <v>1</v>
      </c>
      <c r="E550" s="74" t="s">
        <v>2</v>
      </c>
      <c r="F550" s="71"/>
      <c r="G550" s="76"/>
      <c r="H550" s="71"/>
      <c r="J550" s="73">
        <v>1</v>
      </c>
    </row>
    <row r="551" spans="1:10" s="185" customFormat="1">
      <c r="A551" s="67"/>
      <c r="B551" s="68"/>
      <c r="C551" s="75" t="s">
        <v>1365</v>
      </c>
      <c r="D551" s="73">
        <v>16</v>
      </c>
      <c r="E551" s="74" t="s">
        <v>2</v>
      </c>
      <c r="F551" s="71"/>
      <c r="G551" s="76"/>
      <c r="H551" s="71"/>
      <c r="J551" s="73">
        <v>16</v>
      </c>
    </row>
    <row r="552" spans="1:10" s="184" customFormat="1">
      <c r="A552" s="67"/>
      <c r="B552" s="68"/>
      <c r="C552" s="75" t="s">
        <v>1366</v>
      </c>
      <c r="D552" s="73">
        <v>7</v>
      </c>
      <c r="E552" s="74" t="s">
        <v>2</v>
      </c>
      <c r="F552" s="71"/>
      <c r="G552" s="76"/>
      <c r="H552" s="71"/>
      <c r="J552" s="73">
        <v>7</v>
      </c>
    </row>
    <row r="553" spans="1:10" s="184" customFormat="1">
      <c r="A553" s="67"/>
      <c r="B553" s="68"/>
      <c r="C553" s="75" t="s">
        <v>1367</v>
      </c>
      <c r="D553" s="73">
        <v>19</v>
      </c>
      <c r="E553" s="74" t="s">
        <v>2</v>
      </c>
      <c r="F553" s="71"/>
      <c r="G553" s="76"/>
      <c r="H553" s="71"/>
      <c r="J553" s="73">
        <v>19</v>
      </c>
    </row>
    <row r="554" spans="1:10" s="184" customFormat="1">
      <c r="A554" s="67"/>
      <c r="B554" s="68"/>
      <c r="C554" s="75" t="s">
        <v>1368</v>
      </c>
      <c r="D554" s="73">
        <v>12</v>
      </c>
      <c r="E554" s="74" t="s">
        <v>2</v>
      </c>
      <c r="F554" s="71"/>
      <c r="G554" s="76"/>
      <c r="H554" s="71"/>
      <c r="J554" s="73">
        <v>12</v>
      </c>
    </row>
    <row r="555" spans="1:10" s="64" customFormat="1" ht="42.75" customHeight="1">
      <c r="A555" s="67"/>
      <c r="B555" s="68"/>
      <c r="C555" s="69" t="s">
        <v>1344</v>
      </c>
      <c r="D555" s="73"/>
      <c r="E555" s="74"/>
      <c r="F555" s="71"/>
      <c r="G555" s="76"/>
      <c r="H555" s="71"/>
      <c r="J555" s="73"/>
    </row>
    <row r="556" spans="1:10" s="64" customFormat="1" ht="20.25" customHeight="1">
      <c r="A556" s="67"/>
      <c r="B556" s="68"/>
      <c r="C556" s="75" t="s">
        <v>1341</v>
      </c>
      <c r="D556" s="73">
        <v>1</v>
      </c>
      <c r="E556" s="74" t="s">
        <v>2</v>
      </c>
      <c r="F556" s="76"/>
      <c r="G556" s="76"/>
      <c r="H556" s="76"/>
      <c r="J556" s="73">
        <v>1</v>
      </c>
    </row>
    <row r="557" spans="1:10" s="64" customFormat="1" ht="20.25" customHeight="1">
      <c r="A557" s="67"/>
      <c r="B557" s="68"/>
      <c r="C557" s="75" t="s">
        <v>1342</v>
      </c>
      <c r="D557" s="73">
        <v>15</v>
      </c>
      <c r="E557" s="74" t="s">
        <v>2</v>
      </c>
      <c r="F557" s="71"/>
      <c r="G557" s="76"/>
      <c r="H557" s="71"/>
      <c r="J557" s="73">
        <v>15</v>
      </c>
    </row>
    <row r="558" spans="1:10" s="64" customFormat="1" ht="20.25" customHeight="1">
      <c r="A558" s="67"/>
      <c r="B558" s="68"/>
      <c r="C558" s="75" t="s">
        <v>1343</v>
      </c>
      <c r="D558" s="73">
        <v>5</v>
      </c>
      <c r="E558" s="74" t="s">
        <v>2</v>
      </c>
      <c r="F558" s="71"/>
      <c r="G558" s="76"/>
      <c r="H558" s="71"/>
      <c r="J558" s="73">
        <v>5</v>
      </c>
    </row>
    <row r="559" spans="1:10" s="64" customFormat="1" ht="19.5" customHeight="1">
      <c r="A559" s="67"/>
      <c r="B559" s="68"/>
      <c r="C559" s="75" t="s">
        <v>1351</v>
      </c>
      <c r="D559" s="73">
        <v>1</v>
      </c>
      <c r="E559" s="74" t="s">
        <v>2</v>
      </c>
      <c r="F559" s="71"/>
      <c r="G559" s="76"/>
      <c r="H559" s="71"/>
      <c r="J559" s="73">
        <v>1</v>
      </c>
    </row>
    <row r="560" spans="1:10" s="64" customFormat="1" ht="20.25" customHeight="1">
      <c r="A560" s="67"/>
      <c r="B560" s="68"/>
      <c r="C560" s="75" t="s">
        <v>1352</v>
      </c>
      <c r="D560" s="73">
        <v>14</v>
      </c>
      <c r="E560" s="74" t="s">
        <v>2</v>
      </c>
      <c r="F560" s="71"/>
      <c r="G560" s="76"/>
      <c r="H560" s="71"/>
      <c r="J560" s="73">
        <v>14</v>
      </c>
    </row>
    <row r="561" spans="1:10" s="64" customFormat="1" ht="20.25" customHeight="1">
      <c r="A561" s="67"/>
      <c r="B561" s="68"/>
      <c r="C561" s="75" t="s">
        <v>1353</v>
      </c>
      <c r="D561" s="73">
        <v>9</v>
      </c>
      <c r="E561" s="74" t="s">
        <v>2</v>
      </c>
      <c r="F561" s="71"/>
      <c r="G561" s="76"/>
      <c r="H561" s="71"/>
      <c r="J561" s="73">
        <v>9</v>
      </c>
    </row>
    <row r="562" spans="1:10" s="64" customFormat="1" ht="20.25" customHeight="1">
      <c r="A562" s="67"/>
      <c r="B562" s="68"/>
      <c r="C562" s="75" t="s">
        <v>1354</v>
      </c>
      <c r="D562" s="73">
        <v>15</v>
      </c>
      <c r="E562" s="74" t="s">
        <v>2</v>
      </c>
      <c r="F562" s="71"/>
      <c r="G562" s="76"/>
      <c r="H562" s="71"/>
      <c r="J562" s="73">
        <v>15</v>
      </c>
    </row>
    <row r="563" spans="1:10" s="64" customFormat="1" ht="20.25" customHeight="1">
      <c r="A563" s="67"/>
      <c r="B563" s="68"/>
      <c r="C563" s="75" t="s">
        <v>1355</v>
      </c>
      <c r="D563" s="73">
        <v>6</v>
      </c>
      <c r="E563" s="74" t="s">
        <v>2</v>
      </c>
      <c r="F563" s="71"/>
      <c r="G563" s="76"/>
      <c r="H563" s="71"/>
      <c r="J563" s="73">
        <f>3+3</f>
        <v>6</v>
      </c>
    </row>
    <row r="564" spans="1:10" s="64" customFormat="1" ht="20.25" customHeight="1">
      <c r="A564" s="67"/>
      <c r="B564" s="68"/>
      <c r="C564" s="75" t="s">
        <v>1356</v>
      </c>
      <c r="D564" s="73">
        <v>124</v>
      </c>
      <c r="E564" s="74" t="s">
        <v>2</v>
      </c>
      <c r="F564" s="71"/>
      <c r="G564" s="76"/>
      <c r="H564" s="71"/>
      <c r="J564" s="73">
        <f>25+15+84</f>
        <v>124</v>
      </c>
    </row>
    <row r="565" spans="1:10" s="179" customFormat="1">
      <c r="A565" s="67"/>
      <c r="B565" s="68"/>
      <c r="C565" s="75" t="s">
        <v>1359</v>
      </c>
      <c r="D565" s="73">
        <v>2</v>
      </c>
      <c r="E565" s="74" t="s">
        <v>2</v>
      </c>
      <c r="F565" s="71"/>
      <c r="G565" s="76"/>
      <c r="H565" s="71"/>
      <c r="J565" s="73">
        <v>2</v>
      </c>
    </row>
    <row r="566" spans="1:10" s="179" customFormat="1">
      <c r="A566" s="67"/>
      <c r="B566" s="68"/>
      <c r="C566" s="75" t="s">
        <v>1360</v>
      </c>
      <c r="D566" s="73">
        <v>136</v>
      </c>
      <c r="E566" s="74" t="s">
        <v>2</v>
      </c>
      <c r="F566" s="71"/>
      <c r="G566" s="76"/>
      <c r="H566" s="71"/>
      <c r="J566" s="73">
        <f>4+132</f>
        <v>136</v>
      </c>
    </row>
    <row r="567" spans="1:10" s="179" customFormat="1">
      <c r="A567" s="67"/>
      <c r="B567" s="68"/>
      <c r="C567" s="75" t="s">
        <v>1361</v>
      </c>
      <c r="D567" s="73">
        <v>1</v>
      </c>
      <c r="E567" s="74" t="s">
        <v>2</v>
      </c>
      <c r="F567" s="71"/>
      <c r="G567" s="76"/>
      <c r="H567" s="71"/>
      <c r="J567" s="73">
        <v>1</v>
      </c>
    </row>
    <row r="568" spans="1:10" s="186" customFormat="1">
      <c r="A568" s="67"/>
      <c r="B568" s="68"/>
      <c r="C568" s="75" t="s">
        <v>1365</v>
      </c>
      <c r="D568" s="73">
        <v>16</v>
      </c>
      <c r="E568" s="74" t="s">
        <v>2</v>
      </c>
      <c r="F568" s="71"/>
      <c r="G568" s="76"/>
      <c r="H568" s="71"/>
      <c r="J568" s="73">
        <v>16</v>
      </c>
    </row>
    <row r="569" spans="1:10" s="188" customFormat="1">
      <c r="A569" s="67"/>
      <c r="B569" s="68"/>
      <c r="C569" s="75" t="s">
        <v>1366</v>
      </c>
      <c r="D569" s="73">
        <v>7</v>
      </c>
      <c r="E569" s="74" t="s">
        <v>2</v>
      </c>
      <c r="F569" s="71"/>
      <c r="G569" s="76"/>
      <c r="H569" s="71"/>
      <c r="J569" s="73">
        <v>7</v>
      </c>
    </row>
    <row r="570" spans="1:10" s="188" customFormat="1">
      <c r="A570" s="67"/>
      <c r="B570" s="68"/>
      <c r="C570" s="75" t="s">
        <v>1343</v>
      </c>
      <c r="D570" s="73">
        <v>47</v>
      </c>
      <c r="E570" s="74" t="s">
        <v>2</v>
      </c>
      <c r="F570" s="71"/>
      <c r="G570" s="76"/>
      <c r="H570" s="71"/>
      <c r="J570" s="73">
        <v>47</v>
      </c>
    </row>
    <row r="571" spans="1:10" s="188" customFormat="1">
      <c r="A571" s="67"/>
      <c r="B571" s="68"/>
      <c r="C571" s="75" t="s">
        <v>1367</v>
      </c>
      <c r="D571" s="73">
        <v>15</v>
      </c>
      <c r="E571" s="74" t="s">
        <v>2</v>
      </c>
      <c r="F571" s="71"/>
      <c r="G571" s="76"/>
      <c r="H571" s="71"/>
      <c r="J571" s="73">
        <v>15</v>
      </c>
    </row>
    <row r="572" spans="1:10" s="188" customFormat="1">
      <c r="A572" s="67"/>
      <c r="B572" s="68"/>
      <c r="C572" s="75" t="s">
        <v>1368</v>
      </c>
      <c r="D572" s="73">
        <v>12</v>
      </c>
      <c r="E572" s="74" t="s">
        <v>2</v>
      </c>
      <c r="F572" s="71"/>
      <c r="G572" s="76"/>
      <c r="H572" s="71"/>
      <c r="J572" s="73">
        <v>12</v>
      </c>
    </row>
    <row r="573" spans="1:10" s="64" customFormat="1" ht="37.5" customHeight="1">
      <c r="A573" s="67"/>
      <c r="B573" s="68"/>
      <c r="C573" s="69" t="s">
        <v>1357</v>
      </c>
      <c r="D573" s="73"/>
      <c r="E573" s="74"/>
      <c r="F573" s="71"/>
      <c r="G573" s="76"/>
      <c r="H573" s="71"/>
      <c r="J573" s="73"/>
    </row>
    <row r="574" spans="1:10" s="180" customFormat="1">
      <c r="A574" s="67"/>
      <c r="B574" s="68"/>
      <c r="C574" s="75" t="s">
        <v>1355</v>
      </c>
      <c r="D574" s="73">
        <v>3</v>
      </c>
      <c r="E574" s="74" t="s">
        <v>2</v>
      </c>
      <c r="F574" s="71"/>
      <c r="G574" s="76"/>
      <c r="H574" s="71"/>
      <c r="J574" s="73">
        <v>3</v>
      </c>
    </row>
    <row r="575" spans="1:10" s="180" customFormat="1">
      <c r="A575" s="67"/>
      <c r="B575" s="68"/>
      <c r="C575" s="75" t="s">
        <v>1358</v>
      </c>
      <c r="D575" s="73">
        <v>1</v>
      </c>
      <c r="E575" s="74" t="s">
        <v>2</v>
      </c>
      <c r="F575" s="71"/>
      <c r="G575" s="76"/>
      <c r="H575" s="71"/>
      <c r="J575" s="73">
        <v>1</v>
      </c>
    </row>
    <row r="576" spans="1:10" s="64" customFormat="1" ht="42" customHeight="1">
      <c r="A576" s="67"/>
      <c r="B576" s="68"/>
      <c r="C576" s="69" t="s">
        <v>1347</v>
      </c>
      <c r="D576" s="73"/>
      <c r="E576" s="74"/>
      <c r="F576" s="71"/>
      <c r="G576" s="76"/>
      <c r="H576" s="71"/>
      <c r="J576" s="73"/>
    </row>
    <row r="577" spans="1:10" s="64" customFormat="1" ht="20.25" customHeight="1">
      <c r="A577" s="67"/>
      <c r="B577" s="68"/>
      <c r="C577" s="75" t="s">
        <v>1371</v>
      </c>
      <c r="D577" s="73">
        <v>52</v>
      </c>
      <c r="E577" s="74" t="s">
        <v>2</v>
      </c>
      <c r="F577" s="76"/>
      <c r="G577" s="76"/>
      <c r="H577" s="76"/>
      <c r="J577" s="73">
        <v>52</v>
      </c>
    </row>
    <row r="578" spans="1:10" s="64" customFormat="1" ht="20.25" customHeight="1">
      <c r="A578" s="67"/>
      <c r="B578" s="68"/>
      <c r="C578" s="69" t="s">
        <v>1348</v>
      </c>
      <c r="D578" s="73"/>
      <c r="E578" s="74"/>
      <c r="F578" s="71"/>
      <c r="G578" s="76"/>
      <c r="H578" s="71"/>
      <c r="J578" s="73"/>
    </row>
    <row r="579" spans="1:10" s="64" customFormat="1" ht="20.25" customHeight="1">
      <c r="A579" s="67"/>
      <c r="B579" s="68"/>
      <c r="C579" s="75" t="s">
        <v>1370</v>
      </c>
      <c r="D579" s="73">
        <v>81</v>
      </c>
      <c r="E579" s="74" t="s">
        <v>2</v>
      </c>
      <c r="F579" s="76"/>
      <c r="G579" s="76"/>
      <c r="H579" s="76"/>
      <c r="J579" s="73">
        <f>6+75</f>
        <v>81</v>
      </c>
    </row>
    <row r="580" spans="1:10" s="64" customFormat="1" ht="20.25" customHeight="1">
      <c r="A580" s="67"/>
      <c r="B580" s="68"/>
      <c r="C580" s="75" t="s">
        <v>1350</v>
      </c>
      <c r="D580" s="73">
        <v>8</v>
      </c>
      <c r="E580" s="74" t="s">
        <v>2</v>
      </c>
      <c r="F580" s="76"/>
      <c r="G580" s="76"/>
      <c r="H580" s="76"/>
      <c r="J580" s="73">
        <v>8</v>
      </c>
    </row>
    <row r="581" spans="1:10" s="64" customFormat="1" ht="20.25" customHeight="1">
      <c r="A581" s="67"/>
      <c r="B581" s="68"/>
      <c r="C581" s="69" t="s">
        <v>1349</v>
      </c>
      <c r="D581" s="73"/>
      <c r="E581" s="74"/>
      <c r="F581" s="71"/>
      <c r="G581" s="76"/>
      <c r="H581" s="71"/>
      <c r="J581" s="73"/>
    </row>
    <row r="582" spans="1:10" s="64" customFormat="1" ht="20.25" customHeight="1">
      <c r="A582" s="67"/>
      <c r="B582" s="68"/>
      <c r="C582" s="75" t="s">
        <v>1370</v>
      </c>
      <c r="D582" s="73">
        <v>92</v>
      </c>
      <c r="E582" s="74" t="s">
        <v>2</v>
      </c>
      <c r="F582" s="76"/>
      <c r="G582" s="76"/>
      <c r="H582" s="76"/>
      <c r="J582" s="73">
        <f>6+86</f>
        <v>92</v>
      </c>
    </row>
    <row r="583" spans="1:10" s="64" customFormat="1" ht="20.25" customHeight="1">
      <c r="A583" s="67"/>
      <c r="B583" s="68"/>
      <c r="C583" s="75" t="s">
        <v>1350</v>
      </c>
      <c r="D583" s="73">
        <v>15</v>
      </c>
      <c r="E583" s="74" t="s">
        <v>2</v>
      </c>
      <c r="F583" s="76"/>
      <c r="G583" s="76"/>
      <c r="H583" s="76"/>
      <c r="J583" s="73">
        <f>8+7</f>
        <v>15</v>
      </c>
    </row>
    <row r="584" spans="1:10" s="64" customFormat="1" ht="99.75" customHeight="1">
      <c r="A584" s="67">
        <v>20</v>
      </c>
      <c r="B584" s="67" t="s">
        <v>19</v>
      </c>
      <c r="C584" s="72" t="s">
        <v>1778</v>
      </c>
      <c r="D584" s="73"/>
      <c r="E584" s="74"/>
      <c r="F584" s="71"/>
      <c r="G584" s="76"/>
      <c r="H584" s="71"/>
      <c r="J584" s="73"/>
    </row>
    <row r="585" spans="1:10" s="64" customFormat="1" ht="38.25" customHeight="1">
      <c r="A585" s="67"/>
      <c r="B585" s="68"/>
      <c r="C585" s="69" t="s">
        <v>1345</v>
      </c>
      <c r="D585" s="73"/>
      <c r="E585" s="74"/>
      <c r="F585" s="71"/>
      <c r="G585" s="76"/>
      <c r="H585" s="71"/>
      <c r="J585" s="73"/>
    </row>
    <row r="586" spans="1:10" s="64" customFormat="1" ht="20.25" customHeight="1">
      <c r="A586" s="67"/>
      <c r="B586" s="68"/>
      <c r="C586" s="75" t="s">
        <v>1393</v>
      </c>
      <c r="D586" s="73">
        <v>1</v>
      </c>
      <c r="E586" s="74" t="s">
        <v>17</v>
      </c>
      <c r="F586" s="71"/>
      <c r="G586" s="76"/>
      <c r="H586" s="71"/>
      <c r="J586" s="73">
        <v>1</v>
      </c>
    </row>
    <row r="587" spans="1:10" s="64" customFormat="1" ht="20.25" customHeight="1">
      <c r="A587" s="67"/>
      <c r="B587" s="68"/>
      <c r="C587" s="75" t="s">
        <v>1394</v>
      </c>
      <c r="D587" s="73">
        <v>1</v>
      </c>
      <c r="E587" s="74" t="s">
        <v>17</v>
      </c>
      <c r="F587" s="71"/>
      <c r="G587" s="76"/>
      <c r="H587" s="71"/>
      <c r="J587" s="73">
        <v>1</v>
      </c>
    </row>
    <row r="588" spans="1:10" s="64" customFormat="1" ht="20.25" customHeight="1">
      <c r="A588" s="67"/>
      <c r="B588" s="68"/>
      <c r="C588" s="75" t="s">
        <v>1395</v>
      </c>
      <c r="D588" s="73">
        <v>1</v>
      </c>
      <c r="E588" s="74" t="s">
        <v>17</v>
      </c>
      <c r="F588" s="71"/>
      <c r="G588" s="76"/>
      <c r="H588" s="71"/>
      <c r="J588" s="73">
        <v>1</v>
      </c>
    </row>
    <row r="589" spans="1:10" s="64" customFormat="1" ht="20.25" customHeight="1">
      <c r="A589" s="67"/>
      <c r="B589" s="68"/>
      <c r="C589" s="75" t="s">
        <v>1396</v>
      </c>
      <c r="D589" s="73">
        <v>1</v>
      </c>
      <c r="E589" s="74" t="s">
        <v>17</v>
      </c>
      <c r="F589" s="71"/>
      <c r="G589" s="76"/>
      <c r="H589" s="71"/>
      <c r="J589" s="73">
        <v>1</v>
      </c>
    </row>
    <row r="590" spans="1:10" s="64" customFormat="1" ht="20.25" customHeight="1">
      <c r="A590" s="67"/>
      <c r="B590" s="68"/>
      <c r="C590" s="75" t="s">
        <v>1397</v>
      </c>
      <c r="D590" s="73">
        <v>1</v>
      </c>
      <c r="E590" s="74" t="s">
        <v>17</v>
      </c>
      <c r="F590" s="71"/>
      <c r="G590" s="76"/>
      <c r="H590" s="71"/>
      <c r="J590" s="73">
        <v>1</v>
      </c>
    </row>
    <row r="591" spans="1:10" s="64" customFormat="1" ht="20.25" customHeight="1">
      <c r="A591" s="67"/>
      <c r="B591" s="68"/>
      <c r="C591" s="75" t="s">
        <v>1398</v>
      </c>
      <c r="D591" s="73">
        <v>1</v>
      </c>
      <c r="E591" s="74" t="s">
        <v>17</v>
      </c>
      <c r="F591" s="71"/>
      <c r="G591" s="76"/>
      <c r="H591" s="71"/>
      <c r="J591" s="73">
        <v>1</v>
      </c>
    </row>
    <row r="592" spans="1:10" s="64" customFormat="1" ht="20.25" customHeight="1">
      <c r="A592" s="67"/>
      <c r="B592" s="68"/>
      <c r="C592" s="75" t="s">
        <v>1399</v>
      </c>
      <c r="D592" s="73">
        <v>1</v>
      </c>
      <c r="E592" s="74" t="s">
        <v>17</v>
      </c>
      <c r="F592" s="71"/>
      <c r="G592" s="76"/>
      <c r="H592" s="71"/>
      <c r="J592" s="73">
        <v>1</v>
      </c>
    </row>
    <row r="593" spans="1:10" s="175" customFormat="1">
      <c r="A593" s="71"/>
      <c r="B593" s="71"/>
      <c r="C593" s="75" t="s">
        <v>1400</v>
      </c>
      <c r="D593" s="73">
        <v>1</v>
      </c>
      <c r="E593" s="74" t="s">
        <v>17</v>
      </c>
      <c r="F593" s="71"/>
      <c r="G593" s="71"/>
      <c r="H593" s="71"/>
      <c r="J593" s="73">
        <v>1</v>
      </c>
    </row>
    <row r="594" spans="1:10" s="175" customFormat="1">
      <c r="A594" s="68"/>
      <c r="B594" s="68"/>
      <c r="C594" s="75" t="s">
        <v>1401</v>
      </c>
      <c r="D594" s="73">
        <v>1</v>
      </c>
      <c r="E594" s="74" t="s">
        <v>17</v>
      </c>
      <c r="F594" s="71"/>
      <c r="G594" s="71"/>
      <c r="H594" s="71"/>
      <c r="J594" s="73">
        <v>1</v>
      </c>
    </row>
    <row r="595" spans="1:10" s="175" customFormat="1">
      <c r="A595" s="68"/>
      <c r="B595" s="68"/>
      <c r="C595" s="75" t="s">
        <v>1402</v>
      </c>
      <c r="D595" s="73">
        <v>1</v>
      </c>
      <c r="E595" s="74" t="s">
        <v>17</v>
      </c>
      <c r="F595" s="71"/>
      <c r="G595" s="71"/>
      <c r="H595" s="71"/>
      <c r="J595" s="73">
        <v>1</v>
      </c>
    </row>
    <row r="596" spans="1:10" s="175" customFormat="1">
      <c r="A596" s="68"/>
      <c r="B596" s="68"/>
      <c r="C596" s="75" t="s">
        <v>1403</v>
      </c>
      <c r="D596" s="73">
        <v>1</v>
      </c>
      <c r="E596" s="74" t="s">
        <v>17</v>
      </c>
      <c r="F596" s="71"/>
      <c r="G596" s="71"/>
      <c r="H596" s="71"/>
      <c r="J596" s="73">
        <v>1</v>
      </c>
    </row>
    <row r="597" spans="1:10" s="175" customFormat="1" ht="18" customHeight="1">
      <c r="A597" s="68"/>
      <c r="B597" s="68"/>
      <c r="C597" s="75" t="s">
        <v>1404</v>
      </c>
      <c r="D597" s="73">
        <v>1</v>
      </c>
      <c r="E597" s="74" t="s">
        <v>17</v>
      </c>
      <c r="F597" s="71"/>
      <c r="G597" s="71"/>
      <c r="H597" s="71"/>
      <c r="J597" s="73">
        <v>1</v>
      </c>
    </row>
    <row r="598" spans="1:10" s="175" customFormat="1" ht="22.5" customHeight="1">
      <c r="A598" s="68"/>
      <c r="B598" s="68"/>
      <c r="C598" s="75" t="s">
        <v>1402</v>
      </c>
      <c r="D598" s="73">
        <v>1</v>
      </c>
      <c r="E598" s="74" t="s">
        <v>17</v>
      </c>
      <c r="F598" s="71"/>
      <c r="G598" s="71"/>
      <c r="H598" s="71"/>
      <c r="J598" s="73">
        <v>1</v>
      </c>
    </row>
    <row r="599" spans="1:10" s="175" customFormat="1">
      <c r="A599" s="68"/>
      <c r="B599" s="68"/>
      <c r="C599" s="75" t="s">
        <v>1405</v>
      </c>
      <c r="D599" s="73">
        <v>1</v>
      </c>
      <c r="E599" s="74" t="s">
        <v>17</v>
      </c>
      <c r="F599" s="71"/>
      <c r="G599" s="71"/>
      <c r="H599" s="71"/>
      <c r="J599" s="73">
        <v>1</v>
      </c>
    </row>
    <row r="600" spans="1:10" s="175" customFormat="1">
      <c r="A600" s="68"/>
      <c r="B600" s="68"/>
      <c r="C600" s="75" t="s">
        <v>1406</v>
      </c>
      <c r="D600" s="73">
        <v>2</v>
      </c>
      <c r="E600" s="74" t="s">
        <v>17</v>
      </c>
      <c r="F600" s="71"/>
      <c r="G600" s="71"/>
      <c r="H600" s="71"/>
      <c r="J600" s="73">
        <v>2</v>
      </c>
    </row>
    <row r="601" spans="1:10" s="187" customFormat="1">
      <c r="A601" s="68"/>
      <c r="B601" s="68"/>
      <c r="C601" s="75" t="s">
        <v>1407</v>
      </c>
      <c r="D601" s="73">
        <v>4</v>
      </c>
      <c r="E601" s="74" t="s">
        <v>17</v>
      </c>
      <c r="F601" s="71"/>
      <c r="G601" s="71"/>
      <c r="H601" s="71"/>
      <c r="J601" s="73">
        <v>4</v>
      </c>
    </row>
    <row r="602" spans="1:10" s="187" customFormat="1">
      <c r="A602" s="68"/>
      <c r="B602" s="68"/>
      <c r="C602" s="75" t="s">
        <v>1408</v>
      </c>
      <c r="D602" s="73">
        <v>16</v>
      </c>
      <c r="E602" s="74" t="s">
        <v>17</v>
      </c>
      <c r="F602" s="71"/>
      <c r="G602" s="71"/>
      <c r="H602" s="71"/>
      <c r="J602" s="73">
        <v>16</v>
      </c>
    </row>
    <row r="603" spans="1:10" s="187" customFormat="1">
      <c r="A603" s="68"/>
      <c r="B603" s="68"/>
      <c r="C603" s="75" t="s">
        <v>1409</v>
      </c>
      <c r="D603" s="73">
        <v>40</v>
      </c>
      <c r="E603" s="74" t="s">
        <v>17</v>
      </c>
      <c r="F603" s="71"/>
      <c r="G603" s="71"/>
      <c r="H603" s="71"/>
      <c r="J603" s="73">
        <v>40</v>
      </c>
    </row>
    <row r="604" spans="1:10" s="187" customFormat="1">
      <c r="A604" s="68"/>
      <c r="B604" s="68"/>
      <c r="C604" s="75" t="s">
        <v>1410</v>
      </c>
      <c r="D604" s="73">
        <v>12</v>
      </c>
      <c r="E604" s="74" t="s">
        <v>17</v>
      </c>
      <c r="F604" s="71"/>
      <c r="G604" s="71"/>
      <c r="H604" s="71"/>
      <c r="J604" s="73">
        <v>12</v>
      </c>
    </row>
    <row r="605" spans="1:10" s="187" customFormat="1">
      <c r="A605" s="68"/>
      <c r="B605" s="68"/>
      <c r="C605" s="75" t="s">
        <v>1411</v>
      </c>
      <c r="D605" s="73">
        <v>12</v>
      </c>
      <c r="E605" s="74" t="s">
        <v>17</v>
      </c>
      <c r="F605" s="71"/>
      <c r="G605" s="71"/>
      <c r="H605" s="71"/>
      <c r="J605" s="73">
        <v>12</v>
      </c>
    </row>
    <row r="606" spans="1:10" s="187" customFormat="1">
      <c r="A606" s="68"/>
      <c r="B606" s="68"/>
      <c r="C606" s="75" t="s">
        <v>1412</v>
      </c>
      <c r="D606" s="73">
        <v>4</v>
      </c>
      <c r="E606" s="74" t="s">
        <v>17</v>
      </c>
      <c r="F606" s="71"/>
      <c r="G606" s="71"/>
      <c r="H606" s="71"/>
      <c r="J606" s="73">
        <v>4</v>
      </c>
    </row>
    <row r="607" spans="1:10" s="187" customFormat="1">
      <c r="A607" s="68"/>
      <c r="B607" s="68"/>
      <c r="C607" s="75" t="s">
        <v>1413</v>
      </c>
      <c r="D607" s="73">
        <v>8</v>
      </c>
      <c r="E607" s="74" t="s">
        <v>17</v>
      </c>
      <c r="F607" s="71"/>
      <c r="G607" s="71"/>
      <c r="H607" s="71"/>
      <c r="J607" s="73">
        <v>8</v>
      </c>
    </row>
    <row r="608" spans="1:10" s="187" customFormat="1">
      <c r="A608" s="68"/>
      <c r="B608" s="68"/>
      <c r="C608" s="75" t="s">
        <v>1412</v>
      </c>
      <c r="D608" s="73">
        <v>4</v>
      </c>
      <c r="E608" s="74" t="s">
        <v>17</v>
      </c>
      <c r="F608" s="71"/>
      <c r="G608" s="71"/>
      <c r="H608" s="71"/>
      <c r="J608" s="73">
        <v>4</v>
      </c>
    </row>
    <row r="609" spans="1:10" s="187" customFormat="1">
      <c r="A609" s="68"/>
      <c r="B609" s="68"/>
      <c r="C609" s="75" t="s">
        <v>1411</v>
      </c>
      <c r="D609" s="73">
        <v>16</v>
      </c>
      <c r="E609" s="74" t="s">
        <v>17</v>
      </c>
      <c r="F609" s="71"/>
      <c r="G609" s="71"/>
      <c r="H609" s="71"/>
      <c r="J609" s="73">
        <v>16</v>
      </c>
    </row>
    <row r="610" spans="1:10" s="179" customFormat="1" ht="18.75" customHeight="1">
      <c r="A610" s="68"/>
      <c r="B610" s="68"/>
      <c r="C610" s="75" t="s">
        <v>1403</v>
      </c>
      <c r="D610" s="73">
        <v>1</v>
      </c>
      <c r="E610" s="74" t="s">
        <v>17</v>
      </c>
      <c r="F610" s="71"/>
      <c r="G610" s="71"/>
      <c r="H610" s="71"/>
      <c r="J610" s="73">
        <v>1</v>
      </c>
    </row>
    <row r="611" spans="1:10" s="179" customFormat="1">
      <c r="A611" s="68"/>
      <c r="B611" s="68"/>
      <c r="C611" s="75" t="s">
        <v>1414</v>
      </c>
      <c r="D611" s="73">
        <v>1</v>
      </c>
      <c r="E611" s="74" t="s">
        <v>17</v>
      </c>
      <c r="F611" s="71"/>
      <c r="G611" s="71"/>
      <c r="H611" s="71"/>
      <c r="J611" s="73">
        <v>1</v>
      </c>
    </row>
    <row r="612" spans="1:10" s="179" customFormat="1">
      <c r="A612" s="68"/>
      <c r="B612" s="68"/>
      <c r="C612" s="75" t="s">
        <v>1415</v>
      </c>
      <c r="D612" s="73">
        <v>1</v>
      </c>
      <c r="E612" s="74" t="s">
        <v>17</v>
      </c>
      <c r="F612" s="71"/>
      <c r="G612" s="71"/>
      <c r="H612" s="71"/>
      <c r="J612" s="73">
        <v>1</v>
      </c>
    </row>
    <row r="613" spans="1:10" s="179" customFormat="1">
      <c r="A613" s="68"/>
      <c r="B613" s="68"/>
      <c r="C613" s="75" t="s">
        <v>1416</v>
      </c>
      <c r="D613" s="73">
        <v>1</v>
      </c>
      <c r="E613" s="74" t="s">
        <v>17</v>
      </c>
      <c r="F613" s="71"/>
      <c r="G613" s="71"/>
      <c r="H613" s="71"/>
      <c r="J613" s="73">
        <v>1</v>
      </c>
    </row>
    <row r="614" spans="1:10" s="182" customFormat="1" ht="15.75" customHeight="1">
      <c r="A614" s="68"/>
      <c r="B614" s="68"/>
      <c r="C614" s="75" t="s">
        <v>1417</v>
      </c>
      <c r="D614" s="73">
        <v>10</v>
      </c>
      <c r="E614" s="74" t="s">
        <v>17</v>
      </c>
      <c r="F614" s="71"/>
      <c r="G614" s="71"/>
      <c r="H614" s="71"/>
      <c r="J614" s="73">
        <v>10</v>
      </c>
    </row>
    <row r="615" spans="1:10" s="182" customFormat="1">
      <c r="A615" s="68"/>
      <c r="B615" s="68"/>
      <c r="C615" s="75" t="s">
        <v>1423</v>
      </c>
      <c r="D615" s="73">
        <v>6</v>
      </c>
      <c r="E615" s="74" t="s">
        <v>17</v>
      </c>
      <c r="F615" s="71"/>
      <c r="G615" s="71"/>
      <c r="H615" s="71"/>
      <c r="J615" s="73">
        <v>6</v>
      </c>
    </row>
    <row r="616" spans="1:10" s="182" customFormat="1">
      <c r="A616" s="68"/>
      <c r="B616" s="68"/>
      <c r="C616" s="75" t="s">
        <v>1422</v>
      </c>
      <c r="D616" s="73">
        <v>2</v>
      </c>
      <c r="E616" s="74" t="s">
        <v>17</v>
      </c>
      <c r="F616" s="71"/>
      <c r="G616" s="71"/>
      <c r="H616" s="71"/>
      <c r="J616" s="73">
        <v>2</v>
      </c>
    </row>
    <row r="617" spans="1:10" s="182" customFormat="1">
      <c r="A617" s="68"/>
      <c r="B617" s="68"/>
      <c r="C617" s="75" t="s">
        <v>1421</v>
      </c>
      <c r="D617" s="73">
        <v>2</v>
      </c>
      <c r="E617" s="74" t="s">
        <v>17</v>
      </c>
      <c r="F617" s="71"/>
      <c r="G617" s="71"/>
      <c r="H617" s="71"/>
      <c r="J617" s="73">
        <v>2</v>
      </c>
    </row>
    <row r="618" spans="1:10" s="182" customFormat="1" ht="15.75" customHeight="1">
      <c r="A618" s="68"/>
      <c r="B618" s="68"/>
      <c r="C618" s="75" t="s">
        <v>1420</v>
      </c>
      <c r="D618" s="73">
        <v>2</v>
      </c>
      <c r="E618" s="74" t="s">
        <v>17</v>
      </c>
      <c r="F618" s="71"/>
      <c r="G618" s="71"/>
      <c r="H618" s="71"/>
      <c r="J618" s="73">
        <v>2</v>
      </c>
    </row>
    <row r="619" spans="1:10" s="182" customFormat="1">
      <c r="A619" s="68"/>
      <c r="B619" s="68"/>
      <c r="C619" s="75" t="s">
        <v>1419</v>
      </c>
      <c r="D619" s="73">
        <v>2</v>
      </c>
      <c r="E619" s="74" t="s">
        <v>17</v>
      </c>
      <c r="F619" s="71"/>
      <c r="G619" s="71"/>
      <c r="H619" s="71"/>
      <c r="J619" s="73">
        <v>2</v>
      </c>
    </row>
    <row r="620" spans="1:10" s="182" customFormat="1">
      <c r="A620" s="68"/>
      <c r="B620" s="68"/>
      <c r="C620" s="75" t="s">
        <v>1418</v>
      </c>
      <c r="D620" s="73">
        <v>1</v>
      </c>
      <c r="E620" s="74" t="s">
        <v>17</v>
      </c>
      <c r="F620" s="71"/>
      <c r="G620" s="71"/>
      <c r="H620" s="71"/>
      <c r="J620" s="73">
        <v>1</v>
      </c>
    </row>
    <row r="621" spans="1:10" s="64" customFormat="1" ht="37.5">
      <c r="A621" s="67"/>
      <c r="B621" s="68"/>
      <c r="C621" s="95" t="s">
        <v>1265</v>
      </c>
      <c r="D621" s="88"/>
      <c r="E621" s="88"/>
      <c r="F621" s="71"/>
      <c r="G621" s="76"/>
      <c r="H621" s="71"/>
      <c r="J621" s="88"/>
    </row>
    <row r="622" spans="1:10" s="64" customFormat="1" ht="20.25" customHeight="1">
      <c r="A622" s="67"/>
      <c r="B622" s="68"/>
      <c r="C622" s="75" t="s">
        <v>1780</v>
      </c>
      <c r="D622" s="73">
        <v>1</v>
      </c>
      <c r="E622" s="74" t="s">
        <v>17</v>
      </c>
      <c r="F622" s="71"/>
      <c r="G622" s="76"/>
      <c r="H622" s="71"/>
      <c r="J622" s="73">
        <v>1</v>
      </c>
    </row>
    <row r="623" spans="1:10" s="64" customFormat="1" ht="20.25" customHeight="1">
      <c r="A623" s="67"/>
      <c r="B623" s="68"/>
      <c r="C623" s="75" t="s">
        <v>1781</v>
      </c>
      <c r="D623" s="73">
        <v>1</v>
      </c>
      <c r="E623" s="74" t="s">
        <v>2</v>
      </c>
      <c r="F623" s="71"/>
      <c r="G623" s="76"/>
      <c r="H623" s="71"/>
      <c r="J623" s="73">
        <v>1</v>
      </c>
    </row>
    <row r="624" spans="1:10" s="64" customFormat="1" ht="20.25" customHeight="1">
      <c r="A624" s="67"/>
      <c r="B624" s="68"/>
      <c r="C624" s="75" t="s">
        <v>1782</v>
      </c>
      <c r="D624" s="73">
        <v>1</v>
      </c>
      <c r="E624" s="74" t="s">
        <v>2</v>
      </c>
      <c r="F624" s="71"/>
      <c r="G624" s="76"/>
      <c r="H624" s="71"/>
      <c r="J624" s="73">
        <v>1</v>
      </c>
    </row>
    <row r="625" spans="1:10" s="64" customFormat="1" ht="20.25" customHeight="1">
      <c r="A625" s="67"/>
      <c r="B625" s="68"/>
      <c r="C625" s="75" t="s">
        <v>1403</v>
      </c>
      <c r="D625" s="73">
        <v>1</v>
      </c>
      <c r="E625" s="74" t="s">
        <v>2</v>
      </c>
      <c r="F625" s="71"/>
      <c r="G625" s="76"/>
      <c r="H625" s="71"/>
      <c r="J625" s="73">
        <v>1</v>
      </c>
    </row>
    <row r="626" spans="1:10" s="64" customFormat="1" ht="20.25" customHeight="1">
      <c r="A626" s="67"/>
      <c r="B626" s="68"/>
      <c r="C626" s="75" t="s">
        <v>1783</v>
      </c>
      <c r="D626" s="73">
        <v>2</v>
      </c>
      <c r="E626" s="74" t="s">
        <v>17</v>
      </c>
      <c r="F626" s="71"/>
      <c r="G626" s="76"/>
      <c r="H626" s="71"/>
      <c r="J626" s="73">
        <v>2</v>
      </c>
    </row>
    <row r="627" spans="1:10" s="64" customFormat="1" ht="20.25" customHeight="1">
      <c r="A627" s="67"/>
      <c r="B627" s="68"/>
      <c r="C627" s="75" t="s">
        <v>1784</v>
      </c>
      <c r="D627" s="73">
        <v>1</v>
      </c>
      <c r="E627" s="74" t="s">
        <v>2</v>
      </c>
      <c r="F627" s="71"/>
      <c r="G627" s="76"/>
      <c r="H627" s="71"/>
      <c r="J627" s="73">
        <v>1</v>
      </c>
    </row>
    <row r="628" spans="1:10" s="64" customFormat="1" ht="20.25" customHeight="1">
      <c r="A628" s="67"/>
      <c r="B628" s="68"/>
      <c r="C628" s="75" t="s">
        <v>1785</v>
      </c>
      <c r="D628" s="73">
        <v>1</v>
      </c>
      <c r="E628" s="74" t="s">
        <v>2</v>
      </c>
      <c r="F628" s="71"/>
      <c r="G628" s="76"/>
      <c r="H628" s="71"/>
      <c r="J628" s="73">
        <v>1</v>
      </c>
    </row>
    <row r="629" spans="1:10" s="64" customFormat="1" ht="20.25" customHeight="1">
      <c r="A629" s="67"/>
      <c r="B629" s="68"/>
      <c r="C629" s="75" t="s">
        <v>1786</v>
      </c>
      <c r="D629" s="73">
        <v>1</v>
      </c>
      <c r="E629" s="74" t="s">
        <v>2</v>
      </c>
      <c r="F629" s="71"/>
      <c r="G629" s="76"/>
      <c r="H629" s="71"/>
      <c r="J629" s="73">
        <v>1</v>
      </c>
    </row>
    <row r="630" spans="1:10" s="64" customFormat="1" ht="20.25" customHeight="1">
      <c r="A630" s="67"/>
      <c r="B630" s="68"/>
      <c r="C630" s="75" t="s">
        <v>1787</v>
      </c>
      <c r="D630" s="73">
        <v>1</v>
      </c>
      <c r="E630" s="74" t="s">
        <v>2</v>
      </c>
      <c r="F630" s="71"/>
      <c r="G630" s="76"/>
      <c r="H630" s="71"/>
      <c r="J630" s="73">
        <v>1</v>
      </c>
    </row>
    <row r="631" spans="1:10" s="174" customFormat="1">
      <c r="A631" s="67"/>
      <c r="B631" s="68"/>
      <c r="C631" s="75" t="s">
        <v>1788</v>
      </c>
      <c r="D631" s="73">
        <v>1</v>
      </c>
      <c r="E631" s="74" t="s">
        <v>2</v>
      </c>
      <c r="F631" s="71"/>
      <c r="G631" s="71"/>
      <c r="H631" s="71"/>
      <c r="J631" s="73">
        <v>1</v>
      </c>
    </row>
    <row r="632" spans="1:10" s="174" customFormat="1">
      <c r="A632" s="67"/>
      <c r="B632" s="68"/>
      <c r="C632" s="75" t="s">
        <v>1789</v>
      </c>
      <c r="D632" s="73">
        <v>1</v>
      </c>
      <c r="E632" s="74" t="s">
        <v>2</v>
      </c>
      <c r="F632" s="71"/>
      <c r="G632" s="71"/>
      <c r="H632" s="71"/>
      <c r="J632" s="73">
        <v>1</v>
      </c>
    </row>
    <row r="633" spans="1:10" s="174" customFormat="1" ht="15.75" customHeight="1">
      <c r="A633" s="67"/>
      <c r="B633" s="68"/>
      <c r="C633" s="75" t="s">
        <v>1790</v>
      </c>
      <c r="D633" s="73">
        <v>1</v>
      </c>
      <c r="E633" s="74" t="s">
        <v>2</v>
      </c>
      <c r="F633" s="71"/>
      <c r="G633" s="71"/>
      <c r="H633" s="71"/>
      <c r="J633" s="73">
        <v>1</v>
      </c>
    </row>
    <row r="634" spans="1:10" s="174" customFormat="1">
      <c r="A634" s="67"/>
      <c r="B634" s="68"/>
      <c r="C634" s="75" t="s">
        <v>1791</v>
      </c>
      <c r="D634" s="73">
        <v>1</v>
      </c>
      <c r="E634" s="74" t="s">
        <v>2</v>
      </c>
      <c r="F634" s="71"/>
      <c r="G634" s="71"/>
      <c r="H634" s="71"/>
      <c r="J634" s="73">
        <v>1</v>
      </c>
    </row>
    <row r="635" spans="1:10" s="174" customFormat="1">
      <c r="A635" s="67"/>
      <c r="B635" s="68"/>
      <c r="C635" s="75" t="s">
        <v>1792</v>
      </c>
      <c r="D635" s="73">
        <v>1</v>
      </c>
      <c r="E635" s="74" t="s">
        <v>2</v>
      </c>
      <c r="F635" s="71"/>
      <c r="G635" s="71"/>
      <c r="H635" s="71"/>
      <c r="J635" s="73">
        <v>1</v>
      </c>
    </row>
    <row r="636" spans="1:10" s="174" customFormat="1">
      <c r="A636" s="67"/>
      <c r="B636" s="68"/>
      <c r="C636" s="75" t="s">
        <v>1793</v>
      </c>
      <c r="D636" s="73">
        <v>1</v>
      </c>
      <c r="E636" s="74" t="s">
        <v>2</v>
      </c>
      <c r="F636" s="71"/>
      <c r="G636" s="71"/>
      <c r="H636" s="71"/>
      <c r="J636" s="73">
        <v>1</v>
      </c>
    </row>
    <row r="637" spans="1:10" s="180" customFormat="1">
      <c r="A637" s="67"/>
      <c r="B637" s="68"/>
      <c r="C637" s="75" t="s">
        <v>1794</v>
      </c>
      <c r="D637" s="73">
        <v>1</v>
      </c>
      <c r="E637" s="74" t="s">
        <v>2</v>
      </c>
      <c r="F637" s="71"/>
      <c r="G637" s="71"/>
      <c r="H637" s="71"/>
      <c r="J637" s="73">
        <v>1</v>
      </c>
    </row>
    <row r="638" spans="1:10" s="180" customFormat="1">
      <c r="A638" s="67"/>
      <c r="B638" s="68"/>
      <c r="C638" s="75" t="s">
        <v>1795</v>
      </c>
      <c r="D638" s="73">
        <v>1</v>
      </c>
      <c r="E638" s="74" t="s">
        <v>2</v>
      </c>
      <c r="F638" s="71"/>
      <c r="G638" s="71"/>
      <c r="H638" s="71"/>
      <c r="J638" s="73">
        <v>1</v>
      </c>
    </row>
    <row r="639" spans="1:10" s="189" customFormat="1">
      <c r="A639" s="67"/>
      <c r="B639" s="68"/>
      <c r="C639" s="75" t="s">
        <v>1796</v>
      </c>
      <c r="D639" s="73">
        <v>1</v>
      </c>
      <c r="E639" s="74" t="s">
        <v>2</v>
      </c>
      <c r="F639" s="71"/>
      <c r="G639" s="71"/>
      <c r="H639" s="71"/>
      <c r="J639" s="73">
        <v>1</v>
      </c>
    </row>
    <row r="640" spans="1:10" s="189" customFormat="1">
      <c r="A640" s="67"/>
      <c r="B640" s="68"/>
      <c r="C640" s="75" t="s">
        <v>1797</v>
      </c>
      <c r="D640" s="73">
        <v>1</v>
      </c>
      <c r="E640" s="74" t="s">
        <v>2</v>
      </c>
      <c r="F640" s="71"/>
      <c r="G640" s="71"/>
      <c r="H640" s="71"/>
      <c r="J640" s="73">
        <v>1</v>
      </c>
    </row>
    <row r="641" spans="1:10" s="189" customFormat="1">
      <c r="A641" s="67"/>
      <c r="B641" s="68"/>
      <c r="C641" s="75" t="s">
        <v>1781</v>
      </c>
      <c r="D641" s="73">
        <v>1</v>
      </c>
      <c r="E641" s="74" t="s">
        <v>2</v>
      </c>
      <c r="F641" s="71"/>
      <c r="G641" s="71"/>
      <c r="H641" s="71"/>
      <c r="J641" s="73">
        <v>1</v>
      </c>
    </row>
    <row r="642" spans="1:10" s="189" customFormat="1">
      <c r="A642" s="67"/>
      <c r="B642" s="68"/>
      <c r="C642" s="75" t="s">
        <v>1785</v>
      </c>
      <c r="D642" s="73">
        <v>1</v>
      </c>
      <c r="E642" s="74" t="s">
        <v>2</v>
      </c>
      <c r="F642" s="71"/>
      <c r="G642" s="71"/>
      <c r="H642" s="71"/>
      <c r="J642" s="73">
        <v>1</v>
      </c>
    </row>
    <row r="643" spans="1:10" s="182" customFormat="1">
      <c r="A643" s="67"/>
      <c r="B643" s="68"/>
      <c r="C643" s="75" t="s">
        <v>1781</v>
      </c>
      <c r="D643" s="73">
        <v>1</v>
      </c>
      <c r="E643" s="74" t="s">
        <v>2</v>
      </c>
      <c r="F643" s="71"/>
      <c r="G643" s="71"/>
      <c r="H643" s="71"/>
      <c r="J643" s="73">
        <v>1</v>
      </c>
    </row>
    <row r="644" spans="1:10" s="182" customFormat="1">
      <c r="A644" s="67"/>
      <c r="B644" s="68"/>
      <c r="C644" s="75" t="s">
        <v>1798</v>
      </c>
      <c r="D644" s="73">
        <v>1</v>
      </c>
      <c r="E644" s="74" t="s">
        <v>2</v>
      </c>
      <c r="F644" s="71"/>
      <c r="G644" s="71"/>
      <c r="H644" s="71"/>
      <c r="J644" s="73">
        <v>1</v>
      </c>
    </row>
    <row r="645" spans="1:10" s="64" customFormat="1" ht="75">
      <c r="A645" s="67">
        <v>21</v>
      </c>
      <c r="B645" s="67" t="s">
        <v>21</v>
      </c>
      <c r="C645" s="72" t="s">
        <v>167</v>
      </c>
      <c r="D645" s="73"/>
      <c r="E645" s="74"/>
      <c r="F645" s="71"/>
      <c r="G645" s="76"/>
      <c r="H645" s="71"/>
      <c r="J645" s="73"/>
    </row>
    <row r="646" spans="1:10" s="182" customFormat="1" ht="19.5" customHeight="1">
      <c r="A646" s="67"/>
      <c r="B646" s="68"/>
      <c r="C646" s="75" t="s">
        <v>1483</v>
      </c>
      <c r="D646" s="73">
        <v>5</v>
      </c>
      <c r="E646" s="74" t="s">
        <v>2</v>
      </c>
      <c r="F646" s="71"/>
      <c r="G646" s="71"/>
      <c r="H646" s="71"/>
    </row>
    <row r="647" spans="1:10" s="182" customFormat="1" ht="20.25" customHeight="1">
      <c r="A647" s="67"/>
      <c r="B647" s="68"/>
      <c r="C647" s="75" t="s">
        <v>1484</v>
      </c>
      <c r="D647" s="73">
        <v>61</v>
      </c>
      <c r="E647" s="74" t="s">
        <v>2</v>
      </c>
      <c r="F647" s="71"/>
      <c r="G647" s="71"/>
      <c r="H647" s="71"/>
    </row>
    <row r="648" spans="1:10" s="182" customFormat="1">
      <c r="A648" s="67"/>
      <c r="B648" s="68"/>
      <c r="C648" s="75" t="s">
        <v>1451</v>
      </c>
      <c r="D648" s="73">
        <v>109</v>
      </c>
      <c r="E648" s="74" t="s">
        <v>2</v>
      </c>
      <c r="F648" s="71"/>
      <c r="G648" s="71"/>
      <c r="H648" s="71"/>
    </row>
    <row r="649" spans="1:10" s="182" customFormat="1">
      <c r="A649" s="67"/>
      <c r="B649" s="68"/>
      <c r="C649" s="75" t="s">
        <v>1448</v>
      </c>
      <c r="D649" s="73">
        <v>8</v>
      </c>
      <c r="E649" s="74" t="s">
        <v>2</v>
      </c>
      <c r="F649" s="71"/>
      <c r="G649" s="71"/>
      <c r="H649" s="71"/>
    </row>
    <row r="650" spans="1:10" s="182" customFormat="1">
      <c r="A650" s="67"/>
      <c r="B650" s="68"/>
      <c r="C650" s="75" t="s">
        <v>1449</v>
      </c>
      <c r="D650" s="73">
        <v>22</v>
      </c>
      <c r="E650" s="74" t="s">
        <v>2</v>
      </c>
      <c r="F650" s="71"/>
      <c r="G650" s="71"/>
      <c r="H650" s="71"/>
    </row>
    <row r="651" spans="1:10" s="182" customFormat="1">
      <c r="A651" s="67"/>
      <c r="B651" s="68"/>
      <c r="C651" s="75" t="s">
        <v>1485</v>
      </c>
      <c r="D651" s="73">
        <v>8</v>
      </c>
      <c r="E651" s="74" t="s">
        <v>2</v>
      </c>
      <c r="F651" s="71"/>
      <c r="G651" s="71"/>
      <c r="H651" s="71"/>
    </row>
    <row r="652" spans="1:10" s="182" customFormat="1">
      <c r="A652" s="67"/>
      <c r="B652" s="68"/>
      <c r="C652" s="75" t="s">
        <v>1447</v>
      </c>
      <c r="D652" s="73">
        <v>3</v>
      </c>
      <c r="E652" s="74" t="s">
        <v>2</v>
      </c>
      <c r="F652" s="71"/>
      <c r="G652" s="71"/>
      <c r="H652" s="71"/>
    </row>
    <row r="653" spans="1:10" s="182" customFormat="1">
      <c r="A653" s="67"/>
      <c r="B653" s="68"/>
      <c r="C653" s="75" t="s">
        <v>1442</v>
      </c>
      <c r="D653" s="73">
        <v>28</v>
      </c>
      <c r="E653" s="74" t="s">
        <v>2</v>
      </c>
      <c r="F653" s="71"/>
      <c r="G653" s="71"/>
      <c r="H653" s="71"/>
    </row>
    <row r="654" spans="1:10" s="182" customFormat="1">
      <c r="A654" s="67"/>
      <c r="B654" s="68"/>
      <c r="C654" s="75" t="s">
        <v>1445</v>
      </c>
      <c r="D654" s="73">
        <v>4</v>
      </c>
      <c r="E654" s="74" t="s">
        <v>2</v>
      </c>
      <c r="F654" s="71"/>
      <c r="G654" s="71"/>
      <c r="H654" s="71"/>
    </row>
    <row r="655" spans="1:10" s="182" customFormat="1">
      <c r="A655" s="67"/>
      <c r="B655" s="68"/>
      <c r="C655" s="75" t="s">
        <v>1444</v>
      </c>
      <c r="D655" s="73">
        <v>20</v>
      </c>
      <c r="E655" s="74" t="s">
        <v>2</v>
      </c>
      <c r="F655" s="71"/>
      <c r="G655" s="71"/>
      <c r="H655" s="71"/>
    </row>
    <row r="656" spans="1:10" s="182" customFormat="1">
      <c r="A656" s="67"/>
      <c r="B656" s="68"/>
      <c r="C656" s="75" t="s">
        <v>1437</v>
      </c>
      <c r="D656" s="73">
        <v>4</v>
      </c>
      <c r="E656" s="74" t="s">
        <v>2</v>
      </c>
      <c r="F656" s="71"/>
      <c r="G656" s="71"/>
      <c r="H656" s="71"/>
    </row>
    <row r="657" spans="1:8" s="182" customFormat="1">
      <c r="A657" s="67"/>
      <c r="B657" s="68"/>
      <c r="C657" s="75" t="s">
        <v>1443</v>
      </c>
      <c r="D657" s="73">
        <v>7</v>
      </c>
      <c r="E657" s="74" t="s">
        <v>2</v>
      </c>
      <c r="F657" s="71"/>
      <c r="G657" s="71"/>
      <c r="H657" s="71"/>
    </row>
    <row r="658" spans="1:8" s="182" customFormat="1">
      <c r="A658" s="67"/>
      <c r="B658" s="68"/>
      <c r="C658" s="75" t="s">
        <v>1486</v>
      </c>
      <c r="D658" s="73">
        <v>3</v>
      </c>
      <c r="E658" s="74" t="s">
        <v>2</v>
      </c>
      <c r="F658" s="71"/>
      <c r="G658" s="71"/>
      <c r="H658" s="71"/>
    </row>
    <row r="659" spans="1:8" s="182" customFormat="1">
      <c r="A659" s="67"/>
      <c r="B659" s="68"/>
      <c r="C659" s="75" t="s">
        <v>1487</v>
      </c>
      <c r="D659" s="73">
        <v>2</v>
      </c>
      <c r="E659" s="74" t="s">
        <v>2</v>
      </c>
      <c r="F659" s="71"/>
      <c r="G659" s="71"/>
      <c r="H659" s="71"/>
    </row>
    <row r="660" spans="1:8" s="182" customFormat="1">
      <c r="A660" s="67"/>
      <c r="B660" s="68"/>
      <c r="C660" s="75" t="s">
        <v>1488</v>
      </c>
      <c r="D660" s="73">
        <v>5</v>
      </c>
      <c r="E660" s="74" t="s">
        <v>2</v>
      </c>
      <c r="F660" s="71"/>
      <c r="G660" s="71"/>
      <c r="H660" s="71"/>
    </row>
    <row r="661" spans="1:8" s="182" customFormat="1">
      <c r="A661" s="67"/>
      <c r="B661" s="68"/>
      <c r="C661" s="75" t="s">
        <v>1489</v>
      </c>
      <c r="D661" s="73">
        <v>7</v>
      </c>
      <c r="E661" s="74" t="s">
        <v>2</v>
      </c>
      <c r="F661" s="71"/>
      <c r="G661" s="71"/>
      <c r="H661" s="71"/>
    </row>
    <row r="662" spans="1:8" s="182" customFormat="1">
      <c r="A662" s="67"/>
      <c r="B662" s="68"/>
      <c r="C662" s="75" t="s">
        <v>1490</v>
      </c>
      <c r="D662" s="73">
        <v>7</v>
      </c>
      <c r="E662" s="74" t="s">
        <v>2</v>
      </c>
      <c r="F662" s="71"/>
      <c r="G662" s="71"/>
      <c r="H662" s="71"/>
    </row>
    <row r="663" spans="1:8" s="182" customFormat="1">
      <c r="A663" s="67"/>
      <c r="B663" s="68"/>
      <c r="C663" s="75" t="s">
        <v>1491</v>
      </c>
      <c r="D663" s="73">
        <v>5</v>
      </c>
      <c r="E663" s="74" t="s">
        <v>2</v>
      </c>
      <c r="F663" s="71"/>
      <c r="G663" s="71"/>
      <c r="H663" s="71"/>
    </row>
    <row r="664" spans="1:8" s="182" customFormat="1">
      <c r="A664" s="67"/>
      <c r="B664" s="68"/>
      <c r="C664" s="75" t="s">
        <v>1436</v>
      </c>
      <c r="D664" s="73">
        <v>5</v>
      </c>
      <c r="E664" s="74" t="s">
        <v>2</v>
      </c>
      <c r="F664" s="71"/>
      <c r="G664" s="71"/>
      <c r="H664" s="71"/>
    </row>
    <row r="665" spans="1:8" s="182" customFormat="1">
      <c r="A665" s="67"/>
      <c r="B665" s="68"/>
      <c r="C665" s="75" t="s">
        <v>1492</v>
      </c>
      <c r="D665" s="73">
        <v>26</v>
      </c>
      <c r="E665" s="74" t="s">
        <v>2</v>
      </c>
      <c r="F665" s="71"/>
      <c r="G665" s="71"/>
      <c r="H665" s="71"/>
    </row>
    <row r="666" spans="1:8" s="182" customFormat="1">
      <c r="A666" s="67"/>
      <c r="B666" s="68"/>
      <c r="C666" s="75" t="s">
        <v>1493</v>
      </c>
      <c r="D666" s="73">
        <v>17</v>
      </c>
      <c r="E666" s="74" t="s">
        <v>2</v>
      </c>
      <c r="F666" s="71"/>
      <c r="G666" s="71"/>
      <c r="H666" s="71"/>
    </row>
    <row r="667" spans="1:8" s="182" customFormat="1">
      <c r="A667" s="67"/>
      <c r="B667" s="68"/>
      <c r="C667" s="75" t="s">
        <v>1494</v>
      </c>
      <c r="D667" s="73">
        <v>1</v>
      </c>
      <c r="E667" s="74" t="s">
        <v>2</v>
      </c>
      <c r="F667" s="71"/>
      <c r="G667" s="71"/>
      <c r="H667" s="71"/>
    </row>
    <row r="668" spans="1:8" s="182" customFormat="1">
      <c r="A668" s="67"/>
      <c r="B668" s="68"/>
      <c r="C668" s="75" t="s">
        <v>1495</v>
      </c>
      <c r="D668" s="73">
        <v>10</v>
      </c>
      <c r="E668" s="74" t="s">
        <v>2</v>
      </c>
      <c r="F668" s="71"/>
      <c r="G668" s="71"/>
      <c r="H668" s="71"/>
    </row>
    <row r="669" spans="1:8" s="182" customFormat="1">
      <c r="A669" s="67"/>
      <c r="B669" s="68"/>
      <c r="C669" s="75" t="s">
        <v>1496</v>
      </c>
      <c r="D669" s="73">
        <v>9</v>
      </c>
      <c r="E669" s="74" t="s">
        <v>2</v>
      </c>
      <c r="F669" s="71"/>
      <c r="G669" s="71"/>
      <c r="H669" s="71"/>
    </row>
    <row r="670" spans="1:8" s="182" customFormat="1">
      <c r="A670" s="67"/>
      <c r="B670" s="68"/>
      <c r="C670" s="75" t="s">
        <v>1472</v>
      </c>
      <c r="D670" s="73">
        <v>5</v>
      </c>
      <c r="E670" s="74" t="s">
        <v>2</v>
      </c>
      <c r="F670" s="71"/>
      <c r="G670" s="71"/>
      <c r="H670" s="71"/>
    </row>
    <row r="671" spans="1:8" s="182" customFormat="1">
      <c r="A671" s="67"/>
      <c r="B671" s="68"/>
      <c r="C671" s="75" t="s">
        <v>1497</v>
      </c>
      <c r="D671" s="73">
        <v>6</v>
      </c>
      <c r="E671" s="74" t="s">
        <v>2</v>
      </c>
      <c r="F671" s="71"/>
      <c r="G671" s="71"/>
      <c r="H671" s="71"/>
    </row>
    <row r="672" spans="1:8" s="182" customFormat="1">
      <c r="A672" s="67"/>
      <c r="B672" s="68"/>
      <c r="C672" s="75" t="s">
        <v>1498</v>
      </c>
      <c r="D672" s="73">
        <v>4</v>
      </c>
      <c r="E672" s="74" t="s">
        <v>2</v>
      </c>
      <c r="F672" s="71"/>
      <c r="G672" s="71"/>
      <c r="H672" s="71"/>
    </row>
    <row r="673" spans="1:8" s="182" customFormat="1">
      <c r="A673" s="67"/>
      <c r="B673" s="68"/>
      <c r="C673" s="75" t="s">
        <v>1499</v>
      </c>
      <c r="D673" s="73">
        <v>10</v>
      </c>
      <c r="E673" s="74" t="s">
        <v>2</v>
      </c>
      <c r="F673" s="71"/>
      <c r="G673" s="71"/>
      <c r="H673" s="71"/>
    </row>
    <row r="674" spans="1:8" s="182" customFormat="1">
      <c r="A674" s="67"/>
      <c r="B674" s="68"/>
      <c r="C674" s="75" t="s">
        <v>1500</v>
      </c>
      <c r="D674" s="73">
        <v>5</v>
      </c>
      <c r="E674" s="74" t="s">
        <v>2</v>
      </c>
      <c r="F674" s="71"/>
      <c r="G674" s="71"/>
      <c r="H674" s="71"/>
    </row>
    <row r="675" spans="1:8" s="182" customFormat="1">
      <c r="A675" s="67"/>
      <c r="B675" s="68"/>
      <c r="C675" s="75" t="s">
        <v>1501</v>
      </c>
      <c r="D675" s="73">
        <v>5</v>
      </c>
      <c r="E675" s="74" t="s">
        <v>2</v>
      </c>
      <c r="F675" s="71"/>
      <c r="G675" s="71"/>
      <c r="H675" s="71"/>
    </row>
    <row r="676" spans="1:8" s="182" customFormat="1">
      <c r="A676" s="67"/>
      <c r="B676" s="68"/>
      <c r="C676" s="75" t="s">
        <v>1502</v>
      </c>
      <c r="D676" s="73">
        <v>2</v>
      </c>
      <c r="E676" s="74" t="s">
        <v>2</v>
      </c>
      <c r="F676" s="71"/>
      <c r="G676" s="71"/>
      <c r="H676" s="71"/>
    </row>
    <row r="677" spans="1:8" s="182" customFormat="1">
      <c r="A677" s="67"/>
      <c r="B677" s="68"/>
      <c r="C677" s="75" t="s">
        <v>1503</v>
      </c>
      <c r="D677" s="73">
        <v>2</v>
      </c>
      <c r="E677" s="74" t="s">
        <v>2</v>
      </c>
      <c r="F677" s="71"/>
      <c r="G677" s="71"/>
      <c r="H677" s="71"/>
    </row>
    <row r="678" spans="1:8" s="182" customFormat="1">
      <c r="A678" s="67"/>
      <c r="B678" s="68"/>
      <c r="C678" s="75" t="s">
        <v>1504</v>
      </c>
      <c r="D678" s="73">
        <v>21</v>
      </c>
      <c r="E678" s="74" t="s">
        <v>2</v>
      </c>
      <c r="F678" s="71"/>
      <c r="G678" s="71"/>
      <c r="H678" s="71"/>
    </row>
    <row r="679" spans="1:8" s="182" customFormat="1">
      <c r="A679" s="67"/>
      <c r="B679" s="68"/>
      <c r="C679" s="75" t="s">
        <v>1505</v>
      </c>
      <c r="D679" s="73">
        <v>1</v>
      </c>
      <c r="E679" s="74" t="s">
        <v>2</v>
      </c>
      <c r="F679" s="71"/>
      <c r="G679" s="71"/>
      <c r="H679" s="71"/>
    </row>
    <row r="680" spans="1:8" s="182" customFormat="1">
      <c r="A680" s="67"/>
      <c r="B680" s="68"/>
      <c r="C680" s="75" t="s">
        <v>1506</v>
      </c>
      <c r="D680" s="73">
        <v>1</v>
      </c>
      <c r="E680" s="74" t="s">
        <v>2</v>
      </c>
      <c r="F680" s="71"/>
      <c r="G680" s="71"/>
      <c r="H680" s="71"/>
    </row>
    <row r="681" spans="1:8" s="182" customFormat="1">
      <c r="A681" s="67"/>
      <c r="B681" s="68"/>
      <c r="C681" s="75" t="s">
        <v>1507</v>
      </c>
      <c r="D681" s="73">
        <v>1</v>
      </c>
      <c r="E681" s="74" t="s">
        <v>2</v>
      </c>
      <c r="F681" s="71"/>
      <c r="G681" s="71"/>
      <c r="H681" s="71"/>
    </row>
    <row r="682" spans="1:8" s="182" customFormat="1">
      <c r="A682" s="67"/>
      <c r="B682" s="68"/>
      <c r="C682" s="75" t="s">
        <v>1508</v>
      </c>
      <c r="D682" s="73">
        <v>1</v>
      </c>
      <c r="E682" s="74" t="s">
        <v>2</v>
      </c>
      <c r="F682" s="71"/>
      <c r="G682" s="71"/>
      <c r="H682" s="71"/>
    </row>
    <row r="683" spans="1:8" s="182" customFormat="1">
      <c r="A683" s="67"/>
      <c r="B683" s="68"/>
      <c r="C683" s="75" t="s">
        <v>1509</v>
      </c>
      <c r="D683" s="73">
        <v>2</v>
      </c>
      <c r="E683" s="74" t="s">
        <v>2</v>
      </c>
      <c r="F683" s="71"/>
      <c r="G683" s="71"/>
      <c r="H683" s="71"/>
    </row>
    <row r="684" spans="1:8" s="182" customFormat="1">
      <c r="A684" s="67"/>
      <c r="B684" s="68"/>
      <c r="C684" s="75" t="s">
        <v>1510</v>
      </c>
      <c r="D684" s="73">
        <v>1</v>
      </c>
      <c r="E684" s="74" t="s">
        <v>2</v>
      </c>
      <c r="F684" s="71"/>
      <c r="G684" s="71"/>
      <c r="H684" s="71"/>
    </row>
    <row r="685" spans="1:8" s="182" customFormat="1">
      <c r="A685" s="67"/>
      <c r="B685" s="68"/>
      <c r="C685" s="75" t="s">
        <v>1511</v>
      </c>
      <c r="D685" s="73">
        <v>2</v>
      </c>
      <c r="E685" s="74" t="s">
        <v>2</v>
      </c>
      <c r="F685" s="71"/>
      <c r="G685" s="71"/>
      <c r="H685" s="71"/>
    </row>
    <row r="686" spans="1:8" s="182" customFormat="1">
      <c r="A686" s="67"/>
      <c r="B686" s="68"/>
      <c r="C686" s="75" t="s">
        <v>1512</v>
      </c>
      <c r="D686" s="73">
        <v>2</v>
      </c>
      <c r="E686" s="74" t="s">
        <v>2</v>
      </c>
      <c r="F686" s="71"/>
      <c r="G686" s="71"/>
      <c r="H686" s="71"/>
    </row>
    <row r="687" spans="1:8" s="182" customFormat="1">
      <c r="A687" s="67"/>
      <c r="B687" s="68"/>
      <c r="C687" s="75" t="s">
        <v>1513</v>
      </c>
      <c r="D687" s="73">
        <v>2</v>
      </c>
      <c r="E687" s="74" t="s">
        <v>2</v>
      </c>
      <c r="F687" s="71"/>
      <c r="G687" s="71"/>
      <c r="H687" s="71"/>
    </row>
    <row r="688" spans="1:8" s="182" customFormat="1">
      <c r="A688" s="67"/>
      <c r="B688" s="68"/>
      <c r="C688" s="75" t="s">
        <v>1514</v>
      </c>
      <c r="D688" s="73">
        <v>4</v>
      </c>
      <c r="E688" s="74" t="s">
        <v>2</v>
      </c>
      <c r="F688" s="71"/>
      <c r="G688" s="71"/>
      <c r="H688" s="71"/>
    </row>
    <row r="689" spans="1:8" s="182" customFormat="1">
      <c r="A689" s="67"/>
      <c r="B689" s="68"/>
      <c r="C689" s="75" t="s">
        <v>1515</v>
      </c>
      <c r="D689" s="73">
        <v>1</v>
      </c>
      <c r="E689" s="74" t="s">
        <v>2</v>
      </c>
      <c r="F689" s="71"/>
      <c r="G689" s="71"/>
      <c r="H689" s="71"/>
    </row>
    <row r="690" spans="1:8" s="182" customFormat="1">
      <c r="A690" s="67"/>
      <c r="B690" s="68"/>
      <c r="C690" s="75" t="s">
        <v>1438</v>
      </c>
      <c r="D690" s="73">
        <v>1</v>
      </c>
      <c r="E690" s="74" t="s">
        <v>2</v>
      </c>
      <c r="F690" s="71"/>
      <c r="G690" s="71"/>
      <c r="H690" s="71"/>
    </row>
    <row r="691" spans="1:8" s="182" customFormat="1">
      <c r="A691" s="67"/>
      <c r="B691" s="68"/>
      <c r="C691" s="75" t="s">
        <v>1516</v>
      </c>
      <c r="D691" s="73">
        <v>1</v>
      </c>
      <c r="E691" s="74" t="s">
        <v>2</v>
      </c>
      <c r="F691" s="71"/>
      <c r="G691" s="71"/>
      <c r="H691" s="71"/>
    </row>
    <row r="692" spans="1:8" s="182" customFormat="1">
      <c r="A692" s="67"/>
      <c r="B692" s="68"/>
      <c r="C692" s="75" t="s">
        <v>1517</v>
      </c>
      <c r="D692" s="73">
        <v>1</v>
      </c>
      <c r="E692" s="74" t="s">
        <v>2</v>
      </c>
      <c r="F692" s="71"/>
      <c r="G692" s="71"/>
      <c r="H692" s="71"/>
    </row>
    <row r="693" spans="1:8" s="182" customFormat="1">
      <c r="A693" s="67"/>
      <c r="B693" s="68"/>
      <c r="C693" s="75" t="s">
        <v>1518</v>
      </c>
      <c r="D693" s="73">
        <v>1</v>
      </c>
      <c r="E693" s="74" t="s">
        <v>2</v>
      </c>
      <c r="F693" s="71"/>
      <c r="G693" s="71"/>
      <c r="H693" s="71"/>
    </row>
    <row r="694" spans="1:8" s="182" customFormat="1">
      <c r="A694" s="67"/>
      <c r="B694" s="68"/>
      <c r="C694" s="75" t="s">
        <v>1519</v>
      </c>
      <c r="D694" s="73">
        <v>1</v>
      </c>
      <c r="E694" s="74" t="s">
        <v>2</v>
      </c>
      <c r="F694" s="71"/>
      <c r="G694" s="71"/>
      <c r="H694" s="71"/>
    </row>
    <row r="695" spans="1:8" s="182" customFormat="1">
      <c r="A695" s="67"/>
      <c r="B695" s="68"/>
      <c r="C695" s="75" t="s">
        <v>1520</v>
      </c>
      <c r="D695" s="73">
        <v>1</v>
      </c>
      <c r="E695" s="74" t="s">
        <v>2</v>
      </c>
      <c r="F695" s="71"/>
      <c r="G695" s="71"/>
      <c r="H695" s="71"/>
    </row>
    <row r="696" spans="1:8" s="182" customFormat="1">
      <c r="A696" s="67"/>
      <c r="B696" s="68"/>
      <c r="C696" s="75" t="s">
        <v>1521</v>
      </c>
      <c r="D696" s="73">
        <v>1</v>
      </c>
      <c r="E696" s="74" t="s">
        <v>2</v>
      </c>
      <c r="F696" s="71"/>
      <c r="G696" s="71"/>
      <c r="H696" s="71"/>
    </row>
    <row r="697" spans="1:8" s="182" customFormat="1">
      <c r="A697" s="67"/>
      <c r="B697" s="68"/>
      <c r="C697" s="75" t="s">
        <v>1522</v>
      </c>
      <c r="D697" s="73">
        <v>1</v>
      </c>
      <c r="E697" s="74" t="s">
        <v>2</v>
      </c>
      <c r="F697" s="71"/>
      <c r="G697" s="71"/>
      <c r="H697" s="71"/>
    </row>
    <row r="698" spans="1:8" s="182" customFormat="1">
      <c r="A698" s="67"/>
      <c r="B698" s="68"/>
      <c r="C698" s="75" t="s">
        <v>1523</v>
      </c>
      <c r="D698" s="73">
        <v>1</v>
      </c>
      <c r="E698" s="74" t="s">
        <v>2</v>
      </c>
      <c r="F698" s="71"/>
      <c r="G698" s="71"/>
      <c r="H698" s="71"/>
    </row>
    <row r="699" spans="1:8" s="182" customFormat="1">
      <c r="A699" s="67"/>
      <c r="B699" s="68"/>
      <c r="C699" s="75" t="s">
        <v>1524</v>
      </c>
      <c r="D699" s="73">
        <v>1</v>
      </c>
      <c r="E699" s="74" t="s">
        <v>2</v>
      </c>
      <c r="F699" s="71"/>
      <c r="G699" s="71"/>
      <c r="H699" s="71"/>
    </row>
    <row r="700" spans="1:8" s="182" customFormat="1">
      <c r="A700" s="67"/>
      <c r="B700" s="68"/>
      <c r="C700" s="75" t="s">
        <v>1450</v>
      </c>
      <c r="D700" s="73">
        <v>60</v>
      </c>
      <c r="E700" s="74" t="s">
        <v>2</v>
      </c>
      <c r="F700" s="71"/>
      <c r="G700" s="71"/>
      <c r="H700" s="71"/>
    </row>
    <row r="701" spans="1:8" s="182" customFormat="1">
      <c r="A701" s="67"/>
      <c r="B701" s="68"/>
      <c r="C701" s="75" t="s">
        <v>1525</v>
      </c>
      <c r="D701" s="73">
        <v>15</v>
      </c>
      <c r="E701" s="74" t="s">
        <v>2</v>
      </c>
      <c r="F701" s="71"/>
      <c r="G701" s="71"/>
      <c r="H701" s="71"/>
    </row>
    <row r="702" spans="1:8" s="182" customFormat="1">
      <c r="A702" s="67"/>
      <c r="B702" s="68"/>
      <c r="C702" s="75" t="s">
        <v>1526</v>
      </c>
      <c r="D702" s="73">
        <v>10</v>
      </c>
      <c r="E702" s="74" t="s">
        <v>2</v>
      </c>
      <c r="F702" s="71"/>
      <c r="G702" s="71"/>
      <c r="H702" s="71"/>
    </row>
    <row r="703" spans="1:8" s="182" customFormat="1">
      <c r="A703" s="67"/>
      <c r="B703" s="68"/>
      <c r="C703" s="75" t="s">
        <v>1461</v>
      </c>
      <c r="D703" s="73">
        <v>17</v>
      </c>
      <c r="E703" s="74" t="s">
        <v>2</v>
      </c>
      <c r="F703" s="71"/>
      <c r="G703" s="71"/>
      <c r="H703" s="71"/>
    </row>
    <row r="704" spans="1:8" s="182" customFormat="1">
      <c r="A704" s="67"/>
      <c r="B704" s="68"/>
      <c r="C704" s="75" t="s">
        <v>1527</v>
      </c>
      <c r="D704" s="73">
        <v>2</v>
      </c>
      <c r="E704" s="74" t="s">
        <v>2</v>
      </c>
      <c r="F704" s="71"/>
      <c r="G704" s="71"/>
      <c r="H704" s="71"/>
    </row>
    <row r="705" spans="1:8" s="182" customFormat="1">
      <c r="A705" s="67"/>
      <c r="B705" s="68"/>
      <c r="C705" s="75" t="s">
        <v>1528</v>
      </c>
      <c r="D705" s="73">
        <v>4</v>
      </c>
      <c r="E705" s="74" t="s">
        <v>2</v>
      </c>
      <c r="F705" s="71"/>
      <c r="G705" s="71"/>
      <c r="H705" s="71"/>
    </row>
    <row r="706" spans="1:8" s="182" customFormat="1">
      <c r="A706" s="67"/>
      <c r="B706" s="68"/>
      <c r="C706" s="75" t="s">
        <v>1529</v>
      </c>
      <c r="D706" s="73">
        <v>1</v>
      </c>
      <c r="E706" s="74" t="s">
        <v>2</v>
      </c>
      <c r="F706" s="71"/>
      <c r="G706" s="71"/>
      <c r="H706" s="71"/>
    </row>
    <row r="707" spans="1:8" s="182" customFormat="1">
      <c r="A707" s="67"/>
      <c r="B707" s="68"/>
      <c r="C707" s="75" t="s">
        <v>1530</v>
      </c>
      <c r="D707" s="73">
        <v>1</v>
      </c>
      <c r="E707" s="74" t="s">
        <v>2</v>
      </c>
      <c r="F707" s="71"/>
      <c r="G707" s="71"/>
      <c r="H707" s="71"/>
    </row>
    <row r="708" spans="1:8" s="182" customFormat="1" ht="19.5" customHeight="1">
      <c r="A708" s="67"/>
      <c r="B708" s="68"/>
      <c r="C708" s="75" t="s">
        <v>1538</v>
      </c>
      <c r="D708" s="73">
        <v>1</v>
      </c>
      <c r="E708" s="74" t="s">
        <v>2</v>
      </c>
      <c r="F708" s="71"/>
      <c r="G708" s="71"/>
      <c r="H708" s="71"/>
    </row>
    <row r="709" spans="1:8" s="182" customFormat="1" ht="15.75" customHeight="1">
      <c r="A709" s="67"/>
      <c r="B709" s="68"/>
      <c r="C709" s="75" t="s">
        <v>1452</v>
      </c>
      <c r="D709" s="73">
        <v>9</v>
      </c>
      <c r="E709" s="74" t="s">
        <v>2</v>
      </c>
      <c r="F709" s="71"/>
      <c r="G709" s="71"/>
      <c r="H709" s="71"/>
    </row>
    <row r="710" spans="1:8" s="182" customFormat="1">
      <c r="A710" s="67"/>
      <c r="B710" s="68"/>
      <c r="C710" s="75" t="s">
        <v>1442</v>
      </c>
      <c r="D710" s="73">
        <v>2</v>
      </c>
      <c r="E710" s="74" t="s">
        <v>2</v>
      </c>
      <c r="F710" s="71"/>
      <c r="G710" s="71"/>
      <c r="H710" s="71"/>
    </row>
    <row r="711" spans="1:8" s="182" customFormat="1">
      <c r="A711" s="67"/>
      <c r="B711" s="68"/>
      <c r="C711" s="75" t="s">
        <v>1539</v>
      </c>
      <c r="D711" s="73">
        <v>1</v>
      </c>
      <c r="E711" s="74" t="s">
        <v>2</v>
      </c>
      <c r="F711" s="71"/>
      <c r="G711" s="71"/>
      <c r="H711" s="71"/>
    </row>
    <row r="712" spans="1:8" s="182" customFormat="1">
      <c r="A712" s="67"/>
      <c r="B712" s="68"/>
      <c r="C712" s="75" t="s">
        <v>1540</v>
      </c>
      <c r="D712" s="73">
        <v>19</v>
      </c>
      <c r="E712" s="74" t="s">
        <v>2</v>
      </c>
      <c r="F712" s="71"/>
      <c r="G712" s="71"/>
      <c r="H712" s="71"/>
    </row>
    <row r="713" spans="1:8" s="182" customFormat="1">
      <c r="A713" s="67"/>
      <c r="B713" s="68"/>
      <c r="C713" s="75" t="s">
        <v>1541</v>
      </c>
      <c r="D713" s="73">
        <v>48</v>
      </c>
      <c r="E713" s="74" t="s">
        <v>2</v>
      </c>
      <c r="F713" s="71"/>
      <c r="G713" s="71"/>
      <c r="H713" s="71"/>
    </row>
    <row r="714" spans="1:8" s="182" customFormat="1">
      <c r="A714" s="67"/>
      <c r="B714" s="68"/>
      <c r="C714" s="75" t="s">
        <v>1542</v>
      </c>
      <c r="D714" s="73">
        <v>66</v>
      </c>
      <c r="E714" s="74" t="s">
        <v>2</v>
      </c>
      <c r="F714" s="71"/>
      <c r="G714" s="71"/>
      <c r="H714" s="71"/>
    </row>
    <row r="715" spans="1:8" s="182" customFormat="1">
      <c r="A715" s="67"/>
      <c r="B715" s="68"/>
      <c r="C715" s="75" t="s">
        <v>1543</v>
      </c>
      <c r="D715" s="73">
        <v>1</v>
      </c>
      <c r="E715" s="74" t="s">
        <v>2</v>
      </c>
      <c r="F715" s="71"/>
      <c r="G715" s="71"/>
      <c r="H715" s="71"/>
    </row>
    <row r="716" spans="1:8" s="182" customFormat="1">
      <c r="A716" s="67"/>
      <c r="B716" s="68"/>
      <c r="C716" s="75" t="s">
        <v>1525</v>
      </c>
      <c r="D716" s="73">
        <v>9</v>
      </c>
      <c r="E716" s="74" t="s">
        <v>2</v>
      </c>
      <c r="F716" s="71"/>
      <c r="G716" s="71"/>
      <c r="H716" s="71"/>
    </row>
    <row r="717" spans="1:8" s="182" customFormat="1">
      <c r="A717" s="67"/>
      <c r="B717" s="68"/>
      <c r="C717" s="75" t="s">
        <v>1448</v>
      </c>
      <c r="D717" s="73">
        <v>2</v>
      </c>
      <c r="E717" s="74" t="s">
        <v>2</v>
      </c>
      <c r="F717" s="71"/>
      <c r="G717" s="71"/>
      <c r="H717" s="71"/>
    </row>
    <row r="718" spans="1:8" s="182" customFormat="1">
      <c r="A718" s="67"/>
      <c r="B718" s="68"/>
      <c r="C718" s="75" t="s">
        <v>1544</v>
      </c>
      <c r="D718" s="73">
        <v>1</v>
      </c>
      <c r="E718" s="74" t="s">
        <v>2</v>
      </c>
      <c r="F718" s="71"/>
      <c r="G718" s="71"/>
      <c r="H718" s="71"/>
    </row>
    <row r="719" spans="1:8" s="182" customFormat="1">
      <c r="A719" s="67"/>
      <c r="B719" s="68"/>
      <c r="C719" s="75" t="s">
        <v>1545</v>
      </c>
      <c r="D719" s="73">
        <v>9</v>
      </c>
      <c r="E719" s="74" t="s">
        <v>2</v>
      </c>
      <c r="F719" s="71"/>
      <c r="G719" s="71"/>
      <c r="H719" s="71"/>
    </row>
    <row r="720" spans="1:8" s="182" customFormat="1">
      <c r="A720" s="67"/>
      <c r="B720" s="68"/>
      <c r="C720" s="75" t="s">
        <v>1519</v>
      </c>
      <c r="D720" s="73">
        <v>1</v>
      </c>
      <c r="E720" s="74" t="s">
        <v>2</v>
      </c>
      <c r="F720" s="71"/>
      <c r="G720" s="71"/>
      <c r="H720" s="71"/>
    </row>
    <row r="721" spans="1:8" s="182" customFormat="1">
      <c r="A721" s="67"/>
      <c r="B721" s="68"/>
      <c r="C721" s="75" t="s">
        <v>1546</v>
      </c>
      <c r="D721" s="73">
        <v>3</v>
      </c>
      <c r="E721" s="74" t="s">
        <v>2</v>
      </c>
      <c r="F721" s="71"/>
      <c r="G721" s="71"/>
      <c r="H721" s="71"/>
    </row>
    <row r="722" spans="1:8" s="182" customFormat="1">
      <c r="A722" s="67"/>
      <c r="B722" s="68"/>
      <c r="C722" s="75" t="s">
        <v>1451</v>
      </c>
      <c r="D722" s="73">
        <v>27</v>
      </c>
      <c r="E722" s="74" t="s">
        <v>2</v>
      </c>
      <c r="F722" s="71"/>
      <c r="G722" s="71"/>
      <c r="H722" s="71"/>
    </row>
    <row r="723" spans="1:8" s="182" customFormat="1">
      <c r="A723" s="67"/>
      <c r="B723" s="68"/>
      <c r="C723" s="75" t="s">
        <v>1449</v>
      </c>
      <c r="D723" s="73">
        <v>19</v>
      </c>
      <c r="E723" s="74" t="s">
        <v>2</v>
      </c>
      <c r="F723" s="71"/>
      <c r="G723" s="71"/>
      <c r="H723" s="71"/>
    </row>
    <row r="724" spans="1:8" s="182" customFormat="1">
      <c r="A724" s="67"/>
      <c r="B724" s="68"/>
      <c r="C724" s="75" t="s">
        <v>1441</v>
      </c>
      <c r="D724" s="73">
        <v>1</v>
      </c>
      <c r="E724" s="74" t="s">
        <v>2</v>
      </c>
      <c r="F724" s="71"/>
      <c r="G724" s="71"/>
      <c r="H724" s="71"/>
    </row>
    <row r="725" spans="1:8" s="182" customFormat="1">
      <c r="A725" s="67"/>
      <c r="B725" s="68"/>
      <c r="C725" s="75" t="s">
        <v>1490</v>
      </c>
      <c r="D725" s="73">
        <v>1</v>
      </c>
      <c r="E725" s="74" t="s">
        <v>2</v>
      </c>
      <c r="F725" s="71"/>
      <c r="G725" s="71"/>
      <c r="H725" s="71"/>
    </row>
    <row r="726" spans="1:8" s="182" customFormat="1">
      <c r="A726" s="67"/>
      <c r="B726" s="68"/>
      <c r="C726" s="75" t="s">
        <v>1497</v>
      </c>
      <c r="D726" s="73">
        <v>2</v>
      </c>
      <c r="E726" s="74" t="s">
        <v>2</v>
      </c>
      <c r="F726" s="71"/>
      <c r="G726" s="71"/>
      <c r="H726" s="71"/>
    </row>
    <row r="727" spans="1:8" s="182" customFormat="1">
      <c r="A727" s="67"/>
      <c r="B727" s="68"/>
      <c r="C727" s="75" t="s">
        <v>1537</v>
      </c>
      <c r="D727" s="73">
        <v>1</v>
      </c>
      <c r="E727" s="74" t="s">
        <v>2</v>
      </c>
      <c r="F727" s="71"/>
      <c r="G727" s="71"/>
      <c r="H727" s="71"/>
    </row>
    <row r="728" spans="1:8" s="182" customFormat="1">
      <c r="A728" s="67"/>
      <c r="B728" s="68"/>
      <c r="C728" s="75" t="s">
        <v>1536</v>
      </c>
      <c r="D728" s="73">
        <v>1</v>
      </c>
      <c r="E728" s="74" t="s">
        <v>2</v>
      </c>
      <c r="F728" s="71"/>
      <c r="G728" s="71"/>
      <c r="H728" s="71"/>
    </row>
    <row r="729" spans="1:8" s="182" customFormat="1">
      <c r="A729" s="67"/>
      <c r="B729" s="68"/>
      <c r="C729" s="75" t="s">
        <v>1507</v>
      </c>
      <c r="D729" s="73">
        <v>1</v>
      </c>
      <c r="E729" s="74" t="s">
        <v>2</v>
      </c>
      <c r="F729" s="71"/>
      <c r="G729" s="71"/>
      <c r="H729" s="71"/>
    </row>
    <row r="730" spans="1:8" s="182" customFormat="1">
      <c r="A730" s="67"/>
      <c r="B730" s="68"/>
      <c r="C730" s="75" t="s">
        <v>1450</v>
      </c>
      <c r="D730" s="73">
        <v>42</v>
      </c>
      <c r="E730" s="74" t="s">
        <v>2</v>
      </c>
      <c r="F730" s="71"/>
      <c r="G730" s="71"/>
      <c r="H730" s="71"/>
    </row>
    <row r="731" spans="1:8" s="182" customFormat="1">
      <c r="A731" s="67"/>
      <c r="B731" s="68"/>
      <c r="C731" s="75" t="s">
        <v>1547</v>
      </c>
      <c r="D731" s="73">
        <v>1</v>
      </c>
      <c r="E731" s="74" t="s">
        <v>2</v>
      </c>
      <c r="F731" s="71"/>
      <c r="G731" s="71"/>
      <c r="H731" s="71"/>
    </row>
    <row r="732" spans="1:8" s="182" customFormat="1">
      <c r="A732" s="67"/>
      <c r="B732" s="68"/>
      <c r="C732" s="75" t="s">
        <v>1525</v>
      </c>
      <c r="D732" s="73">
        <v>7</v>
      </c>
      <c r="E732" s="74" t="s">
        <v>2</v>
      </c>
      <c r="F732" s="71"/>
      <c r="G732" s="71"/>
      <c r="H732" s="71"/>
    </row>
    <row r="733" spans="1:8" s="182" customFormat="1" ht="15.75" customHeight="1">
      <c r="A733" s="67"/>
      <c r="B733" s="68"/>
      <c r="C733" s="75" t="s">
        <v>1548</v>
      </c>
      <c r="D733" s="73">
        <v>1</v>
      </c>
      <c r="E733" s="74" t="s">
        <v>2</v>
      </c>
      <c r="F733" s="71"/>
      <c r="G733" s="71"/>
      <c r="H733" s="71"/>
    </row>
    <row r="734" spans="1:8" s="182" customFormat="1">
      <c r="A734" s="67"/>
      <c r="B734" s="68"/>
      <c r="C734" s="75" t="s">
        <v>1549</v>
      </c>
      <c r="D734" s="73">
        <v>1</v>
      </c>
      <c r="E734" s="74" t="s">
        <v>2</v>
      </c>
      <c r="F734" s="71"/>
      <c r="G734" s="71"/>
      <c r="H734" s="71"/>
    </row>
    <row r="735" spans="1:8" s="182" customFormat="1" ht="15.75" customHeight="1">
      <c r="A735" s="67"/>
      <c r="B735" s="68"/>
      <c r="C735" s="75" t="s">
        <v>1488</v>
      </c>
      <c r="D735" s="73">
        <v>2</v>
      </c>
      <c r="E735" s="74" t="s">
        <v>2</v>
      </c>
      <c r="F735" s="71"/>
      <c r="G735" s="71"/>
      <c r="H735" s="71"/>
    </row>
    <row r="736" spans="1:8" s="182" customFormat="1">
      <c r="A736" s="67"/>
      <c r="B736" s="68"/>
      <c r="C736" s="75" t="s">
        <v>1550</v>
      </c>
      <c r="D736" s="73">
        <v>2</v>
      </c>
      <c r="E736" s="74" t="s">
        <v>2</v>
      </c>
      <c r="F736" s="71"/>
      <c r="G736" s="71"/>
      <c r="H736" s="71"/>
    </row>
    <row r="737" spans="1:8" s="182" customFormat="1">
      <c r="A737" s="67"/>
      <c r="B737" s="68"/>
      <c r="C737" s="75" t="s">
        <v>1494</v>
      </c>
      <c r="D737" s="73">
        <v>14</v>
      </c>
      <c r="E737" s="74" t="s">
        <v>2</v>
      </c>
      <c r="F737" s="71"/>
      <c r="G737" s="71"/>
      <c r="H737" s="71"/>
    </row>
    <row r="738" spans="1:8" s="182" customFormat="1">
      <c r="A738" s="67"/>
      <c r="B738" s="68"/>
      <c r="C738" s="75" t="s">
        <v>1551</v>
      </c>
      <c r="D738" s="73">
        <v>1</v>
      </c>
      <c r="E738" s="74" t="s">
        <v>2</v>
      </c>
      <c r="F738" s="71"/>
      <c r="G738" s="71"/>
      <c r="H738" s="71"/>
    </row>
    <row r="739" spans="1:8" s="182" customFormat="1">
      <c r="A739" s="67"/>
      <c r="B739" s="68"/>
      <c r="C739" s="75" t="s">
        <v>1552</v>
      </c>
      <c r="D739" s="73">
        <v>1</v>
      </c>
      <c r="E739" s="74" t="s">
        <v>2</v>
      </c>
      <c r="F739" s="71"/>
      <c r="G739" s="71"/>
      <c r="H739" s="71"/>
    </row>
    <row r="740" spans="1:8" s="182" customFormat="1">
      <c r="A740" s="67"/>
      <c r="B740" s="68"/>
      <c r="C740" s="75" t="s">
        <v>1469</v>
      </c>
      <c r="D740" s="73">
        <v>1</v>
      </c>
      <c r="E740" s="74" t="s">
        <v>2</v>
      </c>
      <c r="F740" s="71"/>
      <c r="G740" s="71"/>
      <c r="H740" s="71"/>
    </row>
    <row r="741" spans="1:8" s="182" customFormat="1">
      <c r="A741" s="67"/>
      <c r="B741" s="68"/>
      <c r="C741" s="75" t="s">
        <v>1494</v>
      </c>
      <c r="D741" s="73">
        <v>4</v>
      </c>
      <c r="E741" s="74" t="s">
        <v>2</v>
      </c>
      <c r="F741" s="71"/>
      <c r="G741" s="71"/>
      <c r="H741" s="71"/>
    </row>
    <row r="742" spans="1:8" s="182" customFormat="1">
      <c r="A742" s="67"/>
      <c r="B742" s="68"/>
      <c r="C742" s="75" t="s">
        <v>1505</v>
      </c>
      <c r="D742" s="73">
        <v>5</v>
      </c>
      <c r="E742" s="74" t="s">
        <v>2</v>
      </c>
      <c r="F742" s="71"/>
      <c r="G742" s="71"/>
      <c r="H742" s="71"/>
    </row>
    <row r="743" spans="1:8" s="182" customFormat="1">
      <c r="A743" s="67"/>
      <c r="B743" s="68"/>
      <c r="C743" s="75" t="s">
        <v>1442</v>
      </c>
      <c r="D743" s="73">
        <v>2</v>
      </c>
      <c r="E743" s="74" t="s">
        <v>2</v>
      </c>
      <c r="F743" s="71"/>
      <c r="G743" s="71"/>
      <c r="H743" s="71"/>
    </row>
    <row r="744" spans="1:8" s="182" customFormat="1">
      <c r="A744" s="67"/>
      <c r="B744" s="68"/>
      <c r="C744" s="75" t="s">
        <v>1553</v>
      </c>
      <c r="D744" s="73">
        <v>1</v>
      </c>
      <c r="E744" s="74" t="s">
        <v>2</v>
      </c>
      <c r="F744" s="71"/>
      <c r="G744" s="71"/>
      <c r="H744" s="71"/>
    </row>
    <row r="745" spans="1:8" s="182" customFormat="1">
      <c r="A745" s="67"/>
      <c r="B745" s="68"/>
      <c r="C745" s="75" t="s">
        <v>1546</v>
      </c>
      <c r="D745" s="73">
        <v>10</v>
      </c>
      <c r="E745" s="74" t="s">
        <v>2</v>
      </c>
      <c r="F745" s="71"/>
      <c r="G745" s="71"/>
      <c r="H745" s="71"/>
    </row>
    <row r="746" spans="1:8" s="182" customFormat="1">
      <c r="A746" s="67"/>
      <c r="B746" s="68"/>
      <c r="C746" s="75" t="s">
        <v>1554</v>
      </c>
      <c r="D746" s="73">
        <v>4</v>
      </c>
      <c r="E746" s="74" t="s">
        <v>2</v>
      </c>
      <c r="F746" s="71"/>
      <c r="G746" s="71"/>
      <c r="H746" s="71"/>
    </row>
    <row r="747" spans="1:8" s="182" customFormat="1">
      <c r="A747" s="67"/>
      <c r="B747" s="68"/>
      <c r="C747" s="75" t="s">
        <v>1485</v>
      </c>
      <c r="D747" s="73">
        <v>1</v>
      </c>
      <c r="E747" s="74" t="s">
        <v>2</v>
      </c>
      <c r="F747" s="71"/>
      <c r="G747" s="71"/>
      <c r="H747" s="71"/>
    </row>
    <row r="748" spans="1:8" s="182" customFormat="1">
      <c r="A748" s="67"/>
      <c r="B748" s="68"/>
      <c r="C748" s="75" t="s">
        <v>1447</v>
      </c>
      <c r="D748" s="73">
        <v>12</v>
      </c>
      <c r="E748" s="74" t="s">
        <v>2</v>
      </c>
      <c r="F748" s="71"/>
      <c r="G748" s="71"/>
      <c r="H748" s="71"/>
    </row>
    <row r="749" spans="1:8" s="182" customFormat="1">
      <c r="A749" s="67"/>
      <c r="B749" s="68"/>
      <c r="C749" s="75" t="s">
        <v>1486</v>
      </c>
      <c r="D749" s="73">
        <v>1</v>
      </c>
      <c r="E749" s="74" t="s">
        <v>2</v>
      </c>
      <c r="F749" s="71"/>
      <c r="G749" s="71"/>
      <c r="H749" s="71"/>
    </row>
    <row r="750" spans="1:8" s="182" customFormat="1">
      <c r="A750" s="67"/>
      <c r="B750" s="68"/>
      <c r="C750" s="75" t="s">
        <v>1467</v>
      </c>
      <c r="D750" s="73">
        <v>1</v>
      </c>
      <c r="E750" s="74" t="s">
        <v>2</v>
      </c>
      <c r="F750" s="71"/>
      <c r="G750" s="71"/>
      <c r="H750" s="71"/>
    </row>
    <row r="751" spans="1:8" s="182" customFormat="1">
      <c r="A751" s="67"/>
      <c r="B751" s="68"/>
      <c r="C751" s="75" t="s">
        <v>1515</v>
      </c>
      <c r="D751" s="73">
        <v>2</v>
      </c>
      <c r="E751" s="74" t="s">
        <v>2</v>
      </c>
      <c r="F751" s="71"/>
      <c r="G751" s="71"/>
      <c r="H751" s="71"/>
    </row>
    <row r="752" spans="1:8" s="182" customFormat="1">
      <c r="A752" s="67"/>
      <c r="B752" s="68"/>
      <c r="C752" s="75" t="s">
        <v>1507</v>
      </c>
      <c r="D752" s="73">
        <v>1</v>
      </c>
      <c r="E752" s="74" t="s">
        <v>2</v>
      </c>
      <c r="F752" s="71"/>
      <c r="G752" s="71"/>
      <c r="H752" s="71"/>
    </row>
    <row r="753" spans="1:8" s="182" customFormat="1">
      <c r="A753" s="67"/>
      <c r="B753" s="68"/>
      <c r="C753" s="75" t="s">
        <v>1538</v>
      </c>
      <c r="D753" s="73">
        <v>1</v>
      </c>
      <c r="E753" s="74" t="s">
        <v>2</v>
      </c>
      <c r="F753" s="71"/>
      <c r="G753" s="71"/>
      <c r="H753" s="71"/>
    </row>
    <row r="754" spans="1:8" s="182" customFormat="1">
      <c r="A754" s="67"/>
      <c r="B754" s="68"/>
      <c r="C754" s="75" t="s">
        <v>1555</v>
      </c>
      <c r="D754" s="73">
        <v>1</v>
      </c>
      <c r="E754" s="74" t="s">
        <v>2</v>
      </c>
      <c r="F754" s="71"/>
      <c r="G754" s="71"/>
      <c r="H754" s="71"/>
    </row>
    <row r="755" spans="1:8" s="182" customFormat="1">
      <c r="A755" s="67"/>
      <c r="B755" s="68"/>
      <c r="C755" s="75" t="s">
        <v>1443</v>
      </c>
      <c r="D755" s="73">
        <v>1</v>
      </c>
      <c r="E755" s="74" t="s">
        <v>2</v>
      </c>
      <c r="F755" s="71"/>
      <c r="G755" s="71"/>
      <c r="H755" s="71"/>
    </row>
    <row r="756" spans="1:8" s="182" customFormat="1">
      <c r="A756" s="67"/>
      <c r="B756" s="68"/>
      <c r="C756" s="75" t="s">
        <v>1556</v>
      </c>
      <c r="D756" s="73">
        <v>1</v>
      </c>
      <c r="E756" s="74" t="s">
        <v>2</v>
      </c>
      <c r="F756" s="71"/>
      <c r="G756" s="71"/>
      <c r="H756" s="71"/>
    </row>
    <row r="757" spans="1:8" s="182" customFormat="1">
      <c r="A757" s="67"/>
      <c r="B757" s="68"/>
      <c r="C757" s="75" t="s">
        <v>1557</v>
      </c>
      <c r="D757" s="73">
        <v>1</v>
      </c>
      <c r="E757" s="74" t="s">
        <v>2</v>
      </c>
      <c r="F757" s="71"/>
      <c r="G757" s="71"/>
      <c r="H757" s="71"/>
    </row>
    <row r="758" spans="1:8" s="182" customFormat="1">
      <c r="A758" s="67"/>
      <c r="B758" s="68"/>
      <c r="C758" s="75" t="s">
        <v>1516</v>
      </c>
      <c r="D758" s="73">
        <v>1</v>
      </c>
      <c r="E758" s="74" t="s">
        <v>2</v>
      </c>
      <c r="F758" s="71"/>
      <c r="G758" s="71"/>
      <c r="H758" s="71"/>
    </row>
    <row r="759" spans="1:8" s="182" customFormat="1">
      <c r="A759" s="67"/>
      <c r="B759" s="68"/>
      <c r="C759" s="75" t="s">
        <v>1539</v>
      </c>
      <c r="D759" s="73">
        <v>1</v>
      </c>
      <c r="E759" s="74" t="s">
        <v>2</v>
      </c>
      <c r="F759" s="71"/>
      <c r="G759" s="71"/>
      <c r="H759" s="71"/>
    </row>
    <row r="760" spans="1:8" s="182" customFormat="1">
      <c r="A760" s="67"/>
      <c r="B760" s="68"/>
      <c r="C760" s="75" t="s">
        <v>1558</v>
      </c>
      <c r="D760" s="73">
        <v>4</v>
      </c>
      <c r="E760" s="74" t="s">
        <v>2</v>
      </c>
      <c r="F760" s="71"/>
      <c r="G760" s="71"/>
      <c r="H760" s="71"/>
    </row>
    <row r="761" spans="1:8" s="182" customFormat="1">
      <c r="A761" s="67"/>
      <c r="B761" s="68"/>
      <c r="C761" s="75" t="s">
        <v>1559</v>
      </c>
      <c r="D761" s="73">
        <v>1</v>
      </c>
      <c r="E761" s="74" t="s">
        <v>2</v>
      </c>
      <c r="F761" s="71"/>
      <c r="G761" s="71"/>
      <c r="H761" s="71"/>
    </row>
    <row r="762" spans="1:8" s="182" customFormat="1">
      <c r="A762" s="67"/>
      <c r="B762" s="68"/>
      <c r="C762" s="75" t="s">
        <v>1560</v>
      </c>
      <c r="D762" s="73">
        <v>1</v>
      </c>
      <c r="E762" s="74" t="s">
        <v>2</v>
      </c>
      <c r="F762" s="71"/>
      <c r="G762" s="71"/>
      <c r="H762" s="71"/>
    </row>
    <row r="763" spans="1:8" s="182" customFormat="1">
      <c r="A763" s="67"/>
      <c r="B763" s="68"/>
      <c r="C763" s="75" t="s">
        <v>1561</v>
      </c>
      <c r="D763" s="73">
        <v>1</v>
      </c>
      <c r="E763" s="74" t="s">
        <v>2</v>
      </c>
      <c r="F763" s="71"/>
      <c r="G763" s="71"/>
      <c r="H763" s="71"/>
    </row>
    <row r="764" spans="1:8" s="182" customFormat="1">
      <c r="A764" s="67"/>
      <c r="B764" s="68"/>
      <c r="C764" s="75" t="s">
        <v>1562</v>
      </c>
      <c r="D764" s="73">
        <v>1</v>
      </c>
      <c r="E764" s="74" t="s">
        <v>2</v>
      </c>
      <c r="F764" s="71"/>
      <c r="G764" s="71"/>
      <c r="H764" s="71"/>
    </row>
    <row r="765" spans="1:8" s="182" customFormat="1">
      <c r="A765" s="67"/>
      <c r="B765" s="68"/>
      <c r="C765" s="75" t="s">
        <v>1563</v>
      </c>
      <c r="D765" s="73">
        <v>1</v>
      </c>
      <c r="E765" s="74" t="s">
        <v>2</v>
      </c>
      <c r="F765" s="71"/>
      <c r="G765" s="71"/>
      <c r="H765" s="71"/>
    </row>
    <row r="766" spans="1:8" s="182" customFormat="1">
      <c r="A766" s="67"/>
      <c r="B766" s="68"/>
      <c r="C766" s="75" t="s">
        <v>1539</v>
      </c>
      <c r="D766" s="73">
        <v>1</v>
      </c>
      <c r="E766" s="74" t="s">
        <v>2</v>
      </c>
      <c r="F766" s="71"/>
      <c r="G766" s="71"/>
      <c r="H766" s="71"/>
    </row>
    <row r="767" spans="1:8" s="182" customFormat="1">
      <c r="A767" s="67"/>
      <c r="B767" s="68"/>
      <c r="C767" s="75" t="s">
        <v>1444</v>
      </c>
      <c r="D767" s="73">
        <v>6</v>
      </c>
      <c r="E767" s="74" t="s">
        <v>2</v>
      </c>
      <c r="F767" s="71"/>
      <c r="G767" s="71"/>
      <c r="H767" s="71"/>
    </row>
    <row r="768" spans="1:8" s="182" customFormat="1">
      <c r="A768" s="67"/>
      <c r="B768" s="68"/>
      <c r="C768" s="75" t="s">
        <v>1489</v>
      </c>
      <c r="D768" s="73">
        <v>2</v>
      </c>
      <c r="E768" s="74" t="s">
        <v>2</v>
      </c>
      <c r="F768" s="71"/>
      <c r="G768" s="71"/>
      <c r="H768" s="71"/>
    </row>
    <row r="769" spans="1:8" s="182" customFormat="1">
      <c r="A769" s="67"/>
      <c r="B769" s="68"/>
      <c r="C769" s="75" t="s">
        <v>1495</v>
      </c>
      <c r="D769" s="73">
        <v>2</v>
      </c>
      <c r="E769" s="74" t="s">
        <v>2</v>
      </c>
      <c r="F769" s="71"/>
      <c r="G769" s="71"/>
      <c r="H769" s="71"/>
    </row>
    <row r="770" spans="1:8" s="182" customFormat="1">
      <c r="A770" s="67"/>
      <c r="B770" s="68"/>
      <c r="C770" s="75" t="s">
        <v>1492</v>
      </c>
      <c r="D770" s="73">
        <v>1</v>
      </c>
      <c r="E770" s="74" t="s">
        <v>2</v>
      </c>
      <c r="F770" s="71"/>
      <c r="G770" s="71"/>
      <c r="H770" s="71"/>
    </row>
    <row r="771" spans="1:8" s="182" customFormat="1">
      <c r="A771" s="67"/>
      <c r="B771" s="68"/>
      <c r="C771" s="75" t="s">
        <v>1564</v>
      </c>
      <c r="D771" s="73">
        <v>18</v>
      </c>
      <c r="E771" s="74" t="s">
        <v>2</v>
      </c>
      <c r="F771" s="71"/>
      <c r="G771" s="71"/>
      <c r="H771" s="71"/>
    </row>
    <row r="772" spans="1:8" s="182" customFormat="1">
      <c r="A772" s="67"/>
      <c r="B772" s="68"/>
      <c r="C772" s="75" t="s">
        <v>1565</v>
      </c>
      <c r="D772" s="73">
        <v>1</v>
      </c>
      <c r="E772" s="74" t="s">
        <v>2</v>
      </c>
      <c r="F772" s="71"/>
      <c r="G772" s="71"/>
      <c r="H772" s="71"/>
    </row>
    <row r="773" spans="1:8" s="182" customFormat="1">
      <c r="A773" s="67"/>
      <c r="B773" s="68"/>
      <c r="C773" s="75" t="s">
        <v>1456</v>
      </c>
      <c r="D773" s="73">
        <v>1</v>
      </c>
      <c r="E773" s="74" t="s">
        <v>2</v>
      </c>
      <c r="F773" s="71"/>
      <c r="G773" s="71"/>
      <c r="H773" s="71"/>
    </row>
    <row r="774" spans="1:8" s="182" customFormat="1">
      <c r="A774" s="67"/>
      <c r="B774" s="68"/>
      <c r="C774" s="75" t="s">
        <v>1495</v>
      </c>
      <c r="D774" s="73">
        <v>1</v>
      </c>
      <c r="E774" s="74" t="s">
        <v>2</v>
      </c>
      <c r="F774" s="71"/>
      <c r="G774" s="71"/>
      <c r="H774" s="71"/>
    </row>
    <row r="775" spans="1:8" s="182" customFormat="1">
      <c r="A775" s="67"/>
      <c r="B775" s="68"/>
      <c r="C775" s="75" t="s">
        <v>1566</v>
      </c>
      <c r="D775" s="73">
        <v>2</v>
      </c>
      <c r="E775" s="74" t="s">
        <v>2</v>
      </c>
      <c r="F775" s="71"/>
      <c r="G775" s="71"/>
      <c r="H775" s="71"/>
    </row>
    <row r="776" spans="1:8" s="182" customFormat="1">
      <c r="A776" s="67"/>
      <c r="B776" s="68"/>
      <c r="C776" s="75" t="s">
        <v>1567</v>
      </c>
      <c r="D776" s="73">
        <v>2</v>
      </c>
      <c r="E776" s="74" t="s">
        <v>2</v>
      </c>
      <c r="F776" s="71"/>
      <c r="G776" s="71"/>
      <c r="H776" s="71"/>
    </row>
    <row r="777" spans="1:8" s="182" customFormat="1">
      <c r="A777" s="67"/>
      <c r="B777" s="68"/>
      <c r="C777" s="75" t="s">
        <v>1550</v>
      </c>
      <c r="D777" s="73">
        <v>1</v>
      </c>
      <c r="E777" s="74" t="s">
        <v>2</v>
      </c>
      <c r="F777" s="71"/>
      <c r="G777" s="71"/>
      <c r="H777" s="71"/>
    </row>
    <row r="778" spans="1:8" s="182" customFormat="1">
      <c r="A778" s="67"/>
      <c r="B778" s="68"/>
      <c r="C778" s="75" t="s">
        <v>1495</v>
      </c>
      <c r="D778" s="73">
        <v>1</v>
      </c>
      <c r="E778" s="74" t="s">
        <v>2</v>
      </c>
      <c r="F778" s="71"/>
      <c r="G778" s="71"/>
      <c r="H778" s="71"/>
    </row>
    <row r="779" spans="1:8" s="182" customFormat="1">
      <c r="A779" s="67"/>
      <c r="B779" s="68"/>
      <c r="C779" s="75" t="s">
        <v>1568</v>
      </c>
      <c r="D779" s="73">
        <v>3</v>
      </c>
      <c r="E779" s="74" t="s">
        <v>2</v>
      </c>
      <c r="F779" s="71"/>
      <c r="G779" s="71"/>
      <c r="H779" s="71"/>
    </row>
    <row r="780" spans="1:8" s="182" customFormat="1">
      <c r="A780" s="67"/>
      <c r="B780" s="68"/>
      <c r="C780" s="75" t="s">
        <v>1569</v>
      </c>
      <c r="D780" s="73">
        <v>3</v>
      </c>
      <c r="E780" s="74" t="s">
        <v>2</v>
      </c>
      <c r="F780" s="71"/>
      <c r="G780" s="71"/>
      <c r="H780" s="71"/>
    </row>
    <row r="781" spans="1:8" s="182" customFormat="1">
      <c r="A781" s="67"/>
      <c r="B781" s="68"/>
      <c r="C781" s="75" t="s">
        <v>1570</v>
      </c>
      <c r="D781" s="73">
        <v>4</v>
      </c>
      <c r="E781" s="74" t="s">
        <v>2</v>
      </c>
      <c r="F781" s="71"/>
      <c r="G781" s="71"/>
      <c r="H781" s="71"/>
    </row>
    <row r="782" spans="1:8" s="182" customFormat="1">
      <c r="A782" s="67"/>
      <c r="B782" s="68"/>
      <c r="C782" s="75" t="s">
        <v>1571</v>
      </c>
      <c r="D782" s="73">
        <v>7</v>
      </c>
      <c r="E782" s="74" t="s">
        <v>2</v>
      </c>
      <c r="F782" s="71"/>
      <c r="G782" s="71"/>
      <c r="H782" s="71"/>
    </row>
    <row r="783" spans="1:8" s="182" customFormat="1" ht="19.5" customHeight="1">
      <c r="A783" s="67"/>
      <c r="B783" s="68"/>
      <c r="C783" s="75" t="s">
        <v>1597</v>
      </c>
      <c r="D783" s="73">
        <v>1</v>
      </c>
      <c r="E783" s="74" t="s">
        <v>2</v>
      </c>
      <c r="F783" s="71"/>
      <c r="G783" s="71"/>
      <c r="H783" s="71"/>
    </row>
    <row r="784" spans="1:8" s="182" customFormat="1" ht="15.75" customHeight="1">
      <c r="A784" s="67"/>
      <c r="B784" s="68"/>
      <c r="C784" s="75" t="s">
        <v>1596</v>
      </c>
      <c r="D784" s="73">
        <v>2</v>
      </c>
      <c r="E784" s="74" t="s">
        <v>2</v>
      </c>
      <c r="F784" s="71"/>
      <c r="G784" s="71"/>
      <c r="H784" s="71"/>
    </row>
    <row r="785" spans="1:8" s="182" customFormat="1">
      <c r="A785" s="67"/>
      <c r="B785" s="68"/>
      <c r="C785" s="75" t="s">
        <v>1598</v>
      </c>
      <c r="D785" s="73">
        <v>1</v>
      </c>
      <c r="E785" s="74" t="s">
        <v>2</v>
      </c>
      <c r="F785" s="71"/>
      <c r="G785" s="71"/>
      <c r="H785" s="71"/>
    </row>
    <row r="786" spans="1:8" s="182" customFormat="1">
      <c r="A786" s="67"/>
      <c r="B786" s="68"/>
      <c r="C786" s="75" t="s">
        <v>1599</v>
      </c>
      <c r="D786" s="73">
        <v>1</v>
      </c>
      <c r="E786" s="74" t="s">
        <v>2</v>
      </c>
      <c r="F786" s="71"/>
      <c r="G786" s="71"/>
      <c r="H786" s="71"/>
    </row>
    <row r="787" spans="1:8" s="182" customFormat="1" ht="19.5" customHeight="1">
      <c r="A787" s="67"/>
      <c r="B787" s="68"/>
      <c r="C787" s="75" t="s">
        <v>1542</v>
      </c>
      <c r="D787" s="73">
        <v>38</v>
      </c>
      <c r="E787" s="74" t="s">
        <v>2</v>
      </c>
      <c r="F787" s="71"/>
      <c r="G787" s="71"/>
      <c r="H787" s="71"/>
    </row>
    <row r="788" spans="1:8" s="182" customFormat="1" ht="15.75" customHeight="1">
      <c r="A788" s="67"/>
      <c r="B788" s="68"/>
      <c r="C788" s="75" t="s">
        <v>1604</v>
      </c>
      <c r="D788" s="73">
        <v>11</v>
      </c>
      <c r="E788" s="74" t="s">
        <v>2</v>
      </c>
      <c r="F788" s="71"/>
      <c r="G788" s="71"/>
      <c r="H788" s="71"/>
    </row>
    <row r="789" spans="1:8" s="182" customFormat="1">
      <c r="A789" s="67"/>
      <c r="B789" s="68"/>
      <c r="C789" s="75" t="s">
        <v>1613</v>
      </c>
      <c r="D789" s="73">
        <v>67</v>
      </c>
      <c r="E789" s="74" t="s">
        <v>2</v>
      </c>
      <c r="F789" s="71"/>
      <c r="G789" s="71"/>
      <c r="H789" s="71"/>
    </row>
    <row r="790" spans="1:8" s="182" customFormat="1">
      <c r="A790" s="67"/>
      <c r="B790" s="68"/>
      <c r="C790" s="75" t="s">
        <v>1614</v>
      </c>
      <c r="D790" s="73">
        <v>1</v>
      </c>
      <c r="E790" s="74" t="s">
        <v>2</v>
      </c>
      <c r="F790" s="71"/>
      <c r="G790" s="71"/>
      <c r="H790" s="71"/>
    </row>
    <row r="791" spans="1:8" s="182" customFormat="1">
      <c r="A791" s="67"/>
      <c r="B791" s="68"/>
      <c r="C791" s="75" t="s">
        <v>1615</v>
      </c>
      <c r="D791" s="73">
        <v>1</v>
      </c>
      <c r="E791" s="74" t="s">
        <v>2</v>
      </c>
      <c r="F791" s="71"/>
      <c r="G791" s="71"/>
      <c r="H791" s="71"/>
    </row>
    <row r="792" spans="1:8" s="182" customFormat="1">
      <c r="A792" s="67"/>
      <c r="B792" s="68"/>
      <c r="C792" s="75" t="s">
        <v>1616</v>
      </c>
      <c r="D792" s="73">
        <v>5</v>
      </c>
      <c r="E792" s="74" t="s">
        <v>2</v>
      </c>
      <c r="F792" s="71"/>
      <c r="G792" s="71"/>
      <c r="H792" s="71"/>
    </row>
    <row r="793" spans="1:8" s="182" customFormat="1">
      <c r="A793" s="67"/>
      <c r="B793" s="68"/>
      <c r="C793" s="75" t="s">
        <v>1617</v>
      </c>
      <c r="D793" s="73">
        <v>2</v>
      </c>
      <c r="E793" s="74" t="s">
        <v>2</v>
      </c>
      <c r="F793" s="71"/>
      <c r="G793" s="71"/>
      <c r="H793" s="71"/>
    </row>
    <row r="794" spans="1:8" s="182" customFormat="1">
      <c r="A794" s="67"/>
      <c r="B794" s="68"/>
      <c r="C794" s="75" t="s">
        <v>1618</v>
      </c>
      <c r="D794" s="73">
        <v>1</v>
      </c>
      <c r="E794" s="74" t="s">
        <v>2</v>
      </c>
      <c r="F794" s="71"/>
      <c r="G794" s="71"/>
      <c r="H794" s="71"/>
    </row>
    <row r="795" spans="1:8" s="182" customFormat="1">
      <c r="A795" s="67"/>
      <c r="B795" s="68"/>
      <c r="C795" s="75" t="s">
        <v>1619</v>
      </c>
      <c r="D795" s="73">
        <v>1</v>
      </c>
      <c r="E795" s="74" t="s">
        <v>2</v>
      </c>
      <c r="F795" s="71"/>
      <c r="G795" s="71"/>
      <c r="H795" s="71"/>
    </row>
    <row r="796" spans="1:8" s="182" customFormat="1">
      <c r="A796" s="67"/>
      <c r="B796" s="68"/>
      <c r="C796" s="75" t="s">
        <v>1620</v>
      </c>
      <c r="D796" s="73">
        <v>4</v>
      </c>
      <c r="E796" s="74" t="s">
        <v>2</v>
      </c>
      <c r="F796" s="71"/>
      <c r="G796" s="71"/>
      <c r="H796" s="71"/>
    </row>
    <row r="797" spans="1:8" s="182" customFormat="1">
      <c r="A797" s="67"/>
      <c r="B797" s="68"/>
      <c r="C797" s="75" t="s">
        <v>1600</v>
      </c>
      <c r="D797" s="73">
        <v>2</v>
      </c>
      <c r="E797" s="74" t="s">
        <v>2</v>
      </c>
      <c r="F797" s="71"/>
      <c r="G797" s="71"/>
      <c r="H797" s="71"/>
    </row>
    <row r="798" spans="1:8" s="182" customFormat="1">
      <c r="A798" s="67"/>
      <c r="B798" s="68"/>
      <c r="C798" s="75" t="s">
        <v>1621</v>
      </c>
      <c r="D798" s="73">
        <v>1</v>
      </c>
      <c r="E798" s="74" t="s">
        <v>2</v>
      </c>
      <c r="F798" s="71"/>
      <c r="G798" s="71"/>
      <c r="H798" s="71"/>
    </row>
    <row r="799" spans="1:8" s="182" customFormat="1">
      <c r="A799" s="67"/>
      <c r="B799" s="68"/>
      <c r="C799" s="75" t="s">
        <v>1622</v>
      </c>
      <c r="D799" s="73">
        <v>2</v>
      </c>
      <c r="E799" s="74" t="s">
        <v>2</v>
      </c>
      <c r="F799" s="71"/>
      <c r="G799" s="71"/>
      <c r="H799" s="71"/>
    </row>
    <row r="800" spans="1:8" s="182" customFormat="1">
      <c r="A800" s="67"/>
      <c r="B800" s="68"/>
      <c r="C800" s="75" t="s">
        <v>1623</v>
      </c>
      <c r="D800" s="73">
        <v>5</v>
      </c>
      <c r="E800" s="74" t="s">
        <v>2</v>
      </c>
      <c r="F800" s="71"/>
      <c r="G800" s="71"/>
      <c r="H800" s="71"/>
    </row>
    <row r="801" spans="1:8" s="182" customFormat="1">
      <c r="A801" s="67"/>
      <c r="B801" s="68"/>
      <c r="C801" s="75" t="s">
        <v>1624</v>
      </c>
      <c r="D801" s="73">
        <v>1</v>
      </c>
      <c r="E801" s="74" t="s">
        <v>2</v>
      </c>
      <c r="F801" s="71"/>
      <c r="G801" s="71"/>
      <c r="H801" s="71"/>
    </row>
    <row r="802" spans="1:8" s="182" customFormat="1">
      <c r="A802" s="67"/>
      <c r="B802" s="68"/>
      <c r="C802" s="75" t="s">
        <v>1625</v>
      </c>
      <c r="D802" s="73">
        <v>1</v>
      </c>
      <c r="E802" s="74" t="s">
        <v>2</v>
      </c>
      <c r="F802" s="71"/>
      <c r="G802" s="71"/>
      <c r="H802" s="71"/>
    </row>
    <row r="803" spans="1:8" s="182" customFormat="1">
      <c r="A803" s="67"/>
      <c r="B803" s="68"/>
      <c r="C803" s="75" t="s">
        <v>1626</v>
      </c>
      <c r="D803" s="73">
        <v>2</v>
      </c>
      <c r="E803" s="74" t="s">
        <v>2</v>
      </c>
      <c r="F803" s="71"/>
      <c r="G803" s="71"/>
      <c r="H803" s="71"/>
    </row>
    <row r="804" spans="1:8" s="182" customFormat="1">
      <c r="A804" s="67"/>
      <c r="B804" s="68"/>
      <c r="C804" s="75" t="s">
        <v>1627</v>
      </c>
      <c r="D804" s="73">
        <v>9</v>
      </c>
      <c r="E804" s="74" t="s">
        <v>2</v>
      </c>
      <c r="F804" s="71"/>
      <c r="G804" s="71"/>
      <c r="H804" s="71"/>
    </row>
    <row r="805" spans="1:8" s="182" customFormat="1">
      <c r="A805" s="67"/>
      <c r="B805" s="68"/>
      <c r="C805" s="75" t="s">
        <v>1628</v>
      </c>
      <c r="D805" s="73">
        <v>1</v>
      </c>
      <c r="E805" s="74" t="s">
        <v>2</v>
      </c>
      <c r="F805" s="71"/>
      <c r="G805" s="71"/>
      <c r="H805" s="71"/>
    </row>
    <row r="806" spans="1:8" s="182" customFormat="1">
      <c r="A806" s="67"/>
      <c r="B806" s="68"/>
      <c r="C806" s="75" t="s">
        <v>1629</v>
      </c>
      <c r="D806" s="73">
        <v>1</v>
      </c>
      <c r="E806" s="74" t="s">
        <v>2</v>
      </c>
      <c r="F806" s="71"/>
      <c r="G806" s="71"/>
      <c r="H806" s="71"/>
    </row>
    <row r="807" spans="1:8" s="182" customFormat="1">
      <c r="A807" s="67"/>
      <c r="B807" s="68"/>
      <c r="C807" s="75" t="s">
        <v>1630</v>
      </c>
      <c r="D807" s="73">
        <v>4</v>
      </c>
      <c r="E807" s="74" t="s">
        <v>2</v>
      </c>
      <c r="F807" s="71"/>
      <c r="G807" s="71"/>
      <c r="H807" s="71"/>
    </row>
    <row r="808" spans="1:8" s="182" customFormat="1">
      <c r="A808" s="67"/>
      <c r="B808" s="68"/>
      <c r="C808" s="75" t="s">
        <v>1631</v>
      </c>
      <c r="D808" s="73">
        <v>1</v>
      </c>
      <c r="E808" s="74" t="s">
        <v>2</v>
      </c>
      <c r="F808" s="71"/>
      <c r="G808" s="71"/>
      <c r="H808" s="71"/>
    </row>
    <row r="809" spans="1:8" s="182" customFormat="1">
      <c r="A809" s="67"/>
      <c r="B809" s="68"/>
      <c r="C809" s="75" t="s">
        <v>1632</v>
      </c>
      <c r="D809" s="73">
        <v>4</v>
      </c>
      <c r="E809" s="74" t="s">
        <v>2</v>
      </c>
      <c r="F809" s="71"/>
      <c r="G809" s="71"/>
      <c r="H809" s="71"/>
    </row>
    <row r="810" spans="1:8" s="182" customFormat="1">
      <c r="A810" s="67"/>
      <c r="B810" s="68"/>
      <c r="C810" s="75" t="s">
        <v>1605</v>
      </c>
      <c r="D810" s="73">
        <v>88</v>
      </c>
      <c r="E810" s="74" t="s">
        <v>2</v>
      </c>
      <c r="F810" s="71"/>
      <c r="G810" s="71"/>
      <c r="H810" s="71"/>
    </row>
    <row r="811" spans="1:8" s="182" customFormat="1">
      <c r="A811" s="67"/>
      <c r="B811" s="68"/>
      <c r="C811" s="75" t="s">
        <v>1633</v>
      </c>
      <c r="D811" s="73">
        <v>1</v>
      </c>
      <c r="E811" s="74" t="s">
        <v>2</v>
      </c>
      <c r="F811" s="71"/>
      <c r="G811" s="71"/>
      <c r="H811" s="71"/>
    </row>
    <row r="812" spans="1:8" s="182" customFormat="1" ht="15.75" customHeight="1">
      <c r="A812" s="67"/>
      <c r="B812" s="68"/>
      <c r="C812" s="75" t="s">
        <v>1634</v>
      </c>
      <c r="D812" s="73">
        <v>12</v>
      </c>
      <c r="E812" s="74" t="s">
        <v>2</v>
      </c>
      <c r="F812" s="71"/>
      <c r="G812" s="71"/>
      <c r="H812" s="71"/>
    </row>
    <row r="813" spans="1:8" s="182" customFormat="1">
      <c r="A813" s="67"/>
      <c r="B813" s="68"/>
      <c r="C813" s="75" t="s">
        <v>1602</v>
      </c>
      <c r="D813" s="73">
        <v>3</v>
      </c>
      <c r="E813" s="74" t="s">
        <v>2</v>
      </c>
      <c r="F813" s="71"/>
      <c r="G813" s="71"/>
      <c r="H813" s="71"/>
    </row>
    <row r="814" spans="1:8" s="182" customFormat="1" ht="15.75" customHeight="1">
      <c r="A814" s="67"/>
      <c r="B814" s="68"/>
      <c r="C814" s="75" t="s">
        <v>1635</v>
      </c>
      <c r="D814" s="73">
        <v>3</v>
      </c>
      <c r="E814" s="74" t="s">
        <v>2</v>
      </c>
      <c r="F814" s="71"/>
      <c r="G814" s="71"/>
      <c r="H814" s="71"/>
    </row>
    <row r="815" spans="1:8" s="182" customFormat="1">
      <c r="A815" s="67"/>
      <c r="B815" s="68"/>
      <c r="C815" s="75" t="s">
        <v>1636</v>
      </c>
      <c r="D815" s="73">
        <v>1</v>
      </c>
      <c r="E815" s="74" t="s">
        <v>2</v>
      </c>
      <c r="F815" s="71"/>
      <c r="G815" s="71"/>
      <c r="H815" s="71"/>
    </row>
    <row r="816" spans="1:8" s="182" customFormat="1">
      <c r="A816" s="67"/>
      <c r="B816" s="68"/>
      <c r="C816" s="75" t="s">
        <v>1637</v>
      </c>
      <c r="D816" s="73">
        <v>1</v>
      </c>
      <c r="E816" s="74" t="s">
        <v>2</v>
      </c>
      <c r="F816" s="71"/>
      <c r="G816" s="71"/>
      <c r="H816" s="71"/>
    </row>
    <row r="817" spans="1:8" s="182" customFormat="1">
      <c r="A817" s="67"/>
      <c r="B817" s="68"/>
      <c r="C817" s="75" t="s">
        <v>1638</v>
      </c>
      <c r="D817" s="73">
        <v>51</v>
      </c>
      <c r="E817" s="74" t="s">
        <v>2</v>
      </c>
      <c r="F817" s="71"/>
      <c r="G817" s="71"/>
      <c r="H817" s="71"/>
    </row>
    <row r="818" spans="1:8" s="182" customFormat="1">
      <c r="A818" s="67"/>
      <c r="B818" s="68"/>
      <c r="C818" s="75" t="s">
        <v>1639</v>
      </c>
      <c r="D818" s="73">
        <v>5</v>
      </c>
      <c r="E818" s="74" t="s">
        <v>2</v>
      </c>
      <c r="F818" s="71"/>
      <c r="G818" s="71"/>
      <c r="H818" s="71"/>
    </row>
    <row r="819" spans="1:8" s="182" customFormat="1">
      <c r="A819" s="67"/>
      <c r="B819" s="68"/>
      <c r="C819" s="75" t="s">
        <v>1640</v>
      </c>
      <c r="D819" s="73">
        <v>1</v>
      </c>
      <c r="E819" s="74" t="s">
        <v>2</v>
      </c>
      <c r="F819" s="71"/>
      <c r="G819" s="71"/>
      <c r="H819" s="71"/>
    </row>
    <row r="820" spans="1:8" s="182" customFormat="1">
      <c r="A820" s="67"/>
      <c r="B820" s="68"/>
      <c r="C820" s="75" t="s">
        <v>1641</v>
      </c>
      <c r="D820" s="73">
        <v>2</v>
      </c>
      <c r="E820" s="74" t="s">
        <v>2</v>
      </c>
      <c r="F820" s="71"/>
      <c r="G820" s="71"/>
      <c r="H820" s="71"/>
    </row>
    <row r="821" spans="1:8" s="182" customFormat="1">
      <c r="A821" s="67"/>
      <c r="B821" s="68"/>
      <c r="C821" s="75" t="s">
        <v>1642</v>
      </c>
      <c r="D821" s="73">
        <v>3</v>
      </c>
      <c r="E821" s="74" t="s">
        <v>2</v>
      </c>
      <c r="F821" s="71"/>
      <c r="G821" s="71"/>
      <c r="H821" s="71"/>
    </row>
    <row r="822" spans="1:8" s="182" customFormat="1">
      <c r="A822" s="67"/>
      <c r="B822" s="68"/>
      <c r="C822" s="75" t="s">
        <v>1603</v>
      </c>
      <c r="D822" s="73">
        <v>7</v>
      </c>
      <c r="E822" s="74" t="s">
        <v>2</v>
      </c>
      <c r="F822" s="71"/>
      <c r="G822" s="71"/>
      <c r="H822" s="71"/>
    </row>
    <row r="823" spans="1:8" s="182" customFormat="1">
      <c r="A823" s="67"/>
      <c r="B823" s="68"/>
      <c r="C823" s="75" t="s">
        <v>1606</v>
      </c>
      <c r="D823" s="73">
        <v>6</v>
      </c>
      <c r="E823" s="74" t="s">
        <v>2</v>
      </c>
      <c r="F823" s="71"/>
      <c r="G823" s="71"/>
      <c r="H823" s="71"/>
    </row>
    <row r="824" spans="1:8" s="182" customFormat="1">
      <c r="A824" s="67"/>
      <c r="B824" s="68"/>
      <c r="C824" s="75" t="s">
        <v>1643</v>
      </c>
      <c r="D824" s="73">
        <v>3</v>
      </c>
      <c r="E824" s="74" t="s">
        <v>2</v>
      </c>
      <c r="F824" s="71"/>
      <c r="G824" s="71"/>
      <c r="H824" s="71"/>
    </row>
    <row r="825" spans="1:8" s="182" customFormat="1">
      <c r="A825" s="67"/>
      <c r="B825" s="68"/>
      <c r="C825" s="75" t="s">
        <v>1644</v>
      </c>
      <c r="D825" s="73">
        <v>1</v>
      </c>
      <c r="E825" s="74" t="s">
        <v>2</v>
      </c>
      <c r="F825" s="71"/>
      <c r="G825" s="71"/>
      <c r="H825" s="71"/>
    </row>
    <row r="826" spans="1:8" s="182" customFormat="1">
      <c r="A826" s="67"/>
      <c r="B826" s="68"/>
      <c r="C826" s="75" t="s">
        <v>1645</v>
      </c>
      <c r="D826" s="73">
        <v>6</v>
      </c>
      <c r="E826" s="74" t="s">
        <v>2</v>
      </c>
      <c r="F826" s="71"/>
      <c r="G826" s="71"/>
      <c r="H826" s="71"/>
    </row>
    <row r="827" spans="1:8" s="182" customFormat="1">
      <c r="A827" s="67"/>
      <c r="B827" s="68"/>
      <c r="C827" s="75" t="s">
        <v>1646</v>
      </c>
      <c r="D827" s="73">
        <v>2</v>
      </c>
      <c r="E827" s="74" t="s">
        <v>2</v>
      </c>
      <c r="F827" s="71"/>
      <c r="G827" s="71"/>
      <c r="H827" s="71"/>
    </row>
    <row r="828" spans="1:8" s="182" customFormat="1">
      <c r="A828" s="67"/>
      <c r="B828" s="68"/>
      <c r="C828" s="75" t="s">
        <v>1647</v>
      </c>
      <c r="D828" s="73">
        <v>5</v>
      </c>
      <c r="E828" s="74" t="s">
        <v>2</v>
      </c>
      <c r="F828" s="71"/>
      <c r="G828" s="71"/>
      <c r="H828" s="71"/>
    </row>
    <row r="829" spans="1:8" s="182" customFormat="1">
      <c r="A829" s="67"/>
      <c r="B829" s="68"/>
      <c r="C829" s="75" t="s">
        <v>1648</v>
      </c>
      <c r="D829" s="73">
        <v>2</v>
      </c>
      <c r="E829" s="74" t="s">
        <v>2</v>
      </c>
      <c r="F829" s="71"/>
      <c r="G829" s="71"/>
      <c r="H829" s="71"/>
    </row>
    <row r="830" spans="1:8" s="182" customFormat="1">
      <c r="A830" s="67"/>
      <c r="B830" s="68"/>
      <c r="C830" s="75" t="s">
        <v>1649</v>
      </c>
      <c r="D830" s="73">
        <v>2</v>
      </c>
      <c r="E830" s="74" t="s">
        <v>2</v>
      </c>
      <c r="F830" s="71"/>
      <c r="G830" s="71"/>
      <c r="H830" s="71"/>
    </row>
    <row r="831" spans="1:8" s="182" customFormat="1">
      <c r="A831" s="67"/>
      <c r="B831" s="68"/>
      <c r="C831" s="75" t="s">
        <v>1650</v>
      </c>
      <c r="D831" s="73">
        <v>1</v>
      </c>
      <c r="E831" s="74" t="s">
        <v>2</v>
      </c>
      <c r="F831" s="71"/>
      <c r="G831" s="71"/>
      <c r="H831" s="71"/>
    </row>
    <row r="832" spans="1:8" s="182" customFormat="1">
      <c r="A832" s="67"/>
      <c r="B832" s="68"/>
      <c r="C832" s="75" t="s">
        <v>1651</v>
      </c>
      <c r="D832" s="73">
        <v>1</v>
      </c>
      <c r="E832" s="74" t="s">
        <v>2</v>
      </c>
      <c r="F832" s="71"/>
      <c r="G832" s="71"/>
      <c r="H832" s="71"/>
    </row>
    <row r="833" spans="1:8" s="182" customFormat="1">
      <c r="A833" s="67"/>
      <c r="B833" s="68"/>
      <c r="C833" s="75" t="s">
        <v>1652</v>
      </c>
      <c r="D833" s="73">
        <v>1</v>
      </c>
      <c r="E833" s="74" t="s">
        <v>2</v>
      </c>
      <c r="F833" s="71"/>
      <c r="G833" s="71"/>
      <c r="H833" s="71"/>
    </row>
    <row r="834" spans="1:8" s="182" customFormat="1">
      <c r="A834" s="67"/>
      <c r="B834" s="68"/>
      <c r="C834" s="75" t="s">
        <v>1653</v>
      </c>
      <c r="D834" s="73">
        <v>1</v>
      </c>
      <c r="E834" s="74" t="s">
        <v>2</v>
      </c>
      <c r="F834" s="71"/>
      <c r="G834" s="71"/>
      <c r="H834" s="71"/>
    </row>
    <row r="835" spans="1:8" s="182" customFormat="1">
      <c r="A835" s="67"/>
      <c r="B835" s="68"/>
      <c r="C835" s="75" t="s">
        <v>1654</v>
      </c>
      <c r="D835" s="73">
        <v>7</v>
      </c>
      <c r="E835" s="74" t="s">
        <v>2</v>
      </c>
      <c r="F835" s="71"/>
      <c r="G835" s="71"/>
      <c r="H835" s="71"/>
    </row>
    <row r="836" spans="1:8" s="182" customFormat="1">
      <c r="A836" s="67"/>
      <c r="B836" s="68"/>
      <c r="C836" s="75" t="s">
        <v>1655</v>
      </c>
      <c r="D836" s="73">
        <v>1</v>
      </c>
      <c r="E836" s="74" t="s">
        <v>2</v>
      </c>
      <c r="F836" s="71"/>
      <c r="G836" s="71"/>
      <c r="H836" s="71"/>
    </row>
    <row r="837" spans="1:8" s="182" customFormat="1" ht="19.5" customHeight="1">
      <c r="A837" s="67"/>
      <c r="B837" s="68"/>
      <c r="C837" s="75" t="s">
        <v>1542</v>
      </c>
      <c r="D837" s="73">
        <v>48</v>
      </c>
      <c r="E837" s="74" t="s">
        <v>2</v>
      </c>
      <c r="F837" s="71"/>
      <c r="G837" s="71"/>
      <c r="H837" s="71"/>
    </row>
    <row r="838" spans="1:8" s="182" customFormat="1" ht="15.75" customHeight="1">
      <c r="A838" s="67"/>
      <c r="B838" s="68"/>
      <c r="C838" s="75" t="s">
        <v>1485</v>
      </c>
      <c r="D838" s="73">
        <v>25</v>
      </c>
      <c r="E838" s="74" t="s">
        <v>2</v>
      </c>
      <c r="F838" s="71"/>
      <c r="G838" s="71"/>
      <c r="H838" s="71"/>
    </row>
    <row r="839" spans="1:8" s="182" customFormat="1">
      <c r="A839" s="67"/>
      <c r="B839" s="68"/>
      <c r="C839" s="75" t="s">
        <v>1452</v>
      </c>
      <c r="D839" s="73">
        <v>15</v>
      </c>
      <c r="E839" s="74" t="s">
        <v>2</v>
      </c>
      <c r="F839" s="71"/>
      <c r="G839" s="71"/>
      <c r="H839" s="71"/>
    </row>
    <row r="840" spans="1:8" s="182" customFormat="1">
      <c r="A840" s="67"/>
      <c r="B840" s="68"/>
      <c r="C840" s="75" t="s">
        <v>1448</v>
      </c>
      <c r="D840" s="73">
        <v>7</v>
      </c>
      <c r="E840" s="74" t="s">
        <v>2</v>
      </c>
      <c r="F840" s="71"/>
      <c r="G840" s="71"/>
      <c r="H840" s="71"/>
    </row>
    <row r="841" spans="1:8" s="182" customFormat="1">
      <c r="A841" s="67"/>
      <c r="B841" s="68"/>
      <c r="C841" s="75" t="s">
        <v>1491</v>
      </c>
      <c r="D841" s="73">
        <v>2</v>
      </c>
      <c r="E841" s="74" t="s">
        <v>2</v>
      </c>
      <c r="F841" s="71"/>
      <c r="G841" s="71"/>
      <c r="H841" s="71"/>
    </row>
    <row r="842" spans="1:8" s="182" customFormat="1">
      <c r="A842" s="67"/>
      <c r="B842" s="68"/>
      <c r="C842" s="75" t="s">
        <v>1472</v>
      </c>
      <c r="D842" s="73">
        <v>2</v>
      </c>
      <c r="E842" s="74" t="s">
        <v>2</v>
      </c>
      <c r="F842" s="71"/>
      <c r="G842" s="71"/>
      <c r="H842" s="71"/>
    </row>
    <row r="843" spans="1:8" s="182" customFormat="1">
      <c r="A843" s="67"/>
      <c r="B843" s="68"/>
      <c r="C843" s="75" t="s">
        <v>1437</v>
      </c>
      <c r="D843" s="73">
        <v>4</v>
      </c>
      <c r="E843" s="74" t="s">
        <v>2</v>
      </c>
      <c r="F843" s="71"/>
      <c r="G843" s="71"/>
      <c r="H843" s="71"/>
    </row>
    <row r="844" spans="1:8" s="182" customFormat="1">
      <c r="A844" s="67"/>
      <c r="B844" s="68"/>
      <c r="C844" s="75" t="s">
        <v>1525</v>
      </c>
      <c r="D844" s="73">
        <v>7</v>
      </c>
      <c r="E844" s="74" t="s">
        <v>2</v>
      </c>
      <c r="F844" s="71"/>
      <c r="G844" s="71"/>
      <c r="H844" s="71"/>
    </row>
    <row r="845" spans="1:8" s="182" customFormat="1">
      <c r="A845" s="67"/>
      <c r="B845" s="68"/>
      <c r="C845" s="75" t="s">
        <v>1469</v>
      </c>
      <c r="D845" s="73">
        <v>2</v>
      </c>
      <c r="E845" s="74" t="s">
        <v>2</v>
      </c>
      <c r="F845" s="71"/>
      <c r="G845" s="71"/>
      <c r="H845" s="71"/>
    </row>
    <row r="846" spans="1:8" s="182" customFormat="1">
      <c r="A846" s="67"/>
      <c r="B846" s="68"/>
      <c r="C846" s="75" t="s">
        <v>1490</v>
      </c>
      <c r="D846" s="73">
        <v>2</v>
      </c>
      <c r="E846" s="74" t="s">
        <v>2</v>
      </c>
      <c r="F846" s="71"/>
      <c r="G846" s="71"/>
      <c r="H846" s="71"/>
    </row>
    <row r="847" spans="1:8" s="182" customFormat="1">
      <c r="A847" s="67"/>
      <c r="B847" s="68"/>
      <c r="C847" s="75" t="s">
        <v>1450</v>
      </c>
      <c r="D847" s="73">
        <v>11</v>
      </c>
      <c r="E847" s="74" t="s">
        <v>2</v>
      </c>
      <c r="F847" s="71"/>
      <c r="G847" s="71"/>
      <c r="H847" s="71"/>
    </row>
    <row r="848" spans="1:8" s="182" customFormat="1">
      <c r="A848" s="67"/>
      <c r="B848" s="68"/>
      <c r="C848" s="75" t="s">
        <v>1436</v>
      </c>
      <c r="D848" s="73">
        <v>3</v>
      </c>
      <c r="E848" s="74" t="s">
        <v>2</v>
      </c>
      <c r="F848" s="71"/>
      <c r="G848" s="71"/>
      <c r="H848" s="71"/>
    </row>
    <row r="849" spans="1:8" s="182" customFormat="1">
      <c r="A849" s="67"/>
      <c r="B849" s="68"/>
      <c r="C849" s="75" t="s">
        <v>1457</v>
      </c>
      <c r="D849" s="73">
        <v>1</v>
      </c>
      <c r="E849" s="74" t="s">
        <v>2</v>
      </c>
      <c r="F849" s="71"/>
      <c r="G849" s="71"/>
      <c r="H849" s="71"/>
    </row>
    <row r="850" spans="1:8" s="182" customFormat="1">
      <c r="A850" s="67"/>
      <c r="B850" s="68"/>
      <c r="C850" s="75" t="s">
        <v>1539</v>
      </c>
      <c r="D850" s="73">
        <v>2</v>
      </c>
      <c r="E850" s="74" t="s">
        <v>2</v>
      </c>
      <c r="F850" s="71"/>
      <c r="G850" s="71"/>
      <c r="H850" s="71"/>
    </row>
    <row r="851" spans="1:8" s="182" customFormat="1">
      <c r="A851" s="67"/>
      <c r="B851" s="68"/>
      <c r="C851" s="75" t="s">
        <v>1447</v>
      </c>
      <c r="D851" s="73">
        <v>3</v>
      </c>
      <c r="E851" s="74" t="s">
        <v>2</v>
      </c>
      <c r="F851" s="71"/>
      <c r="G851" s="71"/>
      <c r="H851" s="71"/>
    </row>
    <row r="852" spans="1:8" s="182" customFormat="1">
      <c r="A852" s="67"/>
      <c r="B852" s="68"/>
      <c r="C852" s="75" t="s">
        <v>1451</v>
      </c>
      <c r="D852" s="73">
        <v>6</v>
      </c>
      <c r="E852" s="74" t="s">
        <v>2</v>
      </c>
      <c r="F852" s="71"/>
      <c r="G852" s="71"/>
      <c r="H852" s="71"/>
    </row>
    <row r="853" spans="1:8" s="182" customFormat="1">
      <c r="A853" s="67"/>
      <c r="B853" s="68"/>
      <c r="C853" s="75" t="s">
        <v>1449</v>
      </c>
      <c r="D853" s="73">
        <v>6</v>
      </c>
      <c r="E853" s="74" t="s">
        <v>2</v>
      </c>
      <c r="F853" s="71"/>
      <c r="G853" s="71"/>
      <c r="H853" s="71"/>
    </row>
    <row r="854" spans="1:8" s="182" customFormat="1">
      <c r="A854" s="67"/>
      <c r="B854" s="68"/>
      <c r="C854" s="75" t="s">
        <v>1658</v>
      </c>
      <c r="D854" s="73">
        <v>1</v>
      </c>
      <c r="E854" s="74" t="s">
        <v>2</v>
      </c>
      <c r="F854" s="71"/>
      <c r="G854" s="71"/>
      <c r="H854" s="71"/>
    </row>
    <row r="855" spans="1:8" s="182" customFormat="1">
      <c r="A855" s="67"/>
      <c r="B855" s="68"/>
      <c r="C855" s="75" t="s">
        <v>1444</v>
      </c>
      <c r="D855" s="73">
        <v>1</v>
      </c>
      <c r="E855" s="74" t="s">
        <v>2</v>
      </c>
      <c r="F855" s="71"/>
      <c r="G855" s="71"/>
      <c r="H855" s="71"/>
    </row>
    <row r="856" spans="1:8" s="182" customFormat="1">
      <c r="A856" s="67"/>
      <c r="B856" s="68"/>
      <c r="C856" s="75" t="s">
        <v>1668</v>
      </c>
      <c r="D856" s="73">
        <v>2</v>
      </c>
      <c r="E856" s="74" t="s">
        <v>2</v>
      </c>
      <c r="F856" s="71"/>
      <c r="G856" s="71"/>
      <c r="H856" s="71"/>
    </row>
    <row r="857" spans="1:8" s="182" customFormat="1">
      <c r="A857" s="67"/>
      <c r="B857" s="68"/>
      <c r="C857" s="75" t="s">
        <v>1492</v>
      </c>
      <c r="D857" s="73">
        <v>3</v>
      </c>
      <c r="E857" s="74" t="s">
        <v>2</v>
      </c>
      <c r="F857" s="71"/>
      <c r="G857" s="71"/>
      <c r="H857" s="71"/>
    </row>
    <row r="858" spans="1:8" s="182" customFormat="1">
      <c r="A858" s="67"/>
      <c r="B858" s="68"/>
      <c r="C858" s="75" t="s">
        <v>1489</v>
      </c>
      <c r="D858" s="73">
        <v>3</v>
      </c>
      <c r="E858" s="74" t="s">
        <v>2</v>
      </c>
      <c r="F858" s="71"/>
      <c r="G858" s="71"/>
      <c r="H858" s="71"/>
    </row>
    <row r="859" spans="1:8" s="182" customFormat="1">
      <c r="A859" s="67"/>
      <c r="B859" s="68"/>
      <c r="C859" s="75" t="s">
        <v>1669</v>
      </c>
      <c r="D859" s="73">
        <v>1</v>
      </c>
      <c r="E859" s="74" t="s">
        <v>2</v>
      </c>
      <c r="F859" s="71"/>
      <c r="G859" s="71"/>
      <c r="H859" s="71"/>
    </row>
    <row r="860" spans="1:8" s="182" customFormat="1">
      <c r="A860" s="67"/>
      <c r="B860" s="68"/>
      <c r="C860" s="75" t="s">
        <v>1441</v>
      </c>
      <c r="D860" s="73">
        <v>1</v>
      </c>
      <c r="E860" s="74" t="s">
        <v>2</v>
      </c>
      <c r="F860" s="71"/>
      <c r="G860" s="71"/>
      <c r="H860" s="71"/>
    </row>
    <row r="861" spans="1:8" s="182" customFormat="1">
      <c r="A861" s="67"/>
      <c r="B861" s="68"/>
      <c r="C861" s="75" t="s">
        <v>1546</v>
      </c>
      <c r="D861" s="73">
        <v>2</v>
      </c>
      <c r="E861" s="74" t="s">
        <v>2</v>
      </c>
      <c r="F861" s="71"/>
      <c r="G861" s="71"/>
      <c r="H861" s="71"/>
    </row>
    <row r="862" spans="1:8" s="182" customFormat="1" ht="15.75" customHeight="1">
      <c r="A862" s="67"/>
      <c r="B862" s="68"/>
      <c r="C862" s="75" t="s">
        <v>1442</v>
      </c>
      <c r="D862" s="73">
        <v>1</v>
      </c>
      <c r="E862" s="74" t="s">
        <v>2</v>
      </c>
      <c r="F862" s="71"/>
      <c r="G862" s="71"/>
      <c r="H862" s="71"/>
    </row>
    <row r="863" spans="1:8" s="182" customFormat="1">
      <c r="A863" s="67"/>
      <c r="B863" s="68"/>
      <c r="C863" s="75" t="s">
        <v>1670</v>
      </c>
      <c r="D863" s="73">
        <v>1</v>
      </c>
      <c r="E863" s="74" t="s">
        <v>2</v>
      </c>
      <c r="F863" s="71"/>
      <c r="G863" s="71"/>
      <c r="H863" s="71"/>
    </row>
    <row r="864" spans="1:8" s="182" customFormat="1" ht="15.75" customHeight="1">
      <c r="A864" s="67"/>
      <c r="B864" s="68"/>
      <c r="C864" s="75" t="s">
        <v>1509</v>
      </c>
      <c r="D864" s="73">
        <v>2</v>
      </c>
      <c r="E864" s="74" t="s">
        <v>2</v>
      </c>
      <c r="F864" s="71"/>
      <c r="G864" s="71"/>
      <c r="H864" s="71"/>
    </row>
    <row r="865" spans="1:8" s="182" customFormat="1">
      <c r="A865" s="67"/>
      <c r="B865" s="68"/>
      <c r="C865" s="75" t="s">
        <v>1497</v>
      </c>
      <c r="D865" s="73">
        <v>1</v>
      </c>
      <c r="E865" s="74" t="s">
        <v>2</v>
      </c>
      <c r="F865" s="71"/>
      <c r="G865" s="71"/>
      <c r="H865" s="71"/>
    </row>
    <row r="866" spans="1:8" s="182" customFormat="1">
      <c r="A866" s="67"/>
      <c r="B866" s="68"/>
      <c r="C866" s="75" t="s">
        <v>1501</v>
      </c>
      <c r="D866" s="73">
        <v>1</v>
      </c>
      <c r="E866" s="74" t="s">
        <v>2</v>
      </c>
      <c r="F866" s="71"/>
      <c r="G866" s="71"/>
      <c r="H866" s="71"/>
    </row>
    <row r="867" spans="1:8" s="182" customFormat="1">
      <c r="A867" s="67"/>
      <c r="B867" s="68"/>
      <c r="C867" s="75" t="s">
        <v>1671</v>
      </c>
      <c r="D867" s="73">
        <v>3</v>
      </c>
      <c r="E867" s="74" t="s">
        <v>2</v>
      </c>
      <c r="F867" s="71"/>
      <c r="G867" s="71"/>
      <c r="H867" s="71"/>
    </row>
    <row r="868" spans="1:8" s="182" customFormat="1">
      <c r="A868" s="67"/>
      <c r="B868" s="68"/>
      <c r="C868" s="75" t="s">
        <v>1672</v>
      </c>
      <c r="D868" s="73">
        <v>1</v>
      </c>
      <c r="E868" s="74" t="s">
        <v>2</v>
      </c>
      <c r="F868" s="71"/>
      <c r="G868" s="71"/>
      <c r="H868" s="71"/>
    </row>
    <row r="869" spans="1:8" s="182" customFormat="1">
      <c r="A869" s="67"/>
      <c r="B869" s="68"/>
      <c r="C869" s="75" t="s">
        <v>1493</v>
      </c>
      <c r="D869" s="73">
        <v>1</v>
      </c>
      <c r="E869" s="74" t="s">
        <v>2</v>
      </c>
      <c r="F869" s="71"/>
      <c r="G869" s="71"/>
      <c r="H869" s="71"/>
    </row>
    <row r="870" spans="1:8" s="182" customFormat="1">
      <c r="A870" s="67"/>
      <c r="B870" s="68"/>
      <c r="C870" s="75" t="s">
        <v>1673</v>
      </c>
      <c r="D870" s="73">
        <v>1</v>
      </c>
      <c r="E870" s="74" t="s">
        <v>2</v>
      </c>
      <c r="F870" s="71"/>
      <c r="G870" s="71"/>
      <c r="H870" s="71"/>
    </row>
    <row r="871" spans="1:8" s="182" customFormat="1">
      <c r="A871" s="67"/>
      <c r="B871" s="68"/>
      <c r="C871" s="75" t="s">
        <v>1540</v>
      </c>
      <c r="D871" s="73">
        <v>6</v>
      </c>
      <c r="E871" s="74" t="s">
        <v>2</v>
      </c>
      <c r="F871" s="71"/>
      <c r="G871" s="71"/>
      <c r="H871" s="71"/>
    </row>
    <row r="872" spans="1:8" s="182" customFormat="1">
      <c r="A872" s="67"/>
      <c r="B872" s="68"/>
      <c r="C872" s="75" t="s">
        <v>1488</v>
      </c>
      <c r="D872" s="73">
        <v>1</v>
      </c>
      <c r="E872" s="74" t="s">
        <v>2</v>
      </c>
      <c r="F872" s="71"/>
      <c r="G872" s="71"/>
      <c r="H872" s="71"/>
    </row>
    <row r="873" spans="1:8" s="182" customFormat="1">
      <c r="A873" s="67"/>
      <c r="B873" s="68"/>
      <c r="C873" s="75" t="s">
        <v>1519</v>
      </c>
      <c r="D873" s="73">
        <v>1</v>
      </c>
      <c r="E873" s="74" t="s">
        <v>2</v>
      </c>
      <c r="F873" s="71"/>
      <c r="G873" s="71"/>
      <c r="H873" s="71"/>
    </row>
    <row r="874" spans="1:8" s="182" customFormat="1">
      <c r="A874" s="67"/>
      <c r="B874" s="68"/>
      <c r="C874" s="75" t="s">
        <v>1674</v>
      </c>
      <c r="D874" s="73">
        <v>1</v>
      </c>
      <c r="E874" s="74" t="s">
        <v>2</v>
      </c>
      <c r="F874" s="71"/>
      <c r="G874" s="71"/>
      <c r="H874" s="71"/>
    </row>
    <row r="875" spans="1:8" s="182" customFormat="1" ht="19.5" customHeight="1">
      <c r="A875" s="67"/>
      <c r="B875" s="68"/>
      <c r="C875" s="75" t="s">
        <v>1696</v>
      </c>
      <c r="D875" s="73">
        <v>1</v>
      </c>
      <c r="E875" s="74" t="s">
        <v>2</v>
      </c>
      <c r="F875" s="71"/>
      <c r="G875" s="71"/>
      <c r="H875" s="71"/>
    </row>
    <row r="876" spans="1:8" s="182" customFormat="1" ht="15" customHeight="1">
      <c r="A876" s="67"/>
      <c r="B876" s="68"/>
      <c r="C876" s="75" t="s">
        <v>1624</v>
      </c>
      <c r="D876" s="73">
        <v>2</v>
      </c>
      <c r="E876" s="74" t="s">
        <v>2</v>
      </c>
      <c r="F876" s="71"/>
      <c r="G876" s="71"/>
      <c r="H876" s="71"/>
    </row>
    <row r="877" spans="1:8" s="182" customFormat="1" ht="15" customHeight="1">
      <c r="A877" s="67"/>
      <c r="B877" s="68"/>
      <c r="C877" s="75" t="s">
        <v>1697</v>
      </c>
      <c r="D877" s="73">
        <v>1</v>
      </c>
      <c r="E877" s="74" t="s">
        <v>2</v>
      </c>
      <c r="F877" s="71"/>
      <c r="G877" s="71"/>
      <c r="H877" s="71"/>
    </row>
    <row r="878" spans="1:8" s="182" customFormat="1" ht="15" customHeight="1">
      <c r="A878" s="67"/>
      <c r="B878" s="68"/>
      <c r="C878" s="75" t="s">
        <v>1698</v>
      </c>
      <c r="D878" s="73">
        <v>1</v>
      </c>
      <c r="E878" s="74" t="s">
        <v>2</v>
      </c>
      <c r="F878" s="71"/>
      <c r="G878" s="71"/>
      <c r="H878" s="71"/>
    </row>
    <row r="879" spans="1:8" s="182" customFormat="1" ht="18" customHeight="1">
      <c r="A879" s="67"/>
      <c r="B879" s="68"/>
      <c r="C879" s="75" t="s">
        <v>1618</v>
      </c>
      <c r="D879" s="73">
        <v>1</v>
      </c>
      <c r="E879" s="74" t="s">
        <v>2</v>
      </c>
      <c r="F879" s="71"/>
      <c r="G879" s="71"/>
      <c r="H879" s="71"/>
    </row>
    <row r="880" spans="1:8" s="182" customFormat="1" ht="16.5" customHeight="1">
      <c r="A880" s="67"/>
      <c r="B880" s="68"/>
      <c r="C880" s="75" t="s">
        <v>1699</v>
      </c>
      <c r="D880" s="73">
        <v>1</v>
      </c>
      <c r="E880" s="74" t="s">
        <v>2</v>
      </c>
      <c r="F880" s="71"/>
      <c r="G880" s="71"/>
      <c r="H880" s="71"/>
    </row>
    <row r="881" spans="1:8" s="182" customFormat="1" ht="17.25" customHeight="1">
      <c r="A881" s="67"/>
      <c r="B881" s="68"/>
      <c r="C881" s="75" t="s">
        <v>1700</v>
      </c>
      <c r="D881" s="73">
        <v>1</v>
      </c>
      <c r="E881" s="74" t="s">
        <v>2</v>
      </c>
      <c r="F881" s="71"/>
      <c r="G881" s="71"/>
      <c r="H881" s="71"/>
    </row>
    <row r="882" spans="1:8" s="182" customFormat="1" ht="15.75" customHeight="1">
      <c r="A882" s="67"/>
      <c r="B882" s="68"/>
      <c r="C882" s="75" t="s">
        <v>1701</v>
      </c>
      <c r="D882" s="73">
        <v>1</v>
      </c>
      <c r="E882" s="74" t="s">
        <v>2</v>
      </c>
      <c r="F882" s="71"/>
      <c r="G882" s="71"/>
      <c r="H882" s="71"/>
    </row>
    <row r="883" spans="1:8" s="182" customFormat="1">
      <c r="A883" s="67"/>
      <c r="B883" s="68"/>
      <c r="C883" s="75" t="s">
        <v>1649</v>
      </c>
      <c r="D883" s="73">
        <v>2</v>
      </c>
      <c r="E883" s="74" t="s">
        <v>2</v>
      </c>
      <c r="F883" s="71"/>
      <c r="G883" s="71"/>
      <c r="H883" s="71"/>
    </row>
    <row r="884" spans="1:8" s="182" customFormat="1">
      <c r="A884" s="67"/>
      <c r="B884" s="68"/>
      <c r="C884" s="75" t="s">
        <v>1702</v>
      </c>
      <c r="D884" s="73">
        <v>3</v>
      </c>
      <c r="E884" s="74" t="s">
        <v>2</v>
      </c>
      <c r="F884" s="71"/>
      <c r="G884" s="71"/>
      <c r="H884" s="71"/>
    </row>
    <row r="885" spans="1:8" s="182" customFormat="1">
      <c r="A885" s="67"/>
      <c r="B885" s="68"/>
      <c r="C885" s="75" t="s">
        <v>1703</v>
      </c>
      <c r="D885" s="73">
        <v>1</v>
      </c>
      <c r="E885" s="74" t="s">
        <v>2</v>
      </c>
      <c r="F885" s="71"/>
      <c r="G885" s="71"/>
      <c r="H885" s="71"/>
    </row>
    <row r="886" spans="1:8" s="182" customFormat="1">
      <c r="A886" s="67"/>
      <c r="B886" s="68"/>
      <c r="C886" s="75" t="s">
        <v>1704</v>
      </c>
      <c r="D886" s="73">
        <v>1</v>
      </c>
      <c r="E886" s="74" t="s">
        <v>2</v>
      </c>
      <c r="F886" s="71"/>
      <c r="G886" s="71"/>
      <c r="H886" s="71"/>
    </row>
    <row r="887" spans="1:8" s="182" customFormat="1">
      <c r="A887" s="67"/>
      <c r="B887" s="68"/>
      <c r="C887" s="75" t="s">
        <v>1617</v>
      </c>
      <c r="D887" s="73">
        <v>4</v>
      </c>
      <c r="E887" s="74" t="s">
        <v>2</v>
      </c>
      <c r="F887" s="71"/>
      <c r="G887" s="71"/>
      <c r="H887" s="71"/>
    </row>
    <row r="888" spans="1:8" s="182" customFormat="1">
      <c r="A888" s="67"/>
      <c r="B888" s="68"/>
      <c r="C888" s="75" t="s">
        <v>1601</v>
      </c>
      <c r="D888" s="73">
        <v>3</v>
      </c>
      <c r="E888" s="74" t="s">
        <v>2</v>
      </c>
      <c r="F888" s="71"/>
      <c r="G888" s="71"/>
      <c r="H888" s="71"/>
    </row>
    <row r="889" spans="1:8" s="182" customFormat="1">
      <c r="A889" s="67"/>
      <c r="B889" s="68"/>
      <c r="C889" s="75" t="s">
        <v>1705</v>
      </c>
      <c r="D889" s="73">
        <v>2</v>
      </c>
      <c r="E889" s="74" t="s">
        <v>2</v>
      </c>
      <c r="F889" s="71"/>
      <c r="G889" s="71"/>
      <c r="H889" s="71"/>
    </row>
    <row r="890" spans="1:8" s="182" customFormat="1">
      <c r="A890" s="67"/>
      <c r="B890" s="68"/>
      <c r="C890" s="75" t="s">
        <v>1600</v>
      </c>
      <c r="D890" s="73">
        <v>1</v>
      </c>
      <c r="E890" s="74" t="s">
        <v>2</v>
      </c>
      <c r="F890" s="71"/>
      <c r="G890" s="71"/>
      <c r="H890" s="71"/>
    </row>
    <row r="891" spans="1:8" s="182" customFormat="1">
      <c r="A891" s="67"/>
      <c r="B891" s="68"/>
      <c r="C891" s="75" t="s">
        <v>1640</v>
      </c>
      <c r="D891" s="73">
        <v>4</v>
      </c>
      <c r="E891" s="74" t="s">
        <v>2</v>
      </c>
      <c r="F891" s="71"/>
      <c r="G891" s="71"/>
      <c r="H891" s="71"/>
    </row>
    <row r="892" spans="1:8" s="182" customFormat="1">
      <c r="A892" s="67"/>
      <c r="B892" s="68"/>
      <c r="C892" s="75" t="s">
        <v>1653</v>
      </c>
      <c r="D892" s="73">
        <v>2</v>
      </c>
      <c r="E892" s="74" t="s">
        <v>2</v>
      </c>
      <c r="F892" s="71"/>
      <c r="G892" s="71"/>
      <c r="H892" s="71"/>
    </row>
    <row r="893" spans="1:8" s="182" customFormat="1">
      <c r="A893" s="67"/>
      <c r="B893" s="68"/>
      <c r="C893" s="75" t="s">
        <v>1641</v>
      </c>
      <c r="D893" s="73">
        <v>2</v>
      </c>
      <c r="E893" s="74" t="s">
        <v>2</v>
      </c>
      <c r="F893" s="71"/>
      <c r="G893" s="71"/>
      <c r="H893" s="71"/>
    </row>
    <row r="894" spans="1:8" s="182" customFormat="1">
      <c r="A894" s="67"/>
      <c r="B894" s="68"/>
      <c r="C894" s="75" t="s">
        <v>1616</v>
      </c>
      <c r="D894" s="73">
        <v>2</v>
      </c>
      <c r="E894" s="74" t="s">
        <v>2</v>
      </c>
      <c r="F894" s="71"/>
      <c r="G894" s="71"/>
      <c r="H894" s="71"/>
    </row>
    <row r="895" spans="1:8" s="182" customFormat="1">
      <c r="A895" s="67"/>
      <c r="B895" s="68"/>
      <c r="C895" s="75" t="s">
        <v>1644</v>
      </c>
      <c r="D895" s="73">
        <v>2</v>
      </c>
      <c r="E895" s="74" t="s">
        <v>2</v>
      </c>
      <c r="F895" s="71"/>
      <c r="G895" s="71"/>
      <c r="H895" s="71"/>
    </row>
    <row r="896" spans="1:8" s="182" customFormat="1">
      <c r="A896" s="67"/>
      <c r="B896" s="68"/>
      <c r="C896" s="75" t="s">
        <v>1627</v>
      </c>
      <c r="D896" s="73">
        <v>7</v>
      </c>
      <c r="E896" s="74" t="s">
        <v>2</v>
      </c>
      <c r="F896" s="71"/>
      <c r="G896" s="71"/>
      <c r="H896" s="71"/>
    </row>
    <row r="897" spans="1:8" s="182" customFormat="1">
      <c r="A897" s="67"/>
      <c r="B897" s="68"/>
      <c r="C897" s="75" t="s">
        <v>1629</v>
      </c>
      <c r="D897" s="73">
        <v>1</v>
      </c>
      <c r="E897" s="74" t="s">
        <v>2</v>
      </c>
      <c r="F897" s="71"/>
      <c r="G897" s="71"/>
      <c r="H897" s="71"/>
    </row>
    <row r="898" spans="1:8" s="182" customFormat="1">
      <c r="A898" s="67"/>
      <c r="B898" s="68"/>
      <c r="C898" s="75" t="s">
        <v>1635</v>
      </c>
      <c r="D898" s="73">
        <v>8</v>
      </c>
      <c r="E898" s="74" t="s">
        <v>2</v>
      </c>
      <c r="F898" s="71"/>
      <c r="G898" s="71"/>
      <c r="H898" s="71"/>
    </row>
    <row r="899" spans="1:8" s="182" customFormat="1">
      <c r="A899" s="67"/>
      <c r="B899" s="68"/>
      <c r="C899" s="75" t="s">
        <v>1706</v>
      </c>
      <c r="D899" s="73">
        <v>1</v>
      </c>
      <c r="E899" s="74" t="s">
        <v>2</v>
      </c>
      <c r="F899" s="71"/>
      <c r="G899" s="71"/>
      <c r="H899" s="71"/>
    </row>
    <row r="900" spans="1:8" s="182" customFormat="1">
      <c r="A900" s="67"/>
      <c r="B900" s="68"/>
      <c r="C900" s="75" t="s">
        <v>1602</v>
      </c>
      <c r="D900" s="73">
        <v>3</v>
      </c>
      <c r="E900" s="74" t="s">
        <v>2</v>
      </c>
      <c r="F900" s="71"/>
      <c r="G900" s="71"/>
      <c r="H900" s="71"/>
    </row>
    <row r="901" spans="1:8" s="182" customFormat="1">
      <c r="A901" s="67"/>
      <c r="B901" s="68"/>
      <c r="C901" s="75" t="s">
        <v>1648</v>
      </c>
      <c r="D901" s="73">
        <v>7</v>
      </c>
      <c r="E901" s="74" t="s">
        <v>2</v>
      </c>
      <c r="F901" s="71"/>
      <c r="G901" s="71"/>
      <c r="H901" s="71"/>
    </row>
    <row r="902" spans="1:8" s="182" customFormat="1">
      <c r="A902" s="67"/>
      <c r="B902" s="68"/>
      <c r="C902" s="75" t="s">
        <v>1707</v>
      </c>
      <c r="D902" s="73">
        <v>1</v>
      </c>
      <c r="E902" s="74" t="s">
        <v>2</v>
      </c>
      <c r="F902" s="71"/>
      <c r="G902" s="71"/>
      <c r="H902" s="71"/>
    </row>
    <row r="903" spans="1:8" s="182" customFormat="1">
      <c r="A903" s="67"/>
      <c r="B903" s="68"/>
      <c r="C903" s="75" t="s">
        <v>1708</v>
      </c>
      <c r="D903" s="73">
        <v>3</v>
      </c>
      <c r="E903" s="74" t="s">
        <v>2</v>
      </c>
      <c r="F903" s="71"/>
      <c r="G903" s="71"/>
      <c r="H903" s="71"/>
    </row>
    <row r="904" spans="1:8" s="182" customFormat="1">
      <c r="A904" s="67"/>
      <c r="B904" s="68"/>
      <c r="C904" s="75" t="s">
        <v>1709</v>
      </c>
      <c r="D904" s="73">
        <v>1</v>
      </c>
      <c r="E904" s="74" t="s">
        <v>2</v>
      </c>
      <c r="F904" s="71"/>
      <c r="G904" s="71"/>
      <c r="H904" s="71"/>
    </row>
    <row r="905" spans="1:8" s="182" customFormat="1">
      <c r="A905" s="67"/>
      <c r="B905" s="68"/>
      <c r="C905" s="75" t="s">
        <v>1626</v>
      </c>
      <c r="D905" s="73">
        <v>5</v>
      </c>
      <c r="E905" s="74" t="s">
        <v>2</v>
      </c>
      <c r="F905" s="71"/>
      <c r="G905" s="71"/>
      <c r="H905" s="71"/>
    </row>
    <row r="906" spans="1:8" s="182" customFormat="1">
      <c r="A906" s="67"/>
      <c r="B906" s="68"/>
      <c r="C906" s="75" t="s">
        <v>1628</v>
      </c>
      <c r="D906" s="73">
        <v>7</v>
      </c>
      <c r="E906" s="74" t="s">
        <v>2</v>
      </c>
      <c r="F906" s="71"/>
      <c r="G906" s="71"/>
      <c r="H906" s="71"/>
    </row>
    <row r="907" spans="1:8" s="182" customFormat="1">
      <c r="A907" s="67"/>
      <c r="B907" s="68"/>
      <c r="C907" s="75" t="s">
        <v>1634</v>
      </c>
      <c r="D907" s="73">
        <v>4</v>
      </c>
      <c r="E907" s="74" t="s">
        <v>2</v>
      </c>
      <c r="F907" s="71"/>
      <c r="G907" s="71"/>
      <c r="H907" s="71"/>
    </row>
    <row r="908" spans="1:8" s="182" customFormat="1">
      <c r="A908" s="67"/>
      <c r="B908" s="68"/>
      <c r="C908" s="75" t="s">
        <v>1710</v>
      </c>
      <c r="D908" s="73">
        <v>33</v>
      </c>
      <c r="E908" s="74" t="s">
        <v>2</v>
      </c>
      <c r="F908" s="71"/>
      <c r="G908" s="71"/>
      <c r="H908" s="71"/>
    </row>
    <row r="909" spans="1:8" s="182" customFormat="1">
      <c r="A909" s="67"/>
      <c r="B909" s="68"/>
      <c r="C909" s="75" t="s">
        <v>1603</v>
      </c>
      <c r="D909" s="73">
        <v>26</v>
      </c>
      <c r="E909" s="74" t="s">
        <v>2</v>
      </c>
      <c r="F909" s="71"/>
      <c r="G909" s="71"/>
      <c r="H909" s="71"/>
    </row>
    <row r="910" spans="1:8" s="182" customFormat="1">
      <c r="A910" s="67"/>
      <c r="B910" s="68"/>
      <c r="C910" s="75" t="s">
        <v>1604</v>
      </c>
      <c r="D910" s="73">
        <v>11</v>
      </c>
      <c r="E910" s="74" t="s">
        <v>2</v>
      </c>
      <c r="F910" s="71"/>
      <c r="G910" s="71"/>
      <c r="H910" s="71"/>
    </row>
    <row r="911" spans="1:8" s="182" customFormat="1">
      <c r="A911" s="67"/>
      <c r="B911" s="68"/>
      <c r="C911" s="75" t="s">
        <v>1711</v>
      </c>
      <c r="D911" s="73">
        <v>4</v>
      </c>
      <c r="E911" s="74" t="s">
        <v>2</v>
      </c>
      <c r="F911" s="71"/>
      <c r="G911" s="71"/>
      <c r="H911" s="71"/>
    </row>
    <row r="912" spans="1:8" s="182" customFormat="1">
      <c r="A912" s="67"/>
      <c r="B912" s="68"/>
      <c r="C912" s="75" t="s">
        <v>1712</v>
      </c>
      <c r="D912" s="73">
        <v>1</v>
      </c>
      <c r="E912" s="74" t="s">
        <v>2</v>
      </c>
      <c r="F912" s="71"/>
      <c r="G912" s="71"/>
      <c r="H912" s="71"/>
    </row>
    <row r="913" spans="1:8" s="182" customFormat="1">
      <c r="A913" s="67"/>
      <c r="B913" s="68"/>
      <c r="C913" s="75" t="s">
        <v>1620</v>
      </c>
      <c r="D913" s="73">
        <v>5</v>
      </c>
      <c r="E913" s="74" t="s">
        <v>2</v>
      </c>
      <c r="F913" s="71"/>
      <c r="G913" s="71"/>
      <c r="H913" s="71"/>
    </row>
    <row r="914" spans="1:8" s="182" customFormat="1">
      <c r="A914" s="67"/>
      <c r="B914" s="68"/>
      <c r="C914" s="75" t="s">
        <v>1606</v>
      </c>
      <c r="D914" s="73">
        <v>47</v>
      </c>
      <c r="E914" s="74" t="s">
        <v>2</v>
      </c>
      <c r="F914" s="71"/>
      <c r="G914" s="71"/>
      <c r="H914" s="71"/>
    </row>
    <row r="915" spans="1:8" s="182" customFormat="1">
      <c r="A915" s="67"/>
      <c r="B915" s="68"/>
      <c r="C915" s="75" t="s">
        <v>1645</v>
      </c>
      <c r="D915" s="73">
        <v>7</v>
      </c>
      <c r="E915" s="74" t="s">
        <v>2</v>
      </c>
      <c r="F915" s="71"/>
      <c r="G915" s="71"/>
      <c r="H915" s="71"/>
    </row>
    <row r="916" spans="1:8" s="182" customFormat="1" ht="15.75" customHeight="1">
      <c r="A916" s="67"/>
      <c r="B916" s="68"/>
      <c r="C916" s="75" t="s">
        <v>1613</v>
      </c>
      <c r="D916" s="73">
        <v>78</v>
      </c>
      <c r="E916" s="74" t="s">
        <v>2</v>
      </c>
      <c r="F916" s="71"/>
      <c r="G916" s="71"/>
      <c r="H916" s="71"/>
    </row>
    <row r="917" spans="1:8" s="182" customFormat="1">
      <c r="A917" s="67"/>
      <c r="B917" s="68"/>
      <c r="C917" s="75" t="s">
        <v>1638</v>
      </c>
      <c r="D917" s="73">
        <v>67</v>
      </c>
      <c r="E917" s="74" t="s">
        <v>2</v>
      </c>
      <c r="F917" s="71"/>
      <c r="G917" s="71"/>
      <c r="H917" s="71"/>
    </row>
    <row r="918" spans="1:8" s="182" customFormat="1" ht="15.75" customHeight="1">
      <c r="A918" s="67"/>
      <c r="B918" s="68"/>
      <c r="C918" s="75" t="s">
        <v>1647</v>
      </c>
      <c r="D918" s="73">
        <v>38</v>
      </c>
      <c r="E918" s="74" t="s">
        <v>2</v>
      </c>
      <c r="F918" s="71"/>
      <c r="G918" s="71"/>
      <c r="H918" s="71"/>
    </row>
    <row r="919" spans="1:8" s="182" customFormat="1">
      <c r="A919" s="67"/>
      <c r="B919" s="68"/>
      <c r="C919" s="75" t="s">
        <v>1605</v>
      </c>
      <c r="D919" s="73">
        <v>276</v>
      </c>
      <c r="E919" s="74" t="s">
        <v>2</v>
      </c>
      <c r="F919" s="71"/>
      <c r="G919" s="71"/>
      <c r="H919" s="71"/>
    </row>
    <row r="920" spans="1:8" s="182" customFormat="1">
      <c r="A920" s="67"/>
      <c r="B920" s="68"/>
      <c r="C920" s="75" t="s">
        <v>1630</v>
      </c>
      <c r="D920" s="73">
        <v>33</v>
      </c>
      <c r="E920" s="74" t="s">
        <v>2</v>
      </c>
      <c r="F920" s="71"/>
      <c r="G920" s="71"/>
      <c r="H920" s="71"/>
    </row>
    <row r="921" spans="1:8" s="182" customFormat="1">
      <c r="A921" s="67"/>
      <c r="B921" s="68"/>
      <c r="C921" s="75" t="s">
        <v>1713</v>
      </c>
      <c r="D921" s="73">
        <v>8</v>
      </c>
      <c r="E921" s="74" t="s">
        <v>2</v>
      </c>
      <c r="F921" s="71"/>
      <c r="G921" s="71"/>
      <c r="H921" s="71"/>
    </row>
    <row r="922" spans="1:8" s="182" customFormat="1">
      <c r="A922" s="67"/>
      <c r="B922" s="68"/>
      <c r="C922" s="75" t="s">
        <v>1596</v>
      </c>
      <c r="D922" s="73">
        <v>1</v>
      </c>
      <c r="E922" s="74" t="s">
        <v>2</v>
      </c>
      <c r="F922" s="71"/>
      <c r="G922" s="71"/>
      <c r="H922" s="71"/>
    </row>
    <row r="923" spans="1:8" s="182" customFormat="1">
      <c r="A923" s="67"/>
      <c r="B923" s="68"/>
      <c r="C923" s="75" t="s">
        <v>1693</v>
      </c>
      <c r="D923" s="73">
        <v>277</v>
      </c>
      <c r="E923" s="74" t="s">
        <v>2</v>
      </c>
      <c r="F923" s="71"/>
      <c r="G923" s="71"/>
      <c r="H923" s="71"/>
    </row>
    <row r="924" spans="1:8" s="182" customFormat="1" ht="19.5" customHeight="1">
      <c r="A924" s="67"/>
      <c r="B924" s="68"/>
      <c r="C924" s="75" t="s">
        <v>1622</v>
      </c>
      <c r="D924" s="73">
        <v>1</v>
      </c>
      <c r="E924" s="74" t="s">
        <v>2</v>
      </c>
      <c r="F924" s="71"/>
      <c r="G924" s="71"/>
      <c r="H924" s="71"/>
    </row>
    <row r="925" spans="1:8" s="182" customFormat="1" ht="15.75" customHeight="1">
      <c r="A925" s="67"/>
      <c r="B925" s="68"/>
      <c r="C925" s="75" t="s">
        <v>1714</v>
      </c>
      <c r="D925" s="73">
        <v>1</v>
      </c>
      <c r="E925" s="74" t="s">
        <v>2</v>
      </c>
      <c r="F925" s="71"/>
      <c r="G925" s="71"/>
      <c r="H925" s="71"/>
    </row>
    <row r="926" spans="1:8" s="182" customFormat="1">
      <c r="A926" s="67"/>
      <c r="B926" s="68"/>
      <c r="C926" s="75" t="s">
        <v>1728</v>
      </c>
      <c r="D926" s="73">
        <v>1</v>
      </c>
      <c r="E926" s="74" t="s">
        <v>2</v>
      </c>
      <c r="F926" s="71"/>
      <c r="G926" s="71"/>
      <c r="H926" s="71"/>
    </row>
    <row r="927" spans="1:8" s="182" customFormat="1">
      <c r="A927" s="67"/>
      <c r="B927" s="68"/>
      <c r="C927" s="75" t="s">
        <v>1729</v>
      </c>
      <c r="D927" s="73">
        <v>1</v>
      </c>
      <c r="E927" s="74" t="s">
        <v>2</v>
      </c>
      <c r="F927" s="71"/>
      <c r="G927" s="71"/>
      <c r="H927" s="71"/>
    </row>
    <row r="928" spans="1:8" s="182" customFormat="1">
      <c r="A928" s="67"/>
      <c r="B928" s="68"/>
      <c r="C928" s="75" t="s">
        <v>1730</v>
      </c>
      <c r="D928" s="73">
        <v>1</v>
      </c>
      <c r="E928" s="74" t="s">
        <v>2</v>
      </c>
      <c r="F928" s="71"/>
      <c r="G928" s="71"/>
      <c r="H928" s="71"/>
    </row>
    <row r="929" spans="1:8" s="182" customFormat="1">
      <c r="A929" s="67"/>
      <c r="B929" s="68"/>
      <c r="C929" s="75" t="s">
        <v>1731</v>
      </c>
      <c r="D929" s="73">
        <v>1</v>
      </c>
      <c r="E929" s="74" t="s">
        <v>2</v>
      </c>
      <c r="F929" s="71"/>
      <c r="G929" s="71"/>
      <c r="H929" s="71"/>
    </row>
    <row r="930" spans="1:8" s="182" customFormat="1">
      <c r="A930" s="67"/>
      <c r="B930" s="68"/>
      <c r="C930" s="75" t="s">
        <v>1732</v>
      </c>
      <c r="D930" s="73">
        <v>2</v>
      </c>
      <c r="E930" s="74" t="s">
        <v>2</v>
      </c>
      <c r="F930" s="71"/>
      <c r="G930" s="71"/>
      <c r="H930" s="71"/>
    </row>
    <row r="931" spans="1:8" s="182" customFormat="1">
      <c r="A931" s="67"/>
      <c r="B931" s="68"/>
      <c r="C931" s="75" t="s">
        <v>1703</v>
      </c>
      <c r="D931" s="73">
        <v>1</v>
      </c>
      <c r="E931" s="74" t="s">
        <v>2</v>
      </c>
      <c r="F931" s="71"/>
      <c r="G931" s="71"/>
      <c r="H931" s="71"/>
    </row>
    <row r="932" spans="1:8" s="182" customFormat="1">
      <c r="A932" s="67"/>
      <c r="B932" s="68"/>
      <c r="C932" s="75" t="s">
        <v>1584</v>
      </c>
      <c r="D932" s="73">
        <v>5</v>
      </c>
      <c r="E932" s="74" t="s">
        <v>2</v>
      </c>
      <c r="F932" s="71"/>
      <c r="G932" s="71"/>
      <c r="H932" s="71"/>
    </row>
    <row r="933" spans="1:8" s="182" customFormat="1">
      <c r="A933" s="67"/>
      <c r="B933" s="68"/>
      <c r="C933" s="75" t="s">
        <v>1717</v>
      </c>
      <c r="D933" s="73">
        <v>3</v>
      </c>
      <c r="E933" s="74" t="s">
        <v>2</v>
      </c>
      <c r="F933" s="71"/>
      <c r="G933" s="71"/>
      <c r="H933" s="71"/>
    </row>
    <row r="934" spans="1:8" s="182" customFormat="1">
      <c r="A934" s="67"/>
      <c r="B934" s="68"/>
      <c r="C934" s="75" t="s">
        <v>1718</v>
      </c>
      <c r="D934" s="73">
        <v>1</v>
      </c>
      <c r="E934" s="74" t="s">
        <v>2</v>
      </c>
      <c r="F934" s="71"/>
      <c r="G934" s="71"/>
      <c r="H934" s="71"/>
    </row>
    <row r="935" spans="1:8" s="182" customFormat="1">
      <c r="A935" s="67"/>
      <c r="B935" s="68"/>
      <c r="C935" s="75" t="s">
        <v>1733</v>
      </c>
      <c r="D935" s="73">
        <v>1</v>
      </c>
      <c r="E935" s="74" t="s">
        <v>2</v>
      </c>
      <c r="F935" s="71"/>
      <c r="G935" s="71"/>
      <c r="H935" s="71"/>
    </row>
    <row r="936" spans="1:8" s="182" customFormat="1">
      <c r="A936" s="67"/>
      <c r="B936" s="68"/>
      <c r="C936" s="75" t="s">
        <v>1734</v>
      </c>
      <c r="D936" s="73">
        <v>1</v>
      </c>
      <c r="E936" s="74" t="s">
        <v>2</v>
      </c>
      <c r="F936" s="71"/>
      <c r="G936" s="71"/>
      <c r="H936" s="71"/>
    </row>
    <row r="937" spans="1:8" s="182" customFormat="1">
      <c r="A937" s="67"/>
      <c r="B937" s="68"/>
      <c r="C937" s="75" t="s">
        <v>1722</v>
      </c>
      <c r="D937" s="73">
        <v>5</v>
      </c>
      <c r="E937" s="74" t="s">
        <v>2</v>
      </c>
      <c r="F937" s="71"/>
      <c r="G937" s="71"/>
      <c r="H937" s="71"/>
    </row>
    <row r="938" spans="1:8" s="182" customFormat="1">
      <c r="A938" s="67"/>
      <c r="B938" s="68"/>
      <c r="C938" s="75" t="s">
        <v>1735</v>
      </c>
      <c r="D938" s="73">
        <v>1</v>
      </c>
      <c r="E938" s="74" t="s">
        <v>2</v>
      </c>
      <c r="F938" s="71"/>
      <c r="G938" s="71"/>
      <c r="H938" s="71"/>
    </row>
    <row r="939" spans="1:8" s="182" customFormat="1">
      <c r="A939" s="67"/>
      <c r="B939" s="68"/>
      <c r="C939" s="75" t="s">
        <v>1736</v>
      </c>
      <c r="D939" s="73">
        <v>2</v>
      </c>
      <c r="E939" s="74" t="s">
        <v>2</v>
      </c>
      <c r="F939" s="71"/>
      <c r="G939" s="71"/>
      <c r="H939" s="71"/>
    </row>
    <row r="940" spans="1:8" s="182" customFormat="1">
      <c r="A940" s="67"/>
      <c r="B940" s="68"/>
      <c r="C940" s="75" t="s">
        <v>1737</v>
      </c>
      <c r="D940" s="73">
        <v>3</v>
      </c>
      <c r="E940" s="74" t="s">
        <v>2</v>
      </c>
      <c r="F940" s="71"/>
      <c r="G940" s="71"/>
      <c r="H940" s="71"/>
    </row>
    <row r="941" spans="1:8" s="182" customFormat="1">
      <c r="A941" s="67"/>
      <c r="B941" s="68"/>
      <c r="C941" s="75" t="s">
        <v>1652</v>
      </c>
      <c r="D941" s="73">
        <v>2</v>
      </c>
      <c r="E941" s="74" t="s">
        <v>2</v>
      </c>
      <c r="F941" s="71"/>
      <c r="G941" s="71"/>
      <c r="H941" s="71"/>
    </row>
    <row r="942" spans="1:8" s="182" customFormat="1">
      <c r="A942" s="67"/>
      <c r="B942" s="68"/>
      <c r="C942" s="75" t="s">
        <v>1738</v>
      </c>
      <c r="D942" s="73">
        <v>1</v>
      </c>
      <c r="E942" s="74" t="s">
        <v>2</v>
      </c>
      <c r="F942" s="71"/>
      <c r="G942" s="71"/>
      <c r="H942" s="71"/>
    </row>
    <row r="943" spans="1:8" s="182" customFormat="1">
      <c r="A943" s="67"/>
      <c r="B943" s="68"/>
      <c r="C943" s="75" t="s">
        <v>1726</v>
      </c>
      <c r="D943" s="73">
        <v>1</v>
      </c>
      <c r="E943" s="74" t="s">
        <v>2</v>
      </c>
      <c r="F943" s="71"/>
      <c r="G943" s="71"/>
      <c r="H943" s="71"/>
    </row>
    <row r="944" spans="1:8" s="182" customFormat="1">
      <c r="A944" s="67"/>
      <c r="B944" s="68"/>
      <c r="C944" s="75" t="s">
        <v>1739</v>
      </c>
      <c r="D944" s="73">
        <v>1</v>
      </c>
      <c r="E944" s="74" t="s">
        <v>2</v>
      </c>
      <c r="F944" s="71"/>
      <c r="G944" s="71"/>
      <c r="H944" s="71"/>
    </row>
    <row r="945" spans="1:8" s="182" customFormat="1">
      <c r="A945" s="67"/>
      <c r="B945" s="68"/>
      <c r="C945" s="75" t="s">
        <v>1633</v>
      </c>
      <c r="D945" s="73">
        <v>3</v>
      </c>
      <c r="E945" s="74" t="s">
        <v>2</v>
      </c>
      <c r="F945" s="71"/>
      <c r="G945" s="71"/>
      <c r="H945" s="71"/>
    </row>
    <row r="946" spans="1:8" s="182" customFormat="1">
      <c r="A946" s="67"/>
      <c r="B946" s="68"/>
      <c r="C946" s="75" t="s">
        <v>1644</v>
      </c>
      <c r="D946" s="73">
        <v>1</v>
      </c>
      <c r="E946" s="74" t="s">
        <v>2</v>
      </c>
      <c r="F946" s="71"/>
      <c r="G946" s="71"/>
      <c r="H946" s="71"/>
    </row>
    <row r="947" spans="1:8" s="182" customFormat="1">
      <c r="A947" s="67"/>
      <c r="B947" s="68"/>
      <c r="C947" s="75" t="s">
        <v>1692</v>
      </c>
      <c r="D947" s="73">
        <v>3</v>
      </c>
      <c r="E947" s="74" t="s">
        <v>2</v>
      </c>
      <c r="F947" s="71"/>
      <c r="G947" s="71"/>
      <c r="H947" s="71"/>
    </row>
    <row r="948" spans="1:8" s="182" customFormat="1">
      <c r="A948" s="67"/>
      <c r="B948" s="68"/>
      <c r="C948" s="75" t="s">
        <v>1740</v>
      </c>
      <c r="D948" s="73">
        <v>5</v>
      </c>
      <c r="E948" s="74" t="s">
        <v>2</v>
      </c>
      <c r="F948" s="71"/>
      <c r="G948" s="71"/>
      <c r="H948" s="71"/>
    </row>
    <row r="949" spans="1:8" s="182" customFormat="1" ht="15.75" customHeight="1">
      <c r="A949" s="67"/>
      <c r="B949" s="68"/>
      <c r="C949" s="75" t="s">
        <v>1629</v>
      </c>
      <c r="D949" s="73">
        <v>5</v>
      </c>
      <c r="E949" s="74" t="s">
        <v>2</v>
      </c>
      <c r="F949" s="71"/>
      <c r="G949" s="71"/>
      <c r="H949" s="71"/>
    </row>
    <row r="950" spans="1:8" s="182" customFormat="1">
      <c r="A950" s="67"/>
      <c r="B950" s="68"/>
      <c r="C950" s="75" t="s">
        <v>1635</v>
      </c>
      <c r="D950" s="73">
        <v>1</v>
      </c>
      <c r="E950" s="74" t="s">
        <v>2</v>
      </c>
      <c r="F950" s="71"/>
      <c r="G950" s="71"/>
      <c r="H950" s="71"/>
    </row>
    <row r="951" spans="1:8" s="182" customFormat="1" ht="15.75" customHeight="1">
      <c r="A951" s="67"/>
      <c r="B951" s="68"/>
      <c r="C951" s="75" t="s">
        <v>1741</v>
      </c>
      <c r="D951" s="73">
        <v>1</v>
      </c>
      <c r="E951" s="74" t="s">
        <v>2</v>
      </c>
      <c r="F951" s="71"/>
      <c r="G951" s="71"/>
      <c r="H951" s="71"/>
    </row>
    <row r="952" spans="1:8" s="182" customFormat="1">
      <c r="A952" s="67"/>
      <c r="B952" s="68"/>
      <c r="C952" s="75" t="s">
        <v>1742</v>
      </c>
      <c r="D952" s="73">
        <v>1</v>
      </c>
      <c r="E952" s="74" t="s">
        <v>2</v>
      </c>
      <c r="F952" s="71"/>
      <c r="G952" s="71"/>
      <c r="H952" s="71"/>
    </row>
    <row r="953" spans="1:8" s="182" customFormat="1">
      <c r="A953" s="67"/>
      <c r="B953" s="68"/>
      <c r="C953" s="75" t="s">
        <v>1743</v>
      </c>
      <c r="D953" s="73">
        <v>5</v>
      </c>
      <c r="E953" s="74" t="s">
        <v>2</v>
      </c>
      <c r="F953" s="71"/>
      <c r="G953" s="71"/>
      <c r="H953" s="71"/>
    </row>
    <row r="954" spans="1:8" s="182" customFormat="1">
      <c r="A954" s="67"/>
      <c r="B954" s="68"/>
      <c r="C954" s="75" t="s">
        <v>1727</v>
      </c>
      <c r="D954" s="73">
        <v>9</v>
      </c>
      <c r="E954" s="74" t="s">
        <v>2</v>
      </c>
      <c r="F954" s="71"/>
      <c r="G954" s="71"/>
      <c r="H954" s="71"/>
    </row>
    <row r="955" spans="1:8" s="182" customFormat="1">
      <c r="A955" s="67"/>
      <c r="B955" s="68"/>
      <c r="C955" s="75" t="s">
        <v>1724</v>
      </c>
      <c r="D955" s="73">
        <v>8</v>
      </c>
      <c r="E955" s="74" t="s">
        <v>2</v>
      </c>
      <c r="F955" s="71"/>
      <c r="G955" s="71"/>
      <c r="H955" s="71"/>
    </row>
    <row r="956" spans="1:8" s="182" customFormat="1">
      <c r="A956" s="67"/>
      <c r="B956" s="68"/>
      <c r="C956" s="75" t="s">
        <v>1706</v>
      </c>
      <c r="D956" s="73">
        <v>3</v>
      </c>
      <c r="E956" s="74" t="s">
        <v>2</v>
      </c>
      <c r="F956" s="71"/>
      <c r="G956" s="71"/>
      <c r="H956" s="71"/>
    </row>
    <row r="957" spans="1:8" s="182" customFormat="1">
      <c r="A957" s="67"/>
      <c r="B957" s="68"/>
      <c r="C957" s="75" t="s">
        <v>1602</v>
      </c>
      <c r="D957" s="73">
        <v>4</v>
      </c>
      <c r="E957" s="74" t="s">
        <v>2</v>
      </c>
      <c r="F957" s="71"/>
      <c r="G957" s="71"/>
      <c r="H957" s="71"/>
    </row>
    <row r="958" spans="1:8" s="182" customFormat="1">
      <c r="A958" s="67"/>
      <c r="B958" s="68"/>
      <c r="C958" s="75" t="s">
        <v>1648</v>
      </c>
      <c r="D958" s="73">
        <v>1</v>
      </c>
      <c r="E958" s="74" t="s">
        <v>2</v>
      </c>
      <c r="F958" s="71"/>
      <c r="G958" s="71"/>
      <c r="H958" s="71"/>
    </row>
    <row r="959" spans="1:8" s="182" customFormat="1">
      <c r="A959" s="67"/>
      <c r="B959" s="68"/>
      <c r="C959" s="75" t="s">
        <v>1707</v>
      </c>
      <c r="D959" s="73">
        <v>3</v>
      </c>
      <c r="E959" s="74" t="s">
        <v>2</v>
      </c>
      <c r="F959" s="71"/>
      <c r="G959" s="71"/>
      <c r="H959" s="71"/>
    </row>
    <row r="960" spans="1:8" s="182" customFormat="1">
      <c r="A960" s="67"/>
      <c r="B960" s="68"/>
      <c r="C960" s="75" t="s">
        <v>1744</v>
      </c>
      <c r="D960" s="73">
        <v>5</v>
      </c>
      <c r="E960" s="74" t="s">
        <v>2</v>
      </c>
      <c r="F960" s="71"/>
      <c r="G960" s="71"/>
      <c r="H960" s="71"/>
    </row>
    <row r="961" spans="1:8" s="182" customFormat="1">
      <c r="A961" s="67"/>
      <c r="B961" s="68"/>
      <c r="C961" s="75" t="s">
        <v>1709</v>
      </c>
      <c r="D961" s="73">
        <v>10</v>
      </c>
      <c r="E961" s="74" t="s">
        <v>2</v>
      </c>
      <c r="F961" s="71"/>
      <c r="G961" s="71"/>
      <c r="H961" s="71"/>
    </row>
    <row r="962" spans="1:8" s="182" customFormat="1">
      <c r="A962" s="67"/>
      <c r="B962" s="68"/>
      <c r="C962" s="75" t="s">
        <v>1626</v>
      </c>
      <c r="D962" s="73">
        <v>6</v>
      </c>
      <c r="E962" s="74" t="s">
        <v>2</v>
      </c>
      <c r="F962" s="71"/>
      <c r="G962" s="71"/>
      <c r="H962" s="71"/>
    </row>
    <row r="963" spans="1:8" s="182" customFormat="1">
      <c r="A963" s="67"/>
      <c r="B963" s="68"/>
      <c r="C963" s="75" t="s">
        <v>1628</v>
      </c>
      <c r="D963" s="73">
        <v>10</v>
      </c>
      <c r="E963" s="74" t="s">
        <v>2</v>
      </c>
      <c r="F963" s="71"/>
      <c r="G963" s="71"/>
      <c r="H963" s="71"/>
    </row>
    <row r="964" spans="1:8" s="182" customFormat="1">
      <c r="A964" s="67"/>
      <c r="B964" s="68"/>
      <c r="C964" s="75" t="s">
        <v>1634</v>
      </c>
      <c r="D964" s="73">
        <v>7</v>
      </c>
      <c r="E964" s="74" t="s">
        <v>2</v>
      </c>
      <c r="F964" s="71"/>
      <c r="G964" s="71"/>
      <c r="H964" s="71"/>
    </row>
    <row r="965" spans="1:8" s="182" customFormat="1">
      <c r="A965" s="67"/>
      <c r="B965" s="68"/>
      <c r="C965" s="75" t="s">
        <v>1639</v>
      </c>
      <c r="D965" s="73">
        <v>6</v>
      </c>
      <c r="E965" s="74" t="s">
        <v>2</v>
      </c>
      <c r="F965" s="71"/>
      <c r="G965" s="71"/>
      <c r="H965" s="71"/>
    </row>
    <row r="966" spans="1:8" s="182" customFormat="1">
      <c r="A966" s="67"/>
      <c r="B966" s="68"/>
      <c r="C966" s="75" t="s">
        <v>1745</v>
      </c>
      <c r="D966" s="73">
        <v>1</v>
      </c>
      <c r="E966" s="74" t="s">
        <v>2</v>
      </c>
      <c r="F966" s="71"/>
      <c r="G966" s="71"/>
      <c r="H966" s="71"/>
    </row>
    <row r="967" spans="1:8" s="182" customFormat="1">
      <c r="A967" s="67"/>
      <c r="B967" s="68"/>
      <c r="C967" s="75" t="s">
        <v>1710</v>
      </c>
      <c r="D967" s="73">
        <v>10</v>
      </c>
      <c r="E967" s="74" t="s">
        <v>2</v>
      </c>
      <c r="F967" s="71"/>
      <c r="G967" s="71"/>
      <c r="H967" s="71"/>
    </row>
    <row r="968" spans="1:8" s="182" customFormat="1">
      <c r="A968" s="67"/>
      <c r="B968" s="68"/>
      <c r="C968" s="75" t="s">
        <v>1603</v>
      </c>
      <c r="D968" s="73">
        <v>22</v>
      </c>
      <c r="E968" s="74" t="s">
        <v>2</v>
      </c>
      <c r="F968" s="71"/>
      <c r="G968" s="71"/>
      <c r="H968" s="71"/>
    </row>
    <row r="969" spans="1:8" s="182" customFormat="1">
      <c r="A969" s="67"/>
      <c r="B969" s="68"/>
      <c r="C969" s="75" t="s">
        <v>1604</v>
      </c>
      <c r="D969" s="73">
        <v>23</v>
      </c>
      <c r="E969" s="74" t="s">
        <v>2</v>
      </c>
      <c r="F969" s="71"/>
      <c r="G969" s="71"/>
      <c r="H969" s="71"/>
    </row>
    <row r="970" spans="1:8" s="182" customFormat="1">
      <c r="A970" s="67"/>
      <c r="B970" s="68"/>
      <c r="C970" s="75" t="s">
        <v>1711</v>
      </c>
      <c r="D970" s="73">
        <v>11</v>
      </c>
      <c r="E970" s="74" t="s">
        <v>2</v>
      </c>
      <c r="F970" s="71"/>
      <c r="G970" s="71"/>
      <c r="H970" s="71"/>
    </row>
    <row r="971" spans="1:8" s="182" customFormat="1">
      <c r="A971" s="67"/>
      <c r="B971" s="68"/>
      <c r="C971" s="75" t="s">
        <v>1746</v>
      </c>
      <c r="D971" s="73">
        <v>5</v>
      </c>
      <c r="E971" s="74" t="s">
        <v>2</v>
      </c>
      <c r="F971" s="71"/>
      <c r="G971" s="71"/>
      <c r="H971" s="71"/>
    </row>
    <row r="972" spans="1:8" s="182" customFormat="1">
      <c r="A972" s="67"/>
      <c r="B972" s="68"/>
      <c r="C972" s="75" t="s">
        <v>1712</v>
      </c>
      <c r="D972" s="73">
        <v>1</v>
      </c>
      <c r="E972" s="74" t="s">
        <v>2</v>
      </c>
      <c r="F972" s="71"/>
      <c r="G972" s="71"/>
      <c r="H972" s="71"/>
    </row>
    <row r="973" spans="1:8" s="182" customFormat="1">
      <c r="A973" s="67"/>
      <c r="B973" s="68"/>
      <c r="C973" s="75" t="s">
        <v>1620</v>
      </c>
      <c r="D973" s="73">
        <v>24</v>
      </c>
      <c r="E973" s="74" t="s">
        <v>2</v>
      </c>
      <c r="F973" s="71"/>
      <c r="G973" s="71"/>
      <c r="H973" s="71"/>
    </row>
    <row r="974" spans="1:8" s="182" customFormat="1">
      <c r="A974" s="67"/>
      <c r="B974" s="68"/>
      <c r="C974" s="75" t="s">
        <v>1606</v>
      </c>
      <c r="D974" s="73">
        <v>29</v>
      </c>
      <c r="E974" s="74" t="s">
        <v>2</v>
      </c>
      <c r="F974" s="71"/>
      <c r="G974" s="71"/>
      <c r="H974" s="71"/>
    </row>
    <row r="975" spans="1:8" s="182" customFormat="1">
      <c r="A975" s="67"/>
      <c r="B975" s="68"/>
      <c r="C975" s="75" t="s">
        <v>1645</v>
      </c>
      <c r="D975" s="73">
        <v>4</v>
      </c>
      <c r="E975" s="74" t="s">
        <v>2</v>
      </c>
      <c r="F975" s="71"/>
      <c r="G975" s="71"/>
      <c r="H975" s="71"/>
    </row>
    <row r="976" spans="1:8" s="182" customFormat="1">
      <c r="A976" s="67"/>
      <c r="B976" s="68"/>
      <c r="C976" s="75" t="s">
        <v>1747</v>
      </c>
      <c r="D976" s="73">
        <v>25</v>
      </c>
      <c r="E976" s="74" t="s">
        <v>2</v>
      </c>
      <c r="F976" s="71"/>
      <c r="G976" s="71"/>
      <c r="H976" s="71"/>
    </row>
    <row r="977" spans="1:8" s="182" customFormat="1">
      <c r="A977" s="67"/>
      <c r="B977" s="68"/>
      <c r="C977" s="75" t="s">
        <v>1748</v>
      </c>
      <c r="D977" s="73">
        <v>1</v>
      </c>
      <c r="E977" s="74" t="s">
        <v>2</v>
      </c>
      <c r="F977" s="71"/>
      <c r="G977" s="71"/>
      <c r="H977" s="71"/>
    </row>
    <row r="978" spans="1:8" s="182" customFormat="1">
      <c r="A978" s="67"/>
      <c r="B978" s="68"/>
      <c r="C978" s="75" t="s">
        <v>1613</v>
      </c>
      <c r="D978" s="73">
        <v>54</v>
      </c>
      <c r="E978" s="74" t="s">
        <v>2</v>
      </c>
      <c r="F978" s="71"/>
      <c r="G978" s="71"/>
      <c r="H978" s="71"/>
    </row>
    <row r="979" spans="1:8" s="182" customFormat="1">
      <c r="A979" s="67"/>
      <c r="B979" s="68"/>
      <c r="C979" s="75" t="s">
        <v>1638</v>
      </c>
      <c r="D979" s="73">
        <v>19</v>
      </c>
      <c r="E979" s="74" t="s">
        <v>2</v>
      </c>
      <c r="F979" s="71"/>
      <c r="G979" s="71"/>
      <c r="H979" s="71"/>
    </row>
    <row r="980" spans="1:8" s="182" customFormat="1">
      <c r="A980" s="67"/>
      <c r="B980" s="68"/>
      <c r="C980" s="75" t="s">
        <v>1749</v>
      </c>
      <c r="D980" s="73">
        <v>4</v>
      </c>
      <c r="E980" s="74" t="s">
        <v>2</v>
      </c>
      <c r="F980" s="71"/>
      <c r="G980" s="71"/>
      <c r="H980" s="71"/>
    </row>
    <row r="981" spans="1:8" s="182" customFormat="1">
      <c r="A981" s="67"/>
      <c r="B981" s="68"/>
      <c r="C981" s="75" t="s">
        <v>1647</v>
      </c>
      <c r="D981" s="73">
        <v>19</v>
      </c>
      <c r="E981" s="74" t="s">
        <v>2</v>
      </c>
      <c r="F981" s="71"/>
      <c r="G981" s="71"/>
      <c r="H981" s="71"/>
    </row>
    <row r="982" spans="1:8" s="182" customFormat="1">
      <c r="A982" s="67"/>
      <c r="B982" s="68"/>
      <c r="C982" s="75" t="s">
        <v>1605</v>
      </c>
      <c r="D982" s="73">
        <v>29</v>
      </c>
      <c r="E982" s="74" t="s">
        <v>2</v>
      </c>
      <c r="F982" s="71"/>
      <c r="G982" s="71"/>
      <c r="H982" s="71"/>
    </row>
    <row r="983" spans="1:8" s="182" customFormat="1">
      <c r="A983" s="67"/>
      <c r="B983" s="68"/>
      <c r="C983" s="75" t="s">
        <v>1654</v>
      </c>
      <c r="D983" s="73">
        <v>2</v>
      </c>
      <c r="E983" s="74" t="s">
        <v>2</v>
      </c>
      <c r="F983" s="71"/>
      <c r="G983" s="71"/>
      <c r="H983" s="71"/>
    </row>
    <row r="984" spans="1:8" s="182" customFormat="1">
      <c r="A984" s="67"/>
      <c r="B984" s="68"/>
      <c r="C984" s="75" t="s">
        <v>1750</v>
      </c>
      <c r="D984" s="73">
        <v>4</v>
      </c>
      <c r="E984" s="74" t="s">
        <v>2</v>
      </c>
      <c r="F984" s="71"/>
      <c r="G984" s="71"/>
      <c r="H984" s="71"/>
    </row>
    <row r="985" spans="1:8" s="182" customFormat="1">
      <c r="A985" s="67"/>
      <c r="B985" s="68"/>
      <c r="C985" s="75" t="s">
        <v>1751</v>
      </c>
      <c r="D985" s="73">
        <v>24</v>
      </c>
      <c r="E985" s="74" t="s">
        <v>2</v>
      </c>
      <c r="F985" s="71"/>
      <c r="G985" s="71"/>
      <c r="H985" s="71"/>
    </row>
    <row r="986" spans="1:8" s="182" customFormat="1">
      <c r="A986" s="67"/>
      <c r="B986" s="68"/>
      <c r="C986" s="75" t="s">
        <v>1630</v>
      </c>
      <c r="D986" s="73">
        <v>5</v>
      </c>
      <c r="E986" s="74" t="s">
        <v>2</v>
      </c>
      <c r="F986" s="71"/>
      <c r="G986" s="71"/>
      <c r="H986" s="71"/>
    </row>
    <row r="987" spans="1:8" s="182" customFormat="1">
      <c r="A987" s="67"/>
      <c r="B987" s="68"/>
      <c r="C987" s="75" t="s">
        <v>1752</v>
      </c>
      <c r="D987" s="73">
        <v>1</v>
      </c>
      <c r="E987" s="74" t="s">
        <v>2</v>
      </c>
      <c r="F987" s="71"/>
      <c r="G987" s="71"/>
      <c r="H987" s="71"/>
    </row>
    <row r="988" spans="1:8" s="182" customFormat="1">
      <c r="A988" s="67"/>
      <c r="B988" s="68"/>
      <c r="C988" s="75" t="s">
        <v>1713</v>
      </c>
      <c r="D988" s="73">
        <v>7</v>
      </c>
      <c r="E988" s="74" t="s">
        <v>2</v>
      </c>
      <c r="F988" s="71"/>
      <c r="G988" s="71"/>
      <c r="H988" s="71"/>
    </row>
    <row r="989" spans="1:8" s="182" customFormat="1">
      <c r="A989" s="67"/>
      <c r="B989" s="68"/>
      <c r="C989" s="75" t="s">
        <v>1592</v>
      </c>
      <c r="D989" s="73">
        <v>2</v>
      </c>
      <c r="E989" s="74" t="s">
        <v>2</v>
      </c>
      <c r="F989" s="71"/>
      <c r="G989" s="71"/>
      <c r="H989" s="71"/>
    </row>
    <row r="990" spans="1:8" s="182" customFormat="1">
      <c r="A990" s="67"/>
      <c r="B990" s="68"/>
      <c r="C990" s="75" t="s">
        <v>1598</v>
      </c>
      <c r="D990" s="73">
        <v>12</v>
      </c>
      <c r="E990" s="74" t="s">
        <v>2</v>
      </c>
      <c r="F990" s="71"/>
      <c r="G990" s="71"/>
      <c r="H990" s="71"/>
    </row>
    <row r="991" spans="1:8" s="182" customFormat="1">
      <c r="A991" s="67"/>
      <c r="B991" s="68"/>
      <c r="C991" s="75" t="s">
        <v>1599</v>
      </c>
      <c r="D991" s="73">
        <v>6</v>
      </c>
      <c r="E991" s="74" t="s">
        <v>2</v>
      </c>
      <c r="F991" s="71"/>
      <c r="G991" s="71"/>
      <c r="H991" s="71"/>
    </row>
    <row r="992" spans="1:8" s="182" customFormat="1">
      <c r="A992" s="67"/>
      <c r="B992" s="68"/>
      <c r="C992" s="75" t="s">
        <v>1753</v>
      </c>
      <c r="D992" s="73">
        <v>98</v>
      </c>
      <c r="E992" s="74" t="s">
        <v>2</v>
      </c>
      <c r="F992" s="71"/>
      <c r="G992" s="71"/>
      <c r="H992" s="71"/>
    </row>
    <row r="993" spans="1:10" s="182" customFormat="1">
      <c r="A993" s="67"/>
      <c r="B993" s="68"/>
      <c r="C993" s="75" t="s">
        <v>1693</v>
      </c>
      <c r="D993" s="73">
        <v>140</v>
      </c>
      <c r="E993" s="74" t="s">
        <v>2</v>
      </c>
      <c r="F993" s="71"/>
      <c r="G993" s="71"/>
      <c r="H993" s="71"/>
    </row>
    <row r="994" spans="1:10" s="64" customFormat="1" ht="75">
      <c r="A994" s="67">
        <v>21</v>
      </c>
      <c r="B994" s="67" t="s">
        <v>21</v>
      </c>
      <c r="C994" s="72" t="s">
        <v>1454</v>
      </c>
      <c r="D994" s="73"/>
      <c r="E994" s="74"/>
      <c r="F994" s="71"/>
      <c r="G994" s="76"/>
      <c r="H994" s="71"/>
      <c r="J994" s="73"/>
    </row>
    <row r="995" spans="1:10" s="64" customFormat="1">
      <c r="A995" s="67"/>
      <c r="B995" s="67"/>
      <c r="C995" s="75" t="s">
        <v>1439</v>
      </c>
      <c r="D995" s="73">
        <v>1</v>
      </c>
      <c r="E995" s="74" t="s">
        <v>2</v>
      </c>
      <c r="F995" s="71"/>
      <c r="G995" s="76"/>
      <c r="H995" s="71"/>
      <c r="J995" s="73"/>
    </row>
    <row r="996" spans="1:10" s="64" customFormat="1" ht="20.25" customHeight="1">
      <c r="A996" s="67"/>
      <c r="B996" s="68"/>
      <c r="C996" s="75" t="s">
        <v>1455</v>
      </c>
      <c r="D996" s="73">
        <v>1</v>
      </c>
      <c r="E996" s="74" t="s">
        <v>2</v>
      </c>
      <c r="F996" s="76"/>
      <c r="G996" s="76"/>
      <c r="H996" s="76"/>
      <c r="J996" s="73">
        <v>6</v>
      </c>
    </row>
    <row r="997" spans="1:10" s="64" customFormat="1" ht="20.25" customHeight="1">
      <c r="A997" s="67"/>
      <c r="B997" s="68"/>
      <c r="C997" s="75" t="s">
        <v>1446</v>
      </c>
      <c r="D997" s="73">
        <v>1</v>
      </c>
      <c r="E997" s="74" t="s">
        <v>2</v>
      </c>
      <c r="F997" s="76"/>
      <c r="G997" s="76"/>
      <c r="H997" s="76"/>
      <c r="J997" s="73">
        <v>6</v>
      </c>
    </row>
    <row r="998" spans="1:10" s="64" customFormat="1">
      <c r="A998" s="67"/>
      <c r="B998" s="67"/>
      <c r="C998" s="75" t="s">
        <v>1459</v>
      </c>
      <c r="D998" s="73">
        <v>1</v>
      </c>
      <c r="E998" s="74" t="s">
        <v>2</v>
      </c>
      <c r="F998" s="71"/>
      <c r="G998" s="76"/>
      <c r="H998" s="71"/>
      <c r="J998" s="73"/>
    </row>
    <row r="999" spans="1:10" s="64" customFormat="1" ht="20.25" customHeight="1">
      <c r="A999" s="67"/>
      <c r="B999" s="68"/>
      <c r="C999" s="75" t="s">
        <v>1456</v>
      </c>
      <c r="D999" s="73">
        <v>1</v>
      </c>
      <c r="E999" s="74" t="s">
        <v>2</v>
      </c>
      <c r="F999" s="76"/>
      <c r="G999" s="76"/>
      <c r="H999" s="76"/>
      <c r="J999" s="73">
        <v>6</v>
      </c>
    </row>
    <row r="1000" spans="1:10" s="64" customFormat="1" ht="20.25" customHeight="1">
      <c r="A1000" s="67"/>
      <c r="B1000" s="68"/>
      <c r="C1000" s="75" t="s">
        <v>1457</v>
      </c>
      <c r="D1000" s="73">
        <v>1</v>
      </c>
      <c r="E1000" s="74" t="s">
        <v>2</v>
      </c>
      <c r="F1000" s="76"/>
      <c r="G1000" s="76"/>
      <c r="H1000" s="76"/>
      <c r="J1000" s="73">
        <v>6</v>
      </c>
    </row>
    <row r="1001" spans="1:10" s="64" customFormat="1">
      <c r="A1001" s="67"/>
      <c r="B1001" s="67"/>
      <c r="C1001" s="75" t="s">
        <v>1436</v>
      </c>
      <c r="D1001" s="73">
        <v>1</v>
      </c>
      <c r="E1001" s="74" t="s">
        <v>2</v>
      </c>
      <c r="F1001" s="71"/>
      <c r="G1001" s="76"/>
      <c r="H1001" s="71"/>
      <c r="J1001" s="73"/>
    </row>
    <row r="1002" spans="1:10" s="64" customFormat="1" ht="20.25" customHeight="1">
      <c r="A1002" s="67"/>
      <c r="B1002" s="68"/>
      <c r="C1002" s="75" t="s">
        <v>1458</v>
      </c>
      <c r="D1002" s="73">
        <v>1</v>
      </c>
      <c r="E1002" s="74" t="s">
        <v>2</v>
      </c>
      <c r="F1002" s="76"/>
      <c r="G1002" s="76"/>
      <c r="H1002" s="76"/>
      <c r="J1002" s="73">
        <v>6</v>
      </c>
    </row>
    <row r="1003" spans="1:10" s="64" customFormat="1" ht="20.25" customHeight="1">
      <c r="A1003" s="67"/>
      <c r="B1003" s="68"/>
      <c r="C1003" s="75" t="s">
        <v>1437</v>
      </c>
      <c r="D1003" s="73">
        <v>1</v>
      </c>
      <c r="E1003" s="74" t="s">
        <v>2</v>
      </c>
      <c r="F1003" s="76"/>
      <c r="G1003" s="76"/>
      <c r="H1003" s="76"/>
      <c r="J1003" s="73"/>
    </row>
    <row r="1004" spans="1:10" s="64" customFormat="1" ht="20.25" customHeight="1">
      <c r="A1004" s="67"/>
      <c r="B1004" s="68"/>
      <c r="C1004" s="75" t="s">
        <v>1532</v>
      </c>
      <c r="D1004" s="73">
        <v>1</v>
      </c>
      <c r="E1004" s="74" t="s">
        <v>2</v>
      </c>
      <c r="F1004" s="76"/>
      <c r="G1004" s="76"/>
      <c r="H1004" s="76"/>
      <c r="J1004" s="73"/>
    </row>
    <row r="1005" spans="1:10" s="64" customFormat="1" ht="20.25" customHeight="1">
      <c r="A1005" s="67"/>
      <c r="B1005" s="68"/>
      <c r="C1005" s="75" t="s">
        <v>1490</v>
      </c>
      <c r="D1005" s="73">
        <v>1</v>
      </c>
      <c r="E1005" s="74" t="s">
        <v>2</v>
      </c>
      <c r="F1005" s="76"/>
      <c r="G1005" s="76"/>
      <c r="H1005" s="76"/>
      <c r="J1005" s="73"/>
    </row>
    <row r="1006" spans="1:10" s="64" customFormat="1" ht="20.25" customHeight="1">
      <c r="A1006" s="67"/>
      <c r="B1006" s="68"/>
      <c r="C1006" s="75" t="s">
        <v>1447</v>
      </c>
      <c r="D1006" s="73">
        <v>1</v>
      </c>
      <c r="E1006" s="74" t="s">
        <v>2</v>
      </c>
      <c r="F1006" s="76"/>
      <c r="G1006" s="76"/>
      <c r="H1006" s="76"/>
      <c r="J1006" s="73"/>
    </row>
    <row r="1007" spans="1:10" s="64" customFormat="1" ht="20.25" customHeight="1">
      <c r="A1007" s="67"/>
      <c r="B1007" s="68"/>
      <c r="C1007" s="75" t="s">
        <v>1455</v>
      </c>
      <c r="D1007" s="73">
        <v>4</v>
      </c>
      <c r="E1007" s="74" t="s">
        <v>2</v>
      </c>
      <c r="F1007" s="76"/>
      <c r="G1007" s="76"/>
      <c r="H1007" s="76"/>
      <c r="J1007" s="73"/>
    </row>
    <row r="1008" spans="1:10" s="64" customFormat="1" ht="20.25" customHeight="1">
      <c r="A1008" s="67"/>
      <c r="B1008" s="68"/>
      <c r="C1008" s="75" t="s">
        <v>1531</v>
      </c>
      <c r="D1008" s="73">
        <v>1</v>
      </c>
      <c r="E1008" s="74" t="s">
        <v>2</v>
      </c>
      <c r="F1008" s="76"/>
      <c r="G1008" s="76"/>
      <c r="H1008" s="76"/>
      <c r="J1008" s="73"/>
    </row>
    <row r="1009" spans="1:10" s="64" customFormat="1" ht="20.25" customHeight="1">
      <c r="A1009" s="67"/>
      <c r="B1009" s="68"/>
      <c r="C1009" s="75" t="s">
        <v>1533</v>
      </c>
      <c r="D1009" s="73">
        <v>1</v>
      </c>
      <c r="E1009" s="74" t="s">
        <v>2</v>
      </c>
      <c r="F1009" s="76"/>
      <c r="G1009" s="76"/>
      <c r="H1009" s="76"/>
      <c r="J1009" s="73"/>
    </row>
    <row r="1010" spans="1:10" s="182" customFormat="1" ht="19.5" customHeight="1">
      <c r="A1010" s="67"/>
      <c r="B1010" s="68"/>
      <c r="C1010" s="75" t="s">
        <v>1609</v>
      </c>
      <c r="D1010" s="73">
        <v>1</v>
      </c>
      <c r="E1010" s="74" t="s">
        <v>2</v>
      </c>
      <c r="F1010" s="76"/>
      <c r="G1010" s="76"/>
      <c r="H1010" s="76"/>
    </row>
    <row r="1011" spans="1:10" s="182" customFormat="1" ht="18.75" customHeight="1">
      <c r="A1011" s="67"/>
      <c r="B1011" s="68"/>
      <c r="C1011" s="75" t="s">
        <v>1610</v>
      </c>
      <c r="D1011" s="73">
        <v>1</v>
      </c>
      <c r="E1011" s="74" t="s">
        <v>2</v>
      </c>
      <c r="F1011" s="76"/>
      <c r="G1011" s="76"/>
      <c r="H1011" s="76"/>
    </row>
    <row r="1012" spans="1:10" s="182" customFormat="1">
      <c r="A1012" s="67"/>
      <c r="B1012" s="68"/>
      <c r="C1012" s="75" t="s">
        <v>1611</v>
      </c>
      <c r="D1012" s="73">
        <v>1</v>
      </c>
      <c r="E1012" s="74" t="s">
        <v>2</v>
      </c>
      <c r="F1012" s="76"/>
      <c r="G1012" s="76"/>
      <c r="H1012" s="76"/>
    </row>
    <row r="1013" spans="1:10" s="182" customFormat="1" ht="19.5" customHeight="1">
      <c r="A1013" s="67"/>
      <c r="B1013" s="68"/>
      <c r="C1013" s="75" t="s">
        <v>1612</v>
      </c>
      <c r="D1013" s="73">
        <v>1</v>
      </c>
      <c r="E1013" s="74" t="s">
        <v>2</v>
      </c>
      <c r="F1013" s="76"/>
      <c r="G1013" s="76"/>
      <c r="H1013" s="76"/>
    </row>
    <row r="1014" spans="1:10" s="182" customFormat="1" ht="19.5" customHeight="1">
      <c r="A1014" s="67"/>
      <c r="B1014" s="68"/>
      <c r="C1014" s="75" t="s">
        <v>1469</v>
      </c>
      <c r="D1014" s="73">
        <v>4</v>
      </c>
      <c r="E1014" s="74" t="s">
        <v>2</v>
      </c>
      <c r="F1014" s="76"/>
      <c r="G1014" s="76"/>
      <c r="H1014" s="76"/>
    </row>
    <row r="1015" spans="1:10" s="182" customFormat="1" ht="15.75" customHeight="1">
      <c r="A1015" s="67"/>
      <c r="B1015" s="68"/>
      <c r="C1015" s="75" t="s">
        <v>1664</v>
      </c>
      <c r="D1015" s="73">
        <v>1</v>
      </c>
      <c r="E1015" s="74" t="s">
        <v>2</v>
      </c>
      <c r="F1015" s="76"/>
      <c r="G1015" s="76"/>
      <c r="H1015" s="76"/>
    </row>
    <row r="1016" spans="1:10" s="182" customFormat="1">
      <c r="A1016" s="67"/>
      <c r="B1016" s="68"/>
      <c r="C1016" s="75" t="s">
        <v>1450</v>
      </c>
      <c r="D1016" s="73">
        <v>14</v>
      </c>
      <c r="E1016" s="74" t="s">
        <v>2</v>
      </c>
      <c r="F1016" s="76"/>
      <c r="G1016" s="76"/>
      <c r="H1016" s="76"/>
    </row>
    <row r="1017" spans="1:10" s="182" customFormat="1" ht="19.5" customHeight="1">
      <c r="A1017" s="67"/>
      <c r="B1017" s="68"/>
      <c r="C1017" s="75" t="s">
        <v>1490</v>
      </c>
      <c r="D1017" s="73">
        <v>1</v>
      </c>
      <c r="E1017" s="74" t="s">
        <v>2</v>
      </c>
      <c r="F1017" s="76"/>
      <c r="G1017" s="76"/>
      <c r="H1017" s="76"/>
    </row>
    <row r="1018" spans="1:10" s="182" customFormat="1" ht="19.5" customHeight="1">
      <c r="A1018" s="67"/>
      <c r="B1018" s="68"/>
      <c r="C1018" s="75" t="s">
        <v>1512</v>
      </c>
      <c r="D1018" s="73">
        <v>2</v>
      </c>
      <c r="E1018" s="74" t="s">
        <v>2</v>
      </c>
      <c r="F1018" s="76"/>
      <c r="G1018" s="76"/>
      <c r="H1018" s="76"/>
    </row>
    <row r="1019" spans="1:10" s="182" customFormat="1" ht="19.5" customHeight="1">
      <c r="A1019" s="67"/>
      <c r="B1019" s="68"/>
      <c r="C1019" s="75" t="s">
        <v>1472</v>
      </c>
      <c r="D1019" s="73">
        <v>1</v>
      </c>
      <c r="E1019" s="74" t="s">
        <v>2</v>
      </c>
      <c r="F1019" s="76"/>
      <c r="G1019" s="76"/>
      <c r="H1019" s="76"/>
    </row>
    <row r="1020" spans="1:10" s="182" customFormat="1" ht="19.5" customHeight="1">
      <c r="A1020" s="67"/>
      <c r="B1020" s="68"/>
      <c r="C1020" s="75" t="s">
        <v>1665</v>
      </c>
      <c r="D1020" s="73">
        <v>1</v>
      </c>
      <c r="E1020" s="74" t="s">
        <v>2</v>
      </c>
      <c r="F1020" s="76"/>
      <c r="G1020" s="76"/>
      <c r="H1020" s="76"/>
    </row>
    <row r="1021" spans="1:10" s="182" customFormat="1" ht="19.5" customHeight="1">
      <c r="A1021" s="67"/>
      <c r="B1021" s="68"/>
      <c r="C1021" s="75" t="s">
        <v>1443</v>
      </c>
      <c r="D1021" s="73">
        <v>1</v>
      </c>
      <c r="E1021" s="74" t="s">
        <v>2</v>
      </c>
      <c r="F1021" s="76"/>
      <c r="G1021" s="76"/>
      <c r="H1021" s="76"/>
    </row>
    <row r="1022" spans="1:10" s="182" customFormat="1" ht="19.5" customHeight="1">
      <c r="A1022" s="67"/>
      <c r="B1022" s="68"/>
      <c r="C1022" s="75" t="s">
        <v>1521</v>
      </c>
      <c r="D1022" s="73">
        <v>1</v>
      </c>
      <c r="E1022" s="74" t="s">
        <v>2</v>
      </c>
      <c r="F1022" s="76"/>
      <c r="G1022" s="76"/>
      <c r="H1022" s="76"/>
    </row>
    <row r="1023" spans="1:10" s="182" customFormat="1" ht="19.5" customHeight="1">
      <c r="A1023" s="67"/>
      <c r="B1023" s="68"/>
      <c r="C1023" s="75" t="s">
        <v>1666</v>
      </c>
      <c r="D1023" s="73">
        <v>1</v>
      </c>
      <c r="E1023" s="74" t="s">
        <v>2</v>
      </c>
      <c r="F1023" s="76"/>
      <c r="G1023" s="76"/>
      <c r="H1023" s="76"/>
    </row>
    <row r="1024" spans="1:10" s="182" customFormat="1" ht="19.5" customHeight="1">
      <c r="A1024" s="67"/>
      <c r="B1024" s="68"/>
      <c r="C1024" s="75" t="s">
        <v>1667</v>
      </c>
      <c r="D1024" s="73">
        <v>1</v>
      </c>
      <c r="E1024" s="74" t="s">
        <v>2</v>
      </c>
      <c r="F1024" s="76"/>
      <c r="G1024" s="76"/>
      <c r="H1024" s="76"/>
    </row>
    <row r="1025" spans="1:10" s="182" customFormat="1" ht="18.75" customHeight="1">
      <c r="A1025" s="67"/>
      <c r="B1025" s="68"/>
      <c r="C1025" s="75" t="s">
        <v>1499</v>
      </c>
      <c r="D1025" s="73">
        <v>1</v>
      </c>
      <c r="E1025" s="74" t="s">
        <v>2</v>
      </c>
      <c r="F1025" s="76"/>
      <c r="G1025" s="76"/>
      <c r="H1025" s="76"/>
    </row>
    <row r="1026" spans="1:10" s="182" customFormat="1" ht="19.5" customHeight="1">
      <c r="A1026" s="67"/>
      <c r="B1026" s="68"/>
      <c r="C1026" s="75" t="s">
        <v>1694</v>
      </c>
      <c r="D1026" s="73">
        <v>2</v>
      </c>
      <c r="E1026" s="74" t="s">
        <v>2</v>
      </c>
      <c r="F1026" s="76"/>
      <c r="G1026" s="76"/>
      <c r="H1026" s="76"/>
    </row>
    <row r="1027" spans="1:10" s="182" customFormat="1" ht="21.75" customHeight="1">
      <c r="A1027" s="67"/>
      <c r="B1027" s="68"/>
      <c r="C1027" s="75" t="s">
        <v>1695</v>
      </c>
      <c r="D1027" s="73">
        <v>1</v>
      </c>
      <c r="E1027" s="74" t="s">
        <v>2</v>
      </c>
      <c r="F1027" s="76"/>
      <c r="G1027" s="76"/>
      <c r="H1027" s="76"/>
    </row>
    <row r="1028" spans="1:10" s="182" customFormat="1" ht="23.25" customHeight="1">
      <c r="A1028" s="67"/>
      <c r="B1028" s="68"/>
      <c r="C1028" s="75" t="s">
        <v>1721</v>
      </c>
      <c r="D1028" s="73">
        <v>1</v>
      </c>
      <c r="E1028" s="74" t="s">
        <v>2</v>
      </c>
      <c r="F1028" s="76"/>
      <c r="G1028" s="76"/>
      <c r="H1028" s="76"/>
    </row>
    <row r="1029" spans="1:10" s="182" customFormat="1" ht="20.25" customHeight="1">
      <c r="A1029" s="67"/>
      <c r="B1029" s="68"/>
      <c r="C1029" s="75" t="s">
        <v>1725</v>
      </c>
      <c r="D1029" s="73">
        <v>1</v>
      </c>
      <c r="E1029" s="74" t="s">
        <v>2</v>
      </c>
      <c r="F1029" s="76"/>
      <c r="G1029" s="76"/>
      <c r="H1029" s="76"/>
    </row>
    <row r="1030" spans="1:10" s="182" customFormat="1" ht="18" customHeight="1">
      <c r="A1030" s="67"/>
      <c r="B1030" s="68"/>
      <c r="C1030" s="75" t="s">
        <v>1726</v>
      </c>
      <c r="D1030" s="73">
        <v>1</v>
      </c>
      <c r="E1030" s="74" t="s">
        <v>2</v>
      </c>
      <c r="F1030" s="76"/>
      <c r="G1030" s="76"/>
      <c r="H1030" s="76"/>
    </row>
    <row r="1031" spans="1:10" s="182" customFormat="1" ht="21.75" customHeight="1">
      <c r="A1031" s="67"/>
      <c r="B1031" s="68"/>
      <c r="C1031" s="75" t="s">
        <v>1727</v>
      </c>
      <c r="D1031" s="73">
        <v>1</v>
      </c>
      <c r="E1031" s="74" t="s">
        <v>2</v>
      </c>
      <c r="F1031" s="76"/>
      <c r="G1031" s="76"/>
      <c r="H1031" s="76"/>
    </row>
    <row r="1032" spans="1:10" s="182" customFormat="1" ht="27.75" customHeight="1">
      <c r="A1032" s="67"/>
      <c r="B1032" s="68"/>
      <c r="C1032" s="75" t="s">
        <v>1604</v>
      </c>
      <c r="D1032" s="73">
        <v>1</v>
      </c>
      <c r="E1032" s="74" t="s">
        <v>2</v>
      </c>
      <c r="F1032" s="76"/>
      <c r="G1032" s="76"/>
      <c r="H1032" s="76"/>
    </row>
    <row r="1033" spans="1:10" s="64" customFormat="1" ht="56.25">
      <c r="A1033" s="67">
        <v>22</v>
      </c>
      <c r="B1033" s="67" t="s">
        <v>168</v>
      </c>
      <c r="C1033" s="96" t="s">
        <v>169</v>
      </c>
      <c r="D1033" s="73"/>
      <c r="E1033" s="74"/>
      <c r="F1033" s="71"/>
      <c r="G1033" s="76"/>
      <c r="H1033" s="71"/>
      <c r="J1033" s="73"/>
    </row>
    <row r="1034" spans="1:10" s="64" customFormat="1">
      <c r="A1034" s="67"/>
      <c r="B1034" s="67"/>
      <c r="C1034" s="75" t="s">
        <v>1442</v>
      </c>
      <c r="D1034" s="112">
        <v>2</v>
      </c>
      <c r="E1034" s="74" t="s">
        <v>2</v>
      </c>
      <c r="F1034" s="71"/>
      <c r="G1034" s="76"/>
      <c r="H1034" s="71"/>
      <c r="J1034" s="73"/>
    </row>
    <row r="1035" spans="1:10" s="64" customFormat="1" ht="20.25" customHeight="1">
      <c r="A1035" s="67"/>
      <c r="B1035" s="68"/>
      <c r="C1035" s="75" t="s">
        <v>1443</v>
      </c>
      <c r="D1035" s="112">
        <v>8</v>
      </c>
      <c r="E1035" s="74" t="s">
        <v>2</v>
      </c>
      <c r="F1035" s="76"/>
      <c r="G1035" s="76"/>
      <c r="H1035" s="76"/>
      <c r="J1035" s="73">
        <v>6</v>
      </c>
    </row>
    <row r="1036" spans="1:10" s="64" customFormat="1" ht="20.25" customHeight="1">
      <c r="A1036" s="67"/>
      <c r="B1036" s="68"/>
      <c r="C1036" s="75" t="s">
        <v>1444</v>
      </c>
      <c r="D1036" s="112">
        <v>4</v>
      </c>
      <c r="E1036" s="74" t="s">
        <v>2</v>
      </c>
      <c r="F1036" s="76"/>
      <c r="G1036" s="76"/>
      <c r="H1036" s="76"/>
      <c r="J1036" s="73">
        <v>6</v>
      </c>
    </row>
    <row r="1037" spans="1:10" s="64" customFormat="1">
      <c r="A1037" s="67"/>
      <c r="B1037" s="67"/>
      <c r="C1037" s="75" t="s">
        <v>1445</v>
      </c>
      <c r="D1037" s="112">
        <v>8</v>
      </c>
      <c r="E1037" s="74" t="s">
        <v>2</v>
      </c>
      <c r="F1037" s="71"/>
      <c r="G1037" s="76"/>
      <c r="H1037" s="71"/>
      <c r="J1037" s="73"/>
    </row>
    <row r="1038" spans="1:10" s="64" customFormat="1" ht="20.25" customHeight="1">
      <c r="A1038" s="67"/>
      <c r="B1038" s="68"/>
      <c r="C1038" s="75" t="s">
        <v>1446</v>
      </c>
      <c r="D1038" s="112">
        <v>8</v>
      </c>
      <c r="E1038" s="74" t="s">
        <v>2</v>
      </c>
      <c r="F1038" s="76"/>
      <c r="G1038" s="76"/>
      <c r="H1038" s="76"/>
      <c r="J1038" s="73">
        <v>6</v>
      </c>
    </row>
    <row r="1039" spans="1:10" s="64" customFormat="1" ht="20.25" customHeight="1">
      <c r="A1039" s="67"/>
      <c r="B1039" s="68"/>
      <c r="C1039" s="75" t="s">
        <v>1447</v>
      </c>
      <c r="D1039" s="112">
        <v>2</v>
      </c>
      <c r="E1039" s="74" t="s">
        <v>2</v>
      </c>
      <c r="F1039" s="76"/>
      <c r="G1039" s="76"/>
      <c r="H1039" s="76"/>
      <c r="J1039" s="73">
        <v>6</v>
      </c>
    </row>
    <row r="1040" spans="1:10" s="64" customFormat="1">
      <c r="A1040" s="67"/>
      <c r="B1040" s="67"/>
      <c r="C1040" s="75" t="s">
        <v>1448</v>
      </c>
      <c r="D1040" s="112">
        <v>2</v>
      </c>
      <c r="E1040" s="74" t="s">
        <v>2</v>
      </c>
      <c r="F1040" s="71"/>
      <c r="G1040" s="76"/>
      <c r="H1040" s="71"/>
      <c r="J1040" s="73"/>
    </row>
    <row r="1041" spans="1:10" s="64" customFormat="1" ht="20.25" customHeight="1">
      <c r="A1041" s="67"/>
      <c r="B1041" s="68"/>
      <c r="C1041" s="75" t="s">
        <v>1449</v>
      </c>
      <c r="D1041" s="112">
        <v>2</v>
      </c>
      <c r="E1041" s="74" t="s">
        <v>2</v>
      </c>
      <c r="F1041" s="76"/>
      <c r="G1041" s="76"/>
      <c r="H1041" s="76"/>
      <c r="J1041" s="73">
        <v>6</v>
      </c>
    </row>
    <row r="1042" spans="1:10" s="64" customFormat="1" ht="20.25" customHeight="1">
      <c r="A1042" s="67"/>
      <c r="B1042" s="68"/>
      <c r="C1042" s="75" t="s">
        <v>1450</v>
      </c>
      <c r="D1042" s="112">
        <v>6</v>
      </c>
      <c r="E1042" s="74" t="s">
        <v>2</v>
      </c>
      <c r="F1042" s="76"/>
      <c r="G1042" s="76"/>
      <c r="H1042" s="76"/>
      <c r="J1042" s="73">
        <v>6</v>
      </c>
    </row>
    <row r="1043" spans="1:10" s="64" customFormat="1">
      <c r="A1043" s="67"/>
      <c r="B1043" s="67"/>
      <c r="C1043" s="75" t="s">
        <v>1451</v>
      </c>
      <c r="D1043" s="112">
        <v>4</v>
      </c>
      <c r="E1043" s="74" t="s">
        <v>2</v>
      </c>
      <c r="F1043" s="71"/>
      <c r="G1043" s="76"/>
      <c r="H1043" s="71"/>
      <c r="J1043" s="73"/>
    </row>
    <row r="1044" spans="1:10" s="64" customFormat="1" ht="20.25" customHeight="1">
      <c r="A1044" s="67"/>
      <c r="B1044" s="68"/>
      <c r="C1044" s="75" t="s">
        <v>1452</v>
      </c>
      <c r="D1044" s="112">
        <v>2</v>
      </c>
      <c r="E1044" s="74" t="s">
        <v>2</v>
      </c>
      <c r="F1044" s="76"/>
      <c r="G1044" s="76"/>
      <c r="H1044" s="76"/>
      <c r="J1044" s="73">
        <v>6</v>
      </c>
    </row>
    <row r="1045" spans="1:10" s="64" customFormat="1" ht="20.25" customHeight="1">
      <c r="A1045" s="67"/>
      <c r="B1045" s="68"/>
      <c r="C1045" s="75" t="s">
        <v>1453</v>
      </c>
      <c r="D1045" s="112">
        <v>1</v>
      </c>
      <c r="E1045" s="74" t="s">
        <v>2</v>
      </c>
      <c r="F1045" s="76"/>
      <c r="G1045" s="76"/>
      <c r="H1045" s="76"/>
      <c r="J1045" s="73">
        <v>6</v>
      </c>
    </row>
    <row r="1046" spans="1:10" s="64" customFormat="1" ht="20.25" customHeight="1">
      <c r="A1046" s="67"/>
      <c r="B1046" s="68"/>
      <c r="C1046" s="75" t="s">
        <v>1535</v>
      </c>
      <c r="D1046" s="112">
        <v>4</v>
      </c>
      <c r="E1046" s="74" t="s">
        <v>2</v>
      </c>
      <c r="F1046" s="76"/>
      <c r="G1046" s="76"/>
      <c r="H1046" s="76"/>
      <c r="J1046" s="73"/>
    </row>
    <row r="1047" spans="1:10" s="64" customFormat="1" ht="20.25" customHeight="1">
      <c r="A1047" s="67"/>
      <c r="B1047" s="68"/>
      <c r="C1047" s="75" t="s">
        <v>1447</v>
      </c>
      <c r="D1047" s="112">
        <v>2</v>
      </c>
      <c r="E1047" s="74" t="s">
        <v>2</v>
      </c>
      <c r="F1047" s="76"/>
      <c r="G1047" s="76"/>
      <c r="H1047" s="76"/>
      <c r="J1047" s="73"/>
    </row>
    <row r="1048" spans="1:10" s="64" customFormat="1" ht="20.25" customHeight="1">
      <c r="A1048" s="67"/>
      <c r="B1048" s="68"/>
      <c r="C1048" s="75" t="s">
        <v>1448</v>
      </c>
      <c r="D1048" s="112">
        <v>2</v>
      </c>
      <c r="E1048" s="74" t="s">
        <v>2</v>
      </c>
      <c r="F1048" s="76"/>
      <c r="G1048" s="76"/>
      <c r="H1048" s="76"/>
      <c r="J1048" s="73"/>
    </row>
    <row r="1049" spans="1:10" s="64" customFormat="1" ht="20.25" customHeight="1">
      <c r="A1049" s="67"/>
      <c r="B1049" s="68"/>
      <c r="C1049" s="75" t="s">
        <v>1489</v>
      </c>
      <c r="D1049" s="112">
        <v>2</v>
      </c>
      <c r="E1049" s="74" t="s">
        <v>2</v>
      </c>
      <c r="F1049" s="76"/>
      <c r="G1049" s="76"/>
      <c r="H1049" s="76"/>
      <c r="J1049" s="73"/>
    </row>
    <row r="1050" spans="1:10" s="64" customFormat="1" ht="20.25" customHeight="1">
      <c r="A1050" s="67"/>
      <c r="B1050" s="68"/>
      <c r="C1050" s="75" t="s">
        <v>1536</v>
      </c>
      <c r="D1050" s="112">
        <v>1</v>
      </c>
      <c r="E1050" s="74" t="s">
        <v>2</v>
      </c>
      <c r="F1050" s="76"/>
      <c r="G1050" s="76"/>
      <c r="H1050" s="76"/>
      <c r="J1050" s="73"/>
    </row>
    <row r="1051" spans="1:10" s="64" customFormat="1" ht="20.25" customHeight="1">
      <c r="A1051" s="67"/>
      <c r="B1051" s="68"/>
      <c r="C1051" s="75" t="s">
        <v>1537</v>
      </c>
      <c r="D1051" s="112">
        <v>1</v>
      </c>
      <c r="E1051" s="74" t="s">
        <v>2</v>
      </c>
      <c r="F1051" s="76"/>
      <c r="G1051" s="76"/>
      <c r="H1051" s="76"/>
      <c r="J1051" s="73"/>
    </row>
    <row r="1052" spans="1:10" s="182" customFormat="1">
      <c r="A1052" s="67"/>
      <c r="B1052" s="68"/>
      <c r="C1052" s="75" t="s">
        <v>1605</v>
      </c>
      <c r="D1052" s="112">
        <v>4</v>
      </c>
      <c r="E1052" s="74" t="s">
        <v>2</v>
      </c>
      <c r="F1052" s="76"/>
      <c r="G1052" s="76"/>
      <c r="H1052" s="76"/>
    </row>
    <row r="1053" spans="1:10" s="182" customFormat="1">
      <c r="A1053" s="67"/>
      <c r="B1053" s="68"/>
      <c r="C1053" s="75" t="s">
        <v>1606</v>
      </c>
      <c r="D1053" s="112">
        <v>2</v>
      </c>
      <c r="E1053" s="74" t="s">
        <v>2</v>
      </c>
      <c r="F1053" s="76"/>
      <c r="G1053" s="76"/>
      <c r="H1053" s="76"/>
    </row>
    <row r="1054" spans="1:10" s="182" customFormat="1">
      <c r="A1054" s="67"/>
      <c r="B1054" s="68"/>
      <c r="C1054" s="75" t="s">
        <v>1607</v>
      </c>
      <c r="D1054" s="112">
        <v>1</v>
      </c>
      <c r="E1054" s="74" t="s">
        <v>2</v>
      </c>
      <c r="F1054" s="76"/>
      <c r="G1054" s="76"/>
      <c r="H1054" s="76"/>
    </row>
    <row r="1055" spans="1:10" s="182" customFormat="1">
      <c r="A1055" s="67"/>
      <c r="B1055" s="68"/>
      <c r="C1055" s="75" t="s">
        <v>1608</v>
      </c>
      <c r="D1055" s="112">
        <v>1</v>
      </c>
      <c r="E1055" s="74" t="s">
        <v>2</v>
      </c>
      <c r="F1055" s="76"/>
      <c r="G1055" s="76"/>
      <c r="H1055" s="76"/>
    </row>
    <row r="1056" spans="1:10" s="182" customFormat="1">
      <c r="A1056" s="67"/>
      <c r="B1056" s="68"/>
      <c r="C1056" s="75" t="s">
        <v>1447</v>
      </c>
      <c r="D1056" s="112">
        <v>4</v>
      </c>
      <c r="E1056" s="74" t="s">
        <v>2</v>
      </c>
      <c r="F1056" s="76"/>
      <c r="G1056" s="76"/>
      <c r="H1056" s="76"/>
    </row>
    <row r="1057" spans="1:8" s="182" customFormat="1">
      <c r="A1057" s="67"/>
      <c r="B1057" s="68"/>
      <c r="C1057" s="75" t="s">
        <v>1663</v>
      </c>
      <c r="D1057" s="112">
        <v>2</v>
      </c>
      <c r="E1057" s="74" t="s">
        <v>2</v>
      </c>
      <c r="F1057" s="76"/>
      <c r="G1057" s="76"/>
      <c r="H1057" s="76"/>
    </row>
    <row r="1058" spans="1:8" s="182" customFormat="1">
      <c r="A1058" s="67"/>
      <c r="B1058" s="68"/>
      <c r="C1058" s="75" t="s">
        <v>1489</v>
      </c>
      <c r="D1058" s="112">
        <v>2</v>
      </c>
      <c r="E1058" s="74" t="s">
        <v>2</v>
      </c>
      <c r="F1058" s="76"/>
      <c r="G1058" s="76"/>
      <c r="H1058" s="76"/>
    </row>
    <row r="1059" spans="1:8" s="182" customFormat="1">
      <c r="A1059" s="67"/>
      <c r="B1059" s="68"/>
      <c r="C1059" s="75" t="s">
        <v>1537</v>
      </c>
      <c r="D1059" s="112">
        <v>1</v>
      </c>
      <c r="E1059" s="74" t="s">
        <v>2</v>
      </c>
      <c r="F1059" s="76"/>
      <c r="G1059" s="76"/>
      <c r="H1059" s="76"/>
    </row>
    <row r="1060" spans="1:8" s="182" customFormat="1">
      <c r="A1060" s="67"/>
      <c r="B1060" s="68"/>
      <c r="C1060" s="75" t="s">
        <v>1608</v>
      </c>
      <c r="D1060" s="112">
        <v>1</v>
      </c>
      <c r="E1060" s="74" t="s">
        <v>2</v>
      </c>
      <c r="F1060" s="76"/>
      <c r="G1060" s="76"/>
      <c r="H1060" s="76"/>
    </row>
    <row r="1061" spans="1:8" s="182" customFormat="1">
      <c r="A1061" s="67"/>
      <c r="B1061" s="68"/>
      <c r="C1061" s="75" t="s">
        <v>1469</v>
      </c>
      <c r="D1061" s="112">
        <v>1</v>
      </c>
      <c r="E1061" s="74" t="s">
        <v>2</v>
      </c>
      <c r="F1061" s="76"/>
      <c r="G1061" s="76"/>
      <c r="H1061" s="76"/>
    </row>
    <row r="1062" spans="1:8" s="182" customFormat="1">
      <c r="A1062" s="67"/>
      <c r="B1062" s="68"/>
      <c r="C1062" s="75" t="s">
        <v>1451</v>
      </c>
      <c r="D1062" s="112">
        <v>2</v>
      </c>
      <c r="E1062" s="74" t="s">
        <v>2</v>
      </c>
      <c r="F1062" s="76"/>
      <c r="G1062" s="76"/>
      <c r="H1062" s="76"/>
    </row>
    <row r="1063" spans="1:8" s="182" customFormat="1">
      <c r="A1063" s="67"/>
      <c r="B1063" s="68"/>
      <c r="C1063" s="75" t="s">
        <v>1494</v>
      </c>
      <c r="D1063" s="112">
        <v>2</v>
      </c>
      <c r="E1063" s="74" t="s">
        <v>2</v>
      </c>
      <c r="F1063" s="76"/>
      <c r="G1063" s="76"/>
      <c r="H1063" s="76"/>
    </row>
    <row r="1064" spans="1:8" s="182" customFormat="1" ht="15.75" customHeight="1">
      <c r="A1064" s="67"/>
      <c r="B1064" s="68"/>
      <c r="C1064" s="75" t="s">
        <v>1688</v>
      </c>
      <c r="D1064" s="112">
        <v>2</v>
      </c>
      <c r="E1064" s="74" t="s">
        <v>2</v>
      </c>
      <c r="F1064" s="76"/>
      <c r="G1064" s="76"/>
      <c r="H1064" s="76"/>
    </row>
    <row r="1065" spans="1:8" s="182" customFormat="1" ht="15.75" customHeight="1">
      <c r="A1065" s="67"/>
      <c r="B1065" s="68"/>
      <c r="C1065" s="75" t="s">
        <v>1689</v>
      </c>
      <c r="D1065" s="112">
        <v>1</v>
      </c>
      <c r="E1065" s="74" t="s">
        <v>2</v>
      </c>
      <c r="F1065" s="76"/>
      <c r="G1065" s="76"/>
      <c r="H1065" s="76"/>
    </row>
    <row r="1066" spans="1:8" s="182" customFormat="1" ht="15.75" customHeight="1">
      <c r="A1066" s="67"/>
      <c r="B1066" s="68"/>
      <c r="C1066" s="75" t="s">
        <v>1690</v>
      </c>
      <c r="D1066" s="112">
        <v>2</v>
      </c>
      <c r="E1066" s="74" t="s">
        <v>2</v>
      </c>
      <c r="F1066" s="76"/>
      <c r="G1066" s="76"/>
      <c r="H1066" s="76"/>
    </row>
    <row r="1067" spans="1:8" s="182" customFormat="1" ht="15.75" customHeight="1">
      <c r="A1067" s="67"/>
      <c r="B1067" s="68"/>
      <c r="C1067" s="75" t="s">
        <v>1691</v>
      </c>
      <c r="D1067" s="112">
        <v>2</v>
      </c>
      <c r="E1067" s="74" t="s">
        <v>2</v>
      </c>
      <c r="F1067" s="76"/>
      <c r="G1067" s="76"/>
      <c r="H1067" s="76"/>
    </row>
    <row r="1068" spans="1:8" s="182" customFormat="1">
      <c r="A1068" s="67"/>
      <c r="B1068" s="68"/>
      <c r="C1068" s="75" t="s">
        <v>1692</v>
      </c>
      <c r="D1068" s="112">
        <v>1</v>
      </c>
      <c r="E1068" s="74" t="s">
        <v>2</v>
      </c>
      <c r="F1068" s="76"/>
      <c r="G1068" s="76"/>
      <c r="H1068" s="76"/>
    </row>
    <row r="1069" spans="1:8" s="182" customFormat="1">
      <c r="A1069" s="67"/>
      <c r="B1069" s="68"/>
      <c r="C1069" s="75" t="s">
        <v>1602</v>
      </c>
      <c r="D1069" s="112">
        <v>1</v>
      </c>
      <c r="E1069" s="74" t="s">
        <v>2</v>
      </c>
      <c r="F1069" s="76"/>
      <c r="G1069" s="76"/>
      <c r="H1069" s="76"/>
    </row>
    <row r="1070" spans="1:8" s="182" customFormat="1">
      <c r="A1070" s="67"/>
      <c r="B1070" s="68"/>
      <c r="C1070" s="75" t="s">
        <v>1628</v>
      </c>
      <c r="D1070" s="112">
        <v>2</v>
      </c>
      <c r="E1070" s="74" t="s">
        <v>2</v>
      </c>
      <c r="F1070" s="76"/>
      <c r="G1070" s="76"/>
      <c r="H1070" s="76"/>
    </row>
    <row r="1071" spans="1:8" s="182" customFormat="1">
      <c r="A1071" s="67"/>
      <c r="B1071" s="68"/>
      <c r="C1071" s="75" t="s">
        <v>1645</v>
      </c>
      <c r="D1071" s="112">
        <v>3</v>
      </c>
      <c r="E1071" s="74" t="s">
        <v>2</v>
      </c>
      <c r="F1071" s="76"/>
      <c r="G1071" s="76"/>
      <c r="H1071" s="76"/>
    </row>
    <row r="1072" spans="1:8" s="182" customFormat="1">
      <c r="A1072" s="67"/>
      <c r="B1072" s="68"/>
      <c r="C1072" s="75" t="s">
        <v>1638</v>
      </c>
      <c r="D1072" s="112">
        <v>2</v>
      </c>
      <c r="E1072" s="74" t="s">
        <v>2</v>
      </c>
      <c r="F1072" s="76"/>
      <c r="G1072" s="76"/>
      <c r="H1072" s="76"/>
    </row>
    <row r="1073" spans="1:10" s="182" customFormat="1">
      <c r="A1073" s="67"/>
      <c r="B1073" s="68"/>
      <c r="C1073" s="75" t="s">
        <v>1586</v>
      </c>
      <c r="D1073" s="112">
        <v>1</v>
      </c>
      <c r="E1073" s="74" t="s">
        <v>2</v>
      </c>
      <c r="F1073" s="76"/>
      <c r="G1073" s="76"/>
      <c r="H1073" s="76"/>
    </row>
    <row r="1074" spans="1:10" s="182" customFormat="1">
      <c r="A1074" s="67"/>
      <c r="B1074" s="68"/>
      <c r="C1074" s="75" t="s">
        <v>1592</v>
      </c>
      <c r="D1074" s="112">
        <v>1</v>
      </c>
      <c r="E1074" s="74" t="s">
        <v>2</v>
      </c>
      <c r="F1074" s="76"/>
      <c r="G1074" s="76"/>
      <c r="H1074" s="76"/>
    </row>
    <row r="1075" spans="1:10" s="182" customFormat="1">
      <c r="A1075" s="67"/>
      <c r="B1075" s="68"/>
      <c r="C1075" s="75" t="s">
        <v>1693</v>
      </c>
      <c r="D1075" s="112">
        <v>2</v>
      </c>
      <c r="E1075" s="74" t="s">
        <v>2</v>
      </c>
      <c r="F1075" s="76"/>
      <c r="G1075" s="76"/>
      <c r="H1075" s="76"/>
    </row>
    <row r="1076" spans="1:10" s="182" customFormat="1">
      <c r="A1076" s="67"/>
      <c r="B1076" s="68"/>
      <c r="C1076" s="75" t="s">
        <v>1604</v>
      </c>
      <c r="D1076" s="112">
        <v>2</v>
      </c>
      <c r="E1076" s="74" t="s">
        <v>2</v>
      </c>
      <c r="F1076" s="76"/>
      <c r="G1076" s="76"/>
      <c r="H1076" s="76"/>
    </row>
    <row r="1077" spans="1:10" s="182" customFormat="1">
      <c r="A1077" s="67"/>
      <c r="B1077" s="68"/>
      <c r="C1077" s="75" t="s">
        <v>1711</v>
      </c>
      <c r="D1077" s="112">
        <v>4</v>
      </c>
      <c r="E1077" s="74" t="s">
        <v>2</v>
      </c>
      <c r="F1077" s="76"/>
      <c r="G1077" s="76"/>
      <c r="H1077" s="76"/>
    </row>
    <row r="1078" spans="1:10" s="182" customFormat="1">
      <c r="A1078" s="67"/>
      <c r="B1078" s="68"/>
      <c r="C1078" s="75" t="s">
        <v>1645</v>
      </c>
      <c r="D1078" s="112">
        <v>4</v>
      </c>
      <c r="E1078" s="74" t="s">
        <v>2</v>
      </c>
      <c r="F1078" s="76"/>
      <c r="G1078" s="76"/>
      <c r="H1078" s="76"/>
    </row>
    <row r="1079" spans="1:10" s="182" customFormat="1">
      <c r="A1079" s="67"/>
      <c r="B1079" s="68"/>
      <c r="C1079" s="75" t="s">
        <v>1638</v>
      </c>
      <c r="D1079" s="112">
        <v>2</v>
      </c>
      <c r="E1079" s="74" t="s">
        <v>2</v>
      </c>
      <c r="F1079" s="76"/>
      <c r="G1079" s="76"/>
      <c r="H1079" s="76"/>
    </row>
    <row r="1080" spans="1:10" s="182" customFormat="1">
      <c r="A1080" s="67"/>
      <c r="B1080" s="68"/>
      <c r="C1080" s="75" t="s">
        <v>1605</v>
      </c>
      <c r="D1080" s="112">
        <v>4</v>
      </c>
      <c r="E1080" s="74" t="s">
        <v>2</v>
      </c>
      <c r="F1080" s="76"/>
      <c r="G1080" s="76"/>
      <c r="H1080" s="76"/>
    </row>
    <row r="1081" spans="1:10" s="64" customFormat="1" ht="47.25" customHeight="1">
      <c r="A1081" s="67">
        <v>23</v>
      </c>
      <c r="B1081" s="68"/>
      <c r="C1081" s="72" t="s">
        <v>172</v>
      </c>
      <c r="D1081" s="74"/>
      <c r="E1081" s="74"/>
      <c r="F1081" s="71"/>
      <c r="G1081" s="76"/>
      <c r="H1081" s="71"/>
      <c r="J1081" s="74"/>
    </row>
    <row r="1082" spans="1:10" s="64" customFormat="1" ht="20.25" customHeight="1">
      <c r="A1082" s="67"/>
      <c r="B1082" s="68"/>
      <c r="C1082" s="75" t="s">
        <v>1436</v>
      </c>
      <c r="D1082" s="73">
        <v>1</v>
      </c>
      <c r="E1082" s="74" t="s">
        <v>2</v>
      </c>
      <c r="F1082" s="71"/>
      <c r="G1082" s="76"/>
      <c r="H1082" s="71"/>
      <c r="J1082" s="74">
        <v>8</v>
      </c>
    </row>
    <row r="1083" spans="1:10" s="64" customFormat="1" ht="20.25" customHeight="1">
      <c r="A1083" s="67"/>
      <c r="B1083" s="68"/>
      <c r="C1083" s="75" t="s">
        <v>1437</v>
      </c>
      <c r="D1083" s="73">
        <v>1</v>
      </c>
      <c r="E1083" s="74" t="s">
        <v>2</v>
      </c>
      <c r="F1083" s="71"/>
      <c r="G1083" s="76"/>
      <c r="H1083" s="71"/>
      <c r="J1083" s="74">
        <v>2</v>
      </c>
    </row>
    <row r="1084" spans="1:10" s="64" customFormat="1" ht="20.25" customHeight="1">
      <c r="A1084" s="67"/>
      <c r="B1084" s="68"/>
      <c r="C1084" s="75" t="s">
        <v>1438</v>
      </c>
      <c r="D1084" s="73">
        <v>1</v>
      </c>
      <c r="E1084" s="74" t="s">
        <v>2</v>
      </c>
      <c r="F1084" s="71"/>
      <c r="G1084" s="76"/>
      <c r="H1084" s="71"/>
      <c r="J1084" s="74">
        <v>2</v>
      </c>
    </row>
    <row r="1085" spans="1:10" s="64" customFormat="1" ht="20.25" customHeight="1">
      <c r="A1085" s="67"/>
      <c r="B1085" s="68"/>
      <c r="C1085" s="75" t="s">
        <v>1439</v>
      </c>
      <c r="D1085" s="73">
        <v>1</v>
      </c>
      <c r="E1085" s="74" t="s">
        <v>2</v>
      </c>
      <c r="F1085" s="71"/>
      <c r="G1085" s="76"/>
      <c r="H1085" s="71"/>
      <c r="J1085" s="74"/>
    </row>
    <row r="1086" spans="1:10" s="64" customFormat="1" ht="20.25" customHeight="1">
      <c r="A1086" s="67"/>
      <c r="B1086" s="68"/>
      <c r="C1086" s="75" t="s">
        <v>1440</v>
      </c>
      <c r="D1086" s="73">
        <v>1</v>
      </c>
      <c r="E1086" s="74" t="s">
        <v>2</v>
      </c>
      <c r="F1086" s="71"/>
      <c r="G1086" s="76"/>
      <c r="H1086" s="71"/>
      <c r="J1086" s="74"/>
    </row>
    <row r="1087" spans="1:10" s="64" customFormat="1" ht="20.25" customHeight="1">
      <c r="A1087" s="67"/>
      <c r="B1087" s="68"/>
      <c r="C1087" s="75" t="s">
        <v>1441</v>
      </c>
      <c r="D1087" s="73">
        <v>1</v>
      </c>
      <c r="E1087" s="74" t="s">
        <v>2</v>
      </c>
      <c r="F1087" s="71"/>
      <c r="G1087" s="76"/>
      <c r="H1087" s="71"/>
      <c r="J1087" s="74"/>
    </row>
    <row r="1088" spans="1:10" s="182" customFormat="1" ht="19.5" customHeight="1">
      <c r="A1088" s="67"/>
      <c r="B1088" s="68"/>
      <c r="C1088" s="75" t="s">
        <v>1490</v>
      </c>
      <c r="D1088" s="73">
        <v>2</v>
      </c>
      <c r="E1088" s="74" t="s">
        <v>2</v>
      </c>
      <c r="F1088" s="71"/>
      <c r="G1088" s="76"/>
      <c r="H1088" s="71"/>
    </row>
    <row r="1089" spans="1:8" s="182" customFormat="1" ht="18.75" customHeight="1">
      <c r="A1089" s="67"/>
      <c r="B1089" s="68"/>
      <c r="C1089" s="75" t="s">
        <v>1449</v>
      </c>
      <c r="D1089" s="73">
        <v>1</v>
      </c>
      <c r="E1089" s="74" t="s">
        <v>2</v>
      </c>
      <c r="F1089" s="71"/>
      <c r="G1089" s="76"/>
      <c r="H1089" s="71"/>
    </row>
    <row r="1090" spans="1:8" s="182" customFormat="1">
      <c r="A1090" s="67"/>
      <c r="B1090" s="68"/>
      <c r="C1090" s="75" t="s">
        <v>1534</v>
      </c>
      <c r="D1090" s="73">
        <v>1</v>
      </c>
      <c r="E1090" s="74" t="s">
        <v>2</v>
      </c>
      <c r="F1090" s="71"/>
      <c r="G1090" s="76"/>
      <c r="H1090" s="71"/>
    </row>
    <row r="1091" spans="1:8" s="182" customFormat="1">
      <c r="A1091" s="67"/>
      <c r="B1091" s="68"/>
      <c r="C1091" s="75" t="s">
        <v>1489</v>
      </c>
      <c r="D1091" s="73">
        <v>1</v>
      </c>
      <c r="E1091" s="74" t="s">
        <v>2</v>
      </c>
      <c r="F1091" s="71"/>
      <c r="G1091" s="76"/>
      <c r="H1091" s="71"/>
    </row>
    <row r="1092" spans="1:8" s="182" customFormat="1">
      <c r="A1092" s="67"/>
      <c r="B1092" s="68"/>
      <c r="C1092" s="75" t="s">
        <v>1436</v>
      </c>
      <c r="D1092" s="73">
        <v>2</v>
      </c>
      <c r="E1092" s="74" t="s">
        <v>2</v>
      </c>
      <c r="F1092" s="71"/>
      <c r="G1092" s="76"/>
      <c r="H1092" s="71"/>
    </row>
    <row r="1093" spans="1:8" s="182" customFormat="1" ht="19.5" customHeight="1">
      <c r="A1093" s="67"/>
      <c r="B1093" s="68"/>
      <c r="C1093" s="75" t="s">
        <v>1600</v>
      </c>
      <c r="D1093" s="73">
        <v>1</v>
      </c>
      <c r="E1093" s="74" t="s">
        <v>2</v>
      </c>
      <c r="F1093" s="71"/>
      <c r="G1093" s="76"/>
      <c r="H1093" s="71"/>
    </row>
    <row r="1094" spans="1:8" s="182" customFormat="1" ht="15.75" customHeight="1">
      <c r="A1094" s="67"/>
      <c r="B1094" s="68"/>
      <c r="C1094" s="75" t="s">
        <v>1601</v>
      </c>
      <c r="D1094" s="73">
        <v>1</v>
      </c>
      <c r="E1094" s="74" t="s">
        <v>2</v>
      </c>
      <c r="F1094" s="71"/>
      <c r="G1094" s="76"/>
      <c r="H1094" s="71"/>
    </row>
    <row r="1095" spans="1:8" s="182" customFormat="1">
      <c r="A1095" s="67"/>
      <c r="B1095" s="68"/>
      <c r="C1095" s="75" t="s">
        <v>1602</v>
      </c>
      <c r="D1095" s="73">
        <v>1</v>
      </c>
      <c r="E1095" s="74" t="s">
        <v>2</v>
      </c>
      <c r="F1095" s="71"/>
      <c r="G1095" s="76"/>
      <c r="H1095" s="71"/>
    </row>
    <row r="1096" spans="1:8" s="182" customFormat="1">
      <c r="A1096" s="67"/>
      <c r="B1096" s="68"/>
      <c r="C1096" s="75" t="s">
        <v>1603</v>
      </c>
      <c r="D1096" s="73">
        <v>2</v>
      </c>
      <c r="E1096" s="74" t="s">
        <v>2</v>
      </c>
      <c r="F1096" s="71"/>
      <c r="G1096" s="76"/>
      <c r="H1096" s="71"/>
    </row>
    <row r="1097" spans="1:8" s="182" customFormat="1">
      <c r="A1097" s="67"/>
      <c r="B1097" s="68"/>
      <c r="C1097" s="75" t="s">
        <v>1604</v>
      </c>
      <c r="D1097" s="73">
        <v>1</v>
      </c>
      <c r="E1097" s="74" t="s">
        <v>2</v>
      </c>
      <c r="F1097" s="71"/>
      <c r="G1097" s="76"/>
      <c r="H1097" s="71"/>
    </row>
    <row r="1098" spans="1:8" s="182" customFormat="1" ht="19.5" customHeight="1">
      <c r="A1098" s="67"/>
      <c r="B1098" s="68"/>
      <c r="C1098" s="75" t="s">
        <v>1437</v>
      </c>
      <c r="D1098" s="73">
        <v>1</v>
      </c>
      <c r="E1098" s="74" t="s">
        <v>2</v>
      </c>
      <c r="F1098" s="71"/>
      <c r="G1098" s="76"/>
      <c r="H1098" s="71"/>
    </row>
    <row r="1099" spans="1:8" s="182" customFormat="1" ht="18" customHeight="1">
      <c r="A1099" s="67"/>
      <c r="B1099" s="68"/>
      <c r="C1099" s="75" t="s">
        <v>1662</v>
      </c>
      <c r="D1099" s="73">
        <v>1</v>
      </c>
      <c r="E1099" s="74" t="s">
        <v>2</v>
      </c>
      <c r="F1099" s="71"/>
      <c r="G1099" s="76"/>
      <c r="H1099" s="71"/>
    </row>
    <row r="1100" spans="1:8" s="182" customFormat="1" ht="20.25" customHeight="1">
      <c r="A1100" s="67"/>
      <c r="B1100" s="68"/>
      <c r="C1100" s="75" t="s">
        <v>1687</v>
      </c>
      <c r="D1100" s="73">
        <v>1</v>
      </c>
      <c r="E1100" s="74" t="s">
        <v>2</v>
      </c>
      <c r="F1100" s="71"/>
      <c r="G1100" s="76"/>
      <c r="H1100" s="71"/>
    </row>
    <row r="1101" spans="1:8" s="182" customFormat="1" ht="23.25" customHeight="1">
      <c r="A1101" s="67"/>
      <c r="B1101" s="68"/>
      <c r="C1101" s="75" t="s">
        <v>1640</v>
      </c>
      <c r="D1101" s="73">
        <v>1</v>
      </c>
      <c r="E1101" s="74" t="s">
        <v>2</v>
      </c>
      <c r="F1101" s="71"/>
      <c r="G1101" s="76"/>
      <c r="H1101" s="71"/>
    </row>
    <row r="1102" spans="1:8" s="182" customFormat="1" ht="19.5" customHeight="1">
      <c r="A1102" s="67"/>
      <c r="B1102" s="68"/>
      <c r="C1102" s="75" t="s">
        <v>1720</v>
      </c>
      <c r="D1102" s="73">
        <v>1</v>
      </c>
      <c r="E1102" s="74" t="s">
        <v>2</v>
      </c>
      <c r="F1102" s="71"/>
      <c r="G1102" s="76"/>
      <c r="H1102" s="71"/>
    </row>
    <row r="1103" spans="1:8" s="182" customFormat="1" ht="15.75" customHeight="1">
      <c r="A1103" s="67"/>
      <c r="B1103" s="68"/>
      <c r="C1103" s="75" t="s">
        <v>1721</v>
      </c>
      <c r="D1103" s="73">
        <v>1</v>
      </c>
      <c r="E1103" s="74" t="s">
        <v>2</v>
      </c>
      <c r="F1103" s="71"/>
      <c r="G1103" s="76"/>
      <c r="H1103" s="71"/>
    </row>
    <row r="1104" spans="1:8" s="182" customFormat="1">
      <c r="A1104" s="67"/>
      <c r="B1104" s="68"/>
      <c r="C1104" s="75" t="s">
        <v>1714</v>
      </c>
      <c r="D1104" s="73">
        <v>1</v>
      </c>
      <c r="E1104" s="74" t="s">
        <v>2</v>
      </c>
      <c r="F1104" s="71"/>
      <c r="G1104" s="76"/>
      <c r="H1104" s="71"/>
    </row>
    <row r="1105" spans="1:10" s="182" customFormat="1">
      <c r="A1105" s="67"/>
      <c r="B1105" s="68"/>
      <c r="C1105" s="75" t="s">
        <v>1649</v>
      </c>
      <c r="D1105" s="73">
        <v>1</v>
      </c>
      <c r="E1105" s="74" t="s">
        <v>2</v>
      </c>
      <c r="F1105" s="71"/>
      <c r="G1105" s="76"/>
      <c r="H1105" s="71"/>
    </row>
    <row r="1106" spans="1:10" s="182" customFormat="1">
      <c r="A1106" s="67"/>
      <c r="B1106" s="68"/>
      <c r="C1106" s="75" t="s">
        <v>1703</v>
      </c>
      <c r="D1106" s="73">
        <v>1</v>
      </c>
      <c r="E1106" s="74" t="s">
        <v>2</v>
      </c>
      <c r="F1106" s="71"/>
      <c r="G1106" s="76"/>
      <c r="H1106" s="71"/>
    </row>
    <row r="1107" spans="1:10" s="182" customFormat="1">
      <c r="A1107" s="67"/>
      <c r="B1107" s="68"/>
      <c r="C1107" s="75" t="s">
        <v>1722</v>
      </c>
      <c r="D1107" s="73">
        <v>1</v>
      </c>
      <c r="E1107" s="74" t="s">
        <v>2</v>
      </c>
      <c r="F1107" s="71"/>
      <c r="G1107" s="76"/>
      <c r="H1107" s="71"/>
    </row>
    <row r="1108" spans="1:10" s="182" customFormat="1">
      <c r="A1108" s="67"/>
      <c r="B1108" s="68"/>
      <c r="C1108" s="75" t="s">
        <v>1723</v>
      </c>
      <c r="D1108" s="73">
        <v>1</v>
      </c>
      <c r="E1108" s="74" t="s">
        <v>2</v>
      </c>
      <c r="F1108" s="71"/>
      <c r="G1108" s="76"/>
      <c r="H1108" s="71"/>
    </row>
    <row r="1109" spans="1:10" s="182" customFormat="1">
      <c r="A1109" s="67"/>
      <c r="B1109" s="68"/>
      <c r="C1109" s="75" t="s">
        <v>1724</v>
      </c>
      <c r="D1109" s="73">
        <v>1</v>
      </c>
      <c r="E1109" s="74" t="s">
        <v>2</v>
      </c>
      <c r="F1109" s="71"/>
      <c r="G1109" s="76"/>
      <c r="H1109" s="71"/>
    </row>
    <row r="1110" spans="1:10" s="182" customFormat="1">
      <c r="A1110" s="67"/>
      <c r="B1110" s="68"/>
      <c r="C1110" s="75" t="s">
        <v>1602</v>
      </c>
      <c r="D1110" s="73">
        <v>1</v>
      </c>
      <c r="E1110" s="74" t="s">
        <v>2</v>
      </c>
      <c r="F1110" s="71"/>
      <c r="G1110" s="76"/>
      <c r="H1110" s="71"/>
    </row>
    <row r="1111" spans="1:10" s="182" customFormat="1">
      <c r="A1111" s="67"/>
      <c r="B1111" s="68"/>
      <c r="C1111" s="75" t="s">
        <v>1648</v>
      </c>
      <c r="D1111" s="73">
        <v>1</v>
      </c>
      <c r="E1111" s="74" t="s">
        <v>2</v>
      </c>
      <c r="F1111" s="71"/>
      <c r="G1111" s="76"/>
      <c r="H1111" s="71"/>
    </row>
    <row r="1112" spans="1:10" s="182" customFormat="1">
      <c r="A1112" s="67"/>
      <c r="B1112" s="68"/>
      <c r="C1112" s="75" t="s">
        <v>1628</v>
      </c>
      <c r="D1112" s="73">
        <v>1</v>
      </c>
      <c r="E1112" s="74" t="s">
        <v>2</v>
      </c>
      <c r="F1112" s="71"/>
      <c r="G1112" s="76"/>
      <c r="H1112" s="71"/>
    </row>
    <row r="1113" spans="1:10" s="182" customFormat="1">
      <c r="A1113" s="67"/>
      <c r="B1113" s="68"/>
      <c r="C1113" s="75" t="s">
        <v>1603</v>
      </c>
      <c r="D1113" s="73">
        <v>1</v>
      </c>
      <c r="E1113" s="74" t="s">
        <v>2</v>
      </c>
      <c r="F1113" s="71"/>
      <c r="G1113" s="76"/>
      <c r="H1113" s="71"/>
    </row>
    <row r="1114" spans="1:10" s="182" customFormat="1">
      <c r="A1114" s="67"/>
      <c r="B1114" s="68"/>
      <c r="C1114" s="75" t="s">
        <v>1606</v>
      </c>
      <c r="D1114" s="73">
        <v>1</v>
      </c>
      <c r="E1114" s="74" t="s">
        <v>2</v>
      </c>
      <c r="F1114" s="71"/>
      <c r="G1114" s="76"/>
      <c r="H1114" s="71"/>
    </row>
    <row r="1115" spans="1:10" s="64" customFormat="1" ht="56.25">
      <c r="A1115" s="67">
        <v>24</v>
      </c>
      <c r="B1115" s="67" t="s">
        <v>168</v>
      </c>
      <c r="C1115" s="72" t="s">
        <v>170</v>
      </c>
      <c r="D1115" s="73"/>
      <c r="E1115" s="74"/>
      <c r="F1115" s="71"/>
      <c r="G1115" s="76"/>
      <c r="H1115" s="76"/>
      <c r="J1115" s="195"/>
    </row>
    <row r="1116" spans="1:10" s="202" customFormat="1" ht="18" customHeight="1">
      <c r="A1116" s="198"/>
      <c r="B1116" s="198"/>
      <c r="C1116" s="199" t="s">
        <v>1460</v>
      </c>
      <c r="D1116" s="200">
        <f>1+1</f>
        <v>2</v>
      </c>
      <c r="E1116" s="201" t="s">
        <v>2</v>
      </c>
      <c r="F1116" s="198"/>
      <c r="G1116" s="198"/>
      <c r="H1116" s="198"/>
    </row>
    <row r="1117" spans="1:10" s="202" customFormat="1">
      <c r="A1117" s="198"/>
      <c r="B1117" s="198"/>
      <c r="C1117" s="199" t="s">
        <v>1462</v>
      </c>
      <c r="D1117" s="200">
        <v>1</v>
      </c>
      <c r="E1117" s="201" t="s">
        <v>2</v>
      </c>
      <c r="F1117" s="198"/>
      <c r="G1117" s="198"/>
      <c r="H1117" s="198"/>
    </row>
    <row r="1118" spans="1:10" s="202" customFormat="1">
      <c r="A1118" s="198"/>
      <c r="B1118" s="198"/>
      <c r="C1118" s="199" t="s">
        <v>1474</v>
      </c>
      <c r="D1118" s="200">
        <v>2</v>
      </c>
      <c r="E1118" s="201" t="s">
        <v>2</v>
      </c>
      <c r="F1118" s="198"/>
      <c r="G1118" s="198"/>
      <c r="H1118" s="198"/>
    </row>
    <row r="1119" spans="1:10" s="202" customFormat="1" ht="15.75" customHeight="1">
      <c r="A1119" s="198"/>
      <c r="B1119" s="198"/>
      <c r="C1119" s="199" t="s">
        <v>1461</v>
      </c>
      <c r="D1119" s="200">
        <f>2+1+1</f>
        <v>4</v>
      </c>
      <c r="E1119" s="201" t="s">
        <v>2</v>
      </c>
      <c r="F1119" s="198"/>
      <c r="G1119" s="198"/>
      <c r="H1119" s="198"/>
    </row>
    <row r="1120" spans="1:10" s="202" customFormat="1">
      <c r="A1120" s="198"/>
      <c r="B1120" s="198"/>
      <c r="C1120" s="199" t="s">
        <v>1463</v>
      </c>
      <c r="D1120" s="200">
        <f>1+1</f>
        <v>2</v>
      </c>
      <c r="E1120" s="201" t="s">
        <v>2</v>
      </c>
      <c r="F1120" s="198"/>
      <c r="G1120" s="198"/>
      <c r="H1120" s="198" t="s">
        <v>1464</v>
      </c>
    </row>
    <row r="1121" spans="1:8" s="202" customFormat="1">
      <c r="A1121" s="198"/>
      <c r="B1121" s="198"/>
      <c r="C1121" s="199" t="s">
        <v>1455</v>
      </c>
      <c r="D1121" s="200">
        <v>1</v>
      </c>
      <c r="E1121" s="201" t="s">
        <v>2</v>
      </c>
      <c r="F1121" s="198"/>
      <c r="G1121" s="198"/>
      <c r="H1121" s="198"/>
    </row>
    <row r="1122" spans="1:8" s="202" customFormat="1">
      <c r="A1122" s="198"/>
      <c r="B1122" s="198"/>
      <c r="C1122" s="199" t="s">
        <v>1440</v>
      </c>
      <c r="D1122" s="200">
        <f>3+3</f>
        <v>6</v>
      </c>
      <c r="E1122" s="201" t="s">
        <v>2</v>
      </c>
      <c r="F1122" s="198"/>
      <c r="G1122" s="198"/>
      <c r="H1122" s="198"/>
    </row>
    <row r="1123" spans="1:8" s="202" customFormat="1" ht="19.5" customHeight="1">
      <c r="A1123" s="198"/>
      <c r="B1123" s="198"/>
      <c r="C1123" s="199" t="s">
        <v>1465</v>
      </c>
      <c r="D1123" s="200">
        <v>1</v>
      </c>
      <c r="E1123" s="201" t="s">
        <v>2</v>
      </c>
      <c r="F1123" s="198"/>
      <c r="G1123" s="198"/>
      <c r="H1123" s="198"/>
    </row>
    <row r="1124" spans="1:8" s="202" customFormat="1">
      <c r="A1124" s="198"/>
      <c r="B1124" s="198"/>
      <c r="C1124" s="199" t="s">
        <v>1466</v>
      </c>
      <c r="D1124" s="200">
        <v>1</v>
      </c>
      <c r="E1124" s="201" t="s">
        <v>2</v>
      </c>
      <c r="F1124" s="198"/>
      <c r="G1124" s="198"/>
      <c r="H1124" s="198"/>
    </row>
    <row r="1125" spans="1:8" s="202" customFormat="1">
      <c r="A1125" s="198"/>
      <c r="B1125" s="198"/>
      <c r="C1125" s="199" t="s">
        <v>1467</v>
      </c>
      <c r="D1125" s="200">
        <v>1</v>
      </c>
      <c r="E1125" s="201" t="s">
        <v>2</v>
      </c>
      <c r="F1125" s="198"/>
      <c r="G1125" s="198"/>
      <c r="H1125" s="198"/>
    </row>
    <row r="1126" spans="1:8" s="202" customFormat="1">
      <c r="A1126" s="198"/>
      <c r="B1126" s="198"/>
      <c r="C1126" s="199" t="s">
        <v>1438</v>
      </c>
      <c r="D1126" s="200">
        <v>1</v>
      </c>
      <c r="E1126" s="201" t="s">
        <v>2</v>
      </c>
      <c r="F1126" s="198"/>
      <c r="G1126" s="198"/>
      <c r="H1126" s="198"/>
    </row>
    <row r="1127" spans="1:8" s="202" customFormat="1">
      <c r="A1127" s="198"/>
      <c r="B1127" s="198"/>
      <c r="C1127" s="199" t="s">
        <v>1468</v>
      </c>
      <c r="D1127" s="200">
        <f>1+1+1</f>
        <v>3</v>
      </c>
      <c r="E1127" s="201" t="s">
        <v>2</v>
      </c>
      <c r="F1127" s="198"/>
      <c r="G1127" s="198"/>
      <c r="H1127" s="198"/>
    </row>
    <row r="1128" spans="1:8" s="202" customFormat="1">
      <c r="A1128" s="198"/>
      <c r="B1128" s="198"/>
      <c r="C1128" s="199" t="s">
        <v>1439</v>
      </c>
      <c r="D1128" s="200">
        <v>1</v>
      </c>
      <c r="E1128" s="201" t="s">
        <v>2</v>
      </c>
      <c r="F1128" s="198"/>
      <c r="G1128" s="198"/>
      <c r="H1128" s="198"/>
    </row>
    <row r="1129" spans="1:8" s="202" customFormat="1">
      <c r="A1129" s="198"/>
      <c r="B1129" s="198"/>
      <c r="C1129" s="199" t="s">
        <v>1469</v>
      </c>
      <c r="D1129" s="200">
        <f>1+1+1</f>
        <v>3</v>
      </c>
      <c r="E1129" s="201" t="s">
        <v>2</v>
      </c>
      <c r="F1129" s="198"/>
      <c r="G1129" s="198"/>
      <c r="H1129" s="198"/>
    </row>
    <row r="1130" spans="1:8" s="202" customFormat="1">
      <c r="A1130" s="198"/>
      <c r="B1130" s="198"/>
      <c r="C1130" s="199" t="s">
        <v>1470</v>
      </c>
      <c r="D1130" s="200">
        <f>1+1</f>
        <v>2</v>
      </c>
      <c r="E1130" s="201" t="s">
        <v>2</v>
      </c>
      <c r="F1130" s="198"/>
      <c r="G1130" s="198"/>
      <c r="H1130" s="198"/>
    </row>
    <row r="1131" spans="1:8" s="202" customFormat="1">
      <c r="A1131" s="198"/>
      <c r="B1131" s="198"/>
      <c r="C1131" s="199" t="s">
        <v>1436</v>
      </c>
      <c r="D1131" s="200">
        <f>2+1+1+1</f>
        <v>5</v>
      </c>
      <c r="E1131" s="201" t="s">
        <v>2</v>
      </c>
      <c r="F1131" s="198"/>
      <c r="G1131" s="198"/>
      <c r="H1131" s="198"/>
    </row>
    <row r="1132" spans="1:8" s="202" customFormat="1">
      <c r="A1132" s="198"/>
      <c r="B1132" s="198"/>
      <c r="C1132" s="199" t="s">
        <v>1471</v>
      </c>
      <c r="D1132" s="200">
        <f>1+1</f>
        <v>2</v>
      </c>
      <c r="E1132" s="201" t="s">
        <v>2</v>
      </c>
      <c r="F1132" s="198"/>
      <c r="G1132" s="198"/>
      <c r="H1132" s="198"/>
    </row>
    <row r="1133" spans="1:8" s="202" customFormat="1">
      <c r="A1133" s="198"/>
      <c r="B1133" s="198"/>
      <c r="C1133" s="199" t="s">
        <v>1472</v>
      </c>
      <c r="D1133" s="200">
        <v>1</v>
      </c>
      <c r="E1133" s="201" t="s">
        <v>2</v>
      </c>
      <c r="F1133" s="198"/>
      <c r="G1133" s="198"/>
      <c r="H1133" s="198"/>
    </row>
    <row r="1134" spans="1:8" s="202" customFormat="1">
      <c r="A1134" s="198"/>
      <c r="B1134" s="198"/>
      <c r="C1134" s="199" t="s">
        <v>1473</v>
      </c>
      <c r="D1134" s="200">
        <f>1+1</f>
        <v>2</v>
      </c>
      <c r="E1134" s="201" t="s">
        <v>2</v>
      </c>
      <c r="F1134" s="198"/>
      <c r="G1134" s="198"/>
      <c r="H1134" s="198"/>
    </row>
    <row r="1135" spans="1:8" s="202" customFormat="1">
      <c r="A1135" s="198"/>
      <c r="B1135" s="198"/>
      <c r="C1135" s="199" t="s">
        <v>1475</v>
      </c>
      <c r="D1135" s="200">
        <f>1+1</f>
        <v>2</v>
      </c>
      <c r="E1135" s="201" t="s">
        <v>2</v>
      </c>
      <c r="F1135" s="198"/>
      <c r="G1135" s="198"/>
      <c r="H1135" s="198"/>
    </row>
    <row r="1136" spans="1:8" s="202" customFormat="1">
      <c r="A1136" s="198"/>
      <c r="B1136" s="198"/>
      <c r="C1136" s="199" t="s">
        <v>1476</v>
      </c>
      <c r="D1136" s="200">
        <v>1</v>
      </c>
      <c r="E1136" s="201" t="s">
        <v>2</v>
      </c>
      <c r="F1136" s="198"/>
      <c r="G1136" s="198"/>
      <c r="H1136" s="198"/>
    </row>
    <row r="1137" spans="1:8" s="202" customFormat="1">
      <c r="A1137" s="198"/>
      <c r="B1137" s="198"/>
      <c r="C1137" s="199" t="s">
        <v>1477</v>
      </c>
      <c r="D1137" s="200">
        <v>1</v>
      </c>
      <c r="E1137" s="201" t="s">
        <v>2</v>
      </c>
      <c r="F1137" s="198"/>
      <c r="G1137" s="198"/>
      <c r="H1137" s="198"/>
    </row>
    <row r="1138" spans="1:8" s="202" customFormat="1">
      <c r="A1138" s="198"/>
      <c r="B1138" s="198"/>
      <c r="C1138" s="199" t="s">
        <v>1478</v>
      </c>
      <c r="D1138" s="200">
        <f>1+1</f>
        <v>2</v>
      </c>
      <c r="E1138" s="201" t="s">
        <v>2</v>
      </c>
      <c r="F1138" s="198"/>
      <c r="G1138" s="198"/>
      <c r="H1138" s="198"/>
    </row>
    <row r="1139" spans="1:8" s="194" customFormat="1">
      <c r="A1139" s="71"/>
      <c r="B1139" s="71"/>
      <c r="C1139" s="115" t="s">
        <v>1479</v>
      </c>
      <c r="D1139" s="76">
        <v>1</v>
      </c>
      <c r="E1139" s="74" t="s">
        <v>2</v>
      </c>
      <c r="F1139" s="71"/>
      <c r="G1139" s="71"/>
      <c r="H1139" s="71"/>
    </row>
    <row r="1140" spans="1:8" s="194" customFormat="1">
      <c r="A1140" s="71"/>
      <c r="B1140" s="71"/>
      <c r="C1140" s="115" t="s">
        <v>1480</v>
      </c>
      <c r="D1140" s="76">
        <v>1</v>
      </c>
      <c r="E1140" s="74" t="s">
        <v>2</v>
      </c>
      <c r="F1140" s="71"/>
      <c r="G1140" s="71"/>
      <c r="H1140" s="71"/>
    </row>
    <row r="1141" spans="1:8" s="194" customFormat="1" ht="15.75" customHeight="1">
      <c r="A1141" s="71"/>
      <c r="B1141" s="71"/>
      <c r="C1141" s="115" t="s">
        <v>1481</v>
      </c>
      <c r="D1141" s="76">
        <v>1</v>
      </c>
      <c r="E1141" s="74" t="s">
        <v>2</v>
      </c>
      <c r="F1141" s="71"/>
      <c r="G1141" s="71"/>
      <c r="H1141" s="71"/>
    </row>
    <row r="1142" spans="1:8" s="194" customFormat="1" ht="15.75" customHeight="1">
      <c r="A1142" s="71"/>
      <c r="B1142" s="71"/>
      <c r="C1142" s="115" t="s">
        <v>1482</v>
      </c>
      <c r="D1142" s="76">
        <v>2</v>
      </c>
      <c r="E1142" s="74" t="s">
        <v>2</v>
      </c>
      <c r="F1142" s="71"/>
      <c r="G1142" s="71"/>
      <c r="H1142" s="71"/>
    </row>
    <row r="1143" spans="1:8" s="182" customFormat="1" ht="19.5" customHeight="1">
      <c r="A1143" s="71"/>
      <c r="B1143" s="71"/>
      <c r="C1143" s="115" t="s">
        <v>1449</v>
      </c>
      <c r="D1143" s="76">
        <v>1</v>
      </c>
      <c r="E1143" s="74" t="s">
        <v>2</v>
      </c>
      <c r="F1143" s="71"/>
      <c r="G1143" s="71"/>
      <c r="H1143" s="71"/>
    </row>
    <row r="1144" spans="1:8" s="182" customFormat="1" ht="15.75" customHeight="1">
      <c r="A1144" s="71"/>
      <c r="B1144" s="71"/>
      <c r="C1144" s="115" t="s">
        <v>1534</v>
      </c>
      <c r="D1144" s="76">
        <v>1</v>
      </c>
      <c r="E1144" s="74" t="s">
        <v>2</v>
      </c>
      <c r="F1144" s="71"/>
      <c r="G1144" s="71"/>
      <c r="H1144" s="71"/>
    </row>
    <row r="1145" spans="1:8" s="182" customFormat="1">
      <c r="A1145" s="71"/>
      <c r="B1145" s="71"/>
      <c r="C1145" s="115" t="s">
        <v>1550</v>
      </c>
      <c r="D1145" s="76">
        <v>2</v>
      </c>
      <c r="E1145" s="74" t="s">
        <v>2</v>
      </c>
      <c r="F1145" s="71"/>
      <c r="G1145" s="71"/>
      <c r="H1145" s="71"/>
    </row>
    <row r="1146" spans="1:8" s="182" customFormat="1">
      <c r="A1146" s="71"/>
      <c r="B1146" s="71"/>
      <c r="C1146" s="115" t="s">
        <v>1572</v>
      </c>
      <c r="D1146" s="76">
        <v>2</v>
      </c>
      <c r="E1146" s="74" t="s">
        <v>2</v>
      </c>
      <c r="F1146" s="71"/>
      <c r="G1146" s="71"/>
      <c r="H1146" s="71"/>
    </row>
    <row r="1147" spans="1:8" s="182" customFormat="1">
      <c r="A1147" s="71"/>
      <c r="B1147" s="71"/>
      <c r="C1147" s="115" t="s">
        <v>1573</v>
      </c>
      <c r="D1147" s="76">
        <v>2</v>
      </c>
      <c r="E1147" s="74" t="s">
        <v>2</v>
      </c>
      <c r="F1147" s="71"/>
      <c r="G1147" s="71"/>
      <c r="H1147" s="71"/>
    </row>
    <row r="1148" spans="1:8" s="182" customFormat="1">
      <c r="A1148" s="71"/>
      <c r="B1148" s="71"/>
      <c r="C1148" s="115" t="s">
        <v>1571</v>
      </c>
      <c r="D1148" s="76">
        <v>2</v>
      </c>
      <c r="E1148" s="74" t="s">
        <v>2</v>
      </c>
      <c r="F1148" s="71"/>
      <c r="G1148" s="71"/>
      <c r="H1148" s="71"/>
    </row>
    <row r="1149" spans="1:8" s="182" customFormat="1">
      <c r="A1149" s="71"/>
      <c r="B1149" s="71"/>
      <c r="C1149" s="115" t="s">
        <v>1492</v>
      </c>
      <c r="D1149" s="76">
        <v>1</v>
      </c>
      <c r="E1149" s="74" t="s">
        <v>2</v>
      </c>
      <c r="F1149" s="71"/>
      <c r="G1149" s="71"/>
      <c r="H1149" s="71"/>
    </row>
    <row r="1150" spans="1:8" s="182" customFormat="1">
      <c r="A1150" s="71"/>
      <c r="B1150" s="71"/>
      <c r="C1150" s="115" t="s">
        <v>1574</v>
      </c>
      <c r="D1150" s="76">
        <v>1</v>
      </c>
      <c r="E1150" s="74" t="s">
        <v>2</v>
      </c>
      <c r="F1150" s="71"/>
      <c r="G1150" s="71"/>
      <c r="H1150" s="71"/>
    </row>
    <row r="1151" spans="1:8" s="182" customFormat="1">
      <c r="A1151" s="71"/>
      <c r="B1151" s="71"/>
      <c r="C1151" s="115" t="s">
        <v>1536</v>
      </c>
      <c r="D1151" s="76">
        <v>1</v>
      </c>
      <c r="E1151" s="74" t="s">
        <v>2</v>
      </c>
      <c r="F1151" s="71"/>
      <c r="G1151" s="71"/>
      <c r="H1151" s="71"/>
    </row>
    <row r="1152" spans="1:8" s="182" customFormat="1">
      <c r="A1152" s="71"/>
      <c r="B1152" s="71"/>
      <c r="C1152" s="115" t="s">
        <v>1542</v>
      </c>
      <c r="D1152" s="76">
        <v>7</v>
      </c>
      <c r="E1152" s="74" t="s">
        <v>2</v>
      </c>
      <c r="F1152" s="71"/>
      <c r="G1152" s="71"/>
      <c r="H1152" s="71"/>
    </row>
    <row r="1153" spans="1:8" s="182" customFormat="1">
      <c r="A1153" s="71"/>
      <c r="B1153" s="71"/>
      <c r="C1153" s="115" t="s">
        <v>1575</v>
      </c>
      <c r="D1153" s="76">
        <v>2</v>
      </c>
      <c r="E1153" s="74" t="s">
        <v>2</v>
      </c>
      <c r="F1153" s="71"/>
      <c r="G1153" s="71"/>
      <c r="H1153" s="71"/>
    </row>
    <row r="1154" spans="1:8" s="182" customFormat="1">
      <c r="A1154" s="71"/>
      <c r="B1154" s="71"/>
      <c r="C1154" s="115" t="s">
        <v>1576</v>
      </c>
      <c r="D1154" s="76">
        <v>1</v>
      </c>
      <c r="E1154" s="74" t="s">
        <v>2</v>
      </c>
      <c r="F1154" s="71"/>
      <c r="G1154" s="71"/>
      <c r="H1154" s="71"/>
    </row>
    <row r="1155" spans="1:8" s="182" customFormat="1">
      <c r="A1155" s="71"/>
      <c r="B1155" s="71"/>
      <c r="C1155" s="115" t="s">
        <v>1537</v>
      </c>
      <c r="D1155" s="76">
        <v>1</v>
      </c>
      <c r="E1155" s="74" t="s">
        <v>2</v>
      </c>
      <c r="F1155" s="71"/>
      <c r="G1155" s="71"/>
      <c r="H1155" s="71"/>
    </row>
    <row r="1156" spans="1:8" s="182" customFormat="1">
      <c r="A1156" s="71"/>
      <c r="B1156" s="71"/>
      <c r="C1156" s="115" t="s">
        <v>1537</v>
      </c>
      <c r="D1156" s="76">
        <v>1</v>
      </c>
      <c r="E1156" s="74" t="s">
        <v>2</v>
      </c>
      <c r="F1156" s="71"/>
      <c r="G1156" s="71"/>
      <c r="H1156" s="71"/>
    </row>
    <row r="1157" spans="1:8" s="182" customFormat="1">
      <c r="A1157" s="71"/>
      <c r="B1157" s="71"/>
      <c r="C1157" s="115" t="s">
        <v>1577</v>
      </c>
      <c r="D1157" s="76">
        <v>1</v>
      </c>
      <c r="E1157" s="74" t="s">
        <v>2</v>
      </c>
      <c r="F1157" s="71"/>
      <c r="G1157" s="71"/>
      <c r="H1157" s="71"/>
    </row>
    <row r="1158" spans="1:8" s="182" customFormat="1" ht="16.5" customHeight="1">
      <c r="A1158" s="71"/>
      <c r="B1158" s="71"/>
      <c r="C1158" s="115" t="s">
        <v>1578</v>
      </c>
      <c r="D1158" s="76">
        <v>1</v>
      </c>
      <c r="E1158" s="74" t="s">
        <v>2</v>
      </c>
      <c r="F1158" s="71"/>
      <c r="G1158" s="71"/>
      <c r="H1158" s="71"/>
    </row>
    <row r="1159" spans="1:8" s="182" customFormat="1">
      <c r="A1159" s="71"/>
      <c r="B1159" s="71"/>
      <c r="C1159" s="115" t="s">
        <v>1559</v>
      </c>
      <c r="D1159" s="76">
        <v>1</v>
      </c>
      <c r="E1159" s="74" t="s">
        <v>2</v>
      </c>
      <c r="F1159" s="71"/>
      <c r="G1159" s="71"/>
      <c r="H1159" s="71"/>
    </row>
    <row r="1160" spans="1:8" s="182" customFormat="1">
      <c r="A1160" s="71"/>
      <c r="B1160" s="71"/>
      <c r="C1160" s="115" t="s">
        <v>1579</v>
      </c>
      <c r="D1160" s="76">
        <v>1</v>
      </c>
      <c r="E1160" s="74" t="s">
        <v>2</v>
      </c>
      <c r="F1160" s="71"/>
      <c r="G1160" s="71"/>
      <c r="H1160" s="71"/>
    </row>
    <row r="1161" spans="1:8" s="182" customFormat="1">
      <c r="A1161" s="71"/>
      <c r="B1161" s="71"/>
      <c r="C1161" s="115" t="s">
        <v>1494</v>
      </c>
      <c r="D1161" s="76">
        <v>2</v>
      </c>
      <c r="E1161" s="74" t="s">
        <v>2</v>
      </c>
      <c r="F1161" s="71"/>
      <c r="G1161" s="71"/>
      <c r="H1161" s="71"/>
    </row>
    <row r="1162" spans="1:8" s="182" customFormat="1">
      <c r="A1162" s="71"/>
      <c r="B1162" s="71"/>
      <c r="C1162" s="115" t="s">
        <v>1507</v>
      </c>
      <c r="D1162" s="76">
        <v>1</v>
      </c>
      <c r="E1162" s="74" t="s">
        <v>2</v>
      </c>
      <c r="F1162" s="71"/>
      <c r="G1162" s="71"/>
      <c r="H1162" s="71"/>
    </row>
    <row r="1163" spans="1:8" s="182" customFormat="1">
      <c r="A1163" s="71"/>
      <c r="B1163" s="71"/>
      <c r="C1163" s="115" t="s">
        <v>1552</v>
      </c>
      <c r="D1163" s="76">
        <v>1</v>
      </c>
      <c r="E1163" s="74" t="s">
        <v>2</v>
      </c>
      <c r="F1163" s="71"/>
      <c r="G1163" s="71"/>
      <c r="H1163" s="71"/>
    </row>
    <row r="1164" spans="1:8" s="182" customFormat="1">
      <c r="A1164" s="71"/>
      <c r="B1164" s="71"/>
      <c r="C1164" s="115" t="s">
        <v>1445</v>
      </c>
      <c r="D1164" s="76">
        <v>1</v>
      </c>
      <c r="E1164" s="74" t="s">
        <v>2</v>
      </c>
      <c r="F1164" s="71"/>
      <c r="G1164" s="71"/>
      <c r="H1164" s="71"/>
    </row>
    <row r="1165" spans="1:8" s="182" customFormat="1">
      <c r="A1165" s="71"/>
      <c r="B1165" s="71"/>
      <c r="C1165" s="115" t="s">
        <v>1580</v>
      </c>
      <c r="D1165" s="76">
        <v>1</v>
      </c>
      <c r="E1165" s="74" t="s">
        <v>2</v>
      </c>
      <c r="F1165" s="71"/>
      <c r="G1165" s="71"/>
      <c r="H1165" s="71"/>
    </row>
    <row r="1166" spans="1:8" s="182" customFormat="1">
      <c r="A1166" s="71"/>
      <c r="B1166" s="71"/>
      <c r="C1166" s="115" t="s">
        <v>1532</v>
      </c>
      <c r="D1166" s="76">
        <v>1</v>
      </c>
      <c r="E1166" s="74" t="s">
        <v>2</v>
      </c>
      <c r="F1166" s="71"/>
      <c r="G1166" s="71"/>
      <c r="H1166" s="71"/>
    </row>
    <row r="1167" spans="1:8" s="182" customFormat="1">
      <c r="A1167" s="71"/>
      <c r="B1167" s="71"/>
      <c r="C1167" s="115" t="s">
        <v>1547</v>
      </c>
      <c r="D1167" s="76">
        <v>1</v>
      </c>
      <c r="E1167" s="74" t="s">
        <v>2</v>
      </c>
      <c r="F1167" s="71"/>
      <c r="G1167" s="71"/>
      <c r="H1167" s="71"/>
    </row>
    <row r="1168" spans="1:8" s="182" customFormat="1">
      <c r="A1168" s="71"/>
      <c r="B1168" s="71"/>
      <c r="C1168" s="115" t="s">
        <v>1552</v>
      </c>
      <c r="D1168" s="76">
        <v>1</v>
      </c>
      <c r="E1168" s="74" t="s">
        <v>2</v>
      </c>
      <c r="F1168" s="71"/>
      <c r="G1168" s="71"/>
      <c r="H1168" s="71"/>
    </row>
    <row r="1169" spans="1:8" s="182" customFormat="1">
      <c r="A1169" s="71"/>
      <c r="B1169" s="71"/>
      <c r="C1169" s="115" t="s">
        <v>1581</v>
      </c>
      <c r="D1169" s="76">
        <v>1</v>
      </c>
      <c r="E1169" s="74" t="s">
        <v>2</v>
      </c>
      <c r="F1169" s="71"/>
      <c r="G1169" s="71"/>
      <c r="H1169" s="71"/>
    </row>
    <row r="1170" spans="1:8" s="182" customFormat="1">
      <c r="A1170" s="71"/>
      <c r="B1170" s="71"/>
      <c r="C1170" s="115" t="s">
        <v>1582</v>
      </c>
      <c r="D1170" s="76">
        <v>1</v>
      </c>
      <c r="E1170" s="74" t="s">
        <v>2</v>
      </c>
      <c r="F1170" s="71"/>
      <c r="G1170" s="71"/>
      <c r="H1170" s="71"/>
    </row>
    <row r="1171" spans="1:8" s="182" customFormat="1">
      <c r="A1171" s="71"/>
      <c r="B1171" s="71"/>
      <c r="C1171" s="115" t="s">
        <v>1511</v>
      </c>
      <c r="D1171" s="76">
        <v>1</v>
      </c>
      <c r="E1171" s="74" t="s">
        <v>2</v>
      </c>
      <c r="F1171" s="71"/>
      <c r="G1171" s="71"/>
      <c r="H1171" s="71"/>
    </row>
    <row r="1172" spans="1:8" s="182" customFormat="1">
      <c r="A1172" s="71"/>
      <c r="B1172" s="71"/>
      <c r="C1172" s="115" t="s">
        <v>1579</v>
      </c>
      <c r="D1172" s="76">
        <v>1</v>
      </c>
      <c r="E1172" s="74" t="s">
        <v>2</v>
      </c>
      <c r="F1172" s="71"/>
      <c r="G1172" s="71"/>
      <c r="H1172" s="71"/>
    </row>
    <row r="1173" spans="1:8" s="182" customFormat="1">
      <c r="A1173" s="71"/>
      <c r="B1173" s="71"/>
      <c r="C1173" s="115" t="s">
        <v>1583</v>
      </c>
      <c r="D1173" s="76">
        <v>1</v>
      </c>
      <c r="E1173" s="74" t="s">
        <v>2</v>
      </c>
      <c r="F1173" s="71"/>
      <c r="G1173" s="71"/>
      <c r="H1173" s="71"/>
    </row>
    <row r="1174" spans="1:8" s="182" customFormat="1">
      <c r="A1174" s="71"/>
      <c r="B1174" s="71"/>
      <c r="C1174" s="115" t="s">
        <v>1585</v>
      </c>
      <c r="D1174" s="76">
        <v>1</v>
      </c>
      <c r="E1174" s="74" t="s">
        <v>2</v>
      </c>
      <c r="F1174" s="71"/>
      <c r="G1174" s="71"/>
      <c r="H1174" s="71"/>
    </row>
    <row r="1175" spans="1:8" s="182" customFormat="1">
      <c r="A1175" s="71"/>
      <c r="B1175" s="71"/>
      <c r="C1175" s="115" t="s">
        <v>1586</v>
      </c>
      <c r="D1175" s="76">
        <v>3</v>
      </c>
      <c r="E1175" s="74" t="s">
        <v>2</v>
      </c>
      <c r="F1175" s="71"/>
      <c r="G1175" s="71"/>
      <c r="H1175" s="71"/>
    </row>
    <row r="1176" spans="1:8" s="182" customFormat="1">
      <c r="A1176" s="71"/>
      <c r="B1176" s="71"/>
      <c r="C1176" s="115" t="s">
        <v>1587</v>
      </c>
      <c r="D1176" s="76">
        <v>2</v>
      </c>
      <c r="E1176" s="74" t="s">
        <v>2</v>
      </c>
      <c r="F1176" s="71"/>
      <c r="G1176" s="71"/>
      <c r="H1176" s="71"/>
    </row>
    <row r="1177" spans="1:8" s="182" customFormat="1">
      <c r="A1177" s="71"/>
      <c r="B1177" s="71"/>
      <c r="C1177" s="115" t="s">
        <v>1588</v>
      </c>
      <c r="D1177" s="76">
        <v>4</v>
      </c>
      <c r="E1177" s="74" t="s">
        <v>2</v>
      </c>
      <c r="F1177" s="71"/>
      <c r="G1177" s="71"/>
      <c r="H1177" s="71"/>
    </row>
    <row r="1178" spans="1:8" s="182" customFormat="1">
      <c r="A1178" s="71"/>
      <c r="B1178" s="71"/>
      <c r="C1178" s="115" t="s">
        <v>1589</v>
      </c>
      <c r="D1178" s="76">
        <v>1</v>
      </c>
      <c r="E1178" s="74" t="s">
        <v>2</v>
      </c>
      <c r="F1178" s="71"/>
      <c r="G1178" s="71"/>
      <c r="H1178" s="71"/>
    </row>
    <row r="1179" spans="1:8" s="182" customFormat="1">
      <c r="A1179" s="71"/>
      <c r="B1179" s="71"/>
      <c r="C1179" s="115" t="s">
        <v>1590</v>
      </c>
      <c r="D1179" s="76">
        <v>2</v>
      </c>
      <c r="E1179" s="74" t="s">
        <v>2</v>
      </c>
      <c r="F1179" s="71"/>
      <c r="G1179" s="71"/>
      <c r="H1179" s="71"/>
    </row>
    <row r="1180" spans="1:8" s="182" customFormat="1">
      <c r="A1180" s="71"/>
      <c r="B1180" s="71"/>
      <c r="C1180" s="115" t="s">
        <v>1591</v>
      </c>
      <c r="D1180" s="76">
        <v>3</v>
      </c>
      <c r="E1180" s="74" t="s">
        <v>2</v>
      </c>
      <c r="F1180" s="71"/>
      <c r="G1180" s="71"/>
      <c r="H1180" s="71"/>
    </row>
    <row r="1181" spans="1:8" s="182" customFormat="1">
      <c r="A1181" s="71"/>
      <c r="B1181" s="71"/>
      <c r="C1181" s="115" t="s">
        <v>1592</v>
      </c>
      <c r="D1181" s="76">
        <v>1</v>
      </c>
      <c r="E1181" s="74" t="s">
        <v>2</v>
      </c>
      <c r="F1181" s="71"/>
      <c r="G1181" s="71"/>
      <c r="H1181" s="71"/>
    </row>
    <row r="1182" spans="1:8" s="182" customFormat="1">
      <c r="A1182" s="71"/>
      <c r="B1182" s="71"/>
      <c r="C1182" s="115" t="s">
        <v>1593</v>
      </c>
      <c r="D1182" s="76">
        <v>4</v>
      </c>
      <c r="E1182" s="74" t="s">
        <v>2</v>
      </c>
      <c r="F1182" s="71"/>
      <c r="G1182" s="71"/>
      <c r="H1182" s="71"/>
    </row>
    <row r="1183" spans="1:8" s="182" customFormat="1">
      <c r="A1183" s="71"/>
      <c r="B1183" s="71"/>
      <c r="C1183" s="115" t="s">
        <v>1594</v>
      </c>
      <c r="D1183" s="76">
        <v>1</v>
      </c>
      <c r="E1183" s="74" t="s">
        <v>2</v>
      </c>
      <c r="F1183" s="71"/>
      <c r="G1183" s="71"/>
      <c r="H1183" s="71"/>
    </row>
    <row r="1184" spans="1:8" s="182" customFormat="1">
      <c r="A1184" s="71"/>
      <c r="B1184" s="71"/>
      <c r="C1184" s="115" t="s">
        <v>1595</v>
      </c>
      <c r="D1184" s="76">
        <v>4</v>
      </c>
      <c r="E1184" s="74" t="s">
        <v>2</v>
      </c>
      <c r="F1184" s="71"/>
      <c r="G1184" s="71"/>
      <c r="H1184" s="71"/>
    </row>
    <row r="1185" spans="1:8" s="182" customFormat="1">
      <c r="A1185" s="71"/>
      <c r="B1185" s="71"/>
      <c r="C1185" s="115" t="s">
        <v>1596</v>
      </c>
      <c r="D1185" s="76">
        <v>1</v>
      </c>
      <c r="E1185" s="74" t="s">
        <v>2</v>
      </c>
      <c r="F1185" s="71"/>
      <c r="G1185" s="71"/>
      <c r="H1185" s="71"/>
    </row>
    <row r="1186" spans="1:8" s="182" customFormat="1" ht="19.5" customHeight="1">
      <c r="A1186" s="71"/>
      <c r="B1186" s="71"/>
      <c r="C1186" s="115" t="s">
        <v>1656</v>
      </c>
      <c r="D1186" s="76">
        <v>1</v>
      </c>
      <c r="E1186" s="74" t="s">
        <v>2</v>
      </c>
      <c r="F1186" s="71"/>
      <c r="G1186" s="71"/>
      <c r="H1186" s="71"/>
    </row>
    <row r="1187" spans="1:8" s="182" customFormat="1" ht="15.75" customHeight="1">
      <c r="A1187" s="71"/>
      <c r="B1187" s="71"/>
      <c r="C1187" s="115" t="s">
        <v>1642</v>
      </c>
      <c r="D1187" s="76">
        <v>2</v>
      </c>
      <c r="E1187" s="74" t="s">
        <v>2</v>
      </c>
      <c r="F1187" s="71"/>
      <c r="G1187" s="71"/>
      <c r="H1187" s="71"/>
    </row>
    <row r="1188" spans="1:8" s="182" customFormat="1">
      <c r="A1188" s="71"/>
      <c r="B1188" s="71"/>
      <c r="C1188" s="115" t="s">
        <v>1646</v>
      </c>
      <c r="D1188" s="76">
        <v>2</v>
      </c>
      <c r="E1188" s="74" t="s">
        <v>2</v>
      </c>
      <c r="F1188" s="71"/>
      <c r="G1188" s="71"/>
      <c r="H1188" s="71"/>
    </row>
    <row r="1189" spans="1:8" s="182" customFormat="1">
      <c r="A1189" s="71"/>
      <c r="B1189" s="71"/>
      <c r="C1189" s="115" t="s">
        <v>1602</v>
      </c>
      <c r="D1189" s="76">
        <v>3</v>
      </c>
      <c r="E1189" s="74" t="s">
        <v>2</v>
      </c>
      <c r="F1189" s="71"/>
      <c r="G1189" s="71"/>
      <c r="H1189" s="71"/>
    </row>
    <row r="1190" spans="1:8" s="182" customFormat="1">
      <c r="A1190" s="71"/>
      <c r="B1190" s="71"/>
      <c r="C1190" s="115" t="s">
        <v>1644</v>
      </c>
      <c r="D1190" s="76">
        <v>1</v>
      </c>
      <c r="E1190" s="74" t="s">
        <v>2</v>
      </c>
      <c r="F1190" s="71"/>
      <c r="G1190" s="71"/>
      <c r="H1190" s="71"/>
    </row>
    <row r="1191" spans="1:8" s="182" customFormat="1">
      <c r="A1191" s="71"/>
      <c r="B1191" s="71"/>
      <c r="C1191" s="115" t="s">
        <v>1604</v>
      </c>
      <c r="D1191" s="76">
        <v>1</v>
      </c>
      <c r="E1191" s="74" t="s">
        <v>2</v>
      </c>
      <c r="F1191" s="71"/>
      <c r="G1191" s="71"/>
      <c r="H1191" s="71"/>
    </row>
    <row r="1192" spans="1:8" s="182" customFormat="1" ht="15.75" customHeight="1">
      <c r="A1192" s="71"/>
      <c r="B1192" s="71"/>
      <c r="C1192" s="115" t="s">
        <v>1657</v>
      </c>
      <c r="D1192" s="76">
        <v>1</v>
      </c>
      <c r="E1192" s="74" t="s">
        <v>2</v>
      </c>
      <c r="F1192" s="71"/>
      <c r="G1192" s="71"/>
      <c r="H1192" s="71"/>
    </row>
    <row r="1193" spans="1:8" s="182" customFormat="1">
      <c r="A1193" s="71"/>
      <c r="B1193" s="71"/>
      <c r="C1193" s="115" t="s">
        <v>1658</v>
      </c>
      <c r="D1193" s="76">
        <v>1</v>
      </c>
      <c r="E1193" s="74" t="s">
        <v>2</v>
      </c>
      <c r="F1193" s="71"/>
      <c r="G1193" s="71"/>
      <c r="H1193" s="71"/>
    </row>
    <row r="1194" spans="1:8" s="182" customFormat="1">
      <c r="A1194" s="71"/>
      <c r="B1194" s="71"/>
      <c r="C1194" s="115" t="s">
        <v>1659</v>
      </c>
      <c r="D1194" s="76">
        <v>1</v>
      </c>
      <c r="E1194" s="74" t="s">
        <v>2</v>
      </c>
      <c r="F1194" s="71"/>
      <c r="G1194" s="71"/>
      <c r="H1194" s="71" t="s">
        <v>1464</v>
      </c>
    </row>
    <row r="1195" spans="1:8" s="182" customFormat="1">
      <c r="A1195" s="71"/>
      <c r="B1195" s="71"/>
      <c r="C1195" s="115" t="s">
        <v>1532</v>
      </c>
      <c r="D1195" s="76">
        <v>1</v>
      </c>
      <c r="E1195" s="74" t="s">
        <v>2</v>
      </c>
      <c r="F1195" s="71"/>
      <c r="G1195" s="71"/>
      <c r="H1195" s="71"/>
    </row>
    <row r="1196" spans="1:8" s="182" customFormat="1">
      <c r="A1196" s="71"/>
      <c r="B1196" s="71"/>
      <c r="C1196" s="115" t="s">
        <v>1543</v>
      </c>
      <c r="D1196" s="76">
        <v>1</v>
      </c>
      <c r="E1196" s="74" t="s">
        <v>2</v>
      </c>
      <c r="F1196" s="71"/>
      <c r="G1196" s="71"/>
      <c r="H1196" s="71"/>
    </row>
    <row r="1197" spans="1:8" s="182" customFormat="1">
      <c r="A1197" s="71"/>
      <c r="B1197" s="71"/>
      <c r="C1197" s="115" t="s">
        <v>1496</v>
      </c>
      <c r="D1197" s="76">
        <v>1</v>
      </c>
      <c r="E1197" s="74" t="s">
        <v>2</v>
      </c>
      <c r="F1197" s="71"/>
      <c r="G1197" s="71"/>
      <c r="H1197" s="71"/>
    </row>
    <row r="1198" spans="1:8" s="182" customFormat="1">
      <c r="A1198" s="71"/>
      <c r="B1198" s="71"/>
      <c r="C1198" s="115" t="s">
        <v>1498</v>
      </c>
      <c r="D1198" s="76">
        <v>1</v>
      </c>
      <c r="E1198" s="74" t="s">
        <v>2</v>
      </c>
      <c r="F1198" s="71"/>
      <c r="G1198" s="71"/>
      <c r="H1198" s="71"/>
    </row>
    <row r="1199" spans="1:8" s="182" customFormat="1">
      <c r="A1199" s="71"/>
      <c r="B1199" s="71"/>
      <c r="C1199" s="115" t="s">
        <v>1660</v>
      </c>
      <c r="D1199" s="76">
        <v>2</v>
      </c>
      <c r="E1199" s="74" t="s">
        <v>2</v>
      </c>
      <c r="F1199" s="71"/>
      <c r="G1199" s="71"/>
      <c r="H1199" s="71"/>
    </row>
    <row r="1200" spans="1:8" s="182" customFormat="1">
      <c r="A1200" s="71"/>
      <c r="B1200" s="71"/>
      <c r="C1200" s="115" t="s">
        <v>1492</v>
      </c>
      <c r="D1200" s="76">
        <v>2</v>
      </c>
      <c r="E1200" s="74" t="s">
        <v>2</v>
      </c>
      <c r="F1200" s="71"/>
      <c r="G1200" s="71"/>
      <c r="H1200" s="71"/>
    </row>
    <row r="1201" spans="1:8" s="182" customFormat="1">
      <c r="A1201" s="71"/>
      <c r="B1201" s="71"/>
      <c r="C1201" s="115" t="s">
        <v>1573</v>
      </c>
      <c r="D1201" s="76">
        <v>1</v>
      </c>
      <c r="E1201" s="74" t="s">
        <v>2</v>
      </c>
      <c r="F1201" s="71"/>
      <c r="G1201" s="71"/>
      <c r="H1201" s="71"/>
    </row>
    <row r="1202" spans="1:8" s="182" customFormat="1">
      <c r="A1202" s="71"/>
      <c r="B1202" s="71"/>
      <c r="C1202" s="115" t="s">
        <v>1661</v>
      </c>
      <c r="D1202" s="76">
        <v>1</v>
      </c>
      <c r="E1202" s="74" t="s">
        <v>2</v>
      </c>
      <c r="F1202" s="71"/>
      <c r="G1202" s="71"/>
      <c r="H1202" s="71"/>
    </row>
    <row r="1203" spans="1:8" s="182" customFormat="1" ht="19.5" customHeight="1">
      <c r="A1203" s="71"/>
      <c r="B1203" s="71"/>
      <c r="C1203" s="115" t="s">
        <v>1495</v>
      </c>
      <c r="D1203" s="76">
        <v>15</v>
      </c>
      <c r="E1203" s="74" t="s">
        <v>2</v>
      </c>
      <c r="F1203" s="71"/>
      <c r="G1203" s="71"/>
      <c r="H1203" s="71"/>
    </row>
    <row r="1204" spans="1:8" s="182" customFormat="1" ht="15.75" customHeight="1">
      <c r="A1204" s="71"/>
      <c r="B1204" s="71"/>
      <c r="C1204" s="115" t="s">
        <v>1498</v>
      </c>
      <c r="D1204" s="76">
        <v>15</v>
      </c>
      <c r="E1204" s="74" t="s">
        <v>2</v>
      </c>
      <c r="F1204" s="71"/>
      <c r="G1204" s="71"/>
      <c r="H1204" s="71"/>
    </row>
    <row r="1205" spans="1:8" s="182" customFormat="1">
      <c r="A1205" s="71"/>
      <c r="B1205" s="71"/>
      <c r="C1205" s="115" t="s">
        <v>1515</v>
      </c>
      <c r="D1205" s="76">
        <v>1</v>
      </c>
      <c r="E1205" s="74" t="s">
        <v>2</v>
      </c>
      <c r="F1205" s="71"/>
      <c r="G1205" s="71"/>
      <c r="H1205" s="71"/>
    </row>
    <row r="1206" spans="1:8" s="182" customFormat="1">
      <c r="A1206" s="71"/>
      <c r="B1206" s="71"/>
      <c r="C1206" s="115" t="s">
        <v>1508</v>
      </c>
      <c r="D1206" s="76">
        <v>1</v>
      </c>
      <c r="E1206" s="74" t="s">
        <v>2</v>
      </c>
      <c r="F1206" s="71"/>
      <c r="G1206" s="71"/>
      <c r="H1206" s="71"/>
    </row>
    <row r="1207" spans="1:8" s="182" customFormat="1">
      <c r="A1207" s="71"/>
      <c r="B1207" s="71"/>
      <c r="C1207" s="115" t="s">
        <v>1551</v>
      </c>
      <c r="D1207" s="76">
        <v>1</v>
      </c>
      <c r="E1207" s="74" t="s">
        <v>2</v>
      </c>
      <c r="F1207" s="71"/>
      <c r="G1207" s="71"/>
      <c r="H1207" s="71"/>
    </row>
    <row r="1208" spans="1:8" s="182" customFormat="1">
      <c r="A1208" s="71"/>
      <c r="B1208" s="71"/>
      <c r="C1208" s="115" t="s">
        <v>1657</v>
      </c>
      <c r="D1208" s="76">
        <v>1</v>
      </c>
      <c r="E1208" s="74" t="s">
        <v>2</v>
      </c>
      <c r="F1208" s="71"/>
      <c r="G1208" s="71"/>
      <c r="H1208" s="71"/>
    </row>
    <row r="1209" spans="1:8" s="182" customFormat="1">
      <c r="A1209" s="71"/>
      <c r="B1209" s="71"/>
      <c r="C1209" s="115" t="s">
        <v>1658</v>
      </c>
      <c r="D1209" s="76">
        <v>1</v>
      </c>
      <c r="E1209" s="74" t="s">
        <v>2</v>
      </c>
      <c r="F1209" s="71"/>
      <c r="G1209" s="71"/>
      <c r="H1209" s="71" t="s">
        <v>1464</v>
      </c>
    </row>
    <row r="1210" spans="1:8" s="182" customFormat="1">
      <c r="A1210" s="71"/>
      <c r="B1210" s="71"/>
      <c r="C1210" s="115" t="s">
        <v>1659</v>
      </c>
      <c r="D1210" s="76">
        <v>1</v>
      </c>
      <c r="E1210" s="74" t="s">
        <v>2</v>
      </c>
      <c r="F1210" s="71"/>
      <c r="G1210" s="71"/>
      <c r="H1210" s="71"/>
    </row>
    <row r="1211" spans="1:8" s="182" customFormat="1">
      <c r="A1211" s="71"/>
      <c r="B1211" s="71"/>
      <c r="C1211" s="115" t="s">
        <v>1532</v>
      </c>
      <c r="D1211" s="76">
        <v>1</v>
      </c>
      <c r="E1211" s="74" t="s">
        <v>2</v>
      </c>
      <c r="F1211" s="71"/>
      <c r="G1211" s="71"/>
      <c r="H1211" s="71"/>
    </row>
    <row r="1212" spans="1:8" s="182" customFormat="1">
      <c r="A1212" s="71"/>
      <c r="B1212" s="71"/>
      <c r="C1212" s="115" t="s">
        <v>1543</v>
      </c>
      <c r="D1212" s="76">
        <v>1</v>
      </c>
      <c r="E1212" s="74" t="s">
        <v>2</v>
      </c>
      <c r="F1212" s="71"/>
      <c r="G1212" s="71"/>
      <c r="H1212" s="71"/>
    </row>
    <row r="1213" spans="1:8" s="182" customFormat="1">
      <c r="A1213" s="71"/>
      <c r="B1213" s="71"/>
      <c r="C1213" s="115" t="s">
        <v>1496</v>
      </c>
      <c r="D1213" s="76">
        <v>1</v>
      </c>
      <c r="E1213" s="74" t="s">
        <v>2</v>
      </c>
      <c r="F1213" s="71"/>
      <c r="G1213" s="71"/>
      <c r="H1213" s="71"/>
    </row>
    <row r="1214" spans="1:8" s="182" customFormat="1">
      <c r="A1214" s="71"/>
      <c r="B1214" s="71"/>
      <c r="C1214" s="115" t="s">
        <v>1449</v>
      </c>
      <c r="D1214" s="76">
        <v>1</v>
      </c>
      <c r="E1214" s="74" t="s">
        <v>2</v>
      </c>
      <c r="F1214" s="71"/>
      <c r="G1214" s="71"/>
      <c r="H1214" s="71"/>
    </row>
    <row r="1215" spans="1:8" s="182" customFormat="1">
      <c r="A1215" s="71"/>
      <c r="B1215" s="71"/>
      <c r="C1215" s="115" t="s">
        <v>1437</v>
      </c>
      <c r="D1215" s="76">
        <v>1</v>
      </c>
      <c r="E1215" s="74" t="s">
        <v>2</v>
      </c>
      <c r="F1215" s="71"/>
      <c r="G1215" s="71"/>
      <c r="H1215" s="71"/>
    </row>
    <row r="1216" spans="1:8" s="182" customFormat="1">
      <c r="A1216" s="71"/>
      <c r="B1216" s="71"/>
      <c r="C1216" s="115" t="s">
        <v>1567</v>
      </c>
      <c r="D1216" s="76">
        <v>1</v>
      </c>
      <c r="E1216" s="74" t="s">
        <v>2</v>
      </c>
      <c r="F1216" s="71"/>
      <c r="G1216" s="71"/>
      <c r="H1216" s="71"/>
    </row>
    <row r="1217" spans="1:8" s="182" customFormat="1">
      <c r="A1217" s="71"/>
      <c r="B1217" s="71"/>
      <c r="C1217" s="115" t="s">
        <v>1662</v>
      </c>
      <c r="D1217" s="76">
        <v>1</v>
      </c>
      <c r="E1217" s="74" t="s">
        <v>2</v>
      </c>
      <c r="F1217" s="71"/>
      <c r="G1217" s="71"/>
      <c r="H1217" s="71"/>
    </row>
    <row r="1218" spans="1:8" s="182" customFormat="1">
      <c r="A1218" s="71"/>
      <c r="B1218" s="71"/>
      <c r="C1218" s="115" t="s">
        <v>1560</v>
      </c>
      <c r="D1218" s="76">
        <v>3</v>
      </c>
      <c r="E1218" s="74" t="s">
        <v>2</v>
      </c>
      <c r="F1218" s="71"/>
      <c r="G1218" s="71"/>
      <c r="H1218" s="71"/>
    </row>
    <row r="1219" spans="1:8" s="182" customFormat="1">
      <c r="A1219" s="71"/>
      <c r="B1219" s="71"/>
      <c r="C1219" s="115" t="s">
        <v>1672</v>
      </c>
      <c r="D1219" s="76">
        <v>1</v>
      </c>
      <c r="E1219" s="74" t="s">
        <v>2</v>
      </c>
      <c r="F1219" s="71"/>
      <c r="G1219" s="71"/>
      <c r="H1219" s="71"/>
    </row>
    <row r="1220" spans="1:8" s="182" customFormat="1">
      <c r="A1220" s="71"/>
      <c r="B1220" s="71"/>
      <c r="C1220" s="115" t="s">
        <v>1675</v>
      </c>
      <c r="D1220" s="76">
        <v>1</v>
      </c>
      <c r="E1220" s="74" t="s">
        <v>2</v>
      </c>
      <c r="F1220" s="71"/>
      <c r="G1220" s="71"/>
      <c r="H1220" s="71"/>
    </row>
    <row r="1221" spans="1:8" s="182" customFormat="1">
      <c r="A1221" s="71"/>
      <c r="B1221" s="71"/>
      <c r="C1221" s="115" t="s">
        <v>1666</v>
      </c>
      <c r="D1221" s="76">
        <v>1</v>
      </c>
      <c r="E1221" s="74" t="s">
        <v>2</v>
      </c>
      <c r="F1221" s="71"/>
      <c r="G1221" s="71"/>
      <c r="H1221" s="71"/>
    </row>
    <row r="1222" spans="1:8" s="182" customFormat="1">
      <c r="A1222" s="71"/>
      <c r="B1222" s="71"/>
      <c r="C1222" s="115" t="s">
        <v>1676</v>
      </c>
      <c r="D1222" s="76">
        <v>1</v>
      </c>
      <c r="E1222" s="74" t="s">
        <v>2</v>
      </c>
      <c r="F1222" s="71"/>
      <c r="G1222" s="71"/>
      <c r="H1222" s="71"/>
    </row>
    <row r="1223" spans="1:8" s="182" customFormat="1">
      <c r="A1223" s="71"/>
      <c r="B1223" s="71"/>
      <c r="C1223" s="115" t="s">
        <v>1660</v>
      </c>
      <c r="D1223" s="76">
        <v>2</v>
      </c>
      <c r="E1223" s="74" t="s">
        <v>2</v>
      </c>
      <c r="F1223" s="71"/>
      <c r="G1223" s="71"/>
      <c r="H1223" s="71"/>
    </row>
    <row r="1224" spans="1:8" s="182" customFormat="1">
      <c r="A1224" s="71"/>
      <c r="B1224" s="71"/>
      <c r="C1224" s="115" t="s">
        <v>1677</v>
      </c>
      <c r="D1224" s="76">
        <v>1</v>
      </c>
      <c r="E1224" s="74" t="s">
        <v>2</v>
      </c>
      <c r="F1224" s="71"/>
      <c r="G1224" s="71"/>
      <c r="H1224" s="71"/>
    </row>
    <row r="1225" spans="1:8" s="182" customFormat="1">
      <c r="A1225" s="71"/>
      <c r="B1225" s="71"/>
      <c r="C1225" s="115" t="s">
        <v>1678</v>
      </c>
      <c r="D1225" s="76">
        <v>2</v>
      </c>
      <c r="E1225" s="74" t="s">
        <v>2</v>
      </c>
      <c r="F1225" s="71"/>
      <c r="G1225" s="71"/>
      <c r="H1225" s="71"/>
    </row>
    <row r="1226" spans="1:8" s="182" customFormat="1">
      <c r="A1226" s="71"/>
      <c r="B1226" s="71"/>
      <c r="C1226" s="115" t="s">
        <v>1679</v>
      </c>
      <c r="D1226" s="76">
        <v>1</v>
      </c>
      <c r="E1226" s="74" t="s">
        <v>2</v>
      </c>
      <c r="F1226" s="71"/>
      <c r="G1226" s="71"/>
      <c r="H1226" s="71"/>
    </row>
    <row r="1227" spans="1:8" s="182" customFormat="1">
      <c r="A1227" s="71"/>
      <c r="B1227" s="71"/>
      <c r="C1227" s="115" t="s">
        <v>1517</v>
      </c>
      <c r="D1227" s="76">
        <v>1</v>
      </c>
      <c r="E1227" s="74" t="s">
        <v>2</v>
      </c>
      <c r="F1227" s="71"/>
      <c r="G1227" s="71"/>
      <c r="H1227" s="71"/>
    </row>
    <row r="1228" spans="1:8" s="182" customFormat="1">
      <c r="A1228" s="71"/>
      <c r="B1228" s="71"/>
      <c r="C1228" s="115" t="s">
        <v>1680</v>
      </c>
      <c r="D1228" s="76">
        <v>1</v>
      </c>
      <c r="E1228" s="74" t="s">
        <v>2</v>
      </c>
      <c r="F1228" s="71"/>
      <c r="G1228" s="71"/>
      <c r="H1228" s="71"/>
    </row>
    <row r="1229" spans="1:8" s="182" customFormat="1">
      <c r="A1229" s="71"/>
      <c r="B1229" s="71"/>
      <c r="C1229" s="115" t="s">
        <v>1681</v>
      </c>
      <c r="D1229" s="76">
        <v>1</v>
      </c>
      <c r="E1229" s="74" t="s">
        <v>2</v>
      </c>
      <c r="F1229" s="71"/>
      <c r="G1229" s="71"/>
      <c r="H1229" s="71"/>
    </row>
    <row r="1230" spans="1:8" s="182" customFormat="1">
      <c r="A1230" s="71"/>
      <c r="B1230" s="71"/>
      <c r="C1230" s="115" t="s">
        <v>1682</v>
      </c>
      <c r="D1230" s="76">
        <v>2</v>
      </c>
      <c r="E1230" s="74" t="s">
        <v>2</v>
      </c>
      <c r="F1230" s="71"/>
      <c r="G1230" s="71"/>
      <c r="H1230" s="71"/>
    </row>
    <row r="1231" spans="1:8" s="182" customFormat="1">
      <c r="A1231" s="71"/>
      <c r="B1231" s="71"/>
      <c r="C1231" s="115" t="s">
        <v>1575</v>
      </c>
      <c r="D1231" s="76">
        <v>3</v>
      </c>
      <c r="E1231" s="74" t="s">
        <v>2</v>
      </c>
      <c r="F1231" s="71"/>
      <c r="G1231" s="71"/>
      <c r="H1231" s="71"/>
    </row>
    <row r="1232" spans="1:8" s="182" customFormat="1">
      <c r="A1232" s="71"/>
      <c r="B1232" s="71"/>
      <c r="C1232" s="115" t="s">
        <v>1607</v>
      </c>
      <c r="D1232" s="76">
        <v>1</v>
      </c>
      <c r="E1232" s="74" t="s">
        <v>2</v>
      </c>
      <c r="F1232" s="71"/>
      <c r="G1232" s="71"/>
      <c r="H1232" s="71"/>
    </row>
    <row r="1233" spans="1:8" s="182" customFormat="1">
      <c r="A1233" s="71"/>
      <c r="B1233" s="71"/>
      <c r="C1233" s="115" t="s">
        <v>1683</v>
      </c>
      <c r="D1233" s="76">
        <v>2</v>
      </c>
      <c r="E1233" s="74" t="s">
        <v>2</v>
      </c>
      <c r="F1233" s="71"/>
      <c r="G1233" s="71"/>
      <c r="H1233" s="71"/>
    </row>
    <row r="1234" spans="1:8" s="182" customFormat="1">
      <c r="A1234" s="71"/>
      <c r="B1234" s="71"/>
      <c r="C1234" s="115" t="s">
        <v>1559</v>
      </c>
      <c r="D1234" s="76">
        <v>2</v>
      </c>
      <c r="E1234" s="74" t="s">
        <v>2</v>
      </c>
      <c r="F1234" s="71"/>
      <c r="G1234" s="71"/>
      <c r="H1234" s="71"/>
    </row>
    <row r="1235" spans="1:8" s="182" customFormat="1">
      <c r="A1235" s="71"/>
      <c r="B1235" s="71"/>
      <c r="C1235" s="115" t="s">
        <v>1684</v>
      </c>
      <c r="D1235" s="76">
        <v>1</v>
      </c>
      <c r="E1235" s="74" t="s">
        <v>2</v>
      </c>
      <c r="F1235" s="71"/>
      <c r="G1235" s="71"/>
      <c r="H1235" s="71"/>
    </row>
    <row r="1236" spans="1:8" s="182" customFormat="1">
      <c r="A1236" s="71"/>
      <c r="B1236" s="71"/>
      <c r="C1236" s="115" t="s">
        <v>1552</v>
      </c>
      <c r="D1236" s="76">
        <v>1</v>
      </c>
      <c r="E1236" s="74" t="s">
        <v>2</v>
      </c>
      <c r="F1236" s="71"/>
      <c r="G1236" s="71"/>
      <c r="H1236" s="71"/>
    </row>
    <row r="1237" spans="1:8" s="182" customFormat="1">
      <c r="A1237" s="71"/>
      <c r="B1237" s="71"/>
      <c r="C1237" s="115" t="s">
        <v>1573</v>
      </c>
      <c r="D1237" s="76">
        <v>1</v>
      </c>
      <c r="E1237" s="74" t="s">
        <v>2</v>
      </c>
      <c r="F1237" s="71"/>
      <c r="G1237" s="71"/>
      <c r="H1237" s="71"/>
    </row>
    <row r="1238" spans="1:8" s="182" customFormat="1">
      <c r="A1238" s="71"/>
      <c r="B1238" s="71"/>
      <c r="C1238" s="115" t="s">
        <v>1480</v>
      </c>
      <c r="D1238" s="76">
        <v>1</v>
      </c>
      <c r="E1238" s="74" t="s">
        <v>2</v>
      </c>
      <c r="F1238" s="71"/>
      <c r="G1238" s="71"/>
      <c r="H1238" s="71"/>
    </row>
    <row r="1239" spans="1:8" s="182" customFormat="1">
      <c r="A1239" s="71"/>
      <c r="B1239" s="71"/>
      <c r="C1239" s="115" t="s">
        <v>1562</v>
      </c>
      <c r="D1239" s="76">
        <v>1</v>
      </c>
      <c r="E1239" s="74" t="s">
        <v>2</v>
      </c>
      <c r="F1239" s="71"/>
      <c r="G1239" s="71"/>
      <c r="H1239" s="71"/>
    </row>
    <row r="1240" spans="1:8" s="182" customFormat="1">
      <c r="A1240" s="71"/>
      <c r="B1240" s="71"/>
      <c r="C1240" s="115" t="s">
        <v>1685</v>
      </c>
      <c r="D1240" s="76">
        <v>1</v>
      </c>
      <c r="E1240" s="74" t="s">
        <v>2</v>
      </c>
      <c r="F1240" s="71"/>
      <c r="G1240" s="71"/>
      <c r="H1240" s="71"/>
    </row>
    <row r="1241" spans="1:8" s="182" customFormat="1">
      <c r="A1241" s="71"/>
      <c r="B1241" s="71"/>
      <c r="C1241" s="115" t="s">
        <v>1686</v>
      </c>
      <c r="D1241" s="76">
        <v>1</v>
      </c>
      <c r="E1241" s="74" t="s">
        <v>2</v>
      </c>
      <c r="F1241" s="71"/>
      <c r="G1241" s="71"/>
      <c r="H1241" s="71"/>
    </row>
    <row r="1242" spans="1:8" s="182" customFormat="1" ht="19.5" customHeight="1">
      <c r="A1242" s="71"/>
      <c r="B1242" s="71"/>
      <c r="C1242" s="115" t="s">
        <v>1624</v>
      </c>
      <c r="D1242" s="76">
        <v>2</v>
      </c>
      <c r="E1242" s="74" t="s">
        <v>2</v>
      </c>
      <c r="F1242" s="71"/>
      <c r="G1242" s="71"/>
      <c r="H1242" s="71"/>
    </row>
    <row r="1243" spans="1:8" s="182" customFormat="1" ht="19.5" customHeight="1">
      <c r="A1243" s="71"/>
      <c r="B1243" s="71"/>
      <c r="C1243" s="115" t="s">
        <v>1714</v>
      </c>
      <c r="D1243" s="76">
        <v>2</v>
      </c>
      <c r="E1243" s="74" t="s">
        <v>2</v>
      </c>
      <c r="F1243" s="71"/>
      <c r="G1243" s="71"/>
      <c r="H1243" s="71"/>
    </row>
    <row r="1244" spans="1:8" s="182" customFormat="1" ht="19.5" customHeight="1">
      <c r="A1244" s="71"/>
      <c r="B1244" s="71"/>
      <c r="C1244" s="115" t="s">
        <v>1715</v>
      </c>
      <c r="D1244" s="76">
        <v>1</v>
      </c>
      <c r="E1244" s="74" t="s">
        <v>2</v>
      </c>
      <c r="F1244" s="71"/>
      <c r="G1244" s="71"/>
      <c r="H1244" s="71"/>
    </row>
    <row r="1245" spans="1:8" s="182" customFormat="1" ht="15.75" customHeight="1">
      <c r="A1245" s="71"/>
      <c r="B1245" s="71"/>
      <c r="C1245" s="115" t="s">
        <v>1716</v>
      </c>
      <c r="D1245" s="76">
        <v>2</v>
      </c>
      <c r="E1245" s="74" t="s">
        <v>2</v>
      </c>
      <c r="F1245" s="71"/>
      <c r="G1245" s="71"/>
      <c r="H1245" s="71"/>
    </row>
    <row r="1246" spans="1:8" s="182" customFormat="1" ht="15.75" customHeight="1">
      <c r="A1246" s="71"/>
      <c r="B1246" s="71"/>
      <c r="C1246" s="115" t="s">
        <v>1619</v>
      </c>
      <c r="D1246" s="76">
        <v>1</v>
      </c>
      <c r="E1246" s="74" t="s">
        <v>2</v>
      </c>
      <c r="F1246" s="71"/>
      <c r="G1246" s="71"/>
      <c r="H1246" s="71"/>
    </row>
    <row r="1247" spans="1:8" s="182" customFormat="1">
      <c r="A1247" s="71"/>
      <c r="B1247" s="71"/>
      <c r="C1247" s="115" t="s">
        <v>1618</v>
      </c>
      <c r="D1247" s="76">
        <v>1</v>
      </c>
      <c r="E1247" s="74" t="s">
        <v>2</v>
      </c>
      <c r="F1247" s="71"/>
      <c r="G1247" s="71"/>
      <c r="H1247" s="71"/>
    </row>
    <row r="1248" spans="1:8" s="182" customFormat="1">
      <c r="A1248" s="71"/>
      <c r="B1248" s="71"/>
      <c r="C1248" s="115" t="s">
        <v>1699</v>
      </c>
      <c r="D1248" s="76">
        <v>1</v>
      </c>
      <c r="E1248" s="74" t="s">
        <v>2</v>
      </c>
      <c r="F1248" s="71"/>
      <c r="G1248" s="71"/>
      <c r="H1248" s="71"/>
    </row>
    <row r="1249" spans="1:8" s="182" customFormat="1">
      <c r="A1249" s="71"/>
      <c r="B1249" s="71"/>
      <c r="C1249" s="115" t="s">
        <v>1649</v>
      </c>
      <c r="D1249" s="76">
        <v>1</v>
      </c>
      <c r="E1249" s="74" t="s">
        <v>2</v>
      </c>
      <c r="F1249" s="71"/>
      <c r="G1249" s="71"/>
      <c r="H1249" s="71"/>
    </row>
    <row r="1250" spans="1:8" s="182" customFormat="1">
      <c r="A1250" s="71"/>
      <c r="B1250" s="71"/>
      <c r="C1250" s="115" t="s">
        <v>1643</v>
      </c>
      <c r="D1250" s="76">
        <v>1</v>
      </c>
      <c r="E1250" s="74" t="s">
        <v>2</v>
      </c>
      <c r="F1250" s="71"/>
      <c r="G1250" s="71"/>
      <c r="H1250" s="71"/>
    </row>
    <row r="1251" spans="1:8" s="182" customFormat="1">
      <c r="A1251" s="71"/>
      <c r="B1251" s="71"/>
      <c r="C1251" s="115" t="s">
        <v>1687</v>
      </c>
      <c r="D1251" s="76">
        <v>1</v>
      </c>
      <c r="E1251" s="74" t="s">
        <v>2</v>
      </c>
      <c r="F1251" s="71"/>
      <c r="G1251" s="71"/>
      <c r="H1251" s="71"/>
    </row>
    <row r="1252" spans="1:8" s="182" customFormat="1">
      <c r="A1252" s="71"/>
      <c r="B1252" s="71"/>
      <c r="C1252" s="115" t="s">
        <v>1704</v>
      </c>
      <c r="D1252" s="76">
        <v>1</v>
      </c>
      <c r="E1252" s="74" t="s">
        <v>2</v>
      </c>
      <c r="F1252" s="71"/>
      <c r="G1252" s="71"/>
      <c r="H1252" s="71"/>
    </row>
    <row r="1253" spans="1:8" s="182" customFormat="1">
      <c r="A1253" s="71"/>
      <c r="B1253" s="71"/>
      <c r="C1253" s="115" t="s">
        <v>1717</v>
      </c>
      <c r="D1253" s="76">
        <v>1</v>
      </c>
      <c r="E1253" s="74" t="s">
        <v>2</v>
      </c>
      <c r="F1253" s="71"/>
      <c r="G1253" s="71"/>
      <c r="H1253" s="71"/>
    </row>
    <row r="1254" spans="1:8" s="182" customFormat="1">
      <c r="A1254" s="71"/>
      <c r="B1254" s="71"/>
      <c r="C1254" s="115" t="s">
        <v>1718</v>
      </c>
      <c r="D1254" s="76">
        <v>1</v>
      </c>
      <c r="E1254" s="74" t="s">
        <v>2</v>
      </c>
      <c r="F1254" s="71"/>
      <c r="G1254" s="71"/>
      <c r="H1254" s="71"/>
    </row>
    <row r="1255" spans="1:8" s="182" customFormat="1">
      <c r="A1255" s="71"/>
      <c r="B1255" s="71"/>
      <c r="C1255" s="115" t="s">
        <v>1641</v>
      </c>
      <c r="D1255" s="76">
        <v>21</v>
      </c>
      <c r="E1255" s="74" t="s">
        <v>2</v>
      </c>
      <c r="F1255" s="71"/>
      <c r="G1255" s="71"/>
      <c r="H1255" s="71"/>
    </row>
    <row r="1256" spans="1:8" s="182" customFormat="1">
      <c r="A1256" s="71"/>
      <c r="B1256" s="71"/>
      <c r="C1256" s="115" t="s">
        <v>1616</v>
      </c>
      <c r="D1256" s="76">
        <v>1</v>
      </c>
      <c r="E1256" s="74" t="s">
        <v>2</v>
      </c>
      <c r="F1256" s="71"/>
      <c r="G1256" s="71"/>
      <c r="H1256" s="71"/>
    </row>
    <row r="1257" spans="1:8" s="182" customFormat="1">
      <c r="A1257" s="71"/>
      <c r="B1257" s="71"/>
      <c r="C1257" s="115" t="s">
        <v>1633</v>
      </c>
      <c r="D1257" s="76">
        <v>21</v>
      </c>
      <c r="E1257" s="74" t="s">
        <v>2</v>
      </c>
      <c r="F1257" s="71"/>
      <c r="G1257" s="71"/>
      <c r="H1257" s="71"/>
    </row>
    <row r="1258" spans="1:8" s="182" customFormat="1">
      <c r="A1258" s="71"/>
      <c r="B1258" s="71"/>
      <c r="C1258" s="115" t="s">
        <v>1602</v>
      </c>
      <c r="D1258" s="76">
        <v>1</v>
      </c>
      <c r="E1258" s="74" t="s">
        <v>2</v>
      </c>
      <c r="F1258" s="71"/>
      <c r="G1258" s="71"/>
      <c r="H1258" s="71"/>
    </row>
    <row r="1259" spans="1:8" s="182" customFormat="1">
      <c r="A1259" s="71"/>
      <c r="B1259" s="71"/>
      <c r="C1259" s="115" t="s">
        <v>1708</v>
      </c>
      <c r="D1259" s="76">
        <v>1</v>
      </c>
      <c r="E1259" s="74" t="s">
        <v>2</v>
      </c>
      <c r="F1259" s="71"/>
      <c r="G1259" s="71"/>
      <c r="H1259" s="71"/>
    </row>
    <row r="1260" spans="1:8" s="182" customFormat="1">
      <c r="A1260" s="71"/>
      <c r="B1260" s="71"/>
      <c r="C1260" s="115" t="s">
        <v>1606</v>
      </c>
      <c r="D1260" s="76">
        <v>1</v>
      </c>
      <c r="E1260" s="74" t="s">
        <v>2</v>
      </c>
      <c r="F1260" s="71"/>
      <c r="G1260" s="71"/>
      <c r="H1260" s="71"/>
    </row>
    <row r="1261" spans="1:8" s="182" customFormat="1">
      <c r="A1261" s="71"/>
      <c r="B1261" s="71"/>
      <c r="C1261" s="115" t="s">
        <v>1597</v>
      </c>
      <c r="D1261" s="76">
        <v>1</v>
      </c>
      <c r="E1261" s="74" t="s">
        <v>2</v>
      </c>
      <c r="F1261" s="71"/>
      <c r="G1261" s="71"/>
      <c r="H1261" s="71"/>
    </row>
    <row r="1262" spans="1:8" s="182" customFormat="1">
      <c r="A1262" s="71"/>
      <c r="B1262" s="71"/>
      <c r="C1262" s="115" t="s">
        <v>1719</v>
      </c>
      <c r="D1262" s="76">
        <v>1</v>
      </c>
      <c r="E1262" s="74" t="s">
        <v>2</v>
      </c>
      <c r="F1262" s="71"/>
      <c r="G1262" s="71"/>
      <c r="H1262" s="71"/>
    </row>
    <row r="1263" spans="1:8" s="182" customFormat="1" ht="19.5" customHeight="1">
      <c r="A1263" s="71"/>
      <c r="B1263" s="71"/>
      <c r="C1263" s="115" t="s">
        <v>1754</v>
      </c>
      <c r="D1263" s="76">
        <v>1</v>
      </c>
      <c r="E1263" s="74" t="s">
        <v>2</v>
      </c>
      <c r="F1263" s="71"/>
      <c r="G1263" s="71"/>
      <c r="H1263" s="71"/>
    </row>
    <row r="1264" spans="1:8" s="182" customFormat="1" ht="15.75" customHeight="1">
      <c r="A1264" s="71"/>
      <c r="B1264" s="71"/>
      <c r="C1264" s="115" t="s">
        <v>1755</v>
      </c>
      <c r="D1264" s="76">
        <v>1</v>
      </c>
      <c r="E1264" s="74" t="s">
        <v>2</v>
      </c>
      <c r="F1264" s="71"/>
      <c r="G1264" s="71"/>
      <c r="H1264" s="71"/>
    </row>
    <row r="1265" spans="1:8" s="182" customFormat="1">
      <c r="A1265" s="71"/>
      <c r="B1265" s="71"/>
      <c r="C1265" s="115" t="s">
        <v>1720</v>
      </c>
      <c r="D1265" s="76">
        <v>1</v>
      </c>
      <c r="E1265" s="74" t="s">
        <v>2</v>
      </c>
      <c r="F1265" s="71"/>
      <c r="G1265" s="71"/>
      <c r="H1265" s="71"/>
    </row>
    <row r="1266" spans="1:8" s="182" customFormat="1">
      <c r="A1266" s="71"/>
      <c r="B1266" s="71"/>
      <c r="C1266" s="115" t="s">
        <v>1622</v>
      </c>
      <c r="D1266" s="76">
        <v>1</v>
      </c>
      <c r="E1266" s="74" t="s">
        <v>2</v>
      </c>
      <c r="F1266" s="71"/>
      <c r="G1266" s="71"/>
      <c r="H1266" s="71"/>
    </row>
    <row r="1267" spans="1:8" s="182" customFormat="1">
      <c r="A1267" s="71"/>
      <c r="B1267" s="71"/>
      <c r="C1267" s="115" t="s">
        <v>1756</v>
      </c>
      <c r="D1267" s="76">
        <v>2</v>
      </c>
      <c r="E1267" s="74" t="s">
        <v>2</v>
      </c>
      <c r="F1267" s="71"/>
      <c r="G1267" s="71"/>
      <c r="H1267" s="71"/>
    </row>
    <row r="1268" spans="1:8" s="182" customFormat="1">
      <c r="A1268" s="71"/>
      <c r="B1268" s="71"/>
      <c r="C1268" s="115" t="s">
        <v>1725</v>
      </c>
      <c r="D1268" s="76">
        <v>1</v>
      </c>
      <c r="E1268" s="74" t="s">
        <v>2</v>
      </c>
      <c r="F1268" s="71"/>
      <c r="G1268" s="71"/>
      <c r="H1268" s="71"/>
    </row>
    <row r="1269" spans="1:8" s="182" customFormat="1">
      <c r="A1269" s="71"/>
      <c r="B1269" s="71"/>
      <c r="C1269" s="115" t="s">
        <v>1624</v>
      </c>
      <c r="D1269" s="76">
        <v>1</v>
      </c>
      <c r="E1269" s="74" t="s">
        <v>2</v>
      </c>
      <c r="F1269" s="71"/>
      <c r="G1269" s="71"/>
      <c r="H1269" s="71"/>
    </row>
    <row r="1270" spans="1:8" s="182" customFormat="1">
      <c r="A1270" s="71"/>
      <c r="B1270" s="71"/>
      <c r="C1270" s="115" t="s">
        <v>1714</v>
      </c>
      <c r="D1270" s="76">
        <v>4</v>
      </c>
      <c r="E1270" s="74" t="s">
        <v>2</v>
      </c>
      <c r="F1270" s="71"/>
      <c r="G1270" s="71"/>
      <c r="H1270" s="71"/>
    </row>
    <row r="1271" spans="1:8" s="182" customFormat="1">
      <c r="A1271" s="71"/>
      <c r="B1271" s="71"/>
      <c r="C1271" s="115" t="s">
        <v>1728</v>
      </c>
      <c r="D1271" s="76">
        <v>1</v>
      </c>
      <c r="E1271" s="74" t="s">
        <v>2</v>
      </c>
      <c r="F1271" s="71"/>
      <c r="G1271" s="71"/>
      <c r="H1271" s="71"/>
    </row>
    <row r="1272" spans="1:8" s="182" customFormat="1">
      <c r="A1272" s="71"/>
      <c r="B1272" s="71"/>
      <c r="C1272" s="115" t="s">
        <v>1637</v>
      </c>
      <c r="D1272" s="76">
        <v>1</v>
      </c>
      <c r="E1272" s="74" t="s">
        <v>2</v>
      </c>
      <c r="F1272" s="71"/>
      <c r="G1272" s="71"/>
      <c r="H1272" s="71"/>
    </row>
    <row r="1273" spans="1:8" s="182" customFormat="1">
      <c r="A1273" s="71"/>
      <c r="B1273" s="71"/>
      <c r="C1273" s="115" t="s">
        <v>1757</v>
      </c>
      <c r="D1273" s="76">
        <v>1</v>
      </c>
      <c r="E1273" s="74" t="s">
        <v>2</v>
      </c>
      <c r="F1273" s="71"/>
      <c r="G1273" s="71"/>
      <c r="H1273" s="71"/>
    </row>
    <row r="1274" spans="1:8" s="182" customFormat="1">
      <c r="A1274" s="71"/>
      <c r="B1274" s="71"/>
      <c r="C1274" s="115" t="s">
        <v>1758</v>
      </c>
      <c r="D1274" s="76">
        <v>1</v>
      </c>
      <c r="E1274" s="74" t="s">
        <v>2</v>
      </c>
      <c r="F1274" s="71"/>
      <c r="G1274" s="71"/>
      <c r="H1274" s="71"/>
    </row>
    <row r="1275" spans="1:8" s="182" customFormat="1">
      <c r="A1275" s="71"/>
      <c r="B1275" s="71"/>
      <c r="C1275" s="115" t="s">
        <v>1617</v>
      </c>
      <c r="D1275" s="76">
        <v>1</v>
      </c>
      <c r="E1275" s="74" t="s">
        <v>2</v>
      </c>
      <c r="F1275" s="71"/>
      <c r="G1275" s="71"/>
      <c r="H1275" s="71"/>
    </row>
    <row r="1276" spans="1:8" s="182" customFormat="1">
      <c r="A1276" s="71"/>
      <c r="B1276" s="71"/>
      <c r="C1276" s="115" t="s">
        <v>1601</v>
      </c>
      <c r="D1276" s="76">
        <v>1</v>
      </c>
      <c r="E1276" s="74" t="s">
        <v>2</v>
      </c>
      <c r="F1276" s="71"/>
      <c r="G1276" s="71"/>
      <c r="H1276" s="71"/>
    </row>
    <row r="1277" spans="1:8" s="182" customFormat="1">
      <c r="A1277" s="71"/>
      <c r="B1277" s="71"/>
      <c r="C1277" s="115" t="s">
        <v>1759</v>
      </c>
      <c r="D1277" s="76">
        <v>2</v>
      </c>
      <c r="E1277" s="74" t="s">
        <v>2</v>
      </c>
      <c r="F1277" s="71"/>
      <c r="G1277" s="71"/>
      <c r="H1277" s="71"/>
    </row>
    <row r="1278" spans="1:8" s="182" customFormat="1">
      <c r="A1278" s="71"/>
      <c r="B1278" s="71"/>
      <c r="C1278" s="115" t="s">
        <v>1760</v>
      </c>
      <c r="D1278" s="76">
        <v>1</v>
      </c>
      <c r="E1278" s="74" t="s">
        <v>2</v>
      </c>
      <c r="F1278" s="71"/>
      <c r="G1278" s="71"/>
      <c r="H1278" s="71"/>
    </row>
    <row r="1279" spans="1:8" s="182" customFormat="1">
      <c r="A1279" s="71"/>
      <c r="B1279" s="71"/>
      <c r="C1279" s="115" t="s">
        <v>1761</v>
      </c>
      <c r="D1279" s="76">
        <v>1</v>
      </c>
      <c r="E1279" s="74" t="s">
        <v>2</v>
      </c>
      <c r="F1279" s="71"/>
      <c r="G1279" s="71"/>
      <c r="H1279" s="71"/>
    </row>
    <row r="1280" spans="1:8" s="182" customFormat="1">
      <c r="A1280" s="71"/>
      <c r="B1280" s="71"/>
      <c r="C1280" s="115" t="s">
        <v>1739</v>
      </c>
      <c r="D1280" s="76">
        <v>1</v>
      </c>
      <c r="E1280" s="74" t="s">
        <v>2</v>
      </c>
      <c r="F1280" s="71"/>
      <c r="G1280" s="71"/>
      <c r="H1280" s="71"/>
    </row>
    <row r="1281" spans="1:15" s="182" customFormat="1">
      <c r="A1281" s="71"/>
      <c r="B1281" s="71"/>
      <c r="C1281" s="115" t="s">
        <v>1633</v>
      </c>
      <c r="D1281" s="76">
        <v>2</v>
      </c>
      <c r="E1281" s="74" t="s">
        <v>2</v>
      </c>
      <c r="F1281" s="71"/>
      <c r="G1281" s="71"/>
      <c r="H1281" s="71"/>
    </row>
    <row r="1282" spans="1:15" s="182" customFormat="1">
      <c r="A1282" s="71"/>
      <c r="B1282" s="71"/>
      <c r="C1282" s="115" t="s">
        <v>1644</v>
      </c>
      <c r="D1282" s="76">
        <v>1</v>
      </c>
      <c r="E1282" s="74" t="s">
        <v>2</v>
      </c>
      <c r="F1282" s="71"/>
      <c r="G1282" s="71"/>
      <c r="H1282" s="71"/>
    </row>
    <row r="1283" spans="1:15" s="182" customFormat="1">
      <c r="A1283" s="71"/>
      <c r="B1283" s="71"/>
      <c r="C1283" s="115" t="s">
        <v>1740</v>
      </c>
      <c r="D1283" s="76">
        <v>2</v>
      </c>
      <c r="E1283" s="74" t="s">
        <v>2</v>
      </c>
      <c r="F1283" s="71"/>
      <c r="G1283" s="71"/>
      <c r="H1283" s="71"/>
    </row>
    <row r="1284" spans="1:15" s="182" customFormat="1">
      <c r="A1284" s="71"/>
      <c r="B1284" s="71"/>
      <c r="C1284" s="115" t="s">
        <v>1723</v>
      </c>
      <c r="D1284" s="76">
        <v>1</v>
      </c>
      <c r="E1284" s="74" t="s">
        <v>2</v>
      </c>
      <c r="F1284" s="71"/>
      <c r="G1284" s="71"/>
      <c r="H1284" s="71"/>
    </row>
    <row r="1285" spans="1:15" s="182" customFormat="1">
      <c r="A1285" s="71"/>
      <c r="B1285" s="71"/>
      <c r="C1285" s="115" t="s">
        <v>1742</v>
      </c>
      <c r="D1285" s="76">
        <v>1</v>
      </c>
      <c r="E1285" s="74" t="s">
        <v>2</v>
      </c>
      <c r="F1285" s="71"/>
      <c r="G1285" s="71"/>
      <c r="H1285" s="71"/>
    </row>
    <row r="1286" spans="1:15" s="182" customFormat="1">
      <c r="A1286" s="71"/>
      <c r="B1286" s="71"/>
      <c r="C1286" s="115" t="s">
        <v>1762</v>
      </c>
      <c r="D1286" s="76">
        <v>1</v>
      </c>
      <c r="E1286" s="74" t="s">
        <v>2</v>
      </c>
      <c r="F1286" s="71"/>
      <c r="G1286" s="71"/>
      <c r="H1286" s="71"/>
    </row>
    <row r="1287" spans="1:15" s="182" customFormat="1">
      <c r="A1287" s="71"/>
      <c r="B1287" s="71"/>
      <c r="C1287" s="115" t="s">
        <v>1750</v>
      </c>
      <c r="D1287" s="76">
        <v>1</v>
      </c>
      <c r="E1287" s="74" t="s">
        <v>2</v>
      </c>
      <c r="F1287" s="71"/>
      <c r="G1287" s="71"/>
      <c r="H1287" s="71"/>
    </row>
    <row r="1288" spans="1:15" s="182" customFormat="1">
      <c r="A1288" s="71"/>
      <c r="B1288" s="71"/>
      <c r="C1288" s="115" t="s">
        <v>1586</v>
      </c>
      <c r="D1288" s="76">
        <v>1</v>
      </c>
      <c r="E1288" s="74" t="s">
        <v>2</v>
      </c>
      <c r="F1288" s="71"/>
      <c r="G1288" s="71"/>
      <c r="H1288" s="71"/>
    </row>
    <row r="1289" spans="1:15" s="182" customFormat="1">
      <c r="A1289" s="71"/>
      <c r="B1289" s="71"/>
      <c r="C1289" s="115" t="s">
        <v>1763</v>
      </c>
      <c r="D1289" s="76">
        <v>2</v>
      </c>
      <c r="E1289" s="74" t="s">
        <v>2</v>
      </c>
      <c r="F1289" s="71"/>
      <c r="G1289" s="71"/>
      <c r="H1289" s="71"/>
    </row>
    <row r="1290" spans="1:15" s="182" customFormat="1">
      <c r="A1290" s="71"/>
      <c r="B1290" s="71"/>
      <c r="C1290" s="115" t="s">
        <v>1591</v>
      </c>
      <c r="D1290" s="76">
        <v>2</v>
      </c>
      <c r="E1290" s="74" t="s">
        <v>2</v>
      </c>
      <c r="F1290" s="71"/>
      <c r="G1290" s="71"/>
      <c r="H1290" s="71"/>
    </row>
    <row r="1291" spans="1:15" s="182" customFormat="1">
      <c r="A1291" s="71"/>
      <c r="B1291" s="71"/>
      <c r="C1291" s="115" t="s">
        <v>1593</v>
      </c>
      <c r="D1291" s="76">
        <v>2</v>
      </c>
      <c r="E1291" s="74" t="s">
        <v>2</v>
      </c>
      <c r="F1291" s="71"/>
      <c r="G1291" s="71"/>
      <c r="H1291" s="71"/>
    </row>
    <row r="1292" spans="1:15" s="182" customFormat="1">
      <c r="A1292" s="71"/>
      <c r="B1292" s="71"/>
      <c r="C1292" s="115" t="s">
        <v>1595</v>
      </c>
      <c r="D1292" s="76">
        <v>1</v>
      </c>
      <c r="E1292" s="74" t="s">
        <v>2</v>
      </c>
      <c r="F1292" s="71"/>
      <c r="G1292" s="71"/>
      <c r="H1292" s="71"/>
    </row>
    <row r="1293" spans="1:15" s="64" customFormat="1" ht="93.75" customHeight="1">
      <c r="A1293" s="67"/>
      <c r="B1293" s="67" t="s">
        <v>139</v>
      </c>
      <c r="C1293" s="72" t="s">
        <v>1779</v>
      </c>
      <c r="D1293" s="127"/>
      <c r="E1293" s="128"/>
      <c r="F1293" s="81"/>
      <c r="G1293" s="76"/>
      <c r="H1293" s="81"/>
      <c r="J1293" s="127"/>
    </row>
    <row r="1294" spans="1:15" s="64" customFormat="1" ht="21.75" customHeight="1">
      <c r="A1294" s="67"/>
      <c r="B1294" s="126"/>
      <c r="C1294" s="95" t="s">
        <v>410</v>
      </c>
      <c r="D1294" s="126"/>
      <c r="E1294" s="126"/>
      <c r="F1294" s="126"/>
      <c r="G1294" s="126"/>
      <c r="H1294" s="126"/>
      <c r="J1294" s="126"/>
    </row>
    <row r="1295" spans="1:15" s="137" customFormat="1" ht="24.95" customHeight="1">
      <c r="A1295" s="67">
        <v>1</v>
      </c>
      <c r="B1295" s="68"/>
      <c r="C1295" s="141" t="s">
        <v>411</v>
      </c>
      <c r="D1295" s="74">
        <v>1</v>
      </c>
      <c r="E1295" s="74" t="s">
        <v>17</v>
      </c>
      <c r="F1295" s="126"/>
      <c r="G1295" s="126"/>
      <c r="H1295" s="126"/>
      <c r="I1295" s="143"/>
      <c r="J1295" s="74">
        <v>1</v>
      </c>
      <c r="K1295" s="144"/>
      <c r="L1295" s="143"/>
      <c r="M1295" s="143"/>
      <c r="N1295" s="143"/>
      <c r="O1295" s="143"/>
    </row>
    <row r="1296" spans="1:15" s="137" customFormat="1" ht="24.95" customHeight="1">
      <c r="A1296" s="67">
        <v>2</v>
      </c>
      <c r="B1296" s="68"/>
      <c r="C1296" s="141" t="s">
        <v>412</v>
      </c>
      <c r="D1296" s="74">
        <v>1</v>
      </c>
      <c r="E1296" s="74" t="s">
        <v>17</v>
      </c>
      <c r="F1296" s="126"/>
      <c r="G1296" s="126"/>
      <c r="H1296" s="126"/>
      <c r="I1296" s="143"/>
      <c r="J1296" s="74">
        <v>1</v>
      </c>
      <c r="K1296" s="144"/>
      <c r="L1296" s="143"/>
      <c r="M1296" s="143"/>
      <c r="N1296" s="143"/>
      <c r="O1296" s="143"/>
    </row>
    <row r="1297" spans="1:15" s="137" customFormat="1" ht="24.95" customHeight="1">
      <c r="A1297" s="67">
        <v>3</v>
      </c>
      <c r="B1297" s="68"/>
      <c r="C1297" s="141" t="s">
        <v>413</v>
      </c>
      <c r="D1297" s="74">
        <v>1</v>
      </c>
      <c r="E1297" s="74" t="s">
        <v>17</v>
      </c>
      <c r="F1297" s="126"/>
      <c r="G1297" s="126"/>
      <c r="H1297" s="126"/>
      <c r="I1297" s="143"/>
      <c r="J1297" s="74">
        <v>1</v>
      </c>
      <c r="K1297" s="144"/>
      <c r="L1297" s="143"/>
      <c r="M1297" s="143"/>
      <c r="N1297" s="143"/>
      <c r="O1297" s="143"/>
    </row>
    <row r="1298" spans="1:15" s="137" customFormat="1" ht="24.95" customHeight="1">
      <c r="A1298" s="67">
        <v>4</v>
      </c>
      <c r="B1298" s="68"/>
      <c r="C1298" s="141" t="s">
        <v>414</v>
      </c>
      <c r="D1298" s="74">
        <v>1</v>
      </c>
      <c r="E1298" s="74" t="s">
        <v>17</v>
      </c>
      <c r="F1298" s="126"/>
      <c r="G1298" s="126"/>
      <c r="H1298" s="126"/>
      <c r="I1298" s="143"/>
      <c r="J1298" s="74">
        <v>1</v>
      </c>
      <c r="K1298" s="144"/>
      <c r="L1298" s="143"/>
      <c r="M1298" s="143"/>
      <c r="N1298" s="143"/>
      <c r="O1298" s="143"/>
    </row>
    <row r="1299" spans="1:15" s="137" customFormat="1" ht="24.95" customHeight="1">
      <c r="A1299" s="67">
        <v>5</v>
      </c>
      <c r="B1299" s="68"/>
      <c r="C1299" s="141" t="s">
        <v>415</v>
      </c>
      <c r="D1299" s="74">
        <v>1</v>
      </c>
      <c r="E1299" s="74" t="s">
        <v>17</v>
      </c>
      <c r="F1299" s="126"/>
      <c r="G1299" s="126"/>
      <c r="H1299" s="126"/>
      <c r="I1299" s="143"/>
      <c r="J1299" s="74">
        <v>1</v>
      </c>
      <c r="K1299" s="144"/>
      <c r="L1299" s="143"/>
      <c r="M1299" s="143"/>
      <c r="N1299" s="143"/>
      <c r="O1299" s="143"/>
    </row>
    <row r="1300" spans="1:15" s="137" customFormat="1" ht="24.95" customHeight="1">
      <c r="A1300" s="67">
        <v>6</v>
      </c>
      <c r="B1300" s="68"/>
      <c r="C1300" s="141" t="s">
        <v>416</v>
      </c>
      <c r="D1300" s="74">
        <v>1</v>
      </c>
      <c r="E1300" s="74" t="s">
        <v>17</v>
      </c>
      <c r="F1300" s="126"/>
      <c r="G1300" s="126"/>
      <c r="H1300" s="126"/>
      <c r="I1300" s="143"/>
      <c r="J1300" s="74">
        <v>1</v>
      </c>
      <c r="K1300" s="144"/>
      <c r="L1300" s="143"/>
      <c r="M1300" s="143"/>
      <c r="N1300" s="143"/>
      <c r="O1300" s="143"/>
    </row>
    <row r="1301" spans="1:15" s="137" customFormat="1" ht="24.95" customHeight="1">
      <c r="A1301" s="67">
        <v>7</v>
      </c>
      <c r="B1301" s="68"/>
      <c r="C1301" s="141" t="s">
        <v>417</v>
      </c>
      <c r="D1301" s="74">
        <v>1</v>
      </c>
      <c r="E1301" s="74" t="s">
        <v>17</v>
      </c>
      <c r="F1301" s="126"/>
      <c r="G1301" s="126"/>
      <c r="H1301" s="126"/>
      <c r="I1301" s="143"/>
      <c r="J1301" s="74">
        <v>1</v>
      </c>
      <c r="K1301" s="144"/>
      <c r="L1301" s="143"/>
      <c r="M1301" s="143"/>
      <c r="N1301" s="143"/>
      <c r="O1301" s="143"/>
    </row>
    <row r="1302" spans="1:15" s="137" customFormat="1" ht="24.95" customHeight="1">
      <c r="A1302" s="67">
        <v>8</v>
      </c>
      <c r="B1302" s="68"/>
      <c r="C1302" s="141" t="s">
        <v>418</v>
      </c>
      <c r="D1302" s="74">
        <v>1</v>
      </c>
      <c r="E1302" s="74" t="s">
        <v>17</v>
      </c>
      <c r="F1302" s="126"/>
      <c r="G1302" s="126"/>
      <c r="H1302" s="126"/>
      <c r="I1302" s="143"/>
      <c r="J1302" s="74">
        <v>1</v>
      </c>
      <c r="K1302" s="144"/>
      <c r="L1302" s="143"/>
      <c r="M1302" s="143"/>
      <c r="N1302" s="143"/>
      <c r="O1302" s="143"/>
    </row>
    <row r="1303" spans="1:15" s="137" customFormat="1" ht="24.95" customHeight="1">
      <c r="A1303" s="67">
        <v>9</v>
      </c>
      <c r="B1303" s="68"/>
      <c r="C1303" s="141" t="s">
        <v>419</v>
      </c>
      <c r="D1303" s="74">
        <v>1</v>
      </c>
      <c r="E1303" s="74" t="s">
        <v>17</v>
      </c>
      <c r="F1303" s="126"/>
      <c r="G1303" s="126"/>
      <c r="H1303" s="126"/>
      <c r="I1303" s="143"/>
      <c r="J1303" s="74">
        <v>1</v>
      </c>
      <c r="K1303" s="144"/>
      <c r="L1303" s="143"/>
      <c r="M1303" s="143"/>
      <c r="N1303" s="143"/>
      <c r="O1303" s="143"/>
    </row>
    <row r="1304" spans="1:15" s="137" customFormat="1" ht="24.95" customHeight="1">
      <c r="A1304" s="67">
        <v>10</v>
      </c>
      <c r="B1304" s="68"/>
      <c r="C1304" s="141" t="s">
        <v>420</v>
      </c>
      <c r="D1304" s="74">
        <v>1</v>
      </c>
      <c r="E1304" s="74" t="s">
        <v>17</v>
      </c>
      <c r="F1304" s="126"/>
      <c r="G1304" s="126"/>
      <c r="H1304" s="126"/>
      <c r="I1304" s="143"/>
      <c r="J1304" s="74">
        <v>1</v>
      </c>
      <c r="K1304" s="144"/>
      <c r="L1304" s="143"/>
      <c r="M1304" s="143"/>
      <c r="N1304" s="143"/>
      <c r="O1304" s="143"/>
    </row>
    <row r="1305" spans="1:15" s="137" customFormat="1" ht="24.95" customHeight="1">
      <c r="A1305" s="67">
        <v>11</v>
      </c>
      <c r="B1305" s="68"/>
      <c r="C1305" s="141" t="s">
        <v>421</v>
      </c>
      <c r="D1305" s="74">
        <v>1</v>
      </c>
      <c r="E1305" s="74" t="s">
        <v>17</v>
      </c>
      <c r="F1305" s="126"/>
      <c r="G1305" s="126"/>
      <c r="H1305" s="126"/>
      <c r="I1305" s="143"/>
      <c r="J1305" s="74">
        <v>1</v>
      </c>
      <c r="K1305" s="144"/>
      <c r="L1305" s="143"/>
      <c r="M1305" s="143"/>
      <c r="N1305" s="143"/>
      <c r="O1305" s="143"/>
    </row>
    <row r="1306" spans="1:15" s="137" customFormat="1" ht="24.95" customHeight="1">
      <c r="A1306" s="67">
        <v>12</v>
      </c>
      <c r="B1306" s="68"/>
      <c r="C1306" s="141" t="s">
        <v>422</v>
      </c>
      <c r="D1306" s="74">
        <v>1</v>
      </c>
      <c r="E1306" s="74" t="s">
        <v>17</v>
      </c>
      <c r="F1306" s="126"/>
      <c r="G1306" s="126"/>
      <c r="H1306" s="126"/>
      <c r="I1306" s="143"/>
      <c r="J1306" s="74">
        <v>1</v>
      </c>
      <c r="K1306" s="144"/>
      <c r="L1306" s="143"/>
      <c r="M1306" s="143"/>
      <c r="N1306" s="143"/>
      <c r="O1306" s="143"/>
    </row>
    <row r="1307" spans="1:15" s="137" customFormat="1" ht="24.95" customHeight="1">
      <c r="A1307" s="67">
        <v>13</v>
      </c>
      <c r="B1307" s="68"/>
      <c r="C1307" s="141" t="s">
        <v>423</v>
      </c>
      <c r="D1307" s="74">
        <v>1</v>
      </c>
      <c r="E1307" s="74" t="s">
        <v>17</v>
      </c>
      <c r="F1307" s="126"/>
      <c r="G1307" s="126"/>
      <c r="H1307" s="126"/>
      <c r="I1307" s="143"/>
      <c r="J1307" s="74">
        <v>1</v>
      </c>
      <c r="K1307" s="144"/>
      <c r="L1307" s="143"/>
      <c r="M1307" s="143"/>
      <c r="N1307" s="143"/>
      <c r="O1307" s="143"/>
    </row>
    <row r="1308" spans="1:15" s="137" customFormat="1" ht="24.95" customHeight="1">
      <c r="A1308" s="67">
        <v>14</v>
      </c>
      <c r="B1308" s="68"/>
      <c r="C1308" s="141" t="s">
        <v>424</v>
      </c>
      <c r="D1308" s="74">
        <v>1</v>
      </c>
      <c r="E1308" s="74" t="s">
        <v>17</v>
      </c>
      <c r="F1308" s="126"/>
      <c r="G1308" s="126"/>
      <c r="H1308" s="126"/>
      <c r="I1308" s="143"/>
      <c r="J1308" s="74">
        <v>1</v>
      </c>
      <c r="K1308" s="144"/>
      <c r="L1308" s="143"/>
      <c r="M1308" s="143"/>
      <c r="N1308" s="143"/>
      <c r="O1308" s="143"/>
    </row>
    <row r="1309" spans="1:15" s="137" customFormat="1" ht="24.95" customHeight="1">
      <c r="A1309" s="67">
        <v>15</v>
      </c>
      <c r="B1309" s="68"/>
      <c r="C1309" s="141" t="s">
        <v>425</v>
      </c>
      <c r="D1309" s="74">
        <v>1</v>
      </c>
      <c r="E1309" s="74" t="s">
        <v>17</v>
      </c>
      <c r="F1309" s="126"/>
      <c r="G1309" s="126"/>
      <c r="H1309" s="126"/>
      <c r="I1309" s="143"/>
      <c r="J1309" s="74">
        <v>1</v>
      </c>
      <c r="K1309" s="144"/>
      <c r="L1309" s="143"/>
      <c r="M1309" s="143"/>
      <c r="N1309" s="143"/>
      <c r="O1309" s="143"/>
    </row>
    <row r="1310" spans="1:15" s="137" customFormat="1" ht="24.95" customHeight="1">
      <c r="A1310" s="67">
        <v>16</v>
      </c>
      <c r="B1310" s="68"/>
      <c r="C1310" s="141" t="s">
        <v>426</v>
      </c>
      <c r="D1310" s="74">
        <v>1</v>
      </c>
      <c r="E1310" s="74" t="s">
        <v>17</v>
      </c>
      <c r="F1310" s="126"/>
      <c r="G1310" s="126"/>
      <c r="H1310" s="126"/>
      <c r="I1310" s="143"/>
      <c r="J1310" s="74">
        <v>1</v>
      </c>
      <c r="K1310" s="144"/>
      <c r="L1310" s="143"/>
      <c r="M1310" s="143"/>
      <c r="N1310" s="143"/>
      <c r="O1310" s="143"/>
    </row>
    <row r="1311" spans="1:15" s="137" customFormat="1" ht="24.95" customHeight="1">
      <c r="A1311" s="67">
        <v>17</v>
      </c>
      <c r="B1311" s="68"/>
      <c r="C1311" s="141" t="s">
        <v>427</v>
      </c>
      <c r="D1311" s="74">
        <v>1</v>
      </c>
      <c r="E1311" s="74" t="s">
        <v>17</v>
      </c>
      <c r="F1311" s="126"/>
      <c r="G1311" s="126"/>
      <c r="H1311" s="126"/>
      <c r="I1311" s="143"/>
      <c r="J1311" s="74">
        <v>1</v>
      </c>
      <c r="K1311" s="144"/>
      <c r="L1311" s="143"/>
      <c r="M1311" s="143"/>
      <c r="N1311" s="143"/>
      <c r="O1311" s="143"/>
    </row>
    <row r="1312" spans="1:15" s="137" customFormat="1" ht="24.95" customHeight="1">
      <c r="A1312" s="67">
        <v>18</v>
      </c>
      <c r="B1312" s="68"/>
      <c r="C1312" s="141" t="s">
        <v>428</v>
      </c>
      <c r="D1312" s="74">
        <v>1</v>
      </c>
      <c r="E1312" s="74" t="s">
        <v>17</v>
      </c>
      <c r="F1312" s="126"/>
      <c r="G1312" s="126"/>
      <c r="H1312" s="126"/>
      <c r="I1312" s="143"/>
      <c r="J1312" s="74">
        <v>1</v>
      </c>
      <c r="K1312" s="144"/>
      <c r="L1312" s="143"/>
      <c r="M1312" s="143"/>
      <c r="N1312" s="143"/>
      <c r="O1312" s="143"/>
    </row>
    <row r="1313" spans="1:15" s="137" customFormat="1" ht="24.95" customHeight="1">
      <c r="A1313" s="67">
        <v>19</v>
      </c>
      <c r="B1313" s="68"/>
      <c r="C1313" s="141" t="s">
        <v>429</v>
      </c>
      <c r="D1313" s="74">
        <v>1</v>
      </c>
      <c r="E1313" s="74" t="s">
        <v>17</v>
      </c>
      <c r="F1313" s="126"/>
      <c r="G1313" s="126"/>
      <c r="H1313" s="126"/>
      <c r="I1313" s="143"/>
      <c r="J1313" s="74">
        <v>1</v>
      </c>
      <c r="K1313" s="144"/>
      <c r="L1313" s="143"/>
      <c r="M1313" s="143"/>
      <c r="N1313" s="143"/>
      <c r="O1313" s="143"/>
    </row>
    <row r="1314" spans="1:15" s="137" customFormat="1" ht="24.95" customHeight="1">
      <c r="A1314" s="67">
        <v>20</v>
      </c>
      <c r="B1314" s="68"/>
      <c r="C1314" s="141" t="s">
        <v>430</v>
      </c>
      <c r="D1314" s="74">
        <v>1</v>
      </c>
      <c r="E1314" s="74" t="s">
        <v>17</v>
      </c>
      <c r="F1314" s="126"/>
      <c r="G1314" s="126"/>
      <c r="H1314" s="126"/>
      <c r="I1314" s="143"/>
      <c r="J1314" s="74">
        <v>1</v>
      </c>
      <c r="K1314" s="144"/>
      <c r="L1314" s="143"/>
      <c r="M1314" s="143"/>
      <c r="N1314" s="143"/>
      <c r="O1314" s="143"/>
    </row>
    <row r="1315" spans="1:15" s="137" customFormat="1" ht="24.95" customHeight="1">
      <c r="A1315" s="67">
        <v>21</v>
      </c>
      <c r="B1315" s="68"/>
      <c r="C1315" s="141" t="s">
        <v>431</v>
      </c>
      <c r="D1315" s="74">
        <v>1</v>
      </c>
      <c r="E1315" s="74" t="s">
        <v>17</v>
      </c>
      <c r="F1315" s="126"/>
      <c r="G1315" s="126"/>
      <c r="H1315" s="126"/>
      <c r="I1315" s="143"/>
      <c r="J1315" s="74">
        <v>1</v>
      </c>
      <c r="K1315" s="144"/>
      <c r="L1315" s="143"/>
      <c r="M1315" s="143"/>
      <c r="N1315" s="143"/>
      <c r="O1315" s="143"/>
    </row>
    <row r="1316" spans="1:15" s="137" customFormat="1" ht="24.95" customHeight="1">
      <c r="A1316" s="67">
        <v>22</v>
      </c>
      <c r="B1316" s="68"/>
      <c r="C1316" s="141" t="s">
        <v>432</v>
      </c>
      <c r="D1316" s="74">
        <v>1</v>
      </c>
      <c r="E1316" s="74" t="s">
        <v>17</v>
      </c>
      <c r="F1316" s="126"/>
      <c r="G1316" s="126"/>
      <c r="H1316" s="126"/>
      <c r="I1316" s="143"/>
      <c r="J1316" s="74">
        <v>1</v>
      </c>
      <c r="K1316" s="144"/>
      <c r="L1316" s="143"/>
      <c r="M1316" s="143"/>
      <c r="N1316" s="143"/>
      <c r="O1316" s="143"/>
    </row>
    <row r="1317" spans="1:15" s="137" customFormat="1" ht="24.95" customHeight="1">
      <c r="A1317" s="67">
        <v>23</v>
      </c>
      <c r="B1317" s="68"/>
      <c r="C1317" s="141" t="s">
        <v>433</v>
      </c>
      <c r="D1317" s="74">
        <v>1</v>
      </c>
      <c r="E1317" s="74" t="s">
        <v>17</v>
      </c>
      <c r="F1317" s="126"/>
      <c r="G1317" s="126"/>
      <c r="H1317" s="126"/>
      <c r="I1317" s="143"/>
      <c r="J1317" s="74">
        <v>1</v>
      </c>
      <c r="K1317" s="144"/>
      <c r="L1317" s="143"/>
      <c r="M1317" s="143"/>
      <c r="N1317" s="143"/>
      <c r="O1317" s="143"/>
    </row>
    <row r="1318" spans="1:15" s="137" customFormat="1" ht="24.95" customHeight="1">
      <c r="A1318" s="67">
        <v>24</v>
      </c>
      <c r="B1318" s="68"/>
      <c r="C1318" s="141" t="s">
        <v>434</v>
      </c>
      <c r="D1318" s="74">
        <v>1</v>
      </c>
      <c r="E1318" s="74" t="s">
        <v>17</v>
      </c>
      <c r="F1318" s="126"/>
      <c r="G1318" s="126"/>
      <c r="H1318" s="126"/>
      <c r="I1318" s="143"/>
      <c r="J1318" s="74">
        <v>1</v>
      </c>
      <c r="K1318" s="144"/>
      <c r="L1318" s="143"/>
      <c r="M1318" s="143"/>
      <c r="N1318" s="143"/>
      <c r="O1318" s="143"/>
    </row>
    <row r="1319" spans="1:15" s="137" customFormat="1" ht="24.95" customHeight="1">
      <c r="A1319" s="67">
        <v>25</v>
      </c>
      <c r="B1319" s="68"/>
      <c r="C1319" s="141" t="s">
        <v>435</v>
      </c>
      <c r="D1319" s="74">
        <v>1</v>
      </c>
      <c r="E1319" s="74" t="s">
        <v>17</v>
      </c>
      <c r="F1319" s="126"/>
      <c r="G1319" s="126"/>
      <c r="H1319" s="126"/>
      <c r="I1319" s="143"/>
      <c r="J1319" s="74">
        <v>1</v>
      </c>
      <c r="K1319" s="144"/>
      <c r="L1319" s="143"/>
      <c r="M1319" s="143"/>
      <c r="N1319" s="143"/>
      <c r="O1319" s="143"/>
    </row>
    <row r="1320" spans="1:15" s="137" customFormat="1" ht="24.95" customHeight="1">
      <c r="A1320" s="67">
        <v>26</v>
      </c>
      <c r="B1320" s="68"/>
      <c r="C1320" s="141" t="s">
        <v>436</v>
      </c>
      <c r="D1320" s="74">
        <v>1</v>
      </c>
      <c r="E1320" s="74" t="s">
        <v>17</v>
      </c>
      <c r="F1320" s="126"/>
      <c r="G1320" s="126"/>
      <c r="H1320" s="126"/>
      <c r="I1320" s="143"/>
      <c r="J1320" s="74">
        <v>1</v>
      </c>
      <c r="K1320" s="144"/>
      <c r="L1320" s="143"/>
      <c r="M1320" s="143"/>
      <c r="N1320" s="143"/>
      <c r="O1320" s="143"/>
    </row>
    <row r="1321" spans="1:15" s="137" customFormat="1" ht="24.95" customHeight="1">
      <c r="A1321" s="67">
        <v>27</v>
      </c>
      <c r="B1321" s="68"/>
      <c r="C1321" s="141" t="s">
        <v>437</v>
      </c>
      <c r="D1321" s="74">
        <v>1</v>
      </c>
      <c r="E1321" s="74" t="s">
        <v>17</v>
      </c>
      <c r="F1321" s="126"/>
      <c r="G1321" s="126"/>
      <c r="H1321" s="126"/>
      <c r="I1321" s="143"/>
      <c r="J1321" s="74">
        <v>1</v>
      </c>
      <c r="K1321" s="144"/>
      <c r="L1321" s="143"/>
      <c r="M1321" s="143"/>
      <c r="N1321" s="143"/>
      <c r="O1321" s="143"/>
    </row>
    <row r="1322" spans="1:15" s="137" customFormat="1" ht="24.95" customHeight="1">
      <c r="A1322" s="67">
        <v>28</v>
      </c>
      <c r="B1322" s="68"/>
      <c r="C1322" s="141" t="s">
        <v>438</v>
      </c>
      <c r="D1322" s="74">
        <v>1</v>
      </c>
      <c r="E1322" s="74" t="s">
        <v>17</v>
      </c>
      <c r="F1322" s="126"/>
      <c r="G1322" s="126"/>
      <c r="H1322" s="126"/>
      <c r="I1322" s="143"/>
      <c r="J1322" s="74">
        <v>1</v>
      </c>
      <c r="K1322" s="144"/>
      <c r="L1322" s="143"/>
      <c r="M1322" s="143"/>
      <c r="N1322" s="143"/>
      <c r="O1322" s="143"/>
    </row>
    <row r="1323" spans="1:15" s="137" customFormat="1" ht="24.95" customHeight="1">
      <c r="A1323" s="67">
        <v>29</v>
      </c>
      <c r="B1323" s="68"/>
      <c r="C1323" s="141" t="s">
        <v>439</v>
      </c>
      <c r="D1323" s="74">
        <v>1</v>
      </c>
      <c r="E1323" s="74" t="s">
        <v>17</v>
      </c>
      <c r="F1323" s="126"/>
      <c r="G1323" s="126"/>
      <c r="H1323" s="126"/>
      <c r="I1323" s="143"/>
      <c r="J1323" s="74">
        <v>1</v>
      </c>
      <c r="K1323" s="144"/>
      <c r="L1323" s="143"/>
      <c r="M1323" s="143"/>
      <c r="N1323" s="143"/>
      <c r="O1323" s="143"/>
    </row>
    <row r="1324" spans="1:15" s="137" customFormat="1" ht="24.95" customHeight="1">
      <c r="A1324" s="67">
        <v>30</v>
      </c>
      <c r="B1324" s="68"/>
      <c r="C1324" s="141" t="s">
        <v>440</v>
      </c>
      <c r="D1324" s="74">
        <v>1</v>
      </c>
      <c r="E1324" s="74" t="s">
        <v>17</v>
      </c>
      <c r="F1324" s="126"/>
      <c r="G1324" s="126"/>
      <c r="H1324" s="126"/>
      <c r="I1324" s="143"/>
      <c r="J1324" s="74">
        <v>1</v>
      </c>
      <c r="K1324" s="144"/>
      <c r="L1324" s="143"/>
      <c r="M1324" s="143"/>
      <c r="N1324" s="143"/>
      <c r="O1324" s="143"/>
    </row>
    <row r="1325" spans="1:15" s="137" customFormat="1" ht="24.95" customHeight="1">
      <c r="A1325" s="67">
        <v>31</v>
      </c>
      <c r="B1325" s="68"/>
      <c r="C1325" s="141" t="s">
        <v>441</v>
      </c>
      <c r="D1325" s="74">
        <v>1</v>
      </c>
      <c r="E1325" s="74" t="s">
        <v>17</v>
      </c>
      <c r="F1325" s="126"/>
      <c r="G1325" s="126"/>
      <c r="H1325" s="126"/>
      <c r="I1325" s="143"/>
      <c r="J1325" s="74">
        <v>1</v>
      </c>
      <c r="K1325" s="144"/>
      <c r="L1325" s="143"/>
      <c r="M1325" s="143"/>
      <c r="N1325" s="143"/>
      <c r="O1325" s="143"/>
    </row>
    <row r="1326" spans="1:15" s="137" customFormat="1" ht="24.95" customHeight="1">
      <c r="A1326" s="67">
        <v>32</v>
      </c>
      <c r="B1326" s="68"/>
      <c r="C1326" s="141" t="s">
        <v>442</v>
      </c>
      <c r="D1326" s="74">
        <v>1</v>
      </c>
      <c r="E1326" s="74" t="s">
        <v>17</v>
      </c>
      <c r="F1326" s="126"/>
      <c r="G1326" s="126"/>
      <c r="H1326" s="126"/>
      <c r="I1326" s="143"/>
      <c r="J1326" s="74">
        <v>1</v>
      </c>
      <c r="K1326" s="144"/>
      <c r="L1326" s="143"/>
      <c r="M1326" s="143"/>
      <c r="N1326" s="143"/>
      <c r="O1326" s="143"/>
    </row>
    <row r="1327" spans="1:15" s="137" customFormat="1" ht="24.95" customHeight="1">
      <c r="A1327" s="67">
        <v>33</v>
      </c>
      <c r="B1327" s="68"/>
      <c r="C1327" s="141" t="s">
        <v>443</v>
      </c>
      <c r="D1327" s="74">
        <v>1</v>
      </c>
      <c r="E1327" s="74" t="s">
        <v>17</v>
      </c>
      <c r="F1327" s="126"/>
      <c r="G1327" s="126"/>
      <c r="H1327" s="126"/>
      <c r="I1327" s="143"/>
      <c r="J1327" s="74">
        <v>1</v>
      </c>
      <c r="K1327" s="144"/>
      <c r="L1327" s="143"/>
      <c r="M1327" s="143"/>
      <c r="N1327" s="143"/>
      <c r="O1327" s="143"/>
    </row>
    <row r="1328" spans="1:15" s="137" customFormat="1" ht="24.95" customHeight="1">
      <c r="A1328" s="67">
        <v>34</v>
      </c>
      <c r="B1328" s="68"/>
      <c r="C1328" s="141" t="s">
        <v>444</v>
      </c>
      <c r="D1328" s="74">
        <v>1</v>
      </c>
      <c r="E1328" s="74" t="s">
        <v>17</v>
      </c>
      <c r="F1328" s="126"/>
      <c r="G1328" s="126"/>
      <c r="H1328" s="126"/>
      <c r="I1328" s="143"/>
      <c r="J1328" s="74">
        <v>1</v>
      </c>
      <c r="K1328" s="144"/>
      <c r="L1328" s="143"/>
      <c r="M1328" s="143"/>
      <c r="N1328" s="143"/>
      <c r="O1328" s="143"/>
    </row>
    <row r="1329" spans="1:15" s="137" customFormat="1" ht="24.95" customHeight="1">
      <c r="A1329" s="67">
        <v>35</v>
      </c>
      <c r="B1329" s="68"/>
      <c r="C1329" s="141" t="s">
        <v>445</v>
      </c>
      <c r="D1329" s="74">
        <v>1</v>
      </c>
      <c r="E1329" s="74" t="s">
        <v>17</v>
      </c>
      <c r="F1329" s="126"/>
      <c r="G1329" s="126"/>
      <c r="H1329" s="126"/>
      <c r="I1329" s="143"/>
      <c r="J1329" s="74">
        <v>1</v>
      </c>
      <c r="K1329" s="143"/>
      <c r="L1329" s="143"/>
      <c r="M1329" s="143"/>
      <c r="N1329" s="143"/>
      <c r="O1329" s="143"/>
    </row>
    <row r="1330" spans="1:15" s="137" customFormat="1" ht="24.95" customHeight="1">
      <c r="A1330" s="67">
        <v>36</v>
      </c>
      <c r="B1330" s="68"/>
      <c r="C1330" s="141" t="s">
        <v>446</v>
      </c>
      <c r="D1330" s="74">
        <v>1</v>
      </c>
      <c r="E1330" s="74" t="s">
        <v>17</v>
      </c>
      <c r="F1330" s="126"/>
      <c r="G1330" s="126"/>
      <c r="H1330" s="126"/>
      <c r="I1330" s="143"/>
      <c r="J1330" s="74">
        <v>1</v>
      </c>
      <c r="K1330" s="143"/>
      <c r="L1330" s="143"/>
      <c r="M1330" s="143"/>
      <c r="N1330" s="143"/>
      <c r="O1330" s="143"/>
    </row>
    <row r="1331" spans="1:15" s="137" customFormat="1" ht="24.95" customHeight="1">
      <c r="A1331" s="67">
        <v>37</v>
      </c>
      <c r="B1331" s="68"/>
      <c r="C1331" s="141" t="s">
        <v>447</v>
      </c>
      <c r="D1331" s="74">
        <v>1</v>
      </c>
      <c r="E1331" s="74" t="s">
        <v>17</v>
      </c>
      <c r="F1331" s="126"/>
      <c r="G1331" s="126"/>
      <c r="H1331" s="126"/>
      <c r="I1331" s="143"/>
      <c r="J1331" s="74">
        <v>1</v>
      </c>
      <c r="K1331" s="143"/>
      <c r="L1331" s="143"/>
      <c r="M1331" s="143"/>
      <c r="N1331" s="143"/>
      <c r="O1331" s="143"/>
    </row>
    <row r="1332" spans="1:15" s="137" customFormat="1" ht="24.95" customHeight="1">
      <c r="A1332" s="67">
        <v>38</v>
      </c>
      <c r="B1332" s="68"/>
      <c r="C1332" s="141" t="s">
        <v>448</v>
      </c>
      <c r="D1332" s="74">
        <v>1</v>
      </c>
      <c r="E1332" s="74" t="s">
        <v>17</v>
      </c>
      <c r="F1332" s="126"/>
      <c r="G1332" s="126"/>
      <c r="H1332" s="126"/>
      <c r="I1332" s="143"/>
      <c r="J1332" s="74">
        <v>1</v>
      </c>
      <c r="K1332" s="145"/>
      <c r="L1332" s="143"/>
      <c r="M1332" s="143"/>
      <c r="N1332" s="143"/>
      <c r="O1332" s="143"/>
    </row>
    <row r="1333" spans="1:15" s="137" customFormat="1" ht="24.95" customHeight="1">
      <c r="A1333" s="67">
        <v>39</v>
      </c>
      <c r="B1333" s="68"/>
      <c r="C1333" s="141" t="s">
        <v>449</v>
      </c>
      <c r="D1333" s="74">
        <v>1</v>
      </c>
      <c r="E1333" s="74" t="s">
        <v>17</v>
      </c>
      <c r="F1333" s="126"/>
      <c r="G1333" s="126"/>
      <c r="H1333" s="126"/>
      <c r="I1333" s="143"/>
      <c r="J1333" s="74">
        <v>1</v>
      </c>
      <c r="K1333" s="145"/>
      <c r="L1333" s="143"/>
      <c r="M1333" s="143"/>
      <c r="N1333" s="143"/>
      <c r="O1333" s="143"/>
    </row>
    <row r="1334" spans="1:15" s="137" customFormat="1" ht="24.95" customHeight="1">
      <c r="A1334" s="67">
        <v>40</v>
      </c>
      <c r="B1334" s="68"/>
      <c r="C1334" s="141" t="s">
        <v>450</v>
      </c>
      <c r="D1334" s="74">
        <v>1</v>
      </c>
      <c r="E1334" s="74" t="s">
        <v>17</v>
      </c>
      <c r="F1334" s="126"/>
      <c r="G1334" s="126"/>
      <c r="H1334" s="126"/>
      <c r="I1334" s="143"/>
      <c r="J1334" s="74">
        <v>1</v>
      </c>
      <c r="K1334" s="145"/>
      <c r="L1334" s="143"/>
      <c r="M1334" s="143"/>
      <c r="N1334" s="143"/>
      <c r="O1334" s="146"/>
    </row>
    <row r="1335" spans="1:15" s="137" customFormat="1" ht="24.95" customHeight="1">
      <c r="A1335" s="67">
        <v>41</v>
      </c>
      <c r="B1335" s="68"/>
      <c r="C1335" s="141" t="s">
        <v>451</v>
      </c>
      <c r="D1335" s="74">
        <v>1</v>
      </c>
      <c r="E1335" s="74" t="s">
        <v>17</v>
      </c>
      <c r="F1335" s="126"/>
      <c r="G1335" s="126"/>
      <c r="H1335" s="126"/>
      <c r="I1335" s="143"/>
      <c r="J1335" s="74">
        <v>1</v>
      </c>
      <c r="K1335" s="145"/>
      <c r="L1335" s="143"/>
      <c r="M1335" s="143"/>
      <c r="N1335" s="143"/>
      <c r="O1335" s="143"/>
    </row>
    <row r="1336" spans="1:15" s="137" customFormat="1" ht="24.95" customHeight="1">
      <c r="A1336" s="67">
        <v>42</v>
      </c>
      <c r="B1336" s="68"/>
      <c r="C1336" s="141" t="s">
        <v>452</v>
      </c>
      <c r="D1336" s="74">
        <v>1</v>
      </c>
      <c r="E1336" s="74" t="s">
        <v>17</v>
      </c>
      <c r="F1336" s="126"/>
      <c r="G1336" s="126"/>
      <c r="H1336" s="126"/>
      <c r="I1336" s="143"/>
      <c r="J1336" s="74">
        <v>1</v>
      </c>
      <c r="K1336" s="143"/>
      <c r="L1336" s="143"/>
      <c r="M1336" s="143"/>
      <c r="N1336" s="143"/>
      <c r="O1336" s="143"/>
    </row>
    <row r="1337" spans="1:15" s="137" customFormat="1" ht="24.95" customHeight="1">
      <c r="A1337" s="67">
        <v>43</v>
      </c>
      <c r="B1337" s="68"/>
      <c r="C1337" s="141" t="s">
        <v>453</v>
      </c>
      <c r="D1337" s="74">
        <v>1</v>
      </c>
      <c r="E1337" s="74" t="s">
        <v>17</v>
      </c>
      <c r="F1337" s="126"/>
      <c r="G1337" s="126"/>
      <c r="H1337" s="126"/>
      <c r="I1337" s="143"/>
      <c r="J1337" s="74">
        <v>1</v>
      </c>
      <c r="K1337" s="143"/>
      <c r="L1337" s="143"/>
      <c r="M1337" s="143"/>
      <c r="N1337" s="143"/>
      <c r="O1337" s="143"/>
    </row>
    <row r="1338" spans="1:15" s="137" customFormat="1" ht="24.95" customHeight="1">
      <c r="A1338" s="67">
        <v>44</v>
      </c>
      <c r="B1338" s="68"/>
      <c r="C1338" s="141" t="s">
        <v>454</v>
      </c>
      <c r="D1338" s="74">
        <v>1</v>
      </c>
      <c r="E1338" s="74" t="s">
        <v>17</v>
      </c>
      <c r="F1338" s="126"/>
      <c r="G1338" s="126"/>
      <c r="H1338" s="126"/>
      <c r="I1338" s="143"/>
      <c r="J1338" s="74">
        <v>1</v>
      </c>
      <c r="K1338" s="143"/>
      <c r="L1338" s="143"/>
      <c r="M1338" s="143"/>
      <c r="N1338" s="143"/>
      <c r="O1338" s="143"/>
    </row>
    <row r="1339" spans="1:15" s="137" customFormat="1" ht="24.95" customHeight="1">
      <c r="A1339" s="67">
        <v>45</v>
      </c>
      <c r="B1339" s="68"/>
      <c r="C1339" s="141" t="s">
        <v>455</v>
      </c>
      <c r="D1339" s="74">
        <v>1</v>
      </c>
      <c r="E1339" s="74" t="s">
        <v>17</v>
      </c>
      <c r="F1339" s="126"/>
      <c r="G1339" s="126"/>
      <c r="H1339" s="126"/>
      <c r="I1339" s="143"/>
      <c r="J1339" s="74">
        <v>1</v>
      </c>
      <c r="K1339" s="143"/>
      <c r="L1339" s="143"/>
      <c r="M1339" s="143"/>
      <c r="N1339" s="143"/>
      <c r="O1339" s="147"/>
    </row>
    <row r="1340" spans="1:15" s="137" customFormat="1" ht="24.95" customHeight="1">
      <c r="A1340" s="67">
        <v>46</v>
      </c>
      <c r="B1340" s="68"/>
      <c r="C1340" s="141" t="s">
        <v>456</v>
      </c>
      <c r="D1340" s="74">
        <v>1</v>
      </c>
      <c r="E1340" s="74" t="s">
        <v>17</v>
      </c>
      <c r="F1340" s="126"/>
      <c r="G1340" s="126"/>
      <c r="H1340" s="126"/>
      <c r="I1340" s="143"/>
      <c r="J1340" s="74">
        <v>1</v>
      </c>
      <c r="K1340" s="143"/>
      <c r="L1340" s="143"/>
      <c r="M1340" s="143"/>
      <c r="N1340" s="143"/>
      <c r="O1340" s="143"/>
    </row>
    <row r="1341" spans="1:15" s="137" customFormat="1" ht="24.95" customHeight="1">
      <c r="A1341" s="67">
        <v>47</v>
      </c>
      <c r="B1341" s="68"/>
      <c r="C1341" s="141" t="s">
        <v>457</v>
      </c>
      <c r="D1341" s="74">
        <v>1</v>
      </c>
      <c r="E1341" s="74" t="s">
        <v>17</v>
      </c>
      <c r="F1341" s="126"/>
      <c r="G1341" s="126"/>
      <c r="H1341" s="126"/>
      <c r="I1341" s="143"/>
      <c r="J1341" s="74">
        <v>1</v>
      </c>
      <c r="K1341" s="143"/>
      <c r="L1341" s="143"/>
      <c r="M1341" s="143"/>
      <c r="N1341" s="143"/>
      <c r="O1341" s="143"/>
    </row>
    <row r="1342" spans="1:15" s="137" customFormat="1" ht="24.95" customHeight="1">
      <c r="A1342" s="67">
        <v>48</v>
      </c>
      <c r="B1342" s="68"/>
      <c r="C1342" s="141" t="s">
        <v>458</v>
      </c>
      <c r="D1342" s="74">
        <v>1</v>
      </c>
      <c r="E1342" s="74" t="s">
        <v>17</v>
      </c>
      <c r="F1342" s="126"/>
      <c r="G1342" s="126"/>
      <c r="H1342" s="126"/>
      <c r="I1342" s="143"/>
      <c r="J1342" s="74">
        <v>1</v>
      </c>
      <c r="K1342" s="148"/>
      <c r="L1342" s="143"/>
      <c r="M1342" s="143"/>
      <c r="N1342" s="143"/>
      <c r="O1342" s="143"/>
    </row>
    <row r="1343" spans="1:15" s="137" customFormat="1" ht="24.95" customHeight="1">
      <c r="A1343" s="67">
        <v>49</v>
      </c>
      <c r="B1343" s="68"/>
      <c r="C1343" s="141" t="s">
        <v>459</v>
      </c>
      <c r="D1343" s="74">
        <v>1</v>
      </c>
      <c r="E1343" s="74" t="s">
        <v>17</v>
      </c>
      <c r="F1343" s="126"/>
      <c r="G1343" s="126"/>
      <c r="H1343" s="126"/>
      <c r="I1343" s="143"/>
      <c r="J1343" s="74">
        <v>1</v>
      </c>
      <c r="K1343" s="148"/>
      <c r="L1343" s="143"/>
      <c r="M1343" s="143"/>
      <c r="N1343" s="143"/>
      <c r="O1343" s="143"/>
    </row>
    <row r="1344" spans="1:15" s="137" customFormat="1" ht="24.95" customHeight="1">
      <c r="A1344" s="67">
        <v>50</v>
      </c>
      <c r="B1344" s="68"/>
      <c r="C1344" s="141" t="s">
        <v>460</v>
      </c>
      <c r="D1344" s="74">
        <v>1</v>
      </c>
      <c r="E1344" s="74" t="s">
        <v>17</v>
      </c>
      <c r="F1344" s="126"/>
      <c r="G1344" s="126"/>
      <c r="H1344" s="126"/>
      <c r="I1344" s="143"/>
      <c r="J1344" s="74">
        <v>1</v>
      </c>
      <c r="K1344" s="148"/>
      <c r="L1344" s="143"/>
      <c r="M1344" s="143"/>
      <c r="N1344" s="143"/>
      <c r="O1344" s="143"/>
    </row>
    <row r="1345" spans="1:15" s="137" customFormat="1" ht="24.95" customHeight="1">
      <c r="A1345" s="67">
        <v>51</v>
      </c>
      <c r="B1345" s="68"/>
      <c r="C1345" s="141" t="s">
        <v>461</v>
      </c>
      <c r="D1345" s="74">
        <v>1</v>
      </c>
      <c r="E1345" s="74" t="s">
        <v>17</v>
      </c>
      <c r="F1345" s="126"/>
      <c r="G1345" s="126"/>
      <c r="H1345" s="126"/>
      <c r="I1345" s="143"/>
      <c r="J1345" s="74">
        <v>1</v>
      </c>
      <c r="K1345" s="148"/>
      <c r="L1345" s="143"/>
      <c r="M1345" s="143"/>
      <c r="N1345" s="143"/>
      <c r="O1345" s="143"/>
    </row>
    <row r="1346" spans="1:15" s="137" customFormat="1" ht="24.95" customHeight="1">
      <c r="A1346" s="67">
        <v>52</v>
      </c>
      <c r="B1346" s="68"/>
      <c r="C1346" s="141" t="s">
        <v>462</v>
      </c>
      <c r="D1346" s="74">
        <v>1</v>
      </c>
      <c r="E1346" s="74" t="s">
        <v>17</v>
      </c>
      <c r="F1346" s="126"/>
      <c r="G1346" s="126"/>
      <c r="H1346" s="126"/>
      <c r="I1346" s="143"/>
      <c r="J1346" s="74">
        <v>1</v>
      </c>
      <c r="K1346" s="143"/>
      <c r="L1346" s="143"/>
      <c r="M1346" s="143"/>
      <c r="N1346" s="143"/>
      <c r="O1346" s="143"/>
    </row>
    <row r="1347" spans="1:15" s="137" customFormat="1" ht="24.95" customHeight="1">
      <c r="A1347" s="67">
        <v>53</v>
      </c>
      <c r="B1347" s="68"/>
      <c r="C1347" s="141" t="s">
        <v>463</v>
      </c>
      <c r="D1347" s="74">
        <v>1</v>
      </c>
      <c r="E1347" s="74" t="s">
        <v>17</v>
      </c>
      <c r="F1347" s="126"/>
      <c r="G1347" s="126"/>
      <c r="H1347" s="126"/>
      <c r="I1347" s="143"/>
      <c r="J1347" s="74">
        <v>1</v>
      </c>
      <c r="K1347" s="143"/>
      <c r="L1347" s="143"/>
      <c r="M1347" s="143"/>
      <c r="N1347" s="143"/>
      <c r="O1347" s="146"/>
    </row>
    <row r="1348" spans="1:15" s="137" customFormat="1" ht="24.95" customHeight="1">
      <c r="A1348" s="67">
        <v>54</v>
      </c>
      <c r="B1348" s="68"/>
      <c r="C1348" s="141" t="s">
        <v>464</v>
      </c>
      <c r="D1348" s="74">
        <v>1</v>
      </c>
      <c r="E1348" s="74" t="s">
        <v>17</v>
      </c>
      <c r="F1348" s="126"/>
      <c r="G1348" s="126"/>
      <c r="H1348" s="126"/>
      <c r="I1348" s="143"/>
      <c r="J1348" s="74">
        <v>1</v>
      </c>
      <c r="K1348" s="143"/>
      <c r="L1348" s="143"/>
      <c r="M1348" s="143"/>
      <c r="N1348" s="143"/>
      <c r="O1348" s="143"/>
    </row>
    <row r="1349" spans="1:15" s="137" customFormat="1" ht="24.95" customHeight="1">
      <c r="A1349" s="67">
        <v>55</v>
      </c>
      <c r="B1349" s="68"/>
      <c r="C1349" s="141" t="s">
        <v>465</v>
      </c>
      <c r="D1349" s="74">
        <v>1</v>
      </c>
      <c r="E1349" s="74" t="s">
        <v>17</v>
      </c>
      <c r="F1349" s="126"/>
      <c r="G1349" s="126"/>
      <c r="H1349" s="126"/>
      <c r="I1349" s="143"/>
      <c r="J1349" s="74">
        <v>1</v>
      </c>
      <c r="K1349" s="143"/>
      <c r="L1349" s="143"/>
      <c r="M1349" s="143"/>
      <c r="N1349" s="143"/>
      <c r="O1349" s="143"/>
    </row>
    <row r="1350" spans="1:15" s="137" customFormat="1" ht="24.95" customHeight="1">
      <c r="A1350" s="67">
        <v>56</v>
      </c>
      <c r="B1350" s="68"/>
      <c r="C1350" s="141" t="s">
        <v>466</v>
      </c>
      <c r="D1350" s="74">
        <v>1</v>
      </c>
      <c r="E1350" s="74" t="s">
        <v>17</v>
      </c>
      <c r="F1350" s="126"/>
      <c r="G1350" s="126"/>
      <c r="H1350" s="126"/>
      <c r="I1350" s="143"/>
      <c r="J1350" s="74">
        <v>1</v>
      </c>
      <c r="K1350" s="143"/>
      <c r="L1350" s="143"/>
      <c r="M1350" s="143"/>
      <c r="N1350" s="143"/>
      <c r="O1350" s="143"/>
    </row>
    <row r="1351" spans="1:15" s="137" customFormat="1" ht="24.95" customHeight="1">
      <c r="A1351" s="67">
        <v>57</v>
      </c>
      <c r="B1351" s="68"/>
      <c r="C1351" s="141" t="s">
        <v>467</v>
      </c>
      <c r="D1351" s="74">
        <v>1</v>
      </c>
      <c r="E1351" s="74" t="s">
        <v>17</v>
      </c>
      <c r="F1351" s="126"/>
      <c r="G1351" s="126"/>
      <c r="H1351" s="126"/>
      <c r="I1351" s="143"/>
      <c r="J1351" s="74">
        <v>1</v>
      </c>
      <c r="K1351" s="143"/>
      <c r="L1351" s="143"/>
      <c r="M1351" s="143"/>
      <c r="N1351" s="143"/>
      <c r="O1351" s="143"/>
    </row>
    <row r="1352" spans="1:15" s="137" customFormat="1" ht="24.95" customHeight="1">
      <c r="A1352" s="67">
        <v>58</v>
      </c>
      <c r="B1352" s="68"/>
      <c r="C1352" s="141" t="s">
        <v>468</v>
      </c>
      <c r="D1352" s="74">
        <v>1</v>
      </c>
      <c r="E1352" s="74" t="s">
        <v>17</v>
      </c>
      <c r="F1352" s="126"/>
      <c r="G1352" s="126"/>
      <c r="H1352" s="126"/>
      <c r="I1352" s="143"/>
      <c r="J1352" s="74">
        <v>1</v>
      </c>
      <c r="K1352" s="143"/>
      <c r="L1352" s="143"/>
      <c r="M1352" s="143"/>
      <c r="N1352" s="143"/>
      <c r="O1352" s="143"/>
    </row>
    <row r="1353" spans="1:15" s="137" customFormat="1" ht="24.95" customHeight="1">
      <c r="A1353" s="67">
        <v>59</v>
      </c>
      <c r="B1353" s="68"/>
      <c r="C1353" s="141" t="s">
        <v>469</v>
      </c>
      <c r="D1353" s="74">
        <v>1</v>
      </c>
      <c r="E1353" s="74" t="s">
        <v>17</v>
      </c>
      <c r="F1353" s="126"/>
      <c r="G1353" s="126"/>
      <c r="H1353" s="126"/>
      <c r="I1353" s="143"/>
      <c r="J1353" s="74">
        <v>1</v>
      </c>
      <c r="K1353" s="143"/>
      <c r="L1353" s="143"/>
      <c r="M1353" s="143"/>
      <c r="N1353" s="143"/>
      <c r="O1353" s="146"/>
    </row>
    <row r="1354" spans="1:15" s="137" customFormat="1" ht="24.95" customHeight="1">
      <c r="A1354" s="67">
        <v>60</v>
      </c>
      <c r="B1354" s="68"/>
      <c r="C1354" s="141" t="s">
        <v>470</v>
      </c>
      <c r="D1354" s="74">
        <v>1</v>
      </c>
      <c r="E1354" s="74" t="s">
        <v>17</v>
      </c>
      <c r="F1354" s="126"/>
      <c r="G1354" s="126"/>
      <c r="H1354" s="126"/>
      <c r="I1354" s="143"/>
      <c r="J1354" s="74">
        <v>1</v>
      </c>
      <c r="K1354" s="143"/>
      <c r="L1354" s="143"/>
      <c r="M1354" s="143"/>
      <c r="N1354" s="143"/>
      <c r="O1354" s="143"/>
    </row>
    <row r="1355" spans="1:15" s="137" customFormat="1" ht="24.95" customHeight="1">
      <c r="A1355" s="67">
        <v>61</v>
      </c>
      <c r="B1355" s="68"/>
      <c r="C1355" s="141" t="s">
        <v>471</v>
      </c>
      <c r="D1355" s="74">
        <v>1</v>
      </c>
      <c r="E1355" s="74" t="s">
        <v>17</v>
      </c>
      <c r="F1355" s="126"/>
      <c r="G1355" s="126"/>
      <c r="H1355" s="126"/>
      <c r="I1355" s="143"/>
      <c r="J1355" s="74">
        <v>1</v>
      </c>
      <c r="K1355" s="143"/>
      <c r="L1355" s="143"/>
      <c r="M1355" s="143"/>
      <c r="N1355" s="143"/>
      <c r="O1355" s="143"/>
    </row>
    <row r="1356" spans="1:15" s="137" customFormat="1" ht="24.95" customHeight="1">
      <c r="A1356" s="67">
        <v>62</v>
      </c>
      <c r="B1356" s="68"/>
      <c r="C1356" s="141" t="s">
        <v>472</v>
      </c>
      <c r="D1356" s="74">
        <v>1</v>
      </c>
      <c r="E1356" s="74" t="s">
        <v>17</v>
      </c>
      <c r="F1356" s="126"/>
      <c r="G1356" s="126"/>
      <c r="H1356" s="126"/>
      <c r="I1356" s="143"/>
      <c r="J1356" s="74">
        <v>1</v>
      </c>
      <c r="K1356" s="143"/>
      <c r="L1356" s="143"/>
      <c r="M1356" s="143"/>
      <c r="N1356" s="143"/>
      <c r="O1356" s="143"/>
    </row>
    <row r="1357" spans="1:15" s="137" customFormat="1" ht="24.95" customHeight="1">
      <c r="A1357" s="67">
        <v>63</v>
      </c>
      <c r="B1357" s="68"/>
      <c r="C1357" s="141" t="s">
        <v>473</v>
      </c>
      <c r="D1357" s="74">
        <v>1</v>
      </c>
      <c r="E1357" s="74" t="s">
        <v>17</v>
      </c>
      <c r="F1357" s="126"/>
      <c r="G1357" s="126"/>
      <c r="H1357" s="126"/>
      <c r="I1357" s="143"/>
      <c r="J1357" s="74">
        <v>1</v>
      </c>
      <c r="K1357" s="143"/>
      <c r="L1357" s="143"/>
      <c r="M1357" s="143"/>
      <c r="N1357" s="143"/>
      <c r="O1357" s="143"/>
    </row>
    <row r="1358" spans="1:15" s="137" customFormat="1" ht="24.95" customHeight="1">
      <c r="A1358" s="67">
        <v>64</v>
      </c>
      <c r="B1358" s="68"/>
      <c r="C1358" s="141" t="s">
        <v>474</v>
      </c>
      <c r="D1358" s="74">
        <v>1</v>
      </c>
      <c r="E1358" s="74" t="s">
        <v>17</v>
      </c>
      <c r="F1358" s="126"/>
      <c r="G1358" s="126"/>
      <c r="H1358" s="126"/>
      <c r="I1358" s="143"/>
      <c r="J1358" s="74">
        <v>1</v>
      </c>
      <c r="K1358" s="143"/>
      <c r="L1358" s="143"/>
      <c r="M1358" s="143"/>
      <c r="N1358" s="143"/>
      <c r="O1358" s="143"/>
    </row>
    <row r="1359" spans="1:15" s="137" customFormat="1" ht="24.95" customHeight="1">
      <c r="A1359" s="67">
        <v>65</v>
      </c>
      <c r="B1359" s="68"/>
      <c r="C1359" s="141" t="s">
        <v>475</v>
      </c>
      <c r="D1359" s="74">
        <v>1</v>
      </c>
      <c r="E1359" s="74" t="s">
        <v>17</v>
      </c>
      <c r="F1359" s="126"/>
      <c r="G1359" s="126"/>
      <c r="H1359" s="126"/>
      <c r="I1359" s="143"/>
      <c r="J1359" s="74">
        <v>1</v>
      </c>
      <c r="K1359" s="143"/>
      <c r="L1359" s="143"/>
      <c r="M1359" s="143"/>
      <c r="N1359" s="143"/>
      <c r="O1359" s="143"/>
    </row>
    <row r="1360" spans="1:15" s="137" customFormat="1" ht="24.95" customHeight="1">
      <c r="A1360" s="67">
        <v>66</v>
      </c>
      <c r="B1360" s="68"/>
      <c r="C1360" s="141" t="s">
        <v>476</v>
      </c>
      <c r="D1360" s="74">
        <v>1</v>
      </c>
      <c r="E1360" s="74" t="s">
        <v>17</v>
      </c>
      <c r="F1360" s="126"/>
      <c r="G1360" s="126"/>
      <c r="H1360" s="126"/>
      <c r="I1360" s="143"/>
      <c r="J1360" s="74">
        <v>1</v>
      </c>
      <c r="K1360" s="143"/>
      <c r="L1360" s="143"/>
      <c r="M1360" s="143"/>
      <c r="N1360" s="143"/>
      <c r="O1360" s="143"/>
    </row>
    <row r="1361" spans="1:15" s="137" customFormat="1" ht="24.95" customHeight="1">
      <c r="A1361" s="67">
        <v>67</v>
      </c>
      <c r="B1361" s="68"/>
      <c r="C1361" s="141" t="s">
        <v>477</v>
      </c>
      <c r="D1361" s="74">
        <v>1</v>
      </c>
      <c r="E1361" s="74" t="s">
        <v>17</v>
      </c>
      <c r="F1361" s="126"/>
      <c r="G1361" s="126"/>
      <c r="H1361" s="126"/>
      <c r="I1361" s="143"/>
      <c r="J1361" s="74">
        <v>1</v>
      </c>
      <c r="K1361" s="143"/>
      <c r="L1361" s="143"/>
      <c r="M1361" s="143"/>
      <c r="N1361" s="143"/>
      <c r="O1361" s="143"/>
    </row>
    <row r="1362" spans="1:15" s="137" customFormat="1" ht="24.95" customHeight="1">
      <c r="A1362" s="67">
        <v>68</v>
      </c>
      <c r="B1362" s="68"/>
      <c r="C1362" s="141" t="s">
        <v>478</v>
      </c>
      <c r="D1362" s="74">
        <v>1</v>
      </c>
      <c r="E1362" s="74" t="s">
        <v>17</v>
      </c>
      <c r="F1362" s="126"/>
      <c r="G1362" s="126"/>
      <c r="H1362" s="126"/>
      <c r="I1362" s="143"/>
      <c r="J1362" s="74">
        <v>1</v>
      </c>
      <c r="K1362" s="145"/>
      <c r="L1362" s="143"/>
      <c r="M1362" s="143"/>
      <c r="N1362" s="143"/>
      <c r="O1362" s="143"/>
    </row>
    <row r="1363" spans="1:15" s="137" customFormat="1" ht="24.95" customHeight="1">
      <c r="A1363" s="67">
        <v>69</v>
      </c>
      <c r="B1363" s="68"/>
      <c r="C1363" s="141" t="s">
        <v>479</v>
      </c>
      <c r="D1363" s="74">
        <v>1</v>
      </c>
      <c r="E1363" s="74" t="s">
        <v>17</v>
      </c>
      <c r="F1363" s="126"/>
      <c r="G1363" s="126"/>
      <c r="H1363" s="126"/>
      <c r="I1363" s="143"/>
      <c r="J1363" s="74">
        <v>1</v>
      </c>
      <c r="K1363" s="145"/>
      <c r="L1363" s="143"/>
      <c r="M1363" s="143"/>
      <c r="N1363" s="143"/>
      <c r="O1363" s="143"/>
    </row>
    <row r="1364" spans="1:15" s="137" customFormat="1" ht="24.95" customHeight="1">
      <c r="A1364" s="67">
        <v>70</v>
      </c>
      <c r="B1364" s="68"/>
      <c r="C1364" s="141" t="s">
        <v>480</v>
      </c>
      <c r="D1364" s="74">
        <v>1</v>
      </c>
      <c r="E1364" s="74" t="s">
        <v>17</v>
      </c>
      <c r="F1364" s="126"/>
      <c r="G1364" s="126"/>
      <c r="H1364" s="126"/>
      <c r="I1364" s="143"/>
      <c r="J1364" s="74">
        <v>1</v>
      </c>
      <c r="K1364" s="145"/>
      <c r="L1364" s="143"/>
      <c r="M1364" s="143"/>
      <c r="N1364" s="143"/>
      <c r="O1364" s="143"/>
    </row>
    <row r="1365" spans="1:15" s="137" customFormat="1" ht="24.95" customHeight="1">
      <c r="A1365" s="67">
        <v>71</v>
      </c>
      <c r="B1365" s="68"/>
      <c r="C1365" s="141" t="s">
        <v>481</v>
      </c>
      <c r="D1365" s="74">
        <v>1</v>
      </c>
      <c r="E1365" s="74" t="s">
        <v>17</v>
      </c>
      <c r="F1365" s="126"/>
      <c r="G1365" s="126"/>
      <c r="H1365" s="126"/>
      <c r="I1365" s="143"/>
      <c r="J1365" s="74">
        <v>1</v>
      </c>
      <c r="K1365" s="145"/>
      <c r="L1365" s="143"/>
      <c r="M1365" s="143"/>
      <c r="N1365" s="143"/>
      <c r="O1365" s="143"/>
    </row>
    <row r="1366" spans="1:15" s="137" customFormat="1" ht="24.95" customHeight="1">
      <c r="A1366" s="67">
        <v>72</v>
      </c>
      <c r="B1366" s="68"/>
      <c r="C1366" s="141" t="s">
        <v>482</v>
      </c>
      <c r="D1366" s="74">
        <v>1</v>
      </c>
      <c r="E1366" s="74" t="s">
        <v>17</v>
      </c>
      <c r="F1366" s="126"/>
      <c r="G1366" s="126"/>
      <c r="H1366" s="126"/>
      <c r="I1366" s="143"/>
      <c r="J1366" s="74">
        <v>1</v>
      </c>
      <c r="K1366" s="143"/>
      <c r="L1366" s="143"/>
      <c r="M1366" s="143"/>
      <c r="N1366" s="143"/>
      <c r="O1366" s="143"/>
    </row>
    <row r="1367" spans="1:15" s="137" customFormat="1" ht="24.95" customHeight="1">
      <c r="A1367" s="67">
        <v>73</v>
      </c>
      <c r="B1367" s="68"/>
      <c r="C1367" s="141" t="s">
        <v>483</v>
      </c>
      <c r="D1367" s="74">
        <v>1</v>
      </c>
      <c r="E1367" s="74" t="s">
        <v>17</v>
      </c>
      <c r="F1367" s="126"/>
      <c r="G1367" s="126"/>
      <c r="H1367" s="126"/>
      <c r="I1367" s="143"/>
      <c r="J1367" s="74">
        <v>1</v>
      </c>
      <c r="K1367" s="143"/>
      <c r="L1367" s="143"/>
      <c r="M1367" s="143"/>
      <c r="N1367" s="143"/>
      <c r="O1367" s="143"/>
    </row>
    <row r="1368" spans="1:15" s="137" customFormat="1" ht="24.95" customHeight="1">
      <c r="A1368" s="67">
        <v>74</v>
      </c>
      <c r="B1368" s="68"/>
      <c r="C1368" s="141" t="s">
        <v>484</v>
      </c>
      <c r="D1368" s="74">
        <v>1</v>
      </c>
      <c r="E1368" s="74" t="s">
        <v>17</v>
      </c>
      <c r="F1368" s="126"/>
      <c r="G1368" s="126"/>
      <c r="H1368" s="126"/>
      <c r="I1368" s="143"/>
      <c r="J1368" s="74">
        <v>1</v>
      </c>
      <c r="K1368" s="143"/>
      <c r="L1368" s="143"/>
      <c r="M1368" s="143"/>
      <c r="N1368" s="143"/>
      <c r="O1368" s="143"/>
    </row>
    <row r="1369" spans="1:15" s="137" customFormat="1" ht="24.95" customHeight="1">
      <c r="A1369" s="67">
        <v>75</v>
      </c>
      <c r="B1369" s="68"/>
      <c r="C1369" s="141" t="s">
        <v>485</v>
      </c>
      <c r="D1369" s="74">
        <v>1</v>
      </c>
      <c r="E1369" s="74" t="s">
        <v>17</v>
      </c>
      <c r="F1369" s="126"/>
      <c r="G1369" s="126"/>
      <c r="H1369" s="126"/>
      <c r="I1369" s="143"/>
      <c r="J1369" s="74">
        <v>1</v>
      </c>
      <c r="K1369" s="145"/>
      <c r="L1369" s="143"/>
      <c r="M1369" s="143"/>
      <c r="N1369" s="143"/>
      <c r="O1369" s="143"/>
    </row>
    <row r="1370" spans="1:15" s="137" customFormat="1" ht="24.95" customHeight="1">
      <c r="A1370" s="67">
        <v>76</v>
      </c>
      <c r="B1370" s="68"/>
      <c r="C1370" s="141" t="s">
        <v>486</v>
      </c>
      <c r="D1370" s="74">
        <v>1</v>
      </c>
      <c r="E1370" s="74" t="s">
        <v>17</v>
      </c>
      <c r="F1370" s="126"/>
      <c r="G1370" s="126"/>
      <c r="H1370" s="126"/>
      <c r="I1370" s="143"/>
      <c r="J1370" s="74">
        <v>1</v>
      </c>
      <c r="K1370" s="145"/>
      <c r="L1370" s="143"/>
      <c r="M1370" s="143"/>
      <c r="N1370" s="143"/>
      <c r="O1370" s="143"/>
    </row>
    <row r="1371" spans="1:15" s="137" customFormat="1" ht="24.95" customHeight="1">
      <c r="A1371" s="67">
        <v>77</v>
      </c>
      <c r="B1371" s="68"/>
      <c r="C1371" s="141" t="s">
        <v>487</v>
      </c>
      <c r="D1371" s="74">
        <v>1</v>
      </c>
      <c r="E1371" s="74" t="s">
        <v>17</v>
      </c>
      <c r="F1371" s="126"/>
      <c r="G1371" s="126"/>
      <c r="H1371" s="126"/>
      <c r="I1371" s="143"/>
      <c r="J1371" s="74">
        <v>1</v>
      </c>
      <c r="K1371" s="143"/>
      <c r="L1371" s="143"/>
      <c r="M1371" s="143"/>
      <c r="N1371" s="143"/>
      <c r="O1371" s="143"/>
    </row>
    <row r="1372" spans="1:15" s="137" customFormat="1" ht="24.95" customHeight="1">
      <c r="A1372" s="67">
        <v>78</v>
      </c>
      <c r="B1372" s="68"/>
      <c r="C1372" s="141" t="s">
        <v>488</v>
      </c>
      <c r="D1372" s="74">
        <v>1</v>
      </c>
      <c r="E1372" s="74" t="s">
        <v>17</v>
      </c>
      <c r="F1372" s="126"/>
      <c r="G1372" s="126"/>
      <c r="H1372" s="126"/>
      <c r="I1372" s="143"/>
      <c r="J1372" s="74">
        <v>1</v>
      </c>
      <c r="K1372" s="143"/>
      <c r="L1372" s="143"/>
      <c r="M1372" s="143"/>
      <c r="N1372" s="143"/>
      <c r="O1372" s="143"/>
    </row>
    <row r="1373" spans="1:15" s="137" customFormat="1" ht="24.95" customHeight="1">
      <c r="A1373" s="67">
        <v>79</v>
      </c>
      <c r="B1373" s="68"/>
      <c r="C1373" s="141" t="s">
        <v>489</v>
      </c>
      <c r="D1373" s="74">
        <v>1</v>
      </c>
      <c r="E1373" s="74" t="s">
        <v>17</v>
      </c>
      <c r="F1373" s="126"/>
      <c r="G1373" s="126"/>
      <c r="H1373" s="126"/>
      <c r="I1373" s="143"/>
      <c r="J1373" s="74">
        <v>1</v>
      </c>
      <c r="K1373" s="143"/>
      <c r="L1373" s="143"/>
      <c r="M1373" s="143"/>
      <c r="N1373" s="143"/>
      <c r="O1373" s="143"/>
    </row>
    <row r="1374" spans="1:15" s="137" customFormat="1" ht="24.95" customHeight="1">
      <c r="A1374" s="67">
        <v>80</v>
      </c>
      <c r="B1374" s="68"/>
      <c r="C1374" s="141" t="s">
        <v>490</v>
      </c>
      <c r="D1374" s="74">
        <v>1</v>
      </c>
      <c r="E1374" s="74" t="s">
        <v>17</v>
      </c>
      <c r="F1374" s="126"/>
      <c r="G1374" s="126"/>
      <c r="H1374" s="126"/>
      <c r="I1374" s="143"/>
      <c r="J1374" s="74">
        <v>1</v>
      </c>
      <c r="K1374" s="143"/>
      <c r="L1374" s="143"/>
      <c r="M1374" s="143"/>
      <c r="N1374" s="143"/>
      <c r="O1374" s="143"/>
    </row>
    <row r="1375" spans="1:15" s="137" customFormat="1" ht="24.95" customHeight="1">
      <c r="A1375" s="67">
        <v>81</v>
      </c>
      <c r="B1375" s="68"/>
      <c r="C1375" s="141" t="s">
        <v>491</v>
      </c>
      <c r="D1375" s="74">
        <v>1</v>
      </c>
      <c r="E1375" s="74" t="s">
        <v>17</v>
      </c>
      <c r="F1375" s="126"/>
      <c r="G1375" s="126"/>
      <c r="H1375" s="126"/>
      <c r="I1375" s="143"/>
      <c r="J1375" s="74">
        <v>1</v>
      </c>
      <c r="K1375" s="143"/>
      <c r="L1375" s="143"/>
      <c r="M1375" s="143"/>
      <c r="N1375" s="143"/>
      <c r="O1375" s="143"/>
    </row>
    <row r="1376" spans="1:15" s="137" customFormat="1" ht="24.95" customHeight="1">
      <c r="A1376" s="67">
        <v>82</v>
      </c>
      <c r="B1376" s="68"/>
      <c r="C1376" s="141" t="s">
        <v>492</v>
      </c>
      <c r="D1376" s="74">
        <v>1</v>
      </c>
      <c r="E1376" s="74" t="s">
        <v>17</v>
      </c>
      <c r="F1376" s="126"/>
      <c r="G1376" s="126"/>
      <c r="H1376" s="126"/>
      <c r="I1376" s="143"/>
      <c r="J1376" s="74">
        <v>1</v>
      </c>
      <c r="K1376" s="145"/>
      <c r="L1376" s="143"/>
      <c r="M1376" s="143"/>
      <c r="N1376" s="143"/>
      <c r="O1376" s="143"/>
    </row>
    <row r="1377" spans="1:15" s="137" customFormat="1" ht="24.95" customHeight="1">
      <c r="A1377" s="67">
        <v>83</v>
      </c>
      <c r="B1377" s="68"/>
      <c r="C1377" s="141" t="s">
        <v>493</v>
      </c>
      <c r="D1377" s="74">
        <v>1</v>
      </c>
      <c r="E1377" s="74" t="s">
        <v>17</v>
      </c>
      <c r="F1377" s="126"/>
      <c r="G1377" s="126"/>
      <c r="H1377" s="126"/>
      <c r="I1377" s="143"/>
      <c r="J1377" s="74">
        <v>1</v>
      </c>
      <c r="K1377" s="145"/>
      <c r="L1377" s="143"/>
      <c r="M1377" s="143"/>
      <c r="N1377" s="143"/>
      <c r="O1377" s="143"/>
    </row>
    <row r="1378" spans="1:15" s="137" customFormat="1" ht="24.95" customHeight="1">
      <c r="A1378" s="67">
        <v>84</v>
      </c>
      <c r="B1378" s="68"/>
      <c r="C1378" s="141" t="s">
        <v>494</v>
      </c>
      <c r="D1378" s="74">
        <v>1</v>
      </c>
      <c r="E1378" s="74" t="s">
        <v>17</v>
      </c>
      <c r="F1378" s="126"/>
      <c r="G1378" s="126"/>
      <c r="H1378" s="126"/>
      <c r="I1378" s="143"/>
      <c r="J1378" s="74">
        <v>1</v>
      </c>
      <c r="K1378" s="143"/>
      <c r="L1378" s="143"/>
      <c r="M1378" s="143"/>
      <c r="N1378" s="143"/>
      <c r="O1378" s="143"/>
    </row>
    <row r="1379" spans="1:15" s="137" customFormat="1" ht="24.95" customHeight="1">
      <c r="A1379" s="67">
        <v>85</v>
      </c>
      <c r="B1379" s="68"/>
      <c r="C1379" s="141" t="s">
        <v>495</v>
      </c>
      <c r="D1379" s="74">
        <v>1</v>
      </c>
      <c r="E1379" s="74" t="s">
        <v>17</v>
      </c>
      <c r="F1379" s="126"/>
      <c r="G1379" s="126"/>
      <c r="H1379" s="126"/>
      <c r="I1379" s="143"/>
      <c r="J1379" s="74">
        <v>1</v>
      </c>
      <c r="K1379" s="143"/>
      <c r="L1379" s="143"/>
      <c r="M1379" s="143"/>
      <c r="N1379" s="143"/>
      <c r="O1379" s="143"/>
    </row>
    <row r="1380" spans="1:15" s="137" customFormat="1" ht="24.95" customHeight="1">
      <c r="A1380" s="67">
        <v>86</v>
      </c>
      <c r="B1380" s="68"/>
      <c r="C1380" s="141" t="s">
        <v>496</v>
      </c>
      <c r="D1380" s="74">
        <v>1</v>
      </c>
      <c r="E1380" s="74" t="s">
        <v>17</v>
      </c>
      <c r="F1380" s="126"/>
      <c r="G1380" s="126"/>
      <c r="H1380" s="126"/>
      <c r="I1380" s="143"/>
      <c r="J1380" s="74">
        <v>1</v>
      </c>
      <c r="K1380" s="143"/>
      <c r="L1380" s="143"/>
      <c r="M1380" s="143"/>
      <c r="N1380" s="143"/>
      <c r="O1380" s="143"/>
    </row>
    <row r="1381" spans="1:15" s="137" customFormat="1" ht="24.95" customHeight="1">
      <c r="A1381" s="67">
        <v>87</v>
      </c>
      <c r="B1381" s="68"/>
      <c r="C1381" s="141" t="s">
        <v>497</v>
      </c>
      <c r="D1381" s="74">
        <v>1</v>
      </c>
      <c r="E1381" s="74" t="s">
        <v>17</v>
      </c>
      <c r="F1381" s="126"/>
      <c r="G1381" s="126"/>
      <c r="H1381" s="126"/>
      <c r="I1381" s="143"/>
      <c r="J1381" s="74">
        <v>1</v>
      </c>
      <c r="K1381" s="144"/>
      <c r="L1381" s="143"/>
      <c r="M1381" s="143"/>
      <c r="N1381" s="143"/>
      <c r="O1381" s="143"/>
    </row>
    <row r="1382" spans="1:15" s="137" customFormat="1" ht="24.95" customHeight="1">
      <c r="A1382" s="67">
        <v>88</v>
      </c>
      <c r="B1382" s="68"/>
      <c r="C1382" s="141" t="s">
        <v>498</v>
      </c>
      <c r="D1382" s="74">
        <v>1</v>
      </c>
      <c r="E1382" s="74" t="s">
        <v>17</v>
      </c>
      <c r="F1382" s="126"/>
      <c r="G1382" s="126"/>
      <c r="H1382" s="126"/>
      <c r="I1382" s="143"/>
      <c r="J1382" s="74">
        <v>1</v>
      </c>
      <c r="K1382" s="144"/>
      <c r="L1382" s="143"/>
      <c r="M1382" s="143"/>
      <c r="N1382" s="143"/>
      <c r="O1382" s="145"/>
    </row>
    <row r="1383" spans="1:15" s="137" customFormat="1" ht="24.95" customHeight="1">
      <c r="A1383" s="67">
        <v>89</v>
      </c>
      <c r="B1383" s="68"/>
      <c r="C1383" s="141" t="s">
        <v>499</v>
      </c>
      <c r="D1383" s="74">
        <v>1</v>
      </c>
      <c r="E1383" s="74" t="s">
        <v>17</v>
      </c>
      <c r="F1383" s="126"/>
      <c r="G1383" s="126"/>
      <c r="H1383" s="126"/>
      <c r="I1383" s="143"/>
      <c r="J1383" s="74">
        <v>1</v>
      </c>
      <c r="K1383" s="144"/>
      <c r="L1383" s="143"/>
      <c r="M1383" s="143"/>
      <c r="N1383" s="143"/>
      <c r="O1383" s="143"/>
    </row>
    <row r="1384" spans="1:15" s="137" customFormat="1" ht="24.95" customHeight="1">
      <c r="A1384" s="67">
        <v>90</v>
      </c>
      <c r="B1384" s="68"/>
      <c r="C1384" s="141" t="s">
        <v>500</v>
      </c>
      <c r="D1384" s="74">
        <v>1</v>
      </c>
      <c r="E1384" s="74" t="s">
        <v>17</v>
      </c>
      <c r="F1384" s="126"/>
      <c r="G1384" s="126"/>
      <c r="H1384" s="126"/>
      <c r="I1384" s="143"/>
      <c r="J1384" s="74">
        <v>1</v>
      </c>
      <c r="K1384" s="144"/>
      <c r="L1384" s="143"/>
      <c r="M1384" s="143"/>
      <c r="N1384" s="143"/>
      <c r="O1384" s="143"/>
    </row>
    <row r="1385" spans="1:15" s="137" customFormat="1" ht="24.95" customHeight="1">
      <c r="A1385" s="67">
        <v>91</v>
      </c>
      <c r="B1385" s="68"/>
      <c r="C1385" s="141" t="s">
        <v>503</v>
      </c>
      <c r="D1385" s="74">
        <v>1</v>
      </c>
      <c r="E1385" s="74" t="s">
        <v>17</v>
      </c>
      <c r="F1385" s="126"/>
      <c r="G1385" s="126"/>
      <c r="H1385" s="126"/>
      <c r="I1385" s="143"/>
      <c r="J1385" s="74">
        <v>1</v>
      </c>
      <c r="K1385" s="148"/>
      <c r="L1385" s="143"/>
      <c r="M1385" s="143"/>
      <c r="N1385" s="143"/>
      <c r="O1385" s="143"/>
    </row>
    <row r="1386" spans="1:15" s="137" customFormat="1" ht="24.95" customHeight="1">
      <c r="A1386" s="67">
        <v>92</v>
      </c>
      <c r="B1386" s="68"/>
      <c r="C1386" s="141" t="s">
        <v>504</v>
      </c>
      <c r="D1386" s="74">
        <v>1</v>
      </c>
      <c r="E1386" s="74" t="s">
        <v>17</v>
      </c>
      <c r="F1386" s="126"/>
      <c r="G1386" s="126"/>
      <c r="H1386" s="126"/>
      <c r="I1386" s="143"/>
      <c r="J1386" s="74">
        <v>1</v>
      </c>
      <c r="K1386" s="145"/>
      <c r="L1386" s="143"/>
      <c r="M1386" s="143"/>
      <c r="N1386" s="143"/>
      <c r="O1386" s="143"/>
    </row>
    <row r="1387" spans="1:15" s="137" customFormat="1" ht="24.95" customHeight="1">
      <c r="A1387" s="67">
        <v>93</v>
      </c>
      <c r="B1387" s="68"/>
      <c r="C1387" s="141" t="s">
        <v>505</v>
      </c>
      <c r="D1387" s="74">
        <v>1</v>
      </c>
      <c r="E1387" s="74" t="s">
        <v>17</v>
      </c>
      <c r="F1387" s="126"/>
      <c r="G1387" s="126"/>
      <c r="H1387" s="126"/>
      <c r="I1387" s="143"/>
      <c r="J1387" s="74">
        <v>1</v>
      </c>
      <c r="K1387" s="145"/>
      <c r="L1387" s="143"/>
      <c r="M1387" s="143"/>
      <c r="N1387" s="143"/>
      <c r="O1387" s="143"/>
    </row>
    <row r="1388" spans="1:15" s="137" customFormat="1" ht="24.95" customHeight="1">
      <c r="A1388" s="67">
        <v>94</v>
      </c>
      <c r="B1388" s="68"/>
      <c r="C1388" s="141" t="s">
        <v>506</v>
      </c>
      <c r="D1388" s="74">
        <v>1</v>
      </c>
      <c r="E1388" s="74" t="s">
        <v>17</v>
      </c>
      <c r="F1388" s="126"/>
      <c r="G1388" s="126"/>
      <c r="H1388" s="126"/>
      <c r="I1388" s="143"/>
      <c r="J1388" s="74">
        <v>1</v>
      </c>
      <c r="K1388" s="145"/>
      <c r="L1388" s="143"/>
      <c r="M1388" s="143"/>
      <c r="N1388" s="143"/>
      <c r="O1388" s="143"/>
    </row>
    <row r="1389" spans="1:15" s="137" customFormat="1" ht="24.95" customHeight="1">
      <c r="A1389" s="67">
        <v>95</v>
      </c>
      <c r="B1389" s="68"/>
      <c r="C1389" s="141" t="s">
        <v>507</v>
      </c>
      <c r="D1389" s="74">
        <v>1</v>
      </c>
      <c r="E1389" s="74" t="s">
        <v>17</v>
      </c>
      <c r="F1389" s="126"/>
      <c r="G1389" s="126"/>
      <c r="H1389" s="126"/>
      <c r="I1389" s="143"/>
      <c r="J1389" s="74">
        <v>1</v>
      </c>
      <c r="K1389" s="145"/>
      <c r="L1389" s="143"/>
      <c r="M1389" s="143"/>
      <c r="N1389" s="143"/>
      <c r="O1389" s="143"/>
    </row>
    <row r="1390" spans="1:15" s="137" customFormat="1" ht="24.95" customHeight="1">
      <c r="A1390" s="67">
        <v>96</v>
      </c>
      <c r="B1390" s="68"/>
      <c r="C1390" s="141" t="s">
        <v>508</v>
      </c>
      <c r="D1390" s="74">
        <v>1</v>
      </c>
      <c r="E1390" s="74" t="s">
        <v>17</v>
      </c>
      <c r="F1390" s="126"/>
      <c r="G1390" s="126"/>
      <c r="H1390" s="126"/>
      <c r="I1390" s="143"/>
      <c r="J1390" s="74">
        <v>1</v>
      </c>
      <c r="K1390" s="145"/>
      <c r="L1390" s="143"/>
      <c r="M1390" s="143"/>
      <c r="N1390" s="143"/>
      <c r="O1390" s="143"/>
    </row>
    <row r="1391" spans="1:15" s="137" customFormat="1" ht="24.95" customHeight="1">
      <c r="A1391" s="67">
        <v>97</v>
      </c>
      <c r="B1391" s="68"/>
      <c r="C1391" s="141" t="s">
        <v>509</v>
      </c>
      <c r="D1391" s="74">
        <v>1</v>
      </c>
      <c r="E1391" s="74" t="s">
        <v>17</v>
      </c>
      <c r="F1391" s="126"/>
      <c r="G1391" s="126"/>
      <c r="H1391" s="126"/>
      <c r="I1391" s="143"/>
      <c r="J1391" s="74">
        <v>1</v>
      </c>
      <c r="K1391" s="145"/>
      <c r="L1391" s="143"/>
      <c r="M1391" s="143"/>
      <c r="N1391" s="143"/>
      <c r="O1391" s="143"/>
    </row>
    <row r="1392" spans="1:15" s="137" customFormat="1" ht="24.95" customHeight="1">
      <c r="A1392" s="67">
        <v>98</v>
      </c>
      <c r="B1392" s="68"/>
      <c r="C1392" s="141" t="s">
        <v>510</v>
      </c>
      <c r="D1392" s="74">
        <v>1</v>
      </c>
      <c r="E1392" s="74" t="s">
        <v>17</v>
      </c>
      <c r="F1392" s="126"/>
      <c r="G1392" s="126"/>
      <c r="H1392" s="126"/>
      <c r="I1392" s="143"/>
      <c r="J1392" s="74">
        <v>1</v>
      </c>
      <c r="K1392" s="145"/>
      <c r="L1392" s="143"/>
      <c r="M1392" s="143"/>
      <c r="N1392" s="143"/>
      <c r="O1392" s="143"/>
    </row>
    <row r="1393" spans="1:15" s="139" customFormat="1" ht="24.95" customHeight="1">
      <c r="A1393" s="67">
        <v>99</v>
      </c>
      <c r="B1393" s="68"/>
      <c r="C1393" s="141" t="s">
        <v>511</v>
      </c>
      <c r="D1393" s="74">
        <v>1</v>
      </c>
      <c r="E1393" s="74" t="s">
        <v>17</v>
      </c>
      <c r="F1393" s="126"/>
      <c r="G1393" s="126"/>
      <c r="H1393" s="126"/>
      <c r="I1393" s="143"/>
      <c r="J1393" s="74">
        <v>1</v>
      </c>
      <c r="K1393" s="145"/>
      <c r="L1393" s="143"/>
      <c r="M1393" s="143"/>
      <c r="N1393" s="143"/>
      <c r="O1393" s="143"/>
    </row>
    <row r="1394" spans="1:15" s="137" customFormat="1" ht="24.95" customHeight="1">
      <c r="A1394" s="67">
        <v>100</v>
      </c>
      <c r="B1394" s="68"/>
      <c r="C1394" s="141" t="s">
        <v>512</v>
      </c>
      <c r="D1394" s="74">
        <v>1</v>
      </c>
      <c r="E1394" s="74" t="s">
        <v>17</v>
      </c>
      <c r="F1394" s="126"/>
      <c r="G1394" s="126"/>
      <c r="H1394" s="126"/>
      <c r="I1394" s="143"/>
      <c r="J1394" s="74">
        <v>1</v>
      </c>
      <c r="K1394" s="145"/>
      <c r="L1394" s="143"/>
      <c r="M1394" s="143"/>
      <c r="N1394" s="143"/>
      <c r="O1394" s="143"/>
    </row>
    <row r="1395" spans="1:15" s="137" customFormat="1" ht="24.95" customHeight="1">
      <c r="A1395" s="67">
        <v>101</v>
      </c>
      <c r="B1395" s="68"/>
      <c r="C1395" s="141" t="s">
        <v>513</v>
      </c>
      <c r="D1395" s="74">
        <v>1</v>
      </c>
      <c r="E1395" s="74" t="s">
        <v>17</v>
      </c>
      <c r="F1395" s="126"/>
      <c r="G1395" s="126"/>
      <c r="H1395" s="126"/>
      <c r="I1395" s="143"/>
      <c r="J1395" s="74">
        <v>1</v>
      </c>
      <c r="K1395" s="145"/>
      <c r="L1395" s="143"/>
      <c r="M1395" s="143"/>
      <c r="N1395" s="143"/>
      <c r="O1395" s="143"/>
    </row>
    <row r="1396" spans="1:15" s="137" customFormat="1" ht="24.95" customHeight="1">
      <c r="A1396" s="67">
        <v>102</v>
      </c>
      <c r="B1396" s="68"/>
      <c r="C1396" s="141" t="s">
        <v>514</v>
      </c>
      <c r="D1396" s="74">
        <v>1</v>
      </c>
      <c r="E1396" s="74" t="s">
        <v>17</v>
      </c>
      <c r="F1396" s="126"/>
      <c r="G1396" s="126"/>
      <c r="H1396" s="126"/>
      <c r="I1396" s="143"/>
      <c r="J1396" s="74">
        <v>1</v>
      </c>
      <c r="K1396" s="145"/>
      <c r="L1396" s="143"/>
      <c r="M1396" s="143"/>
      <c r="N1396" s="143"/>
      <c r="O1396" s="143"/>
    </row>
    <row r="1397" spans="1:15" s="137" customFormat="1" ht="24.95" customHeight="1">
      <c r="A1397" s="67">
        <v>103</v>
      </c>
      <c r="B1397" s="68"/>
      <c r="C1397" s="141" t="s">
        <v>515</v>
      </c>
      <c r="D1397" s="74">
        <v>1</v>
      </c>
      <c r="E1397" s="74" t="s">
        <v>17</v>
      </c>
      <c r="F1397" s="126"/>
      <c r="G1397" s="126"/>
      <c r="H1397" s="126"/>
      <c r="I1397" s="143"/>
      <c r="J1397" s="74">
        <v>1</v>
      </c>
      <c r="K1397" s="145"/>
      <c r="L1397" s="143"/>
      <c r="M1397" s="143"/>
      <c r="N1397" s="143"/>
      <c r="O1397" s="143"/>
    </row>
    <row r="1398" spans="1:15" s="137" customFormat="1" ht="24.95" customHeight="1">
      <c r="A1398" s="67">
        <v>104</v>
      </c>
      <c r="B1398" s="68"/>
      <c r="C1398" s="141" t="s">
        <v>516</v>
      </c>
      <c r="D1398" s="74">
        <v>1</v>
      </c>
      <c r="E1398" s="74" t="s">
        <v>17</v>
      </c>
      <c r="F1398" s="126"/>
      <c r="G1398" s="126"/>
      <c r="H1398" s="126"/>
      <c r="I1398" s="143"/>
      <c r="J1398" s="74">
        <v>1</v>
      </c>
      <c r="K1398" s="145"/>
      <c r="L1398" s="143"/>
      <c r="M1398" s="143"/>
      <c r="N1398" s="143"/>
      <c r="O1398" s="143"/>
    </row>
    <row r="1399" spans="1:15" s="137" customFormat="1" ht="24.95" customHeight="1">
      <c r="A1399" s="67">
        <v>105</v>
      </c>
      <c r="B1399" s="68"/>
      <c r="C1399" s="141" t="s">
        <v>517</v>
      </c>
      <c r="D1399" s="74">
        <v>1</v>
      </c>
      <c r="E1399" s="74" t="s">
        <v>17</v>
      </c>
      <c r="F1399" s="126"/>
      <c r="G1399" s="126"/>
      <c r="H1399" s="126"/>
      <c r="I1399" s="143"/>
      <c r="J1399" s="74">
        <v>1</v>
      </c>
      <c r="K1399" s="145"/>
      <c r="L1399" s="143"/>
      <c r="M1399" s="143"/>
      <c r="N1399" s="143"/>
      <c r="O1399" s="143"/>
    </row>
    <row r="1400" spans="1:15" s="138" customFormat="1" ht="24.95" customHeight="1">
      <c r="A1400" s="67">
        <v>106</v>
      </c>
      <c r="B1400" s="68"/>
      <c r="C1400" s="141" t="s">
        <v>518</v>
      </c>
      <c r="D1400" s="74">
        <v>1</v>
      </c>
      <c r="E1400" s="74" t="s">
        <v>17</v>
      </c>
      <c r="F1400" s="126"/>
      <c r="G1400" s="126"/>
      <c r="H1400" s="126"/>
      <c r="I1400" s="143"/>
      <c r="J1400" s="74">
        <v>1</v>
      </c>
      <c r="K1400" s="145"/>
      <c r="L1400" s="143"/>
      <c r="M1400" s="143"/>
      <c r="N1400" s="143"/>
      <c r="O1400" s="143"/>
    </row>
    <row r="1401" spans="1:15" s="137" customFormat="1" ht="24.95" customHeight="1">
      <c r="A1401" s="67">
        <v>107</v>
      </c>
      <c r="B1401" s="68"/>
      <c r="C1401" s="141" t="s">
        <v>519</v>
      </c>
      <c r="D1401" s="74">
        <v>1</v>
      </c>
      <c r="E1401" s="74" t="s">
        <v>17</v>
      </c>
      <c r="F1401" s="126"/>
      <c r="G1401" s="126"/>
      <c r="H1401" s="126"/>
      <c r="I1401" s="143"/>
      <c r="J1401" s="74">
        <v>1</v>
      </c>
      <c r="K1401" s="145"/>
      <c r="L1401" s="143"/>
      <c r="M1401" s="143"/>
      <c r="N1401" s="143"/>
      <c r="O1401" s="143"/>
    </row>
    <row r="1402" spans="1:15" s="137" customFormat="1" ht="24.95" customHeight="1">
      <c r="A1402" s="67">
        <v>108</v>
      </c>
      <c r="B1402" s="68"/>
      <c r="C1402" s="141" t="s">
        <v>520</v>
      </c>
      <c r="D1402" s="74">
        <v>1</v>
      </c>
      <c r="E1402" s="74" t="s">
        <v>17</v>
      </c>
      <c r="F1402" s="126"/>
      <c r="G1402" s="126"/>
      <c r="H1402" s="126"/>
      <c r="I1402" s="143"/>
      <c r="J1402" s="74">
        <v>1</v>
      </c>
      <c r="K1402" s="145"/>
      <c r="L1402" s="143"/>
      <c r="M1402" s="143"/>
      <c r="N1402" s="143"/>
      <c r="O1402" s="143"/>
    </row>
    <row r="1403" spans="1:15" s="137" customFormat="1" ht="24.95" customHeight="1">
      <c r="A1403" s="67">
        <v>109</v>
      </c>
      <c r="B1403" s="68"/>
      <c r="C1403" s="141" t="s">
        <v>521</v>
      </c>
      <c r="D1403" s="74">
        <v>1</v>
      </c>
      <c r="E1403" s="74" t="s">
        <v>17</v>
      </c>
      <c r="F1403" s="126"/>
      <c r="G1403" s="126"/>
      <c r="H1403" s="126"/>
      <c r="I1403" s="143"/>
      <c r="J1403" s="74">
        <v>1</v>
      </c>
      <c r="K1403" s="145"/>
      <c r="L1403" s="143"/>
      <c r="M1403" s="143"/>
      <c r="N1403" s="143"/>
      <c r="O1403" s="143"/>
    </row>
    <row r="1404" spans="1:15" s="137" customFormat="1" ht="24.95" customHeight="1">
      <c r="A1404" s="67">
        <v>110</v>
      </c>
      <c r="B1404" s="68"/>
      <c r="C1404" s="141" t="s">
        <v>522</v>
      </c>
      <c r="D1404" s="74">
        <v>1</v>
      </c>
      <c r="E1404" s="74" t="s">
        <v>17</v>
      </c>
      <c r="F1404" s="126"/>
      <c r="G1404" s="126"/>
      <c r="H1404" s="126"/>
      <c r="I1404" s="143"/>
      <c r="J1404" s="74">
        <v>1</v>
      </c>
      <c r="K1404" s="145"/>
      <c r="L1404" s="143"/>
      <c r="M1404" s="143"/>
      <c r="N1404" s="143"/>
      <c r="O1404" s="143"/>
    </row>
    <row r="1405" spans="1:15" s="138" customFormat="1" ht="24.95" customHeight="1">
      <c r="A1405" s="67">
        <v>111</v>
      </c>
      <c r="B1405" s="68"/>
      <c r="C1405" s="141" t="s">
        <v>523</v>
      </c>
      <c r="D1405" s="74">
        <v>1</v>
      </c>
      <c r="E1405" s="74" t="s">
        <v>17</v>
      </c>
      <c r="F1405" s="126"/>
      <c r="G1405" s="126"/>
      <c r="H1405" s="126"/>
      <c r="I1405" s="143"/>
      <c r="J1405" s="74">
        <v>1</v>
      </c>
      <c r="K1405" s="145"/>
      <c r="L1405" s="143"/>
      <c r="M1405" s="143"/>
      <c r="N1405" s="143"/>
      <c r="O1405" s="143"/>
    </row>
    <row r="1406" spans="1:15" s="138" customFormat="1" ht="24.75" customHeight="1">
      <c r="A1406" s="67">
        <v>112</v>
      </c>
      <c r="B1406" s="68"/>
      <c r="C1406" s="141" t="s">
        <v>524</v>
      </c>
      <c r="D1406" s="74">
        <v>1</v>
      </c>
      <c r="E1406" s="74" t="s">
        <v>17</v>
      </c>
      <c r="F1406" s="126"/>
      <c r="G1406" s="126"/>
      <c r="H1406" s="126"/>
      <c r="I1406" s="143"/>
      <c r="J1406" s="74">
        <v>1</v>
      </c>
      <c r="K1406" s="145"/>
      <c r="L1406" s="143"/>
      <c r="M1406" s="143"/>
      <c r="N1406" s="143"/>
      <c r="O1406" s="143"/>
    </row>
    <row r="1407" spans="1:15" s="138" customFormat="1" ht="24.95" customHeight="1">
      <c r="A1407" s="67">
        <v>113</v>
      </c>
      <c r="B1407" s="68"/>
      <c r="C1407" s="141" t="s">
        <v>525</v>
      </c>
      <c r="D1407" s="74">
        <v>1</v>
      </c>
      <c r="E1407" s="74" t="s">
        <v>17</v>
      </c>
      <c r="F1407" s="126"/>
      <c r="G1407" s="126"/>
      <c r="H1407" s="126"/>
      <c r="I1407" s="143"/>
      <c r="J1407" s="74">
        <v>1</v>
      </c>
      <c r="K1407" s="145"/>
      <c r="L1407" s="143"/>
      <c r="M1407" s="143"/>
      <c r="N1407" s="143"/>
      <c r="O1407" s="143"/>
    </row>
    <row r="1408" spans="1:15" s="138" customFormat="1" ht="24.95" customHeight="1">
      <c r="A1408" s="67">
        <v>114</v>
      </c>
      <c r="B1408" s="68"/>
      <c r="C1408" s="141" t="s">
        <v>526</v>
      </c>
      <c r="D1408" s="74">
        <v>1</v>
      </c>
      <c r="E1408" s="74" t="s">
        <v>17</v>
      </c>
      <c r="F1408" s="126"/>
      <c r="G1408" s="126"/>
      <c r="H1408" s="126"/>
      <c r="I1408" s="143"/>
      <c r="J1408" s="74">
        <v>1</v>
      </c>
      <c r="K1408" s="145"/>
      <c r="L1408" s="143"/>
      <c r="M1408" s="143"/>
      <c r="N1408" s="143"/>
      <c r="O1408" s="143"/>
    </row>
    <row r="1409" spans="1:15" s="138" customFormat="1" ht="24.75" customHeight="1">
      <c r="A1409" s="67">
        <v>115</v>
      </c>
      <c r="B1409" s="68"/>
      <c r="C1409" s="141" t="s">
        <v>527</v>
      </c>
      <c r="D1409" s="74">
        <v>1</v>
      </c>
      <c r="E1409" s="74" t="s">
        <v>17</v>
      </c>
      <c r="F1409" s="126"/>
      <c r="G1409" s="126"/>
      <c r="H1409" s="126"/>
      <c r="I1409" s="143"/>
      <c r="J1409" s="74">
        <v>1</v>
      </c>
      <c r="K1409" s="145"/>
      <c r="L1409" s="143"/>
      <c r="M1409" s="143"/>
      <c r="N1409" s="143"/>
      <c r="O1409" s="143"/>
    </row>
    <row r="1410" spans="1:15" s="138" customFormat="1" ht="24.75" customHeight="1">
      <c r="A1410" s="67">
        <v>116</v>
      </c>
      <c r="B1410" s="68"/>
      <c r="C1410" s="141" t="s">
        <v>528</v>
      </c>
      <c r="D1410" s="74">
        <v>1</v>
      </c>
      <c r="E1410" s="74" t="s">
        <v>17</v>
      </c>
      <c r="F1410" s="126"/>
      <c r="G1410" s="126"/>
      <c r="H1410" s="126"/>
      <c r="I1410" s="143"/>
      <c r="J1410" s="74">
        <v>1</v>
      </c>
      <c r="K1410" s="145"/>
      <c r="L1410" s="143"/>
      <c r="M1410" s="143"/>
      <c r="N1410" s="143"/>
      <c r="O1410" s="143"/>
    </row>
    <row r="1411" spans="1:15" s="137" customFormat="1" ht="24.75" customHeight="1">
      <c r="A1411" s="67">
        <v>117</v>
      </c>
      <c r="B1411" s="68"/>
      <c r="C1411" s="141" t="s">
        <v>529</v>
      </c>
      <c r="D1411" s="74">
        <v>1</v>
      </c>
      <c r="E1411" s="74" t="s">
        <v>17</v>
      </c>
      <c r="F1411" s="126"/>
      <c r="G1411" s="126"/>
      <c r="H1411" s="126"/>
      <c r="I1411" s="143"/>
      <c r="J1411" s="74">
        <v>1</v>
      </c>
      <c r="K1411" s="145"/>
      <c r="L1411" s="143"/>
      <c r="M1411" s="143"/>
      <c r="N1411" s="143"/>
      <c r="O1411" s="143"/>
    </row>
    <row r="1412" spans="1:15" s="137" customFormat="1" ht="24.75" customHeight="1">
      <c r="A1412" s="67">
        <v>118</v>
      </c>
      <c r="B1412" s="68"/>
      <c r="C1412" s="141" t="s">
        <v>530</v>
      </c>
      <c r="D1412" s="74">
        <v>1</v>
      </c>
      <c r="E1412" s="74" t="s">
        <v>17</v>
      </c>
      <c r="F1412" s="126"/>
      <c r="G1412" s="126"/>
      <c r="H1412" s="126"/>
      <c r="I1412" s="143"/>
      <c r="J1412" s="74">
        <v>1</v>
      </c>
      <c r="K1412" s="145"/>
      <c r="L1412" s="143"/>
      <c r="M1412" s="143"/>
      <c r="N1412" s="143"/>
      <c r="O1412" s="143"/>
    </row>
    <row r="1413" spans="1:15" s="138" customFormat="1" ht="24.75" customHeight="1">
      <c r="A1413" s="67">
        <v>119</v>
      </c>
      <c r="B1413" s="68"/>
      <c r="C1413" s="141" t="s">
        <v>531</v>
      </c>
      <c r="D1413" s="74">
        <v>1</v>
      </c>
      <c r="E1413" s="74" t="s">
        <v>17</v>
      </c>
      <c r="F1413" s="126"/>
      <c r="G1413" s="126"/>
      <c r="H1413" s="126"/>
      <c r="I1413" s="143"/>
      <c r="J1413" s="74">
        <v>1</v>
      </c>
      <c r="K1413" s="145"/>
      <c r="L1413" s="143"/>
      <c r="M1413" s="143"/>
      <c r="N1413" s="143"/>
      <c r="O1413" s="143"/>
    </row>
    <row r="1414" spans="1:15" s="138" customFormat="1" ht="24.75" customHeight="1">
      <c r="A1414" s="67">
        <v>120</v>
      </c>
      <c r="B1414" s="68"/>
      <c r="C1414" s="141" t="s">
        <v>532</v>
      </c>
      <c r="D1414" s="74">
        <v>1</v>
      </c>
      <c r="E1414" s="74" t="s">
        <v>17</v>
      </c>
      <c r="F1414" s="126"/>
      <c r="G1414" s="126"/>
      <c r="H1414" s="126"/>
      <c r="I1414" s="143"/>
      <c r="J1414" s="74">
        <v>1</v>
      </c>
      <c r="K1414" s="145"/>
      <c r="L1414" s="143"/>
      <c r="M1414" s="143"/>
      <c r="N1414" s="143"/>
      <c r="O1414" s="143"/>
    </row>
    <row r="1415" spans="1:15" s="137" customFormat="1" ht="24.75" customHeight="1">
      <c r="A1415" s="67">
        <v>121</v>
      </c>
      <c r="B1415" s="68"/>
      <c r="C1415" s="141" t="s">
        <v>533</v>
      </c>
      <c r="D1415" s="74">
        <v>1</v>
      </c>
      <c r="E1415" s="74" t="s">
        <v>17</v>
      </c>
      <c r="F1415" s="126"/>
      <c r="G1415" s="126"/>
      <c r="H1415" s="126"/>
      <c r="I1415" s="143"/>
      <c r="J1415" s="74">
        <v>1</v>
      </c>
      <c r="K1415" s="145"/>
      <c r="L1415" s="143"/>
      <c r="M1415" s="143"/>
      <c r="N1415" s="143"/>
      <c r="O1415" s="143"/>
    </row>
    <row r="1416" spans="1:15" s="138" customFormat="1" ht="24.75" customHeight="1">
      <c r="A1416" s="67">
        <v>122</v>
      </c>
      <c r="B1416" s="68"/>
      <c r="C1416" s="141" t="s">
        <v>534</v>
      </c>
      <c r="D1416" s="74">
        <v>1</v>
      </c>
      <c r="E1416" s="74" t="s">
        <v>17</v>
      </c>
      <c r="F1416" s="126"/>
      <c r="G1416" s="126"/>
      <c r="H1416" s="126"/>
      <c r="I1416" s="143"/>
      <c r="J1416" s="74">
        <v>1</v>
      </c>
      <c r="K1416" s="145"/>
      <c r="L1416" s="143"/>
      <c r="M1416" s="143"/>
      <c r="N1416" s="143"/>
      <c r="O1416" s="143"/>
    </row>
    <row r="1417" spans="1:15" s="138" customFormat="1" ht="24.95" customHeight="1">
      <c r="A1417" s="67">
        <v>123</v>
      </c>
      <c r="B1417" s="68"/>
      <c r="C1417" s="141" t="s">
        <v>518</v>
      </c>
      <c r="D1417" s="74">
        <v>1</v>
      </c>
      <c r="E1417" s="74" t="s">
        <v>17</v>
      </c>
      <c r="F1417" s="126"/>
      <c r="G1417" s="126"/>
      <c r="H1417" s="126"/>
      <c r="I1417" s="143"/>
      <c r="J1417" s="74">
        <v>1</v>
      </c>
      <c r="K1417" s="145"/>
      <c r="L1417" s="143"/>
      <c r="M1417" s="143"/>
      <c r="N1417" s="143"/>
      <c r="O1417" s="143"/>
    </row>
    <row r="1418" spans="1:15" s="138" customFormat="1" ht="24.95" customHeight="1">
      <c r="A1418" s="67">
        <v>124</v>
      </c>
      <c r="B1418" s="68"/>
      <c r="C1418" s="141" t="s">
        <v>535</v>
      </c>
      <c r="D1418" s="74">
        <v>1</v>
      </c>
      <c r="E1418" s="74" t="s">
        <v>17</v>
      </c>
      <c r="F1418" s="126"/>
      <c r="G1418" s="126"/>
      <c r="H1418" s="126"/>
      <c r="I1418" s="143"/>
      <c r="J1418" s="74">
        <v>1</v>
      </c>
      <c r="K1418" s="145"/>
      <c r="L1418" s="143"/>
      <c r="M1418" s="143"/>
      <c r="N1418" s="143"/>
      <c r="O1418" s="143"/>
    </row>
    <row r="1419" spans="1:15" s="138" customFormat="1" ht="24.95" customHeight="1">
      <c r="A1419" s="67">
        <v>125</v>
      </c>
      <c r="B1419" s="68"/>
      <c r="C1419" s="141" t="s">
        <v>536</v>
      </c>
      <c r="D1419" s="74">
        <v>1</v>
      </c>
      <c r="E1419" s="74" t="s">
        <v>17</v>
      </c>
      <c r="F1419" s="126"/>
      <c r="G1419" s="126"/>
      <c r="H1419" s="126"/>
      <c r="I1419" s="143"/>
      <c r="J1419" s="74">
        <v>1</v>
      </c>
      <c r="K1419" s="145"/>
      <c r="L1419" s="143"/>
      <c r="M1419" s="143"/>
      <c r="N1419" s="143"/>
      <c r="O1419" s="143"/>
    </row>
    <row r="1420" spans="1:15" s="140" customFormat="1" ht="24.95" customHeight="1">
      <c r="A1420" s="67">
        <v>126</v>
      </c>
      <c r="B1420" s="68"/>
      <c r="C1420" s="141" t="s">
        <v>537</v>
      </c>
      <c r="D1420" s="74">
        <v>1</v>
      </c>
      <c r="E1420" s="74" t="s">
        <v>17</v>
      </c>
      <c r="F1420" s="126"/>
      <c r="G1420" s="126"/>
      <c r="H1420" s="126"/>
      <c r="I1420" s="149"/>
      <c r="J1420" s="74">
        <v>1</v>
      </c>
      <c r="K1420" s="150"/>
      <c r="L1420" s="149"/>
      <c r="M1420" s="149"/>
      <c r="N1420" s="149"/>
      <c r="O1420" s="149"/>
    </row>
    <row r="1421" spans="1:15" s="138" customFormat="1" ht="24.95" customHeight="1">
      <c r="A1421" s="67">
        <v>127</v>
      </c>
      <c r="B1421" s="68"/>
      <c r="C1421" s="141" t="s">
        <v>538</v>
      </c>
      <c r="D1421" s="74">
        <v>1</v>
      </c>
      <c r="E1421" s="74" t="s">
        <v>17</v>
      </c>
      <c r="F1421" s="126"/>
      <c r="G1421" s="126"/>
      <c r="H1421" s="126"/>
      <c r="I1421" s="143"/>
      <c r="J1421" s="74">
        <v>1</v>
      </c>
      <c r="K1421" s="145"/>
      <c r="L1421" s="143"/>
      <c r="M1421" s="143"/>
      <c r="N1421" s="143"/>
      <c r="O1421" s="143"/>
    </row>
    <row r="1422" spans="1:15" s="138" customFormat="1" ht="24.95" customHeight="1">
      <c r="A1422" s="67">
        <v>128</v>
      </c>
      <c r="B1422" s="68"/>
      <c r="C1422" s="141" t="s">
        <v>539</v>
      </c>
      <c r="D1422" s="74">
        <v>1</v>
      </c>
      <c r="E1422" s="74" t="s">
        <v>17</v>
      </c>
      <c r="F1422" s="126"/>
      <c r="G1422" s="126"/>
      <c r="H1422" s="126"/>
      <c r="I1422" s="143"/>
      <c r="J1422" s="74">
        <v>1</v>
      </c>
      <c r="K1422" s="145"/>
      <c r="L1422" s="143"/>
      <c r="M1422" s="143"/>
      <c r="N1422" s="143"/>
      <c r="O1422" s="143"/>
    </row>
    <row r="1423" spans="1:15" s="138" customFormat="1" ht="24.95" customHeight="1">
      <c r="A1423" s="67">
        <v>129</v>
      </c>
      <c r="B1423" s="68"/>
      <c r="C1423" s="141" t="s">
        <v>540</v>
      </c>
      <c r="D1423" s="74">
        <v>1</v>
      </c>
      <c r="E1423" s="74" t="s">
        <v>17</v>
      </c>
      <c r="F1423" s="126"/>
      <c r="G1423" s="126"/>
      <c r="H1423" s="126"/>
      <c r="I1423" s="143"/>
      <c r="J1423" s="74">
        <v>1</v>
      </c>
      <c r="K1423" s="145"/>
      <c r="L1423" s="143"/>
      <c r="M1423" s="143"/>
      <c r="N1423" s="143"/>
      <c r="O1423" s="143"/>
    </row>
    <row r="1424" spans="1:15" s="138" customFormat="1" ht="24.95" customHeight="1">
      <c r="A1424" s="67">
        <v>130</v>
      </c>
      <c r="B1424" s="68"/>
      <c r="C1424" s="141" t="s">
        <v>541</v>
      </c>
      <c r="D1424" s="74">
        <v>1</v>
      </c>
      <c r="E1424" s="74" t="s">
        <v>17</v>
      </c>
      <c r="F1424" s="126"/>
      <c r="G1424" s="126"/>
      <c r="H1424" s="126"/>
      <c r="I1424" s="143"/>
      <c r="J1424" s="74">
        <v>1</v>
      </c>
      <c r="K1424" s="145"/>
      <c r="L1424" s="143"/>
      <c r="M1424" s="143"/>
      <c r="N1424" s="143"/>
      <c r="O1424" s="143"/>
    </row>
    <row r="1425" spans="1:15" s="138" customFormat="1" ht="24.95" customHeight="1">
      <c r="A1425" s="67">
        <v>131</v>
      </c>
      <c r="B1425" s="68"/>
      <c r="C1425" s="141" t="s">
        <v>542</v>
      </c>
      <c r="D1425" s="74">
        <v>1</v>
      </c>
      <c r="E1425" s="74" t="s">
        <v>17</v>
      </c>
      <c r="F1425" s="126"/>
      <c r="G1425" s="126"/>
      <c r="H1425" s="126"/>
      <c r="I1425" s="143"/>
      <c r="J1425" s="74">
        <v>1</v>
      </c>
      <c r="K1425" s="145"/>
      <c r="L1425" s="143"/>
      <c r="M1425" s="143"/>
      <c r="N1425" s="143"/>
      <c r="O1425" s="143"/>
    </row>
    <row r="1426" spans="1:15" s="138" customFormat="1" ht="24.95" customHeight="1">
      <c r="A1426" s="67">
        <v>132</v>
      </c>
      <c r="B1426" s="68"/>
      <c r="C1426" s="141" t="s">
        <v>543</v>
      </c>
      <c r="D1426" s="74">
        <v>1</v>
      </c>
      <c r="E1426" s="74" t="s">
        <v>17</v>
      </c>
      <c r="F1426" s="126"/>
      <c r="G1426" s="126"/>
      <c r="H1426" s="126"/>
      <c r="I1426" s="143"/>
      <c r="J1426" s="74">
        <v>1</v>
      </c>
      <c r="K1426" s="145"/>
      <c r="L1426" s="143"/>
      <c r="M1426" s="143"/>
      <c r="N1426" s="143"/>
      <c r="O1426" s="143"/>
    </row>
    <row r="1427" spans="1:15" s="138" customFormat="1" ht="24.95" customHeight="1">
      <c r="A1427" s="67">
        <v>133</v>
      </c>
      <c r="B1427" s="68"/>
      <c r="C1427" s="141" t="s">
        <v>544</v>
      </c>
      <c r="D1427" s="74">
        <v>1</v>
      </c>
      <c r="E1427" s="74" t="s">
        <v>17</v>
      </c>
      <c r="F1427" s="126"/>
      <c r="G1427" s="126"/>
      <c r="H1427" s="126"/>
      <c r="I1427" s="143"/>
      <c r="J1427" s="74">
        <v>1</v>
      </c>
      <c r="K1427" s="145"/>
      <c r="L1427" s="143"/>
      <c r="M1427" s="143"/>
      <c r="N1427" s="143"/>
      <c r="O1427" s="143"/>
    </row>
    <row r="1428" spans="1:15" s="138" customFormat="1" ht="24.95" customHeight="1">
      <c r="A1428" s="67">
        <v>134</v>
      </c>
      <c r="B1428" s="68"/>
      <c r="C1428" s="141" t="s">
        <v>545</v>
      </c>
      <c r="D1428" s="74">
        <v>1</v>
      </c>
      <c r="E1428" s="74" t="s">
        <v>17</v>
      </c>
      <c r="F1428" s="126"/>
      <c r="G1428" s="126"/>
      <c r="H1428" s="126"/>
      <c r="I1428" s="143"/>
      <c r="J1428" s="74">
        <v>1</v>
      </c>
      <c r="K1428" s="145"/>
      <c r="L1428" s="143"/>
      <c r="M1428" s="143"/>
      <c r="N1428" s="143"/>
      <c r="O1428" s="143"/>
    </row>
    <row r="1429" spans="1:15" s="138" customFormat="1" ht="24.95" customHeight="1">
      <c r="A1429" s="67">
        <v>135</v>
      </c>
      <c r="B1429" s="68"/>
      <c r="C1429" s="141" t="s">
        <v>546</v>
      </c>
      <c r="D1429" s="74">
        <v>1</v>
      </c>
      <c r="E1429" s="74" t="s">
        <v>17</v>
      </c>
      <c r="F1429" s="126"/>
      <c r="G1429" s="126"/>
      <c r="H1429" s="126"/>
      <c r="I1429" s="143"/>
      <c r="J1429" s="74">
        <v>1</v>
      </c>
      <c r="K1429" s="145"/>
      <c r="L1429" s="143"/>
      <c r="M1429" s="143"/>
      <c r="N1429" s="143"/>
      <c r="O1429" s="143"/>
    </row>
    <row r="1430" spans="1:15" s="138" customFormat="1" ht="24.95" customHeight="1">
      <c r="A1430" s="67">
        <v>136</v>
      </c>
      <c r="B1430" s="68"/>
      <c r="C1430" s="141" t="s">
        <v>547</v>
      </c>
      <c r="D1430" s="74">
        <v>1</v>
      </c>
      <c r="E1430" s="74" t="s">
        <v>17</v>
      </c>
      <c r="F1430" s="126"/>
      <c r="G1430" s="126"/>
      <c r="H1430" s="126"/>
      <c r="I1430" s="143"/>
      <c r="J1430" s="74">
        <v>1</v>
      </c>
      <c r="K1430" s="145"/>
      <c r="L1430" s="143"/>
      <c r="M1430" s="143"/>
      <c r="N1430" s="143"/>
      <c r="O1430" s="143"/>
    </row>
    <row r="1431" spans="1:15" s="138" customFormat="1" ht="24.95" customHeight="1">
      <c r="A1431" s="67">
        <v>137</v>
      </c>
      <c r="B1431" s="68"/>
      <c r="C1431" s="141" t="s">
        <v>548</v>
      </c>
      <c r="D1431" s="74">
        <v>1</v>
      </c>
      <c r="E1431" s="74" t="s">
        <v>17</v>
      </c>
      <c r="F1431" s="126"/>
      <c r="G1431" s="126"/>
      <c r="H1431" s="126"/>
      <c r="I1431" s="143"/>
      <c r="J1431" s="74">
        <v>1</v>
      </c>
      <c r="K1431" s="145"/>
      <c r="L1431" s="143"/>
      <c r="M1431" s="143"/>
      <c r="N1431" s="143"/>
      <c r="O1431" s="143"/>
    </row>
    <row r="1432" spans="1:15" s="138" customFormat="1" ht="24.95" customHeight="1">
      <c r="A1432" s="67">
        <v>138</v>
      </c>
      <c r="B1432" s="68"/>
      <c r="C1432" s="141" t="s">
        <v>549</v>
      </c>
      <c r="D1432" s="74">
        <v>1</v>
      </c>
      <c r="E1432" s="74" t="s">
        <v>17</v>
      </c>
      <c r="F1432" s="126"/>
      <c r="G1432" s="126"/>
      <c r="H1432" s="126"/>
      <c r="I1432" s="143"/>
      <c r="J1432" s="74">
        <v>1</v>
      </c>
      <c r="K1432" s="145"/>
      <c r="L1432" s="143"/>
      <c r="M1432" s="143"/>
      <c r="N1432" s="143"/>
      <c r="O1432" s="143"/>
    </row>
    <row r="1433" spans="1:15" s="138" customFormat="1" ht="24.95" customHeight="1">
      <c r="A1433" s="67">
        <v>139</v>
      </c>
      <c r="B1433" s="68"/>
      <c r="C1433" s="141" t="s">
        <v>550</v>
      </c>
      <c r="D1433" s="74">
        <v>1</v>
      </c>
      <c r="E1433" s="74" t="s">
        <v>17</v>
      </c>
      <c r="F1433" s="126"/>
      <c r="G1433" s="126"/>
      <c r="H1433" s="126"/>
      <c r="I1433" s="143"/>
      <c r="J1433" s="74">
        <v>1</v>
      </c>
      <c r="K1433" s="145"/>
      <c r="L1433" s="143"/>
      <c r="M1433" s="143"/>
      <c r="N1433" s="143"/>
      <c r="O1433" s="143"/>
    </row>
    <row r="1434" spans="1:15" s="138" customFormat="1" ht="24.95" customHeight="1">
      <c r="A1434" s="67">
        <v>140</v>
      </c>
      <c r="B1434" s="68"/>
      <c r="C1434" s="141" t="s">
        <v>551</v>
      </c>
      <c r="D1434" s="74">
        <v>1</v>
      </c>
      <c r="E1434" s="74" t="s">
        <v>17</v>
      </c>
      <c r="F1434" s="126"/>
      <c r="G1434" s="126"/>
      <c r="H1434" s="126"/>
      <c r="I1434" s="143"/>
      <c r="J1434" s="74">
        <v>1</v>
      </c>
      <c r="K1434" s="145"/>
      <c r="L1434" s="143"/>
      <c r="M1434" s="143"/>
      <c r="N1434" s="143"/>
      <c r="O1434" s="143"/>
    </row>
    <row r="1435" spans="1:15" s="138" customFormat="1" ht="24.95" customHeight="1">
      <c r="A1435" s="67">
        <v>141</v>
      </c>
      <c r="B1435" s="68"/>
      <c r="C1435" s="141" t="s">
        <v>552</v>
      </c>
      <c r="D1435" s="74">
        <v>1</v>
      </c>
      <c r="E1435" s="74" t="s">
        <v>17</v>
      </c>
      <c r="F1435" s="126"/>
      <c r="G1435" s="126"/>
      <c r="H1435" s="126"/>
      <c r="I1435" s="143"/>
      <c r="J1435" s="74">
        <v>1</v>
      </c>
      <c r="K1435" s="145"/>
      <c r="L1435" s="143"/>
      <c r="M1435" s="143"/>
      <c r="N1435" s="143"/>
      <c r="O1435" s="143"/>
    </row>
    <row r="1436" spans="1:15" s="138" customFormat="1" ht="24.95" customHeight="1">
      <c r="A1436" s="67">
        <v>142</v>
      </c>
      <c r="B1436" s="68"/>
      <c r="C1436" s="141" t="s">
        <v>553</v>
      </c>
      <c r="D1436" s="74">
        <v>1</v>
      </c>
      <c r="E1436" s="74" t="s">
        <v>17</v>
      </c>
      <c r="F1436" s="126"/>
      <c r="G1436" s="126"/>
      <c r="H1436" s="126"/>
      <c r="I1436" s="143"/>
      <c r="J1436" s="74">
        <v>1</v>
      </c>
      <c r="K1436" s="145"/>
      <c r="L1436" s="143"/>
      <c r="M1436" s="143"/>
      <c r="N1436" s="143"/>
      <c r="O1436" s="143"/>
    </row>
    <row r="1437" spans="1:15" s="138" customFormat="1" ht="24.95" customHeight="1">
      <c r="A1437" s="67">
        <v>143</v>
      </c>
      <c r="B1437" s="68"/>
      <c r="C1437" s="141" t="s">
        <v>554</v>
      </c>
      <c r="D1437" s="74">
        <v>1</v>
      </c>
      <c r="E1437" s="74" t="s">
        <v>17</v>
      </c>
      <c r="F1437" s="126"/>
      <c r="G1437" s="126"/>
      <c r="H1437" s="126"/>
      <c r="I1437" s="143"/>
      <c r="J1437" s="74">
        <v>1</v>
      </c>
      <c r="K1437" s="145"/>
      <c r="L1437" s="143"/>
      <c r="M1437" s="143"/>
      <c r="N1437" s="143"/>
      <c r="O1437" s="143"/>
    </row>
    <row r="1438" spans="1:15" s="138" customFormat="1" ht="24.95" customHeight="1">
      <c r="A1438" s="67">
        <v>144</v>
      </c>
      <c r="B1438" s="68"/>
      <c r="C1438" s="141" t="s">
        <v>555</v>
      </c>
      <c r="D1438" s="74">
        <v>1</v>
      </c>
      <c r="E1438" s="74" t="s">
        <v>17</v>
      </c>
      <c r="F1438" s="126"/>
      <c r="G1438" s="126"/>
      <c r="H1438" s="126"/>
      <c r="I1438" s="143"/>
      <c r="J1438" s="74">
        <v>1</v>
      </c>
      <c r="K1438" s="145"/>
      <c r="L1438" s="143"/>
      <c r="M1438" s="143"/>
      <c r="N1438" s="143"/>
      <c r="O1438" s="143"/>
    </row>
    <row r="1439" spans="1:15" s="138" customFormat="1" ht="24.95" customHeight="1">
      <c r="A1439" s="67">
        <v>145</v>
      </c>
      <c r="B1439" s="68"/>
      <c r="C1439" s="141" t="s">
        <v>556</v>
      </c>
      <c r="D1439" s="74">
        <v>1</v>
      </c>
      <c r="E1439" s="74" t="s">
        <v>17</v>
      </c>
      <c r="F1439" s="126"/>
      <c r="G1439" s="126"/>
      <c r="H1439" s="126"/>
      <c r="I1439" s="143"/>
      <c r="J1439" s="74">
        <v>1</v>
      </c>
      <c r="K1439" s="145"/>
      <c r="L1439" s="143"/>
      <c r="M1439" s="143"/>
      <c r="N1439" s="143"/>
      <c r="O1439" s="143"/>
    </row>
    <row r="1440" spans="1:15" s="138" customFormat="1" ht="24.95" customHeight="1">
      <c r="A1440" s="67">
        <v>146</v>
      </c>
      <c r="B1440" s="68"/>
      <c r="C1440" s="141" t="s">
        <v>557</v>
      </c>
      <c r="D1440" s="74">
        <v>1</v>
      </c>
      <c r="E1440" s="74" t="s">
        <v>17</v>
      </c>
      <c r="F1440" s="126"/>
      <c r="G1440" s="126"/>
      <c r="H1440" s="126"/>
      <c r="I1440" s="143"/>
      <c r="J1440" s="74">
        <v>1</v>
      </c>
      <c r="K1440" s="145"/>
      <c r="L1440" s="143"/>
      <c r="M1440" s="143"/>
      <c r="N1440" s="143"/>
      <c r="O1440" s="143"/>
    </row>
    <row r="1441" spans="1:15" s="138" customFormat="1" ht="24.95" customHeight="1">
      <c r="A1441" s="67">
        <v>147</v>
      </c>
      <c r="B1441" s="68"/>
      <c r="C1441" s="141" t="s">
        <v>558</v>
      </c>
      <c r="D1441" s="74">
        <v>1</v>
      </c>
      <c r="E1441" s="74" t="s">
        <v>17</v>
      </c>
      <c r="F1441" s="126"/>
      <c r="G1441" s="126"/>
      <c r="H1441" s="126"/>
      <c r="I1441" s="143"/>
      <c r="J1441" s="74">
        <v>1</v>
      </c>
      <c r="K1441" s="145"/>
      <c r="L1441" s="143"/>
      <c r="M1441" s="143"/>
      <c r="N1441" s="143"/>
      <c r="O1441" s="143"/>
    </row>
    <row r="1442" spans="1:15" s="138" customFormat="1" ht="24.95" customHeight="1">
      <c r="A1442" s="67">
        <v>148</v>
      </c>
      <c r="B1442" s="68"/>
      <c r="C1442" s="141" t="s">
        <v>559</v>
      </c>
      <c r="D1442" s="74">
        <v>1</v>
      </c>
      <c r="E1442" s="74" t="s">
        <v>17</v>
      </c>
      <c r="F1442" s="126"/>
      <c r="G1442" s="126"/>
      <c r="H1442" s="126"/>
      <c r="I1442" s="143"/>
      <c r="J1442" s="74">
        <v>1</v>
      </c>
      <c r="K1442" s="145"/>
      <c r="L1442" s="143"/>
      <c r="M1442" s="143"/>
      <c r="N1442" s="143"/>
      <c r="O1442" s="143"/>
    </row>
    <row r="1443" spans="1:15" s="138" customFormat="1" ht="24.95" customHeight="1">
      <c r="A1443" s="67">
        <v>149</v>
      </c>
      <c r="B1443" s="68"/>
      <c r="C1443" s="141" t="s">
        <v>560</v>
      </c>
      <c r="D1443" s="74">
        <v>1</v>
      </c>
      <c r="E1443" s="74" t="s">
        <v>17</v>
      </c>
      <c r="F1443" s="126"/>
      <c r="G1443" s="126"/>
      <c r="H1443" s="126"/>
      <c r="I1443" s="143"/>
      <c r="J1443" s="74">
        <v>1</v>
      </c>
      <c r="K1443" s="145"/>
      <c r="L1443" s="143"/>
      <c r="M1443" s="143"/>
      <c r="N1443" s="143"/>
      <c r="O1443" s="143"/>
    </row>
    <row r="1444" spans="1:15" s="138" customFormat="1" ht="24.95" customHeight="1">
      <c r="A1444" s="67">
        <v>150</v>
      </c>
      <c r="B1444" s="68"/>
      <c r="C1444" s="141" t="s">
        <v>561</v>
      </c>
      <c r="D1444" s="74">
        <v>1</v>
      </c>
      <c r="E1444" s="74" t="s">
        <v>17</v>
      </c>
      <c r="F1444" s="126"/>
      <c r="G1444" s="126"/>
      <c r="H1444" s="126"/>
      <c r="I1444" s="143"/>
      <c r="J1444" s="74">
        <v>1</v>
      </c>
      <c r="K1444" s="145"/>
      <c r="L1444" s="143"/>
      <c r="M1444" s="143"/>
      <c r="N1444" s="143"/>
      <c r="O1444" s="143"/>
    </row>
    <row r="1445" spans="1:15" s="138" customFormat="1" ht="24.95" customHeight="1">
      <c r="A1445" s="67">
        <v>151</v>
      </c>
      <c r="B1445" s="68"/>
      <c r="C1445" s="141" t="s">
        <v>562</v>
      </c>
      <c r="D1445" s="74">
        <v>1</v>
      </c>
      <c r="E1445" s="74" t="s">
        <v>17</v>
      </c>
      <c r="F1445" s="126"/>
      <c r="G1445" s="126"/>
      <c r="H1445" s="126"/>
      <c r="I1445" s="143"/>
      <c r="J1445" s="74">
        <v>1</v>
      </c>
      <c r="K1445" s="145"/>
      <c r="L1445" s="143"/>
      <c r="M1445" s="143"/>
      <c r="N1445" s="143"/>
      <c r="O1445" s="143"/>
    </row>
    <row r="1446" spans="1:15" s="138" customFormat="1" ht="24.95" customHeight="1">
      <c r="A1446" s="67">
        <v>152</v>
      </c>
      <c r="B1446" s="68"/>
      <c r="C1446" s="141" t="s">
        <v>563</v>
      </c>
      <c r="D1446" s="74">
        <v>1</v>
      </c>
      <c r="E1446" s="74" t="s">
        <v>17</v>
      </c>
      <c r="F1446" s="126"/>
      <c r="G1446" s="126"/>
      <c r="H1446" s="126"/>
      <c r="I1446" s="143"/>
      <c r="J1446" s="74">
        <v>1</v>
      </c>
      <c r="K1446" s="145"/>
      <c r="L1446" s="143"/>
      <c r="M1446" s="143"/>
      <c r="N1446" s="143"/>
      <c r="O1446" s="143"/>
    </row>
    <row r="1447" spans="1:15" s="138" customFormat="1" ht="24.95" customHeight="1">
      <c r="A1447" s="67">
        <v>153</v>
      </c>
      <c r="B1447" s="68"/>
      <c r="C1447" s="141" t="s">
        <v>564</v>
      </c>
      <c r="D1447" s="74">
        <v>1</v>
      </c>
      <c r="E1447" s="74" t="s">
        <v>17</v>
      </c>
      <c r="F1447" s="126"/>
      <c r="G1447" s="126"/>
      <c r="H1447" s="126"/>
      <c r="I1447" s="143"/>
      <c r="J1447" s="74">
        <v>1</v>
      </c>
      <c r="K1447" s="145"/>
      <c r="L1447" s="143"/>
      <c r="M1447" s="143"/>
      <c r="N1447" s="143"/>
      <c r="O1447" s="143"/>
    </row>
    <row r="1448" spans="1:15" s="138" customFormat="1" ht="24.95" customHeight="1">
      <c r="A1448" s="67">
        <v>154</v>
      </c>
      <c r="B1448" s="68"/>
      <c r="C1448" s="141" t="s">
        <v>565</v>
      </c>
      <c r="D1448" s="74">
        <v>1</v>
      </c>
      <c r="E1448" s="74" t="s">
        <v>17</v>
      </c>
      <c r="F1448" s="126"/>
      <c r="G1448" s="126"/>
      <c r="H1448" s="126"/>
      <c r="I1448" s="143"/>
      <c r="J1448" s="74">
        <v>1</v>
      </c>
      <c r="K1448" s="145"/>
      <c r="L1448" s="143"/>
      <c r="M1448" s="143"/>
      <c r="N1448" s="143"/>
      <c r="O1448" s="143"/>
    </row>
    <row r="1449" spans="1:15" s="138" customFormat="1" ht="24.95" customHeight="1">
      <c r="A1449" s="67">
        <v>155</v>
      </c>
      <c r="B1449" s="68"/>
      <c r="C1449" s="141" t="s">
        <v>566</v>
      </c>
      <c r="D1449" s="74">
        <v>1</v>
      </c>
      <c r="E1449" s="74" t="s">
        <v>17</v>
      </c>
      <c r="F1449" s="126"/>
      <c r="G1449" s="126"/>
      <c r="H1449" s="126"/>
      <c r="I1449" s="143"/>
      <c r="J1449" s="74">
        <v>1</v>
      </c>
      <c r="K1449" s="145"/>
      <c r="L1449" s="143"/>
      <c r="M1449" s="143"/>
      <c r="N1449" s="143"/>
      <c r="O1449" s="143"/>
    </row>
    <row r="1450" spans="1:15" s="138" customFormat="1" ht="24.95" customHeight="1">
      <c r="A1450" s="67">
        <v>156</v>
      </c>
      <c r="B1450" s="68"/>
      <c r="C1450" s="141" t="s">
        <v>567</v>
      </c>
      <c r="D1450" s="74">
        <v>1</v>
      </c>
      <c r="E1450" s="74" t="s">
        <v>17</v>
      </c>
      <c r="F1450" s="126"/>
      <c r="G1450" s="126"/>
      <c r="H1450" s="126"/>
      <c r="I1450" s="143"/>
      <c r="J1450" s="74">
        <v>1</v>
      </c>
      <c r="K1450" s="145"/>
      <c r="L1450" s="143"/>
      <c r="M1450" s="143"/>
      <c r="N1450" s="143"/>
      <c r="O1450" s="143"/>
    </row>
    <row r="1451" spans="1:15" s="138" customFormat="1" ht="24.95" customHeight="1">
      <c r="A1451" s="67">
        <v>157</v>
      </c>
      <c r="B1451" s="68"/>
      <c r="C1451" s="141" t="s">
        <v>568</v>
      </c>
      <c r="D1451" s="74">
        <v>1</v>
      </c>
      <c r="E1451" s="74" t="s">
        <v>17</v>
      </c>
      <c r="F1451" s="126"/>
      <c r="G1451" s="126"/>
      <c r="H1451" s="126"/>
      <c r="I1451" s="143"/>
      <c r="J1451" s="74">
        <v>1</v>
      </c>
      <c r="K1451" s="145"/>
      <c r="L1451" s="143"/>
      <c r="M1451" s="143"/>
      <c r="N1451" s="143"/>
      <c r="O1451" s="143"/>
    </row>
    <row r="1452" spans="1:15" s="138" customFormat="1" ht="24.95" customHeight="1">
      <c r="A1452" s="67">
        <v>158</v>
      </c>
      <c r="B1452" s="68"/>
      <c r="C1452" s="141" t="s">
        <v>569</v>
      </c>
      <c r="D1452" s="74">
        <v>1</v>
      </c>
      <c r="E1452" s="74" t="s">
        <v>17</v>
      </c>
      <c r="F1452" s="126"/>
      <c r="G1452" s="126"/>
      <c r="H1452" s="126"/>
      <c r="I1452" s="143"/>
      <c r="J1452" s="74">
        <v>1</v>
      </c>
      <c r="K1452" s="145"/>
      <c r="L1452" s="143"/>
      <c r="M1452" s="143"/>
      <c r="N1452" s="143"/>
      <c r="O1452" s="143"/>
    </row>
    <row r="1453" spans="1:15" s="138" customFormat="1" ht="24.95" customHeight="1">
      <c r="A1453" s="67">
        <v>159</v>
      </c>
      <c r="B1453" s="68"/>
      <c r="C1453" s="141" t="s">
        <v>570</v>
      </c>
      <c r="D1453" s="74">
        <v>1</v>
      </c>
      <c r="E1453" s="74" t="s">
        <v>17</v>
      </c>
      <c r="F1453" s="126"/>
      <c r="G1453" s="126"/>
      <c r="H1453" s="126"/>
      <c r="I1453" s="143"/>
      <c r="J1453" s="74">
        <v>1</v>
      </c>
      <c r="K1453" s="145"/>
      <c r="L1453" s="143"/>
      <c r="M1453" s="143"/>
      <c r="N1453" s="143"/>
      <c r="O1453" s="143"/>
    </row>
    <row r="1454" spans="1:15" s="138" customFormat="1" ht="24.95" customHeight="1">
      <c r="A1454" s="67">
        <v>160</v>
      </c>
      <c r="B1454" s="68"/>
      <c r="C1454" s="141" t="s">
        <v>571</v>
      </c>
      <c r="D1454" s="74">
        <v>1</v>
      </c>
      <c r="E1454" s="74" t="s">
        <v>17</v>
      </c>
      <c r="F1454" s="126"/>
      <c r="G1454" s="126"/>
      <c r="H1454" s="126"/>
      <c r="I1454" s="143"/>
      <c r="J1454" s="74">
        <v>1</v>
      </c>
      <c r="K1454" s="145"/>
      <c r="L1454" s="143"/>
      <c r="M1454" s="143"/>
      <c r="N1454" s="143"/>
      <c r="O1454" s="143"/>
    </row>
    <row r="1455" spans="1:15" s="138" customFormat="1" ht="24.95" customHeight="1">
      <c r="A1455" s="67">
        <v>161</v>
      </c>
      <c r="B1455" s="68"/>
      <c r="C1455" s="141" t="s">
        <v>572</v>
      </c>
      <c r="D1455" s="74">
        <v>1</v>
      </c>
      <c r="E1455" s="74" t="s">
        <v>17</v>
      </c>
      <c r="F1455" s="126"/>
      <c r="G1455" s="126"/>
      <c r="H1455" s="126"/>
      <c r="I1455" s="143"/>
      <c r="J1455" s="74">
        <v>1</v>
      </c>
      <c r="K1455" s="145"/>
      <c r="L1455" s="143"/>
      <c r="M1455" s="143"/>
      <c r="N1455" s="143"/>
      <c r="O1455" s="143"/>
    </row>
    <row r="1456" spans="1:15" s="138" customFormat="1" ht="24.95" customHeight="1">
      <c r="A1456" s="67">
        <v>162</v>
      </c>
      <c r="B1456" s="68"/>
      <c r="C1456" s="141" t="s">
        <v>573</v>
      </c>
      <c r="D1456" s="74">
        <v>1</v>
      </c>
      <c r="E1456" s="74" t="s">
        <v>17</v>
      </c>
      <c r="F1456" s="126"/>
      <c r="G1456" s="126"/>
      <c r="H1456" s="126"/>
      <c r="I1456" s="143"/>
      <c r="J1456" s="74">
        <v>1</v>
      </c>
      <c r="K1456" s="145"/>
      <c r="L1456" s="143"/>
      <c r="M1456" s="143"/>
      <c r="N1456" s="143"/>
      <c r="O1456" s="143"/>
    </row>
    <row r="1457" spans="1:15" s="138" customFormat="1" ht="24.95" customHeight="1">
      <c r="A1457" s="67">
        <v>163</v>
      </c>
      <c r="B1457" s="68"/>
      <c r="C1457" s="141" t="s">
        <v>574</v>
      </c>
      <c r="D1457" s="74">
        <v>1</v>
      </c>
      <c r="E1457" s="74" t="s">
        <v>17</v>
      </c>
      <c r="F1457" s="126"/>
      <c r="G1457" s="126"/>
      <c r="H1457" s="126"/>
      <c r="I1457" s="143"/>
      <c r="J1457" s="74">
        <v>1</v>
      </c>
      <c r="K1457" s="145"/>
      <c r="L1457" s="143"/>
      <c r="M1457" s="143"/>
      <c r="N1457" s="143"/>
      <c r="O1457" s="143"/>
    </row>
    <row r="1458" spans="1:15" s="138" customFormat="1" ht="24.95" customHeight="1">
      <c r="A1458" s="67">
        <v>164</v>
      </c>
      <c r="B1458" s="68"/>
      <c r="C1458" s="141" t="s">
        <v>575</v>
      </c>
      <c r="D1458" s="74">
        <v>1</v>
      </c>
      <c r="E1458" s="74" t="s">
        <v>17</v>
      </c>
      <c r="F1458" s="126"/>
      <c r="G1458" s="126"/>
      <c r="H1458" s="126"/>
      <c r="I1458" s="143"/>
      <c r="J1458" s="74">
        <v>1</v>
      </c>
      <c r="K1458" s="145"/>
      <c r="L1458" s="143"/>
      <c r="M1458" s="143"/>
      <c r="N1458" s="143"/>
      <c r="O1458" s="143"/>
    </row>
    <row r="1459" spans="1:15" s="138" customFormat="1" ht="24.95" customHeight="1">
      <c r="A1459" s="67">
        <v>165</v>
      </c>
      <c r="B1459" s="68"/>
      <c r="C1459" s="141" t="s">
        <v>576</v>
      </c>
      <c r="D1459" s="74">
        <v>1</v>
      </c>
      <c r="E1459" s="74" t="s">
        <v>17</v>
      </c>
      <c r="F1459" s="126"/>
      <c r="G1459" s="126"/>
      <c r="H1459" s="126"/>
      <c r="I1459" s="143"/>
      <c r="J1459" s="74">
        <v>1</v>
      </c>
      <c r="K1459" s="145"/>
      <c r="L1459" s="143"/>
      <c r="M1459" s="143"/>
      <c r="N1459" s="143"/>
      <c r="O1459" s="143"/>
    </row>
    <row r="1460" spans="1:15" s="138" customFormat="1" ht="24.95" customHeight="1">
      <c r="A1460" s="67">
        <v>166</v>
      </c>
      <c r="B1460" s="68"/>
      <c r="C1460" s="141" t="s">
        <v>577</v>
      </c>
      <c r="D1460" s="74">
        <v>1</v>
      </c>
      <c r="E1460" s="74" t="s">
        <v>17</v>
      </c>
      <c r="F1460" s="126"/>
      <c r="G1460" s="126"/>
      <c r="H1460" s="126"/>
      <c r="I1460" s="143"/>
      <c r="J1460" s="74">
        <v>1</v>
      </c>
      <c r="K1460" s="145"/>
      <c r="L1460" s="143"/>
      <c r="M1460" s="143"/>
      <c r="N1460" s="143"/>
      <c r="O1460" s="143"/>
    </row>
    <row r="1461" spans="1:15" s="138" customFormat="1" ht="24.95" customHeight="1">
      <c r="A1461" s="67">
        <v>167</v>
      </c>
      <c r="B1461" s="68"/>
      <c r="C1461" s="141" t="s">
        <v>578</v>
      </c>
      <c r="D1461" s="74">
        <v>1</v>
      </c>
      <c r="E1461" s="74" t="s">
        <v>17</v>
      </c>
      <c r="F1461" s="126"/>
      <c r="G1461" s="126"/>
      <c r="H1461" s="126"/>
      <c r="I1461" s="143"/>
      <c r="J1461" s="74">
        <v>1</v>
      </c>
      <c r="K1461" s="145"/>
      <c r="L1461" s="143"/>
      <c r="M1461" s="143"/>
      <c r="N1461" s="143"/>
      <c r="O1461" s="143"/>
    </row>
    <row r="1462" spans="1:15" s="138" customFormat="1" ht="24.95" customHeight="1">
      <c r="A1462" s="67">
        <v>168</v>
      </c>
      <c r="B1462" s="68"/>
      <c r="C1462" s="141" t="s">
        <v>579</v>
      </c>
      <c r="D1462" s="74">
        <v>1</v>
      </c>
      <c r="E1462" s="74" t="s">
        <v>17</v>
      </c>
      <c r="F1462" s="126"/>
      <c r="G1462" s="126"/>
      <c r="H1462" s="126"/>
      <c r="I1462" s="143"/>
      <c r="J1462" s="74">
        <v>1</v>
      </c>
      <c r="K1462" s="145"/>
      <c r="L1462" s="143"/>
      <c r="M1462" s="143"/>
      <c r="N1462" s="143"/>
      <c r="O1462" s="143"/>
    </row>
    <row r="1463" spans="1:15" s="138" customFormat="1" ht="24.95" customHeight="1">
      <c r="A1463" s="67">
        <v>169</v>
      </c>
      <c r="B1463" s="68"/>
      <c r="C1463" s="141" t="s">
        <v>580</v>
      </c>
      <c r="D1463" s="74">
        <v>1</v>
      </c>
      <c r="E1463" s="74" t="s">
        <v>17</v>
      </c>
      <c r="F1463" s="126"/>
      <c r="G1463" s="126"/>
      <c r="H1463" s="126"/>
      <c r="I1463" s="143"/>
      <c r="J1463" s="74">
        <v>1</v>
      </c>
      <c r="K1463" s="145"/>
      <c r="L1463" s="143"/>
      <c r="M1463" s="143"/>
      <c r="N1463" s="143"/>
      <c r="O1463" s="143"/>
    </row>
    <row r="1464" spans="1:15" s="138" customFormat="1" ht="24.95" customHeight="1">
      <c r="A1464" s="67">
        <v>170</v>
      </c>
      <c r="B1464" s="68"/>
      <c r="C1464" s="141" t="s">
        <v>581</v>
      </c>
      <c r="D1464" s="74">
        <v>1</v>
      </c>
      <c r="E1464" s="74" t="s">
        <v>17</v>
      </c>
      <c r="F1464" s="126"/>
      <c r="G1464" s="126"/>
      <c r="H1464" s="126"/>
      <c r="I1464" s="143"/>
      <c r="J1464" s="74">
        <v>1</v>
      </c>
      <c r="K1464" s="145"/>
      <c r="L1464" s="143"/>
      <c r="M1464" s="143"/>
      <c r="N1464" s="143"/>
      <c r="O1464" s="143"/>
    </row>
    <row r="1465" spans="1:15" s="138" customFormat="1" ht="24.95" customHeight="1">
      <c r="A1465" s="67">
        <v>171</v>
      </c>
      <c r="B1465" s="68"/>
      <c r="C1465" s="141" t="s">
        <v>582</v>
      </c>
      <c r="D1465" s="74">
        <v>1</v>
      </c>
      <c r="E1465" s="74" t="s">
        <v>17</v>
      </c>
      <c r="F1465" s="126"/>
      <c r="G1465" s="126"/>
      <c r="H1465" s="126"/>
      <c r="I1465" s="143"/>
      <c r="J1465" s="74">
        <v>1</v>
      </c>
      <c r="K1465" s="145"/>
      <c r="L1465" s="143"/>
      <c r="M1465" s="143"/>
      <c r="N1465" s="143"/>
      <c r="O1465" s="143"/>
    </row>
    <row r="1466" spans="1:15" s="138" customFormat="1" ht="24.95" customHeight="1">
      <c r="A1466" s="67">
        <v>172</v>
      </c>
      <c r="B1466" s="68"/>
      <c r="C1466" s="141" t="s">
        <v>583</v>
      </c>
      <c r="D1466" s="74">
        <v>1</v>
      </c>
      <c r="E1466" s="74" t="s">
        <v>17</v>
      </c>
      <c r="F1466" s="126"/>
      <c r="G1466" s="126"/>
      <c r="H1466" s="126"/>
      <c r="I1466" s="143"/>
      <c r="J1466" s="74">
        <v>1</v>
      </c>
      <c r="K1466" s="145"/>
      <c r="L1466" s="143"/>
      <c r="M1466" s="143"/>
      <c r="N1466" s="143"/>
      <c r="O1466" s="143"/>
    </row>
    <row r="1467" spans="1:15" s="138" customFormat="1" ht="24.95" customHeight="1">
      <c r="A1467" s="67">
        <v>173</v>
      </c>
      <c r="B1467" s="68"/>
      <c r="C1467" s="141" t="s">
        <v>584</v>
      </c>
      <c r="D1467" s="74">
        <v>1</v>
      </c>
      <c r="E1467" s="74" t="s">
        <v>17</v>
      </c>
      <c r="F1467" s="126"/>
      <c r="G1467" s="126"/>
      <c r="H1467" s="126"/>
      <c r="I1467" s="143"/>
      <c r="J1467" s="74">
        <v>1</v>
      </c>
      <c r="K1467" s="145"/>
      <c r="L1467" s="143"/>
      <c r="M1467" s="143"/>
      <c r="N1467" s="143"/>
      <c r="O1467" s="143"/>
    </row>
    <row r="1468" spans="1:15" s="138" customFormat="1" ht="24.95" customHeight="1">
      <c r="A1468" s="67">
        <v>174</v>
      </c>
      <c r="B1468" s="68"/>
      <c r="C1468" s="141" t="s">
        <v>585</v>
      </c>
      <c r="D1468" s="74">
        <v>1</v>
      </c>
      <c r="E1468" s="74" t="s">
        <v>17</v>
      </c>
      <c r="F1468" s="126"/>
      <c r="G1468" s="126"/>
      <c r="H1468" s="126"/>
      <c r="I1468" s="143"/>
      <c r="J1468" s="74">
        <v>1</v>
      </c>
      <c r="K1468" s="145"/>
      <c r="L1468" s="143"/>
      <c r="M1468" s="143"/>
      <c r="N1468" s="143"/>
      <c r="O1468" s="143"/>
    </row>
    <row r="1469" spans="1:15" s="138" customFormat="1" ht="24.95" customHeight="1">
      <c r="A1469" s="67">
        <v>175</v>
      </c>
      <c r="B1469" s="68"/>
      <c r="C1469" s="141" t="s">
        <v>586</v>
      </c>
      <c r="D1469" s="74">
        <v>1</v>
      </c>
      <c r="E1469" s="74" t="s">
        <v>17</v>
      </c>
      <c r="F1469" s="126"/>
      <c r="G1469" s="126"/>
      <c r="H1469" s="126"/>
      <c r="I1469" s="143"/>
      <c r="J1469" s="74">
        <v>1</v>
      </c>
      <c r="K1469" s="145"/>
      <c r="L1469" s="143"/>
      <c r="M1469" s="143"/>
      <c r="N1469" s="143"/>
      <c r="O1469" s="143"/>
    </row>
    <row r="1470" spans="1:15" s="138" customFormat="1" ht="24.95" customHeight="1">
      <c r="A1470" s="67">
        <v>176</v>
      </c>
      <c r="B1470" s="68"/>
      <c r="C1470" s="141" t="s">
        <v>587</v>
      </c>
      <c r="D1470" s="74">
        <v>1</v>
      </c>
      <c r="E1470" s="74" t="s">
        <v>17</v>
      </c>
      <c r="F1470" s="126"/>
      <c r="G1470" s="126"/>
      <c r="H1470" s="126"/>
      <c r="I1470" s="143"/>
      <c r="J1470" s="74">
        <v>1</v>
      </c>
      <c r="K1470" s="145"/>
      <c r="L1470" s="143"/>
      <c r="M1470" s="143"/>
      <c r="N1470" s="143"/>
      <c r="O1470" s="143"/>
    </row>
    <row r="1471" spans="1:15" s="140" customFormat="1" ht="24.95" customHeight="1">
      <c r="A1471" s="67">
        <v>177</v>
      </c>
      <c r="B1471" s="68"/>
      <c r="C1471" s="141" t="s">
        <v>588</v>
      </c>
      <c r="D1471" s="74">
        <v>1</v>
      </c>
      <c r="E1471" s="74" t="s">
        <v>17</v>
      </c>
      <c r="F1471" s="126"/>
      <c r="G1471" s="126"/>
      <c r="H1471" s="126"/>
      <c r="I1471" s="149"/>
      <c r="J1471" s="74">
        <v>1</v>
      </c>
      <c r="K1471" s="150"/>
      <c r="L1471" s="149"/>
      <c r="M1471" s="149"/>
      <c r="N1471" s="149"/>
      <c r="O1471" s="149"/>
    </row>
    <row r="1472" spans="1:15" s="138" customFormat="1" ht="24.95" customHeight="1">
      <c r="A1472" s="67">
        <v>178</v>
      </c>
      <c r="B1472" s="68"/>
      <c r="C1472" s="141" t="s">
        <v>589</v>
      </c>
      <c r="D1472" s="74">
        <v>1</v>
      </c>
      <c r="E1472" s="74" t="s">
        <v>17</v>
      </c>
      <c r="F1472" s="126"/>
      <c r="G1472" s="126"/>
      <c r="H1472" s="126"/>
      <c r="I1472" s="143"/>
      <c r="J1472" s="74">
        <v>1</v>
      </c>
      <c r="K1472" s="145"/>
      <c r="L1472" s="143"/>
      <c r="M1472" s="143"/>
      <c r="N1472" s="143"/>
      <c r="O1472" s="143"/>
    </row>
    <row r="1473" spans="1:15" s="138" customFormat="1" ht="24.95" customHeight="1">
      <c r="A1473" s="67">
        <v>179</v>
      </c>
      <c r="B1473" s="68"/>
      <c r="C1473" s="141" t="s">
        <v>590</v>
      </c>
      <c r="D1473" s="74">
        <v>1</v>
      </c>
      <c r="E1473" s="74" t="s">
        <v>17</v>
      </c>
      <c r="F1473" s="126"/>
      <c r="G1473" s="126"/>
      <c r="H1473" s="126"/>
      <c r="I1473" s="143"/>
      <c r="J1473" s="74">
        <v>1</v>
      </c>
      <c r="K1473" s="145"/>
      <c r="L1473" s="143"/>
      <c r="M1473" s="143"/>
      <c r="N1473" s="143"/>
      <c r="O1473" s="143"/>
    </row>
    <row r="1474" spans="1:15" s="138" customFormat="1" ht="24.95" customHeight="1">
      <c r="A1474" s="67">
        <v>180</v>
      </c>
      <c r="B1474" s="68"/>
      <c r="C1474" s="141" t="s">
        <v>591</v>
      </c>
      <c r="D1474" s="74">
        <v>1</v>
      </c>
      <c r="E1474" s="74" t="s">
        <v>17</v>
      </c>
      <c r="F1474" s="126"/>
      <c r="G1474" s="126"/>
      <c r="H1474" s="126"/>
      <c r="I1474" s="143"/>
      <c r="J1474" s="74">
        <v>1</v>
      </c>
      <c r="K1474" s="145"/>
      <c r="L1474" s="143"/>
      <c r="M1474" s="143"/>
      <c r="N1474" s="143"/>
      <c r="O1474" s="143"/>
    </row>
    <row r="1475" spans="1:15" s="138" customFormat="1" ht="24.95" customHeight="1">
      <c r="A1475" s="67">
        <v>181</v>
      </c>
      <c r="B1475" s="68"/>
      <c r="C1475" s="141" t="s">
        <v>592</v>
      </c>
      <c r="D1475" s="74">
        <v>1</v>
      </c>
      <c r="E1475" s="74" t="s">
        <v>17</v>
      </c>
      <c r="F1475" s="126"/>
      <c r="G1475" s="126"/>
      <c r="H1475" s="126"/>
      <c r="I1475" s="143"/>
      <c r="J1475" s="74">
        <v>1</v>
      </c>
      <c r="K1475" s="145"/>
      <c r="L1475" s="143"/>
      <c r="M1475" s="143"/>
      <c r="N1475" s="143"/>
      <c r="O1475" s="143"/>
    </row>
    <row r="1476" spans="1:15" s="138" customFormat="1" ht="24.95" customHeight="1">
      <c r="A1476" s="67">
        <v>182</v>
      </c>
      <c r="B1476" s="68"/>
      <c r="C1476" s="141" t="s">
        <v>593</v>
      </c>
      <c r="D1476" s="74">
        <v>1</v>
      </c>
      <c r="E1476" s="74" t="s">
        <v>17</v>
      </c>
      <c r="F1476" s="126"/>
      <c r="G1476" s="126"/>
      <c r="H1476" s="126"/>
      <c r="I1476" s="143"/>
      <c r="J1476" s="74">
        <v>1</v>
      </c>
      <c r="K1476" s="145"/>
      <c r="L1476" s="143"/>
      <c r="M1476" s="143"/>
      <c r="N1476" s="143"/>
      <c r="O1476" s="143"/>
    </row>
    <row r="1477" spans="1:15" s="138" customFormat="1" ht="24.95" customHeight="1">
      <c r="A1477" s="67">
        <v>183</v>
      </c>
      <c r="B1477" s="68"/>
      <c r="C1477" s="141" t="s">
        <v>594</v>
      </c>
      <c r="D1477" s="74">
        <v>1</v>
      </c>
      <c r="E1477" s="74" t="s">
        <v>17</v>
      </c>
      <c r="F1477" s="126"/>
      <c r="G1477" s="126"/>
      <c r="H1477" s="126"/>
      <c r="I1477" s="143"/>
      <c r="J1477" s="74">
        <v>1</v>
      </c>
      <c r="K1477" s="145"/>
      <c r="L1477" s="143"/>
      <c r="M1477" s="143"/>
      <c r="N1477" s="143"/>
      <c r="O1477" s="143"/>
    </row>
    <row r="1478" spans="1:15" s="138" customFormat="1" ht="24.95" customHeight="1">
      <c r="A1478" s="67">
        <v>184</v>
      </c>
      <c r="B1478" s="68"/>
      <c r="C1478" s="141" t="s">
        <v>595</v>
      </c>
      <c r="D1478" s="74">
        <v>1</v>
      </c>
      <c r="E1478" s="74" t="s">
        <v>17</v>
      </c>
      <c r="F1478" s="126"/>
      <c r="G1478" s="126"/>
      <c r="H1478" s="126"/>
      <c r="I1478" s="143"/>
      <c r="J1478" s="74">
        <v>1</v>
      </c>
      <c r="K1478" s="145"/>
      <c r="L1478" s="143"/>
      <c r="M1478" s="143"/>
      <c r="N1478" s="143"/>
      <c r="O1478" s="143"/>
    </row>
    <row r="1479" spans="1:15" s="138" customFormat="1" ht="24.95" customHeight="1">
      <c r="A1479" s="67">
        <v>185</v>
      </c>
      <c r="B1479" s="68"/>
      <c r="C1479" s="141" t="s">
        <v>596</v>
      </c>
      <c r="D1479" s="74">
        <v>1</v>
      </c>
      <c r="E1479" s="74" t="s">
        <v>17</v>
      </c>
      <c r="F1479" s="126"/>
      <c r="G1479" s="126"/>
      <c r="H1479" s="126"/>
      <c r="I1479" s="143"/>
      <c r="J1479" s="74">
        <v>1</v>
      </c>
      <c r="K1479" s="145"/>
      <c r="L1479" s="143"/>
      <c r="M1479" s="143"/>
      <c r="N1479" s="143"/>
      <c r="O1479" s="143"/>
    </row>
    <row r="1480" spans="1:15" s="138" customFormat="1" ht="24.95" customHeight="1">
      <c r="A1480" s="67">
        <v>186</v>
      </c>
      <c r="B1480" s="68"/>
      <c r="C1480" s="141" t="s">
        <v>597</v>
      </c>
      <c r="D1480" s="74">
        <v>1</v>
      </c>
      <c r="E1480" s="74" t="s">
        <v>17</v>
      </c>
      <c r="F1480" s="126"/>
      <c r="G1480" s="126"/>
      <c r="H1480" s="126"/>
      <c r="I1480" s="143"/>
      <c r="J1480" s="74">
        <v>1</v>
      </c>
      <c r="K1480" s="145"/>
      <c r="L1480" s="143"/>
      <c r="M1480" s="143"/>
      <c r="N1480" s="143"/>
      <c r="O1480" s="143"/>
    </row>
    <row r="1481" spans="1:15" s="138" customFormat="1" ht="24.95" customHeight="1">
      <c r="A1481" s="67">
        <v>187</v>
      </c>
      <c r="B1481" s="68"/>
      <c r="C1481" s="141" t="s">
        <v>598</v>
      </c>
      <c r="D1481" s="74">
        <v>1</v>
      </c>
      <c r="E1481" s="74" t="s">
        <v>17</v>
      </c>
      <c r="F1481" s="126"/>
      <c r="G1481" s="126"/>
      <c r="H1481" s="126"/>
      <c r="I1481" s="143"/>
      <c r="J1481" s="74">
        <v>1</v>
      </c>
      <c r="K1481" s="145"/>
      <c r="L1481" s="143"/>
      <c r="M1481" s="143"/>
      <c r="N1481" s="143"/>
      <c r="O1481" s="143"/>
    </row>
    <row r="1482" spans="1:15" s="138" customFormat="1" ht="24.95" customHeight="1">
      <c r="A1482" s="67">
        <v>188</v>
      </c>
      <c r="B1482" s="68"/>
      <c r="C1482" s="141" t="s">
        <v>599</v>
      </c>
      <c r="D1482" s="74">
        <v>1</v>
      </c>
      <c r="E1482" s="74" t="s">
        <v>17</v>
      </c>
      <c r="F1482" s="126"/>
      <c r="G1482" s="126"/>
      <c r="H1482" s="126"/>
      <c r="I1482" s="143"/>
      <c r="J1482" s="74">
        <v>1</v>
      </c>
      <c r="K1482" s="145"/>
      <c r="L1482" s="143"/>
      <c r="M1482" s="143"/>
      <c r="N1482" s="143"/>
      <c r="O1482" s="143"/>
    </row>
    <row r="1483" spans="1:15" s="138" customFormat="1" ht="24.95" customHeight="1">
      <c r="A1483" s="67">
        <v>189</v>
      </c>
      <c r="B1483" s="68"/>
      <c r="C1483" s="141" t="s">
        <v>600</v>
      </c>
      <c r="D1483" s="74">
        <v>1</v>
      </c>
      <c r="E1483" s="74" t="s">
        <v>17</v>
      </c>
      <c r="F1483" s="126"/>
      <c r="G1483" s="126"/>
      <c r="H1483" s="126"/>
      <c r="I1483" s="143"/>
      <c r="J1483" s="74">
        <v>1</v>
      </c>
      <c r="K1483" s="145"/>
      <c r="L1483" s="143"/>
      <c r="M1483" s="143"/>
      <c r="N1483" s="143"/>
      <c r="O1483" s="143"/>
    </row>
    <row r="1484" spans="1:15" s="138" customFormat="1" ht="24.95" customHeight="1">
      <c r="A1484" s="67">
        <v>190</v>
      </c>
      <c r="B1484" s="68"/>
      <c r="C1484" s="141" t="s">
        <v>601</v>
      </c>
      <c r="D1484" s="74">
        <v>1</v>
      </c>
      <c r="E1484" s="74" t="s">
        <v>17</v>
      </c>
      <c r="F1484" s="126"/>
      <c r="G1484" s="126"/>
      <c r="H1484" s="126"/>
      <c r="I1484" s="143"/>
      <c r="J1484" s="74">
        <v>1</v>
      </c>
      <c r="K1484" s="145"/>
      <c r="L1484" s="143"/>
      <c r="M1484" s="143"/>
      <c r="N1484" s="143"/>
      <c r="O1484" s="143"/>
    </row>
    <row r="1485" spans="1:15" s="138" customFormat="1" ht="24.95" customHeight="1">
      <c r="A1485" s="67">
        <v>191</v>
      </c>
      <c r="B1485" s="68"/>
      <c r="C1485" s="141" t="s">
        <v>602</v>
      </c>
      <c r="D1485" s="74">
        <v>1</v>
      </c>
      <c r="E1485" s="74" t="s">
        <v>17</v>
      </c>
      <c r="F1485" s="126"/>
      <c r="G1485" s="126"/>
      <c r="H1485" s="126"/>
      <c r="I1485" s="143"/>
      <c r="J1485" s="74">
        <v>1</v>
      </c>
      <c r="K1485" s="145"/>
      <c r="L1485" s="143"/>
      <c r="M1485" s="143"/>
      <c r="N1485" s="143"/>
      <c r="O1485" s="143"/>
    </row>
    <row r="1486" spans="1:15" s="138" customFormat="1" ht="24.95" customHeight="1">
      <c r="A1486" s="67">
        <v>192</v>
      </c>
      <c r="B1486" s="68"/>
      <c r="C1486" s="141" t="s">
        <v>603</v>
      </c>
      <c r="D1486" s="74">
        <v>1</v>
      </c>
      <c r="E1486" s="74" t="s">
        <v>17</v>
      </c>
      <c r="F1486" s="126"/>
      <c r="G1486" s="126"/>
      <c r="H1486" s="126"/>
      <c r="I1486" s="143"/>
      <c r="J1486" s="74">
        <v>1</v>
      </c>
      <c r="K1486" s="145"/>
      <c r="L1486" s="143"/>
      <c r="M1486" s="143"/>
      <c r="N1486" s="143"/>
      <c r="O1486" s="143"/>
    </row>
    <row r="1487" spans="1:15" s="138" customFormat="1" ht="24.95" customHeight="1">
      <c r="A1487" s="67">
        <v>193</v>
      </c>
      <c r="B1487" s="68"/>
      <c r="C1487" s="141" t="s">
        <v>604</v>
      </c>
      <c r="D1487" s="74">
        <v>1</v>
      </c>
      <c r="E1487" s="74" t="s">
        <v>17</v>
      </c>
      <c r="F1487" s="126"/>
      <c r="G1487" s="126"/>
      <c r="H1487" s="126"/>
      <c r="I1487" s="143"/>
      <c r="J1487" s="74">
        <v>1</v>
      </c>
      <c r="K1487" s="145"/>
      <c r="L1487" s="143"/>
      <c r="M1487" s="143"/>
      <c r="N1487" s="143"/>
      <c r="O1487" s="143"/>
    </row>
    <row r="1488" spans="1:15" s="138" customFormat="1" ht="24.95" customHeight="1">
      <c r="A1488" s="67">
        <v>194</v>
      </c>
      <c r="B1488" s="68"/>
      <c r="C1488" s="141" t="s">
        <v>605</v>
      </c>
      <c r="D1488" s="74">
        <v>1</v>
      </c>
      <c r="E1488" s="74" t="s">
        <v>17</v>
      </c>
      <c r="F1488" s="126"/>
      <c r="G1488" s="126"/>
      <c r="H1488" s="126"/>
      <c r="I1488" s="143"/>
      <c r="J1488" s="74">
        <v>1</v>
      </c>
      <c r="K1488" s="145"/>
      <c r="L1488" s="143"/>
      <c r="M1488" s="143"/>
      <c r="N1488" s="143"/>
      <c r="O1488" s="143"/>
    </row>
    <row r="1489" spans="1:15" s="138" customFormat="1" ht="24.95" customHeight="1">
      <c r="A1489" s="67">
        <v>195</v>
      </c>
      <c r="B1489" s="68"/>
      <c r="C1489" s="141" t="s">
        <v>606</v>
      </c>
      <c r="D1489" s="74">
        <v>1</v>
      </c>
      <c r="E1489" s="74" t="s">
        <v>17</v>
      </c>
      <c r="F1489" s="126"/>
      <c r="G1489" s="126"/>
      <c r="H1489" s="126"/>
      <c r="I1489" s="143"/>
      <c r="J1489" s="74">
        <v>1</v>
      </c>
      <c r="K1489" s="145"/>
      <c r="L1489" s="143"/>
      <c r="M1489" s="143"/>
      <c r="N1489" s="143"/>
      <c r="O1489" s="143"/>
    </row>
    <row r="1490" spans="1:15" s="138" customFormat="1" ht="24.95" customHeight="1">
      <c r="A1490" s="67">
        <v>196</v>
      </c>
      <c r="B1490" s="68"/>
      <c r="C1490" s="141" t="s">
        <v>607</v>
      </c>
      <c r="D1490" s="74">
        <v>1</v>
      </c>
      <c r="E1490" s="74" t="s">
        <v>17</v>
      </c>
      <c r="F1490" s="126"/>
      <c r="G1490" s="126"/>
      <c r="H1490" s="126"/>
      <c r="I1490" s="143"/>
      <c r="J1490" s="74">
        <v>1</v>
      </c>
      <c r="K1490" s="145"/>
      <c r="L1490" s="143"/>
      <c r="M1490" s="143"/>
      <c r="N1490" s="143"/>
      <c r="O1490" s="143"/>
    </row>
    <row r="1491" spans="1:15" s="138" customFormat="1" ht="24.95" customHeight="1">
      <c r="A1491" s="67">
        <v>197</v>
      </c>
      <c r="B1491" s="68"/>
      <c r="C1491" s="141" t="s">
        <v>608</v>
      </c>
      <c r="D1491" s="74">
        <v>1</v>
      </c>
      <c r="E1491" s="74" t="s">
        <v>17</v>
      </c>
      <c r="F1491" s="126"/>
      <c r="G1491" s="126"/>
      <c r="H1491" s="126"/>
      <c r="I1491" s="143"/>
      <c r="J1491" s="74">
        <v>1</v>
      </c>
      <c r="K1491" s="145"/>
      <c r="L1491" s="143"/>
      <c r="M1491" s="143"/>
      <c r="N1491" s="143"/>
      <c r="O1491" s="143"/>
    </row>
    <row r="1492" spans="1:15" s="138" customFormat="1" ht="24.95" customHeight="1">
      <c r="A1492" s="67">
        <v>198</v>
      </c>
      <c r="B1492" s="68"/>
      <c r="C1492" s="141" t="s">
        <v>609</v>
      </c>
      <c r="D1492" s="74">
        <v>1</v>
      </c>
      <c r="E1492" s="74" t="s">
        <v>17</v>
      </c>
      <c r="F1492" s="126"/>
      <c r="G1492" s="126"/>
      <c r="H1492" s="126"/>
      <c r="I1492" s="143"/>
      <c r="J1492" s="74">
        <v>1</v>
      </c>
      <c r="K1492" s="145"/>
      <c r="L1492" s="143"/>
      <c r="M1492" s="143"/>
      <c r="N1492" s="143"/>
      <c r="O1492" s="143"/>
    </row>
    <row r="1493" spans="1:15" s="138" customFormat="1" ht="24.95" customHeight="1">
      <c r="A1493" s="67">
        <v>199</v>
      </c>
      <c r="B1493" s="68"/>
      <c r="C1493" s="141" t="s">
        <v>610</v>
      </c>
      <c r="D1493" s="74">
        <v>1</v>
      </c>
      <c r="E1493" s="74" t="s">
        <v>17</v>
      </c>
      <c r="F1493" s="126"/>
      <c r="G1493" s="126"/>
      <c r="H1493" s="126"/>
      <c r="I1493" s="143"/>
      <c r="J1493" s="74">
        <v>1</v>
      </c>
      <c r="K1493" s="145"/>
      <c r="L1493" s="143"/>
      <c r="M1493" s="143"/>
      <c r="N1493" s="143"/>
      <c r="O1493" s="143"/>
    </row>
    <row r="1494" spans="1:15" s="140" customFormat="1" ht="24.95" customHeight="1">
      <c r="A1494" s="67">
        <v>200</v>
      </c>
      <c r="B1494" s="68"/>
      <c r="C1494" s="141" t="s">
        <v>611</v>
      </c>
      <c r="D1494" s="74">
        <v>1</v>
      </c>
      <c r="E1494" s="74" t="s">
        <v>17</v>
      </c>
      <c r="F1494" s="126"/>
      <c r="G1494" s="126"/>
      <c r="H1494" s="126"/>
      <c r="I1494" s="149"/>
      <c r="J1494" s="74">
        <v>1</v>
      </c>
      <c r="K1494" s="150"/>
      <c r="L1494" s="149"/>
      <c r="M1494" s="149"/>
      <c r="N1494" s="149"/>
      <c r="O1494" s="149"/>
    </row>
    <row r="1495" spans="1:15" s="138" customFormat="1" ht="24.95" customHeight="1">
      <c r="A1495" s="67">
        <v>201</v>
      </c>
      <c r="B1495" s="68"/>
      <c r="C1495" s="141" t="s">
        <v>612</v>
      </c>
      <c r="D1495" s="74">
        <v>1</v>
      </c>
      <c r="E1495" s="74" t="s">
        <v>17</v>
      </c>
      <c r="F1495" s="126"/>
      <c r="G1495" s="126"/>
      <c r="H1495" s="126"/>
      <c r="I1495" s="143"/>
      <c r="J1495" s="74">
        <v>1</v>
      </c>
      <c r="K1495" s="145"/>
      <c r="L1495" s="143"/>
      <c r="M1495" s="143"/>
      <c r="N1495" s="143"/>
      <c r="O1495" s="143"/>
    </row>
    <row r="1496" spans="1:15" s="140" customFormat="1" ht="24.95" customHeight="1">
      <c r="A1496" s="67">
        <v>202</v>
      </c>
      <c r="B1496" s="68"/>
      <c r="C1496" s="141" t="s">
        <v>613</v>
      </c>
      <c r="D1496" s="74">
        <v>1</v>
      </c>
      <c r="E1496" s="74" t="s">
        <v>17</v>
      </c>
      <c r="F1496" s="126"/>
      <c r="G1496" s="126"/>
      <c r="H1496" s="126"/>
      <c r="I1496" s="149"/>
      <c r="J1496" s="74">
        <v>1</v>
      </c>
      <c r="K1496" s="150"/>
      <c r="L1496" s="149"/>
      <c r="M1496" s="149"/>
      <c r="N1496" s="149"/>
      <c r="O1496" s="149"/>
    </row>
    <row r="1497" spans="1:15" s="138" customFormat="1" ht="24.95" customHeight="1">
      <c r="A1497" s="67">
        <v>203</v>
      </c>
      <c r="B1497" s="68"/>
      <c r="C1497" s="141" t="s">
        <v>614</v>
      </c>
      <c r="D1497" s="74">
        <v>1</v>
      </c>
      <c r="E1497" s="74" t="s">
        <v>17</v>
      </c>
      <c r="F1497" s="126"/>
      <c r="G1497" s="126"/>
      <c r="H1497" s="126"/>
      <c r="I1497" s="143"/>
      <c r="J1497" s="74">
        <v>1</v>
      </c>
      <c r="K1497" s="145"/>
      <c r="L1497" s="143"/>
      <c r="M1497" s="143"/>
      <c r="N1497" s="143"/>
      <c r="O1497" s="143"/>
    </row>
    <row r="1498" spans="1:15" s="140" customFormat="1" ht="24.95" customHeight="1">
      <c r="A1498" s="67">
        <v>204</v>
      </c>
      <c r="B1498" s="68"/>
      <c r="C1498" s="141" t="s">
        <v>615</v>
      </c>
      <c r="D1498" s="74">
        <v>1</v>
      </c>
      <c r="E1498" s="74" t="s">
        <v>17</v>
      </c>
      <c r="F1498" s="126"/>
      <c r="G1498" s="126"/>
      <c r="H1498" s="126"/>
      <c r="I1498" s="149"/>
      <c r="J1498" s="74">
        <v>1</v>
      </c>
      <c r="K1498" s="150"/>
      <c r="L1498" s="149"/>
      <c r="M1498" s="149"/>
      <c r="N1498" s="149"/>
      <c r="O1498" s="149"/>
    </row>
    <row r="1499" spans="1:15" s="138" customFormat="1" ht="24.95" customHeight="1">
      <c r="A1499" s="67">
        <v>205</v>
      </c>
      <c r="B1499" s="68"/>
      <c r="C1499" s="141" t="s">
        <v>616</v>
      </c>
      <c r="D1499" s="74">
        <v>1</v>
      </c>
      <c r="E1499" s="74" t="s">
        <v>17</v>
      </c>
      <c r="F1499" s="126"/>
      <c r="G1499" s="126"/>
      <c r="H1499" s="126"/>
      <c r="I1499" s="143"/>
      <c r="J1499" s="74">
        <v>1</v>
      </c>
      <c r="K1499" s="145"/>
      <c r="L1499" s="143"/>
      <c r="M1499" s="143"/>
      <c r="N1499" s="143"/>
      <c r="O1499" s="143"/>
    </row>
    <row r="1500" spans="1:15" s="140" customFormat="1" ht="24.95" customHeight="1">
      <c r="A1500" s="67">
        <v>206</v>
      </c>
      <c r="B1500" s="68"/>
      <c r="C1500" s="141" t="s">
        <v>617</v>
      </c>
      <c r="D1500" s="74">
        <v>1</v>
      </c>
      <c r="E1500" s="74" t="s">
        <v>17</v>
      </c>
      <c r="F1500" s="126"/>
      <c r="G1500" s="126"/>
      <c r="H1500" s="126"/>
      <c r="I1500" s="149"/>
      <c r="J1500" s="74">
        <v>1</v>
      </c>
      <c r="K1500" s="150"/>
      <c r="L1500" s="149"/>
      <c r="M1500" s="149"/>
      <c r="N1500" s="149"/>
      <c r="O1500" s="149"/>
    </row>
    <row r="1501" spans="1:15" s="138" customFormat="1" ht="24.95" customHeight="1">
      <c r="A1501" s="67">
        <v>207</v>
      </c>
      <c r="B1501" s="68"/>
      <c r="C1501" s="141" t="s">
        <v>618</v>
      </c>
      <c r="D1501" s="74">
        <v>1</v>
      </c>
      <c r="E1501" s="74" t="s">
        <v>17</v>
      </c>
      <c r="F1501" s="126"/>
      <c r="G1501" s="126"/>
      <c r="H1501" s="126"/>
      <c r="I1501" s="143"/>
      <c r="J1501" s="74">
        <v>1</v>
      </c>
      <c r="K1501" s="145"/>
      <c r="L1501" s="143"/>
      <c r="M1501" s="143"/>
      <c r="N1501" s="143"/>
      <c r="O1501" s="143"/>
    </row>
    <row r="1502" spans="1:15" s="138" customFormat="1" ht="24.95" customHeight="1">
      <c r="A1502" s="67">
        <v>208</v>
      </c>
      <c r="B1502" s="68"/>
      <c r="C1502" s="141" t="s">
        <v>619</v>
      </c>
      <c r="D1502" s="74">
        <v>1</v>
      </c>
      <c r="E1502" s="74" t="s">
        <v>17</v>
      </c>
      <c r="F1502" s="126"/>
      <c r="G1502" s="126"/>
      <c r="H1502" s="126"/>
      <c r="I1502" s="143"/>
      <c r="J1502" s="74">
        <v>1</v>
      </c>
      <c r="K1502" s="145"/>
      <c r="L1502" s="143"/>
      <c r="M1502" s="143"/>
      <c r="N1502" s="143"/>
      <c r="O1502" s="143"/>
    </row>
    <row r="1503" spans="1:15" s="138" customFormat="1" ht="24.95" customHeight="1">
      <c r="A1503" s="67">
        <v>209</v>
      </c>
      <c r="B1503" s="68"/>
      <c r="C1503" s="141" t="s">
        <v>620</v>
      </c>
      <c r="D1503" s="74">
        <v>1</v>
      </c>
      <c r="E1503" s="74" t="s">
        <v>17</v>
      </c>
      <c r="F1503" s="126"/>
      <c r="G1503" s="126"/>
      <c r="H1503" s="126"/>
      <c r="I1503" s="143"/>
      <c r="J1503" s="74">
        <v>1</v>
      </c>
      <c r="K1503" s="145"/>
      <c r="L1503" s="143"/>
      <c r="M1503" s="143"/>
      <c r="N1503" s="143"/>
      <c r="O1503" s="143"/>
    </row>
    <row r="1504" spans="1:15" s="138" customFormat="1" ht="24.95" customHeight="1">
      <c r="A1504" s="67">
        <v>210</v>
      </c>
      <c r="B1504" s="68"/>
      <c r="C1504" s="141" t="s">
        <v>621</v>
      </c>
      <c r="D1504" s="74">
        <v>1</v>
      </c>
      <c r="E1504" s="74" t="s">
        <v>17</v>
      </c>
      <c r="F1504" s="126"/>
      <c r="G1504" s="126"/>
      <c r="H1504" s="126"/>
      <c r="I1504" s="143"/>
      <c r="J1504" s="74">
        <v>1</v>
      </c>
      <c r="K1504" s="145"/>
      <c r="L1504" s="143"/>
      <c r="M1504" s="143"/>
      <c r="N1504" s="143"/>
      <c r="O1504" s="143"/>
    </row>
    <row r="1505" spans="1:15" s="138" customFormat="1" ht="24.95" customHeight="1">
      <c r="A1505" s="67">
        <v>211</v>
      </c>
      <c r="B1505" s="68"/>
      <c r="C1505" s="141" t="s">
        <v>622</v>
      </c>
      <c r="D1505" s="74">
        <v>1</v>
      </c>
      <c r="E1505" s="74" t="s">
        <v>17</v>
      </c>
      <c r="F1505" s="126"/>
      <c r="G1505" s="126"/>
      <c r="H1505" s="126"/>
      <c r="I1505" s="143"/>
      <c r="J1505" s="74">
        <v>1</v>
      </c>
      <c r="K1505" s="145"/>
      <c r="L1505" s="143"/>
      <c r="M1505" s="143"/>
      <c r="N1505" s="143"/>
      <c r="O1505" s="143"/>
    </row>
    <row r="1506" spans="1:15" s="138" customFormat="1" ht="24.95" customHeight="1">
      <c r="A1506" s="67">
        <v>212</v>
      </c>
      <c r="B1506" s="68"/>
      <c r="C1506" s="141" t="s">
        <v>623</v>
      </c>
      <c r="D1506" s="74">
        <v>1</v>
      </c>
      <c r="E1506" s="74" t="s">
        <v>17</v>
      </c>
      <c r="F1506" s="126"/>
      <c r="G1506" s="126"/>
      <c r="H1506" s="126"/>
      <c r="I1506" s="143"/>
      <c r="J1506" s="74">
        <v>1</v>
      </c>
      <c r="K1506" s="145"/>
      <c r="L1506" s="143"/>
      <c r="M1506" s="143"/>
      <c r="N1506" s="143"/>
      <c r="O1506" s="143"/>
    </row>
    <row r="1507" spans="1:15" s="138" customFormat="1" ht="24.95" customHeight="1">
      <c r="A1507" s="67">
        <v>213</v>
      </c>
      <c r="B1507" s="68"/>
      <c r="C1507" s="141" t="s">
        <v>624</v>
      </c>
      <c r="D1507" s="74">
        <v>1</v>
      </c>
      <c r="E1507" s="74" t="s">
        <v>17</v>
      </c>
      <c r="F1507" s="126"/>
      <c r="G1507" s="126"/>
      <c r="H1507" s="126"/>
      <c r="I1507" s="143"/>
      <c r="J1507" s="74">
        <v>1</v>
      </c>
      <c r="K1507" s="145"/>
      <c r="L1507" s="143"/>
      <c r="M1507" s="143"/>
      <c r="N1507" s="143"/>
      <c r="O1507" s="143"/>
    </row>
    <row r="1508" spans="1:15" s="138" customFormat="1" ht="24.95" customHeight="1">
      <c r="A1508" s="67">
        <v>214</v>
      </c>
      <c r="B1508" s="68"/>
      <c r="C1508" s="141" t="s">
        <v>625</v>
      </c>
      <c r="D1508" s="74">
        <v>1</v>
      </c>
      <c r="E1508" s="74" t="s">
        <v>17</v>
      </c>
      <c r="F1508" s="126"/>
      <c r="G1508" s="126"/>
      <c r="H1508" s="126"/>
      <c r="I1508" s="143"/>
      <c r="J1508" s="74">
        <v>1</v>
      </c>
      <c r="K1508" s="145"/>
      <c r="L1508" s="143"/>
      <c r="M1508" s="143"/>
      <c r="N1508" s="143"/>
      <c r="O1508" s="143"/>
    </row>
    <row r="1509" spans="1:15" s="138" customFormat="1" ht="24.95" customHeight="1">
      <c r="A1509" s="67">
        <v>215</v>
      </c>
      <c r="B1509" s="68"/>
      <c r="C1509" s="141" t="s">
        <v>626</v>
      </c>
      <c r="D1509" s="74">
        <v>1</v>
      </c>
      <c r="E1509" s="74" t="s">
        <v>17</v>
      </c>
      <c r="F1509" s="126"/>
      <c r="G1509" s="126"/>
      <c r="H1509" s="126"/>
      <c r="I1509" s="143"/>
      <c r="J1509" s="74">
        <v>1</v>
      </c>
      <c r="K1509" s="145"/>
      <c r="L1509" s="143"/>
      <c r="M1509" s="143"/>
      <c r="N1509" s="143"/>
      <c r="O1509" s="143"/>
    </row>
    <row r="1510" spans="1:15" s="138" customFormat="1" ht="24.95" customHeight="1">
      <c r="A1510" s="67">
        <v>216</v>
      </c>
      <c r="B1510" s="68"/>
      <c r="C1510" s="141" t="s">
        <v>627</v>
      </c>
      <c r="D1510" s="74">
        <v>1</v>
      </c>
      <c r="E1510" s="74" t="s">
        <v>17</v>
      </c>
      <c r="F1510" s="126"/>
      <c r="G1510" s="126"/>
      <c r="H1510" s="126"/>
      <c r="I1510" s="143"/>
      <c r="J1510" s="74">
        <v>1</v>
      </c>
      <c r="K1510" s="145"/>
      <c r="L1510" s="143"/>
      <c r="M1510" s="143"/>
      <c r="N1510" s="143"/>
      <c r="O1510" s="143"/>
    </row>
    <row r="1511" spans="1:15" s="138" customFormat="1" ht="24.95" customHeight="1">
      <c r="A1511" s="67">
        <v>217</v>
      </c>
      <c r="B1511" s="68"/>
      <c r="C1511" s="141" t="s">
        <v>628</v>
      </c>
      <c r="D1511" s="74">
        <v>1</v>
      </c>
      <c r="E1511" s="74" t="s">
        <v>17</v>
      </c>
      <c r="F1511" s="126"/>
      <c r="G1511" s="126"/>
      <c r="H1511" s="126"/>
      <c r="I1511" s="143"/>
      <c r="J1511" s="74">
        <v>1</v>
      </c>
      <c r="K1511" s="145"/>
      <c r="L1511" s="143"/>
      <c r="M1511" s="143"/>
      <c r="N1511" s="143"/>
      <c r="O1511" s="143"/>
    </row>
    <row r="1512" spans="1:15" s="138" customFormat="1" ht="24.95" customHeight="1">
      <c r="A1512" s="67">
        <v>218</v>
      </c>
      <c r="B1512" s="68"/>
      <c r="C1512" s="141" t="s">
        <v>629</v>
      </c>
      <c r="D1512" s="74">
        <v>1</v>
      </c>
      <c r="E1512" s="74" t="s">
        <v>17</v>
      </c>
      <c r="F1512" s="126"/>
      <c r="G1512" s="126"/>
      <c r="H1512" s="126"/>
      <c r="I1512" s="143"/>
      <c r="J1512" s="74">
        <v>1</v>
      </c>
      <c r="K1512" s="145"/>
      <c r="L1512" s="143"/>
      <c r="M1512" s="143"/>
      <c r="N1512" s="143"/>
      <c r="O1512" s="143"/>
    </row>
    <row r="1513" spans="1:15" s="138" customFormat="1" ht="24.95" customHeight="1">
      <c r="A1513" s="67">
        <v>219</v>
      </c>
      <c r="B1513" s="68"/>
      <c r="C1513" s="141" t="s">
        <v>630</v>
      </c>
      <c r="D1513" s="74">
        <v>1</v>
      </c>
      <c r="E1513" s="74" t="s">
        <v>17</v>
      </c>
      <c r="F1513" s="126"/>
      <c r="G1513" s="126"/>
      <c r="H1513" s="126"/>
      <c r="I1513" s="143"/>
      <c r="J1513" s="74">
        <v>1</v>
      </c>
      <c r="K1513" s="145"/>
      <c r="L1513" s="143"/>
      <c r="M1513" s="143"/>
      <c r="N1513" s="143"/>
      <c r="O1513" s="143"/>
    </row>
    <row r="1514" spans="1:15" s="138" customFormat="1" ht="24.95" customHeight="1">
      <c r="A1514" s="67">
        <v>220</v>
      </c>
      <c r="B1514" s="68"/>
      <c r="C1514" s="141" t="s">
        <v>631</v>
      </c>
      <c r="D1514" s="74">
        <v>1</v>
      </c>
      <c r="E1514" s="74" t="s">
        <v>17</v>
      </c>
      <c r="F1514" s="126"/>
      <c r="G1514" s="126"/>
      <c r="H1514" s="126"/>
      <c r="I1514" s="143"/>
      <c r="J1514" s="74">
        <v>1</v>
      </c>
      <c r="K1514" s="145"/>
      <c r="L1514" s="143"/>
      <c r="M1514" s="143"/>
      <c r="N1514" s="143"/>
      <c r="O1514" s="143"/>
    </row>
    <row r="1515" spans="1:15" s="138" customFormat="1" ht="24.95" customHeight="1">
      <c r="A1515" s="67">
        <v>221</v>
      </c>
      <c r="B1515" s="68"/>
      <c r="C1515" s="141" t="s">
        <v>632</v>
      </c>
      <c r="D1515" s="74">
        <v>1</v>
      </c>
      <c r="E1515" s="74" t="s">
        <v>17</v>
      </c>
      <c r="F1515" s="126"/>
      <c r="G1515" s="126"/>
      <c r="H1515" s="126"/>
      <c r="I1515" s="143"/>
      <c r="J1515" s="74">
        <v>1</v>
      </c>
      <c r="K1515" s="145"/>
      <c r="L1515" s="143"/>
      <c r="M1515" s="143"/>
      <c r="N1515" s="143"/>
      <c r="O1515" s="143"/>
    </row>
    <row r="1516" spans="1:15" s="138" customFormat="1" ht="24.95" customHeight="1">
      <c r="A1516" s="67">
        <v>222</v>
      </c>
      <c r="B1516" s="68"/>
      <c r="C1516" s="141" t="s">
        <v>633</v>
      </c>
      <c r="D1516" s="74">
        <v>1</v>
      </c>
      <c r="E1516" s="74" t="s">
        <v>17</v>
      </c>
      <c r="F1516" s="126"/>
      <c r="G1516" s="126"/>
      <c r="H1516" s="126"/>
      <c r="I1516" s="143"/>
      <c r="J1516" s="74">
        <v>1</v>
      </c>
      <c r="K1516" s="145"/>
      <c r="L1516" s="143"/>
      <c r="M1516" s="143"/>
      <c r="N1516" s="143"/>
      <c r="O1516" s="143"/>
    </row>
    <row r="1517" spans="1:15" s="138" customFormat="1" ht="24.95" customHeight="1">
      <c r="A1517" s="67">
        <v>223</v>
      </c>
      <c r="B1517" s="68"/>
      <c r="C1517" s="141" t="s">
        <v>634</v>
      </c>
      <c r="D1517" s="74">
        <v>1</v>
      </c>
      <c r="E1517" s="74" t="s">
        <v>17</v>
      </c>
      <c r="F1517" s="126"/>
      <c r="G1517" s="126"/>
      <c r="H1517" s="126"/>
      <c r="I1517" s="143"/>
      <c r="J1517" s="74">
        <v>1</v>
      </c>
      <c r="K1517" s="145"/>
      <c r="L1517" s="143"/>
      <c r="M1517" s="143"/>
      <c r="N1517" s="143"/>
      <c r="O1517" s="143"/>
    </row>
    <row r="1518" spans="1:15" s="138" customFormat="1" ht="24.95" customHeight="1">
      <c r="A1518" s="67">
        <v>224</v>
      </c>
      <c r="B1518" s="68"/>
      <c r="C1518" s="141" t="s">
        <v>635</v>
      </c>
      <c r="D1518" s="74">
        <v>1</v>
      </c>
      <c r="E1518" s="74" t="s">
        <v>17</v>
      </c>
      <c r="F1518" s="126"/>
      <c r="G1518" s="126"/>
      <c r="H1518" s="126"/>
      <c r="I1518" s="143"/>
      <c r="J1518" s="74">
        <v>1</v>
      </c>
      <c r="K1518" s="145"/>
      <c r="L1518" s="143"/>
      <c r="M1518" s="143"/>
      <c r="N1518" s="143"/>
      <c r="O1518" s="143"/>
    </row>
    <row r="1519" spans="1:15" s="138" customFormat="1" ht="24.95" customHeight="1">
      <c r="A1519" s="67">
        <v>225</v>
      </c>
      <c r="B1519" s="68"/>
      <c r="C1519" s="141" t="s">
        <v>636</v>
      </c>
      <c r="D1519" s="74">
        <v>1</v>
      </c>
      <c r="E1519" s="74" t="s">
        <v>17</v>
      </c>
      <c r="F1519" s="126"/>
      <c r="G1519" s="126"/>
      <c r="H1519" s="126"/>
      <c r="I1519" s="143"/>
      <c r="J1519" s="74">
        <v>1</v>
      </c>
      <c r="K1519" s="145"/>
      <c r="L1519" s="143"/>
      <c r="M1519" s="143"/>
      <c r="N1519" s="143"/>
      <c r="O1519" s="143"/>
    </row>
    <row r="1520" spans="1:15" s="138" customFormat="1" ht="24.95" customHeight="1">
      <c r="A1520" s="67">
        <v>226</v>
      </c>
      <c r="B1520" s="68"/>
      <c r="C1520" s="141" t="s">
        <v>637</v>
      </c>
      <c r="D1520" s="74">
        <v>1</v>
      </c>
      <c r="E1520" s="74" t="s">
        <v>17</v>
      </c>
      <c r="F1520" s="126"/>
      <c r="G1520" s="126"/>
      <c r="H1520" s="126"/>
      <c r="I1520" s="143"/>
      <c r="J1520" s="74">
        <v>1</v>
      </c>
      <c r="K1520" s="145"/>
      <c r="L1520" s="143"/>
      <c r="M1520" s="143"/>
      <c r="N1520" s="143"/>
      <c r="O1520" s="143"/>
    </row>
    <row r="1521" spans="1:15" s="138" customFormat="1" ht="24.95" customHeight="1">
      <c r="A1521" s="67">
        <v>227</v>
      </c>
      <c r="B1521" s="68"/>
      <c r="C1521" s="141" t="s">
        <v>638</v>
      </c>
      <c r="D1521" s="74">
        <v>1</v>
      </c>
      <c r="E1521" s="74" t="s">
        <v>17</v>
      </c>
      <c r="F1521" s="126"/>
      <c r="G1521" s="126"/>
      <c r="H1521" s="126"/>
      <c r="I1521" s="143"/>
      <c r="J1521" s="74">
        <v>1</v>
      </c>
      <c r="K1521" s="145"/>
      <c r="L1521" s="143"/>
      <c r="M1521" s="143"/>
      <c r="N1521" s="143"/>
      <c r="O1521" s="143"/>
    </row>
    <row r="1522" spans="1:15" s="138" customFormat="1" ht="24.95" customHeight="1">
      <c r="A1522" s="67">
        <v>228</v>
      </c>
      <c r="B1522" s="68"/>
      <c r="C1522" s="141" t="s">
        <v>639</v>
      </c>
      <c r="D1522" s="74">
        <v>1</v>
      </c>
      <c r="E1522" s="74" t="s">
        <v>17</v>
      </c>
      <c r="F1522" s="126"/>
      <c r="G1522" s="126"/>
      <c r="H1522" s="126"/>
      <c r="I1522" s="143"/>
      <c r="J1522" s="74">
        <v>1</v>
      </c>
      <c r="K1522" s="145"/>
      <c r="L1522" s="143"/>
      <c r="M1522" s="143"/>
      <c r="N1522" s="143"/>
      <c r="O1522" s="143"/>
    </row>
    <row r="1523" spans="1:15" s="138" customFormat="1" ht="24.95" customHeight="1">
      <c r="A1523" s="67">
        <v>229</v>
      </c>
      <c r="B1523" s="68"/>
      <c r="C1523" s="141" t="s">
        <v>640</v>
      </c>
      <c r="D1523" s="74">
        <v>1</v>
      </c>
      <c r="E1523" s="74" t="s">
        <v>17</v>
      </c>
      <c r="F1523" s="126"/>
      <c r="G1523" s="126"/>
      <c r="H1523" s="126"/>
      <c r="I1523" s="143"/>
      <c r="J1523" s="74">
        <v>1</v>
      </c>
      <c r="K1523" s="145"/>
      <c r="L1523" s="143"/>
      <c r="M1523" s="143"/>
      <c r="N1523" s="143"/>
      <c r="O1523" s="143"/>
    </row>
    <row r="1524" spans="1:15" s="138" customFormat="1" ht="24.95" customHeight="1">
      <c r="A1524" s="67">
        <v>230</v>
      </c>
      <c r="B1524" s="68"/>
      <c r="C1524" s="141" t="s">
        <v>641</v>
      </c>
      <c r="D1524" s="74">
        <v>1</v>
      </c>
      <c r="E1524" s="74" t="s">
        <v>17</v>
      </c>
      <c r="F1524" s="126"/>
      <c r="G1524" s="126"/>
      <c r="H1524" s="126"/>
      <c r="I1524" s="143"/>
      <c r="J1524" s="74">
        <v>1</v>
      </c>
      <c r="K1524" s="145"/>
      <c r="L1524" s="143"/>
      <c r="M1524" s="143"/>
      <c r="N1524" s="143"/>
      <c r="O1524" s="143"/>
    </row>
    <row r="1525" spans="1:15" s="138" customFormat="1" ht="24.95" customHeight="1">
      <c r="A1525" s="67">
        <v>231</v>
      </c>
      <c r="B1525" s="68"/>
      <c r="C1525" s="141" t="s">
        <v>642</v>
      </c>
      <c r="D1525" s="74">
        <v>1</v>
      </c>
      <c r="E1525" s="74" t="s">
        <v>17</v>
      </c>
      <c r="F1525" s="126"/>
      <c r="G1525" s="126"/>
      <c r="H1525" s="126"/>
      <c r="I1525" s="143"/>
      <c r="J1525" s="74">
        <v>1</v>
      </c>
      <c r="K1525" s="145"/>
      <c r="L1525" s="143"/>
      <c r="M1525" s="143"/>
      <c r="N1525" s="143"/>
      <c r="O1525" s="143"/>
    </row>
    <row r="1526" spans="1:15" s="138" customFormat="1" ht="24.95" customHeight="1">
      <c r="A1526" s="67">
        <v>232</v>
      </c>
      <c r="B1526" s="68"/>
      <c r="C1526" s="141" t="s">
        <v>643</v>
      </c>
      <c r="D1526" s="74">
        <v>1</v>
      </c>
      <c r="E1526" s="74" t="s">
        <v>17</v>
      </c>
      <c r="F1526" s="126"/>
      <c r="G1526" s="126"/>
      <c r="H1526" s="126"/>
      <c r="I1526" s="143"/>
      <c r="J1526" s="74">
        <v>1</v>
      </c>
      <c r="K1526" s="145"/>
      <c r="L1526" s="143"/>
      <c r="M1526" s="143"/>
      <c r="N1526" s="143"/>
      <c r="O1526" s="143"/>
    </row>
    <row r="1527" spans="1:15" s="138" customFormat="1" ht="24.95" customHeight="1">
      <c r="A1527" s="67">
        <v>233</v>
      </c>
      <c r="B1527" s="68"/>
      <c r="C1527" s="141" t="s">
        <v>644</v>
      </c>
      <c r="D1527" s="74">
        <v>1</v>
      </c>
      <c r="E1527" s="74" t="s">
        <v>17</v>
      </c>
      <c r="F1527" s="126"/>
      <c r="G1527" s="126"/>
      <c r="H1527" s="126"/>
      <c r="I1527" s="143"/>
      <c r="J1527" s="74">
        <v>1</v>
      </c>
      <c r="K1527" s="145"/>
      <c r="L1527" s="143"/>
      <c r="M1527" s="143"/>
      <c r="N1527" s="143"/>
      <c r="O1527" s="143"/>
    </row>
    <row r="1528" spans="1:15" s="138" customFormat="1" ht="24.95" customHeight="1">
      <c r="A1528" s="67">
        <v>234</v>
      </c>
      <c r="B1528" s="68"/>
      <c r="C1528" s="141" t="s">
        <v>645</v>
      </c>
      <c r="D1528" s="74">
        <v>1</v>
      </c>
      <c r="E1528" s="74" t="s">
        <v>17</v>
      </c>
      <c r="F1528" s="126"/>
      <c r="G1528" s="126"/>
      <c r="H1528" s="126"/>
      <c r="I1528" s="143"/>
      <c r="J1528" s="74">
        <v>1</v>
      </c>
      <c r="K1528" s="145"/>
      <c r="L1528" s="143"/>
      <c r="M1528" s="143"/>
      <c r="N1528" s="143"/>
      <c r="O1528" s="143"/>
    </row>
    <row r="1529" spans="1:15" s="138" customFormat="1" ht="24.95" customHeight="1">
      <c r="A1529" s="67">
        <v>235</v>
      </c>
      <c r="B1529" s="68"/>
      <c r="C1529" s="141" t="s">
        <v>646</v>
      </c>
      <c r="D1529" s="74">
        <v>1</v>
      </c>
      <c r="E1529" s="74" t="s">
        <v>17</v>
      </c>
      <c r="F1529" s="126"/>
      <c r="G1529" s="126"/>
      <c r="H1529" s="126"/>
      <c r="I1529" s="143"/>
      <c r="J1529" s="74">
        <v>1</v>
      </c>
      <c r="K1529" s="145"/>
      <c r="L1529" s="143"/>
      <c r="M1529" s="143"/>
      <c r="N1529" s="143"/>
      <c r="O1529" s="143"/>
    </row>
    <row r="1530" spans="1:15" s="138" customFormat="1" ht="24.95" customHeight="1">
      <c r="A1530" s="67">
        <v>236</v>
      </c>
      <c r="B1530" s="68"/>
      <c r="C1530" s="141" t="s">
        <v>647</v>
      </c>
      <c r="D1530" s="74">
        <v>1</v>
      </c>
      <c r="E1530" s="74" t="s">
        <v>17</v>
      </c>
      <c r="F1530" s="126"/>
      <c r="G1530" s="126"/>
      <c r="H1530" s="126"/>
      <c r="I1530" s="143"/>
      <c r="J1530" s="74">
        <v>1</v>
      </c>
      <c r="K1530" s="145"/>
      <c r="L1530" s="143"/>
      <c r="M1530" s="143"/>
      <c r="N1530" s="143"/>
      <c r="O1530" s="143"/>
    </row>
    <row r="1531" spans="1:15" s="138" customFormat="1" ht="24.95" customHeight="1">
      <c r="A1531" s="67">
        <v>237</v>
      </c>
      <c r="B1531" s="68"/>
      <c r="C1531" s="141" t="s">
        <v>648</v>
      </c>
      <c r="D1531" s="74">
        <v>1</v>
      </c>
      <c r="E1531" s="74" t="s">
        <v>17</v>
      </c>
      <c r="F1531" s="126"/>
      <c r="G1531" s="126"/>
      <c r="H1531" s="126"/>
      <c r="I1531" s="143"/>
      <c r="J1531" s="74">
        <v>1</v>
      </c>
      <c r="K1531" s="145"/>
      <c r="L1531" s="143"/>
      <c r="M1531" s="143"/>
      <c r="N1531" s="143"/>
      <c r="O1531" s="143"/>
    </row>
    <row r="1532" spans="1:15" s="138" customFormat="1" ht="24.95" customHeight="1">
      <c r="A1532" s="67">
        <v>238</v>
      </c>
      <c r="B1532" s="68"/>
      <c r="C1532" s="141" t="s">
        <v>649</v>
      </c>
      <c r="D1532" s="74">
        <v>1</v>
      </c>
      <c r="E1532" s="74" t="s">
        <v>17</v>
      </c>
      <c r="F1532" s="126"/>
      <c r="G1532" s="126"/>
      <c r="H1532" s="126"/>
      <c r="I1532" s="143"/>
      <c r="J1532" s="74">
        <v>1</v>
      </c>
      <c r="K1532" s="145"/>
      <c r="L1532" s="143"/>
      <c r="M1532" s="143"/>
      <c r="N1532" s="143"/>
      <c r="O1532" s="143"/>
    </row>
    <row r="1533" spans="1:15" s="138" customFormat="1" ht="24.95" customHeight="1">
      <c r="A1533" s="67">
        <v>239</v>
      </c>
      <c r="B1533" s="68"/>
      <c r="C1533" s="141" t="s">
        <v>650</v>
      </c>
      <c r="D1533" s="74">
        <v>1</v>
      </c>
      <c r="E1533" s="74" t="s">
        <v>17</v>
      </c>
      <c r="F1533" s="126"/>
      <c r="G1533" s="126"/>
      <c r="H1533" s="126"/>
      <c r="I1533" s="143"/>
      <c r="J1533" s="74">
        <v>1</v>
      </c>
      <c r="K1533" s="145"/>
      <c r="L1533" s="143"/>
      <c r="M1533" s="143"/>
      <c r="N1533" s="143"/>
      <c r="O1533" s="143"/>
    </row>
    <row r="1534" spans="1:15" s="138" customFormat="1" ht="24.95" customHeight="1">
      <c r="A1534" s="67">
        <v>240</v>
      </c>
      <c r="B1534" s="68"/>
      <c r="C1534" s="141" t="s">
        <v>651</v>
      </c>
      <c r="D1534" s="74">
        <v>1</v>
      </c>
      <c r="E1534" s="74" t="s">
        <v>17</v>
      </c>
      <c r="F1534" s="126"/>
      <c r="G1534" s="126"/>
      <c r="H1534" s="126"/>
      <c r="I1534" s="143"/>
      <c r="J1534" s="74">
        <v>1</v>
      </c>
      <c r="K1534" s="145"/>
      <c r="L1534" s="143"/>
      <c r="M1534" s="143"/>
      <c r="N1534" s="143"/>
      <c r="O1534" s="143"/>
    </row>
    <row r="1535" spans="1:15" s="138" customFormat="1" ht="24.95" customHeight="1">
      <c r="A1535" s="67">
        <v>241</v>
      </c>
      <c r="B1535" s="68"/>
      <c r="C1535" s="141" t="s">
        <v>652</v>
      </c>
      <c r="D1535" s="74">
        <v>1</v>
      </c>
      <c r="E1535" s="74" t="s">
        <v>17</v>
      </c>
      <c r="F1535" s="126"/>
      <c r="G1535" s="126"/>
      <c r="H1535" s="126"/>
      <c r="I1535" s="143"/>
      <c r="J1535" s="74">
        <v>1</v>
      </c>
      <c r="K1535" s="145"/>
      <c r="L1535" s="143"/>
      <c r="M1535" s="143"/>
      <c r="N1535" s="143"/>
      <c r="O1535" s="143"/>
    </row>
    <row r="1536" spans="1:15" s="138" customFormat="1" ht="24.95" customHeight="1">
      <c r="A1536" s="67">
        <v>242</v>
      </c>
      <c r="B1536" s="68"/>
      <c r="C1536" s="141" t="s">
        <v>653</v>
      </c>
      <c r="D1536" s="74">
        <v>1</v>
      </c>
      <c r="E1536" s="74" t="s">
        <v>17</v>
      </c>
      <c r="F1536" s="126"/>
      <c r="G1536" s="126"/>
      <c r="H1536" s="126"/>
      <c r="I1536" s="143"/>
      <c r="J1536" s="74">
        <v>1</v>
      </c>
      <c r="K1536" s="145"/>
      <c r="L1536" s="143"/>
      <c r="M1536" s="143"/>
      <c r="N1536" s="143"/>
      <c r="O1536" s="143"/>
    </row>
    <row r="1537" spans="1:15" s="138" customFormat="1" ht="24.95" customHeight="1">
      <c r="A1537" s="67">
        <v>243</v>
      </c>
      <c r="B1537" s="68"/>
      <c r="C1537" s="141" t="s">
        <v>654</v>
      </c>
      <c r="D1537" s="74">
        <v>1</v>
      </c>
      <c r="E1537" s="74" t="s">
        <v>17</v>
      </c>
      <c r="F1537" s="126"/>
      <c r="G1537" s="126"/>
      <c r="H1537" s="126"/>
      <c r="I1537" s="143"/>
      <c r="J1537" s="74">
        <v>1</v>
      </c>
      <c r="K1537" s="145"/>
      <c r="L1537" s="143"/>
      <c r="M1537" s="143"/>
      <c r="N1537" s="143"/>
      <c r="O1537" s="143"/>
    </row>
    <row r="1538" spans="1:15" s="138" customFormat="1" ht="24.95" customHeight="1">
      <c r="A1538" s="67">
        <v>244</v>
      </c>
      <c r="B1538" s="68"/>
      <c r="C1538" s="141" t="s">
        <v>655</v>
      </c>
      <c r="D1538" s="74">
        <v>1</v>
      </c>
      <c r="E1538" s="74" t="s">
        <v>17</v>
      </c>
      <c r="F1538" s="126"/>
      <c r="G1538" s="126"/>
      <c r="H1538" s="126"/>
      <c r="I1538" s="143"/>
      <c r="J1538" s="74">
        <v>1</v>
      </c>
      <c r="K1538" s="145"/>
      <c r="L1538" s="143"/>
      <c r="M1538" s="143"/>
      <c r="N1538" s="143"/>
      <c r="O1538" s="143"/>
    </row>
    <row r="1539" spans="1:15" s="138" customFormat="1" ht="24.95" customHeight="1">
      <c r="A1539" s="67">
        <v>245</v>
      </c>
      <c r="B1539" s="68"/>
      <c r="C1539" s="141" t="s">
        <v>656</v>
      </c>
      <c r="D1539" s="74">
        <v>1</v>
      </c>
      <c r="E1539" s="74" t="s">
        <v>17</v>
      </c>
      <c r="F1539" s="126"/>
      <c r="G1539" s="126"/>
      <c r="H1539" s="126"/>
      <c r="I1539" s="143"/>
      <c r="J1539" s="74">
        <v>1</v>
      </c>
      <c r="K1539" s="145"/>
      <c r="L1539" s="143"/>
      <c r="M1539" s="143"/>
      <c r="N1539" s="143"/>
      <c r="O1539" s="143"/>
    </row>
    <row r="1540" spans="1:15" s="138" customFormat="1" ht="24.95" customHeight="1">
      <c r="A1540" s="67">
        <v>246</v>
      </c>
      <c r="B1540" s="68"/>
      <c r="C1540" s="141" t="s">
        <v>657</v>
      </c>
      <c r="D1540" s="74">
        <v>1</v>
      </c>
      <c r="E1540" s="74" t="s">
        <v>17</v>
      </c>
      <c r="F1540" s="126"/>
      <c r="G1540" s="126"/>
      <c r="H1540" s="126"/>
      <c r="I1540" s="143"/>
      <c r="J1540" s="74">
        <v>1</v>
      </c>
      <c r="K1540" s="145"/>
      <c r="L1540" s="143"/>
      <c r="M1540" s="143"/>
      <c r="N1540" s="143"/>
      <c r="O1540" s="143"/>
    </row>
    <row r="1541" spans="1:15" s="138" customFormat="1" ht="24.95" customHeight="1">
      <c r="A1541" s="67">
        <v>247</v>
      </c>
      <c r="B1541" s="68"/>
      <c r="C1541" s="141" t="s">
        <v>658</v>
      </c>
      <c r="D1541" s="74">
        <v>1</v>
      </c>
      <c r="E1541" s="74" t="s">
        <v>17</v>
      </c>
      <c r="F1541" s="126"/>
      <c r="G1541" s="126"/>
      <c r="H1541" s="126"/>
      <c r="I1541" s="143"/>
      <c r="J1541" s="74">
        <v>1</v>
      </c>
      <c r="K1541" s="145"/>
      <c r="L1541" s="143"/>
      <c r="M1541" s="143"/>
      <c r="N1541" s="143"/>
      <c r="O1541" s="143"/>
    </row>
    <row r="1542" spans="1:15" s="138" customFormat="1" ht="24.95" customHeight="1">
      <c r="A1542" s="67">
        <v>248</v>
      </c>
      <c r="B1542" s="68"/>
      <c r="C1542" s="141" t="s">
        <v>659</v>
      </c>
      <c r="D1542" s="74">
        <v>1</v>
      </c>
      <c r="E1542" s="74" t="s">
        <v>17</v>
      </c>
      <c r="F1542" s="126"/>
      <c r="G1542" s="126"/>
      <c r="H1542" s="126"/>
      <c r="I1542" s="143"/>
      <c r="J1542" s="74">
        <v>1</v>
      </c>
      <c r="K1542" s="145"/>
      <c r="L1542" s="143"/>
      <c r="M1542" s="143"/>
      <c r="N1542" s="143"/>
      <c r="O1542" s="143"/>
    </row>
    <row r="1543" spans="1:15" s="138" customFormat="1" ht="24.95" customHeight="1">
      <c r="A1543" s="67">
        <v>249</v>
      </c>
      <c r="B1543" s="68"/>
      <c r="C1543" s="141" t="s">
        <v>660</v>
      </c>
      <c r="D1543" s="74">
        <v>1</v>
      </c>
      <c r="E1543" s="74" t="s">
        <v>17</v>
      </c>
      <c r="F1543" s="126"/>
      <c r="G1543" s="126"/>
      <c r="H1543" s="126"/>
      <c r="I1543" s="143"/>
      <c r="J1543" s="74">
        <v>1</v>
      </c>
      <c r="K1543" s="145"/>
      <c r="L1543" s="143"/>
      <c r="M1543" s="143"/>
      <c r="N1543" s="143"/>
      <c r="O1543" s="143"/>
    </row>
    <row r="1544" spans="1:15" s="138" customFormat="1" ht="24.95" customHeight="1">
      <c r="A1544" s="67">
        <v>250</v>
      </c>
      <c r="B1544" s="68"/>
      <c r="C1544" s="141" t="s">
        <v>661</v>
      </c>
      <c r="D1544" s="74">
        <v>1</v>
      </c>
      <c r="E1544" s="74" t="s">
        <v>17</v>
      </c>
      <c r="F1544" s="126"/>
      <c r="G1544" s="126"/>
      <c r="H1544" s="126"/>
      <c r="I1544" s="143"/>
      <c r="J1544" s="74">
        <v>1</v>
      </c>
      <c r="K1544" s="145"/>
      <c r="L1544" s="143"/>
      <c r="M1544" s="143"/>
      <c r="N1544" s="143"/>
      <c r="O1544" s="143"/>
    </row>
    <row r="1545" spans="1:15" s="138" customFormat="1" ht="24.95" customHeight="1">
      <c r="A1545" s="67">
        <v>251</v>
      </c>
      <c r="B1545" s="68"/>
      <c r="C1545" s="141" t="s">
        <v>662</v>
      </c>
      <c r="D1545" s="74">
        <v>1</v>
      </c>
      <c r="E1545" s="74" t="s">
        <v>17</v>
      </c>
      <c r="F1545" s="126"/>
      <c r="G1545" s="126"/>
      <c r="H1545" s="126"/>
      <c r="I1545" s="143"/>
      <c r="J1545" s="74">
        <v>1</v>
      </c>
      <c r="K1545" s="145"/>
      <c r="L1545" s="143"/>
      <c r="M1545" s="143"/>
      <c r="N1545" s="143"/>
      <c r="O1545" s="143"/>
    </row>
    <row r="1546" spans="1:15" s="138" customFormat="1" ht="24.95" customHeight="1">
      <c r="A1546" s="67">
        <v>252</v>
      </c>
      <c r="B1546" s="68"/>
      <c r="C1546" s="141" t="s">
        <v>663</v>
      </c>
      <c r="D1546" s="74">
        <v>1</v>
      </c>
      <c r="E1546" s="74" t="s">
        <v>17</v>
      </c>
      <c r="F1546" s="126"/>
      <c r="G1546" s="126"/>
      <c r="H1546" s="126"/>
      <c r="I1546" s="143"/>
      <c r="J1546" s="74">
        <v>1</v>
      </c>
      <c r="K1546" s="145"/>
      <c r="L1546" s="143"/>
      <c r="M1546" s="143"/>
      <c r="N1546" s="143"/>
      <c r="O1546" s="143"/>
    </row>
    <row r="1547" spans="1:15" s="138" customFormat="1" ht="24.95" customHeight="1">
      <c r="A1547" s="67">
        <v>253</v>
      </c>
      <c r="B1547" s="68"/>
      <c r="C1547" s="141" t="s">
        <v>664</v>
      </c>
      <c r="D1547" s="74">
        <v>1</v>
      </c>
      <c r="E1547" s="74" t="s">
        <v>17</v>
      </c>
      <c r="F1547" s="126"/>
      <c r="G1547" s="126"/>
      <c r="H1547" s="126"/>
      <c r="I1547" s="143"/>
      <c r="J1547" s="74">
        <v>1</v>
      </c>
      <c r="K1547" s="145"/>
      <c r="L1547" s="143"/>
      <c r="M1547" s="143"/>
      <c r="N1547" s="143"/>
      <c r="O1547" s="143"/>
    </row>
    <row r="1548" spans="1:15" s="138" customFormat="1" ht="24.95" customHeight="1">
      <c r="A1548" s="67">
        <v>254</v>
      </c>
      <c r="B1548" s="68"/>
      <c r="C1548" s="141" t="s">
        <v>665</v>
      </c>
      <c r="D1548" s="74">
        <v>1</v>
      </c>
      <c r="E1548" s="74" t="s">
        <v>17</v>
      </c>
      <c r="F1548" s="126"/>
      <c r="G1548" s="126"/>
      <c r="H1548" s="126"/>
      <c r="I1548" s="143"/>
      <c r="J1548" s="74">
        <v>1</v>
      </c>
      <c r="K1548" s="145"/>
      <c r="L1548" s="143"/>
      <c r="M1548" s="143"/>
      <c r="N1548" s="143"/>
      <c r="O1548" s="143"/>
    </row>
    <row r="1549" spans="1:15" s="138" customFormat="1" ht="24.95" customHeight="1">
      <c r="A1549" s="67">
        <v>255</v>
      </c>
      <c r="B1549" s="68"/>
      <c r="C1549" s="141" t="s">
        <v>666</v>
      </c>
      <c r="D1549" s="74">
        <v>1</v>
      </c>
      <c r="E1549" s="74" t="s">
        <v>17</v>
      </c>
      <c r="F1549" s="126"/>
      <c r="G1549" s="126"/>
      <c r="H1549" s="126"/>
      <c r="I1549" s="143"/>
      <c r="J1549" s="74">
        <v>1</v>
      </c>
      <c r="K1549" s="145"/>
      <c r="L1549" s="143"/>
      <c r="M1549" s="143"/>
      <c r="N1549" s="143"/>
      <c r="O1549" s="143"/>
    </row>
    <row r="1550" spans="1:15" s="138" customFormat="1" ht="24.95" customHeight="1">
      <c r="A1550" s="67">
        <v>256</v>
      </c>
      <c r="B1550" s="68"/>
      <c r="C1550" s="141" t="s">
        <v>667</v>
      </c>
      <c r="D1550" s="74">
        <v>1</v>
      </c>
      <c r="E1550" s="74" t="s">
        <v>17</v>
      </c>
      <c r="F1550" s="126"/>
      <c r="G1550" s="126"/>
      <c r="H1550" s="126"/>
      <c r="I1550" s="143"/>
      <c r="J1550" s="74">
        <v>1</v>
      </c>
      <c r="K1550" s="145"/>
      <c r="L1550" s="143"/>
      <c r="M1550" s="143"/>
      <c r="N1550" s="143"/>
      <c r="O1550" s="143"/>
    </row>
    <row r="1551" spans="1:15" s="138" customFormat="1" ht="24.95" customHeight="1">
      <c r="A1551" s="67">
        <v>257</v>
      </c>
      <c r="B1551" s="68"/>
      <c r="C1551" s="141" t="s">
        <v>668</v>
      </c>
      <c r="D1551" s="74">
        <v>1</v>
      </c>
      <c r="E1551" s="74" t="s">
        <v>17</v>
      </c>
      <c r="F1551" s="126"/>
      <c r="G1551" s="126"/>
      <c r="H1551" s="126"/>
      <c r="I1551" s="143"/>
      <c r="J1551" s="74">
        <v>1</v>
      </c>
      <c r="K1551" s="145"/>
      <c r="L1551" s="143"/>
      <c r="M1551" s="143"/>
      <c r="N1551" s="143"/>
      <c r="O1551" s="143"/>
    </row>
    <row r="1552" spans="1:15" s="138" customFormat="1" ht="24.95" customHeight="1">
      <c r="A1552" s="67">
        <v>258</v>
      </c>
      <c r="B1552" s="68"/>
      <c r="C1552" s="141" t="s">
        <v>669</v>
      </c>
      <c r="D1552" s="74">
        <v>1</v>
      </c>
      <c r="E1552" s="74" t="s">
        <v>17</v>
      </c>
      <c r="F1552" s="126"/>
      <c r="G1552" s="126"/>
      <c r="H1552" s="126"/>
      <c r="I1552" s="143"/>
      <c r="J1552" s="74">
        <v>1</v>
      </c>
      <c r="K1552" s="145"/>
      <c r="L1552" s="143"/>
      <c r="M1552" s="143"/>
      <c r="N1552" s="143"/>
      <c r="O1552" s="143"/>
    </row>
    <row r="1553" spans="1:15" s="138" customFormat="1" ht="24.95" customHeight="1">
      <c r="A1553" s="67">
        <v>259</v>
      </c>
      <c r="B1553" s="68"/>
      <c r="C1553" s="141" t="s">
        <v>670</v>
      </c>
      <c r="D1553" s="74">
        <v>1</v>
      </c>
      <c r="E1553" s="74" t="s">
        <v>17</v>
      </c>
      <c r="F1553" s="126"/>
      <c r="G1553" s="126"/>
      <c r="H1553" s="126"/>
      <c r="I1553" s="143"/>
      <c r="J1553" s="74">
        <v>1</v>
      </c>
      <c r="K1553" s="145"/>
      <c r="L1553" s="143"/>
      <c r="M1553" s="143"/>
      <c r="N1553" s="143"/>
      <c r="O1553" s="143"/>
    </row>
    <row r="1554" spans="1:15" s="138" customFormat="1" ht="24.95" customHeight="1">
      <c r="A1554" s="67">
        <v>260</v>
      </c>
      <c r="B1554" s="68"/>
      <c r="C1554" s="141" t="s">
        <v>671</v>
      </c>
      <c r="D1554" s="74">
        <v>1</v>
      </c>
      <c r="E1554" s="74" t="s">
        <v>17</v>
      </c>
      <c r="F1554" s="126"/>
      <c r="G1554" s="126"/>
      <c r="H1554" s="126"/>
      <c r="I1554" s="143"/>
      <c r="J1554" s="74">
        <v>1</v>
      </c>
      <c r="K1554" s="145"/>
      <c r="L1554" s="143"/>
      <c r="M1554" s="143"/>
      <c r="N1554" s="143"/>
      <c r="O1554" s="143"/>
    </row>
    <row r="1555" spans="1:15" s="138" customFormat="1" ht="24.95" customHeight="1">
      <c r="A1555" s="67">
        <v>261</v>
      </c>
      <c r="B1555" s="68"/>
      <c r="C1555" s="141" t="s">
        <v>672</v>
      </c>
      <c r="D1555" s="74">
        <v>1</v>
      </c>
      <c r="E1555" s="74" t="s">
        <v>17</v>
      </c>
      <c r="F1555" s="126"/>
      <c r="G1555" s="126"/>
      <c r="H1555" s="126"/>
      <c r="I1555" s="143"/>
      <c r="J1555" s="74">
        <v>1</v>
      </c>
      <c r="K1555" s="145"/>
      <c r="L1555" s="143"/>
      <c r="M1555" s="143"/>
      <c r="N1555" s="143"/>
      <c r="O1555" s="143"/>
    </row>
    <row r="1556" spans="1:15" s="138" customFormat="1" ht="24.95" customHeight="1">
      <c r="A1556" s="67">
        <v>262</v>
      </c>
      <c r="B1556" s="68"/>
      <c r="C1556" s="141" t="s">
        <v>673</v>
      </c>
      <c r="D1556" s="74">
        <v>1</v>
      </c>
      <c r="E1556" s="74" t="s">
        <v>17</v>
      </c>
      <c r="F1556" s="126"/>
      <c r="G1556" s="126"/>
      <c r="H1556" s="126"/>
      <c r="I1556" s="143"/>
      <c r="J1556" s="74">
        <v>1</v>
      </c>
      <c r="K1556" s="145"/>
      <c r="L1556" s="143"/>
      <c r="M1556" s="143"/>
      <c r="N1556" s="143"/>
      <c r="O1556" s="143"/>
    </row>
    <row r="1557" spans="1:15" s="138" customFormat="1" ht="24.95" customHeight="1">
      <c r="A1557" s="67">
        <v>263</v>
      </c>
      <c r="B1557" s="68"/>
      <c r="C1557" s="141" t="s">
        <v>674</v>
      </c>
      <c r="D1557" s="74">
        <v>1</v>
      </c>
      <c r="E1557" s="74" t="s">
        <v>17</v>
      </c>
      <c r="F1557" s="126"/>
      <c r="G1557" s="126"/>
      <c r="H1557" s="126"/>
      <c r="I1557" s="143"/>
      <c r="J1557" s="74">
        <v>1</v>
      </c>
      <c r="K1557" s="145"/>
      <c r="L1557" s="143"/>
      <c r="M1557" s="143"/>
      <c r="N1557" s="143"/>
      <c r="O1557" s="143"/>
    </row>
    <row r="1558" spans="1:15" s="138" customFormat="1" ht="24.95" customHeight="1">
      <c r="A1558" s="67">
        <v>264</v>
      </c>
      <c r="B1558" s="68"/>
      <c r="C1558" s="141" t="s">
        <v>675</v>
      </c>
      <c r="D1558" s="74">
        <v>1</v>
      </c>
      <c r="E1558" s="74" t="s">
        <v>17</v>
      </c>
      <c r="F1558" s="126"/>
      <c r="G1558" s="126"/>
      <c r="H1558" s="126"/>
      <c r="I1558" s="143"/>
      <c r="J1558" s="74">
        <v>1</v>
      </c>
      <c r="K1558" s="145"/>
      <c r="L1558" s="143"/>
      <c r="M1558" s="143"/>
      <c r="N1558" s="143"/>
      <c r="O1558" s="143"/>
    </row>
    <row r="1559" spans="1:15" s="138" customFormat="1" ht="24.95" customHeight="1">
      <c r="A1559" s="67">
        <v>265</v>
      </c>
      <c r="B1559" s="68"/>
      <c r="C1559" s="141" t="s">
        <v>676</v>
      </c>
      <c r="D1559" s="74">
        <v>1</v>
      </c>
      <c r="E1559" s="74" t="s">
        <v>17</v>
      </c>
      <c r="F1559" s="126"/>
      <c r="G1559" s="126"/>
      <c r="H1559" s="126"/>
      <c r="I1559" s="143"/>
      <c r="J1559" s="74">
        <v>1</v>
      </c>
      <c r="K1559" s="145"/>
      <c r="L1559" s="143"/>
      <c r="M1559" s="143"/>
      <c r="N1559" s="143"/>
      <c r="O1559" s="143"/>
    </row>
    <row r="1560" spans="1:15" s="138" customFormat="1" ht="24.95" customHeight="1">
      <c r="A1560" s="67">
        <v>266</v>
      </c>
      <c r="B1560" s="68"/>
      <c r="C1560" s="141" t="s">
        <v>677</v>
      </c>
      <c r="D1560" s="74">
        <v>1</v>
      </c>
      <c r="E1560" s="74" t="s">
        <v>17</v>
      </c>
      <c r="F1560" s="126"/>
      <c r="G1560" s="126"/>
      <c r="H1560" s="126"/>
      <c r="I1560" s="143"/>
      <c r="J1560" s="74">
        <v>1</v>
      </c>
      <c r="K1560" s="145"/>
      <c r="L1560" s="143"/>
      <c r="M1560" s="143"/>
      <c r="N1560" s="143"/>
      <c r="O1560" s="143"/>
    </row>
    <row r="1561" spans="1:15" s="138" customFormat="1" ht="24.95" customHeight="1">
      <c r="A1561" s="67">
        <v>267</v>
      </c>
      <c r="B1561" s="68"/>
      <c r="C1561" s="141" t="s">
        <v>678</v>
      </c>
      <c r="D1561" s="74">
        <v>1</v>
      </c>
      <c r="E1561" s="74" t="s">
        <v>17</v>
      </c>
      <c r="F1561" s="126"/>
      <c r="G1561" s="126"/>
      <c r="H1561" s="126"/>
      <c r="I1561" s="143"/>
      <c r="J1561" s="74">
        <v>1</v>
      </c>
      <c r="K1561" s="145"/>
      <c r="L1561" s="143"/>
      <c r="M1561" s="143"/>
      <c r="N1561" s="143"/>
      <c r="O1561" s="143"/>
    </row>
    <row r="1562" spans="1:15" s="138" customFormat="1" ht="24.95" customHeight="1">
      <c r="A1562" s="67">
        <v>268</v>
      </c>
      <c r="B1562" s="68"/>
      <c r="C1562" s="141" t="s">
        <v>679</v>
      </c>
      <c r="D1562" s="74">
        <v>1</v>
      </c>
      <c r="E1562" s="74" t="s">
        <v>17</v>
      </c>
      <c r="F1562" s="126"/>
      <c r="G1562" s="126"/>
      <c r="H1562" s="126"/>
      <c r="I1562" s="143"/>
      <c r="J1562" s="74">
        <v>1</v>
      </c>
      <c r="K1562" s="145"/>
      <c r="L1562" s="143"/>
      <c r="M1562" s="143"/>
      <c r="N1562" s="143"/>
      <c r="O1562" s="143"/>
    </row>
    <row r="1563" spans="1:15" s="138" customFormat="1" ht="24.95" customHeight="1">
      <c r="A1563" s="67">
        <v>269</v>
      </c>
      <c r="B1563" s="68"/>
      <c r="C1563" s="141" t="s">
        <v>680</v>
      </c>
      <c r="D1563" s="74">
        <v>1</v>
      </c>
      <c r="E1563" s="74" t="s">
        <v>17</v>
      </c>
      <c r="F1563" s="126"/>
      <c r="G1563" s="126"/>
      <c r="H1563" s="126"/>
      <c r="I1563" s="143"/>
      <c r="J1563" s="74">
        <v>1</v>
      </c>
      <c r="K1563" s="145"/>
      <c r="L1563" s="143"/>
      <c r="M1563" s="143"/>
      <c r="N1563" s="143"/>
      <c r="O1563" s="143"/>
    </row>
    <row r="1564" spans="1:15" s="138" customFormat="1" ht="24.95" customHeight="1">
      <c r="A1564" s="67">
        <v>270</v>
      </c>
      <c r="B1564" s="68"/>
      <c r="C1564" s="141" t="s">
        <v>681</v>
      </c>
      <c r="D1564" s="74">
        <v>1</v>
      </c>
      <c r="E1564" s="74" t="s">
        <v>17</v>
      </c>
      <c r="F1564" s="126"/>
      <c r="G1564" s="126"/>
      <c r="H1564" s="126"/>
      <c r="I1564" s="143"/>
      <c r="J1564" s="74">
        <v>1</v>
      </c>
      <c r="K1564" s="145"/>
      <c r="L1564" s="143"/>
      <c r="M1564" s="143"/>
      <c r="N1564" s="143"/>
      <c r="O1564" s="143"/>
    </row>
    <row r="1565" spans="1:15" s="138" customFormat="1" ht="24.95" customHeight="1">
      <c r="A1565" s="67">
        <v>271</v>
      </c>
      <c r="B1565" s="68"/>
      <c r="C1565" s="141" t="s">
        <v>682</v>
      </c>
      <c r="D1565" s="74">
        <v>1</v>
      </c>
      <c r="E1565" s="74" t="s">
        <v>17</v>
      </c>
      <c r="F1565" s="126"/>
      <c r="G1565" s="126"/>
      <c r="H1565" s="126"/>
      <c r="I1565" s="143"/>
      <c r="J1565" s="74">
        <v>1</v>
      </c>
      <c r="K1565" s="145"/>
      <c r="L1565" s="143"/>
      <c r="M1565" s="143"/>
      <c r="N1565" s="143"/>
      <c r="O1565" s="143"/>
    </row>
    <row r="1566" spans="1:15" s="138" customFormat="1" ht="24.95" customHeight="1">
      <c r="A1566" s="67">
        <v>272</v>
      </c>
      <c r="B1566" s="68"/>
      <c r="C1566" s="141" t="s">
        <v>683</v>
      </c>
      <c r="D1566" s="74">
        <v>1</v>
      </c>
      <c r="E1566" s="74" t="s">
        <v>17</v>
      </c>
      <c r="F1566" s="126"/>
      <c r="G1566" s="126"/>
      <c r="H1566" s="126"/>
      <c r="I1566" s="143"/>
      <c r="J1566" s="74">
        <v>1</v>
      </c>
      <c r="K1566" s="145"/>
      <c r="L1566" s="143"/>
      <c r="M1566" s="143"/>
      <c r="N1566" s="143"/>
      <c r="O1566" s="143"/>
    </row>
    <row r="1567" spans="1:15" s="138" customFormat="1" ht="24.95" customHeight="1">
      <c r="A1567" s="67">
        <v>273</v>
      </c>
      <c r="B1567" s="68"/>
      <c r="C1567" s="141" t="s">
        <v>684</v>
      </c>
      <c r="D1567" s="74">
        <v>1</v>
      </c>
      <c r="E1567" s="74" t="s">
        <v>17</v>
      </c>
      <c r="F1567" s="126"/>
      <c r="G1567" s="126"/>
      <c r="H1567" s="126"/>
      <c r="I1567" s="143"/>
      <c r="J1567" s="74">
        <v>1</v>
      </c>
      <c r="K1567" s="145"/>
      <c r="L1567" s="143"/>
      <c r="M1567" s="143"/>
      <c r="N1567" s="143"/>
      <c r="O1567" s="143"/>
    </row>
    <row r="1568" spans="1:15" s="138" customFormat="1" ht="24.95" customHeight="1">
      <c r="A1568" s="67">
        <v>274</v>
      </c>
      <c r="B1568" s="68"/>
      <c r="C1568" s="141" t="s">
        <v>685</v>
      </c>
      <c r="D1568" s="74">
        <v>1</v>
      </c>
      <c r="E1568" s="74" t="s">
        <v>17</v>
      </c>
      <c r="F1568" s="126"/>
      <c r="G1568" s="126"/>
      <c r="H1568" s="126"/>
      <c r="I1568" s="143"/>
      <c r="J1568" s="74">
        <v>1</v>
      </c>
      <c r="K1568" s="145"/>
      <c r="L1568" s="143"/>
      <c r="M1568" s="143"/>
      <c r="N1568" s="143"/>
      <c r="O1568" s="143"/>
    </row>
    <row r="1569" spans="1:15" s="138" customFormat="1" ht="24.95" customHeight="1">
      <c r="A1569" s="67">
        <v>275</v>
      </c>
      <c r="B1569" s="68"/>
      <c r="C1569" s="141" t="s">
        <v>686</v>
      </c>
      <c r="D1569" s="74">
        <v>1</v>
      </c>
      <c r="E1569" s="74" t="s">
        <v>17</v>
      </c>
      <c r="F1569" s="126"/>
      <c r="G1569" s="126"/>
      <c r="H1569" s="126"/>
      <c r="I1569" s="143"/>
      <c r="J1569" s="74">
        <v>1</v>
      </c>
      <c r="K1569" s="145"/>
      <c r="L1569" s="143"/>
      <c r="M1569" s="143"/>
      <c r="N1569" s="143"/>
      <c r="O1569" s="143"/>
    </row>
    <row r="1570" spans="1:15" s="138" customFormat="1" ht="24.95" customHeight="1">
      <c r="A1570" s="67">
        <v>276</v>
      </c>
      <c r="B1570" s="68"/>
      <c r="C1570" s="141" t="s">
        <v>687</v>
      </c>
      <c r="D1570" s="74">
        <v>1</v>
      </c>
      <c r="E1570" s="74" t="s">
        <v>17</v>
      </c>
      <c r="F1570" s="126"/>
      <c r="G1570" s="126"/>
      <c r="H1570" s="126"/>
      <c r="I1570" s="143"/>
      <c r="J1570" s="74">
        <v>1</v>
      </c>
      <c r="K1570" s="145"/>
      <c r="L1570" s="143"/>
      <c r="M1570" s="143"/>
      <c r="N1570" s="143"/>
      <c r="O1570" s="143"/>
    </row>
    <row r="1571" spans="1:15" s="138" customFormat="1" ht="24.95" customHeight="1">
      <c r="A1571" s="67">
        <v>277</v>
      </c>
      <c r="B1571" s="68"/>
      <c r="C1571" s="141" t="s">
        <v>688</v>
      </c>
      <c r="D1571" s="74">
        <v>1</v>
      </c>
      <c r="E1571" s="74" t="s">
        <v>17</v>
      </c>
      <c r="F1571" s="126"/>
      <c r="G1571" s="126"/>
      <c r="H1571" s="126"/>
      <c r="I1571" s="143"/>
      <c r="J1571" s="74">
        <v>1</v>
      </c>
      <c r="K1571" s="145"/>
      <c r="L1571" s="143"/>
      <c r="M1571" s="143"/>
      <c r="N1571" s="143"/>
      <c r="O1571" s="143"/>
    </row>
    <row r="1572" spans="1:15" s="138" customFormat="1" ht="24.95" customHeight="1">
      <c r="A1572" s="67">
        <v>278</v>
      </c>
      <c r="B1572" s="68"/>
      <c r="C1572" s="141" t="s">
        <v>689</v>
      </c>
      <c r="D1572" s="74">
        <v>1</v>
      </c>
      <c r="E1572" s="74" t="s">
        <v>17</v>
      </c>
      <c r="F1572" s="126"/>
      <c r="G1572" s="126"/>
      <c r="H1572" s="126"/>
      <c r="I1572" s="143"/>
      <c r="J1572" s="74">
        <v>1</v>
      </c>
      <c r="K1572" s="145"/>
      <c r="L1572" s="143"/>
      <c r="M1572" s="143"/>
      <c r="N1572" s="143"/>
      <c r="O1572" s="143"/>
    </row>
    <row r="1573" spans="1:15" s="138" customFormat="1" ht="24.95" customHeight="1">
      <c r="A1573" s="67">
        <v>279</v>
      </c>
      <c r="B1573" s="68"/>
      <c r="C1573" s="141" t="s">
        <v>690</v>
      </c>
      <c r="D1573" s="74">
        <v>1</v>
      </c>
      <c r="E1573" s="74" t="s">
        <v>17</v>
      </c>
      <c r="F1573" s="126"/>
      <c r="G1573" s="126"/>
      <c r="H1573" s="126"/>
      <c r="I1573" s="143"/>
      <c r="J1573" s="74">
        <v>1</v>
      </c>
      <c r="K1573" s="145"/>
      <c r="L1573" s="143"/>
      <c r="M1573" s="143"/>
      <c r="N1573" s="143"/>
      <c r="O1573" s="143"/>
    </row>
    <row r="1574" spans="1:15" s="138" customFormat="1" ht="24.95" customHeight="1">
      <c r="A1574" s="67">
        <v>280</v>
      </c>
      <c r="B1574" s="68"/>
      <c r="C1574" s="141" t="s">
        <v>691</v>
      </c>
      <c r="D1574" s="74">
        <v>1</v>
      </c>
      <c r="E1574" s="74" t="s">
        <v>17</v>
      </c>
      <c r="F1574" s="126"/>
      <c r="G1574" s="126"/>
      <c r="H1574" s="126"/>
      <c r="I1574" s="143"/>
      <c r="J1574" s="74">
        <v>1</v>
      </c>
      <c r="K1574" s="145"/>
      <c r="L1574" s="143"/>
      <c r="M1574" s="143"/>
      <c r="N1574" s="143"/>
      <c r="O1574" s="143"/>
    </row>
    <row r="1575" spans="1:15" s="138" customFormat="1" ht="24.95" customHeight="1">
      <c r="A1575" s="67">
        <v>281</v>
      </c>
      <c r="B1575" s="68"/>
      <c r="C1575" s="141" t="s">
        <v>692</v>
      </c>
      <c r="D1575" s="74">
        <v>1</v>
      </c>
      <c r="E1575" s="74" t="s">
        <v>17</v>
      </c>
      <c r="F1575" s="126"/>
      <c r="G1575" s="126"/>
      <c r="H1575" s="126"/>
      <c r="I1575" s="143"/>
      <c r="J1575" s="74">
        <v>1</v>
      </c>
      <c r="K1575" s="145"/>
      <c r="L1575" s="143"/>
      <c r="M1575" s="143"/>
      <c r="N1575" s="143"/>
      <c r="O1575" s="143"/>
    </row>
    <row r="1576" spans="1:15" s="138" customFormat="1" ht="24.95" customHeight="1">
      <c r="A1576" s="67">
        <v>282</v>
      </c>
      <c r="B1576" s="68"/>
      <c r="C1576" s="141" t="s">
        <v>693</v>
      </c>
      <c r="D1576" s="74">
        <v>1</v>
      </c>
      <c r="E1576" s="74" t="s">
        <v>17</v>
      </c>
      <c r="F1576" s="126"/>
      <c r="G1576" s="126"/>
      <c r="H1576" s="126"/>
      <c r="I1576" s="143"/>
      <c r="J1576" s="74">
        <v>1</v>
      </c>
      <c r="K1576" s="145"/>
      <c r="L1576" s="143"/>
      <c r="M1576" s="143"/>
      <c r="N1576" s="143"/>
      <c r="O1576" s="143"/>
    </row>
    <row r="1577" spans="1:15" s="138" customFormat="1" ht="24.95" customHeight="1">
      <c r="A1577" s="67">
        <v>283</v>
      </c>
      <c r="B1577" s="68"/>
      <c r="C1577" s="141" t="s">
        <v>694</v>
      </c>
      <c r="D1577" s="74">
        <v>1</v>
      </c>
      <c r="E1577" s="74" t="s">
        <v>17</v>
      </c>
      <c r="F1577" s="126"/>
      <c r="G1577" s="126"/>
      <c r="H1577" s="126"/>
      <c r="I1577" s="143"/>
      <c r="J1577" s="74">
        <v>1</v>
      </c>
      <c r="K1577" s="145"/>
      <c r="L1577" s="143"/>
      <c r="M1577" s="143"/>
      <c r="N1577" s="143"/>
      <c r="O1577" s="143"/>
    </row>
    <row r="1578" spans="1:15" s="138" customFormat="1" ht="24.95" customHeight="1">
      <c r="A1578" s="67">
        <v>284</v>
      </c>
      <c r="B1578" s="68"/>
      <c r="C1578" s="141" t="s">
        <v>695</v>
      </c>
      <c r="D1578" s="74">
        <v>1</v>
      </c>
      <c r="E1578" s="74" t="s">
        <v>17</v>
      </c>
      <c r="F1578" s="126"/>
      <c r="G1578" s="126"/>
      <c r="H1578" s="126"/>
      <c r="I1578" s="143"/>
      <c r="J1578" s="74">
        <v>1</v>
      </c>
      <c r="K1578" s="145"/>
      <c r="L1578" s="143"/>
      <c r="M1578" s="143"/>
      <c r="N1578" s="143"/>
      <c r="O1578" s="143"/>
    </row>
    <row r="1579" spans="1:15" s="138" customFormat="1" ht="24.95" customHeight="1">
      <c r="A1579" s="67">
        <v>285</v>
      </c>
      <c r="B1579" s="68"/>
      <c r="C1579" s="141" t="s">
        <v>696</v>
      </c>
      <c r="D1579" s="74">
        <v>1</v>
      </c>
      <c r="E1579" s="74" t="s">
        <v>17</v>
      </c>
      <c r="F1579" s="126"/>
      <c r="G1579" s="126"/>
      <c r="H1579" s="126"/>
      <c r="I1579" s="143"/>
      <c r="J1579" s="74">
        <v>1</v>
      </c>
      <c r="K1579" s="145"/>
      <c r="L1579" s="143"/>
      <c r="M1579" s="143"/>
      <c r="N1579" s="143"/>
      <c r="O1579" s="143"/>
    </row>
    <row r="1580" spans="1:15" s="138" customFormat="1" ht="24.95" customHeight="1">
      <c r="A1580" s="67">
        <v>286</v>
      </c>
      <c r="B1580" s="68"/>
      <c r="C1580" s="141" t="s">
        <v>697</v>
      </c>
      <c r="D1580" s="74">
        <v>1</v>
      </c>
      <c r="E1580" s="74" t="s">
        <v>17</v>
      </c>
      <c r="F1580" s="126"/>
      <c r="G1580" s="126"/>
      <c r="H1580" s="126"/>
      <c r="I1580" s="143"/>
      <c r="J1580" s="74">
        <v>1</v>
      </c>
      <c r="K1580" s="145"/>
      <c r="L1580" s="143"/>
      <c r="M1580" s="143"/>
      <c r="N1580" s="143"/>
      <c r="O1580" s="143"/>
    </row>
    <row r="1581" spans="1:15" s="138" customFormat="1" ht="24.95" customHeight="1">
      <c r="A1581" s="67">
        <v>287</v>
      </c>
      <c r="B1581" s="68"/>
      <c r="C1581" s="141" t="s">
        <v>698</v>
      </c>
      <c r="D1581" s="74">
        <v>1</v>
      </c>
      <c r="E1581" s="74" t="s">
        <v>17</v>
      </c>
      <c r="F1581" s="126"/>
      <c r="G1581" s="126"/>
      <c r="H1581" s="126"/>
      <c r="I1581" s="143"/>
      <c r="J1581" s="74">
        <v>1</v>
      </c>
      <c r="K1581" s="145"/>
      <c r="L1581" s="143"/>
      <c r="M1581" s="143"/>
      <c r="N1581" s="143"/>
      <c r="O1581" s="143"/>
    </row>
    <row r="1582" spans="1:15" s="138" customFormat="1" ht="24.95" customHeight="1">
      <c r="A1582" s="67">
        <v>288</v>
      </c>
      <c r="B1582" s="68"/>
      <c r="C1582" s="141" t="s">
        <v>699</v>
      </c>
      <c r="D1582" s="74">
        <v>1</v>
      </c>
      <c r="E1582" s="74" t="s">
        <v>17</v>
      </c>
      <c r="F1582" s="126"/>
      <c r="G1582" s="126"/>
      <c r="H1582" s="126"/>
      <c r="I1582" s="143"/>
      <c r="J1582" s="74">
        <v>1</v>
      </c>
      <c r="K1582" s="145"/>
      <c r="L1582" s="143"/>
      <c r="M1582" s="143"/>
      <c r="N1582" s="143"/>
      <c r="O1582" s="143"/>
    </row>
    <row r="1583" spans="1:15" s="138" customFormat="1" ht="24.95" customHeight="1">
      <c r="A1583" s="67">
        <v>289</v>
      </c>
      <c r="B1583" s="68"/>
      <c r="C1583" s="141" t="s">
        <v>700</v>
      </c>
      <c r="D1583" s="74">
        <v>1</v>
      </c>
      <c r="E1583" s="74" t="s">
        <v>17</v>
      </c>
      <c r="F1583" s="126"/>
      <c r="G1583" s="126"/>
      <c r="H1583" s="126"/>
      <c r="I1583" s="143"/>
      <c r="J1583" s="74">
        <v>1</v>
      </c>
      <c r="K1583" s="145"/>
      <c r="L1583" s="143"/>
      <c r="M1583" s="143"/>
      <c r="N1583" s="143"/>
      <c r="O1583" s="143"/>
    </row>
    <row r="1584" spans="1:15" s="138" customFormat="1" ht="24.95" customHeight="1">
      <c r="A1584" s="67">
        <v>290</v>
      </c>
      <c r="B1584" s="68"/>
      <c r="C1584" s="141" t="s">
        <v>701</v>
      </c>
      <c r="D1584" s="74">
        <v>1</v>
      </c>
      <c r="E1584" s="74" t="s">
        <v>17</v>
      </c>
      <c r="F1584" s="126"/>
      <c r="G1584" s="126"/>
      <c r="H1584" s="126"/>
      <c r="I1584" s="143"/>
      <c r="J1584" s="74">
        <v>1</v>
      </c>
      <c r="K1584" s="145"/>
      <c r="L1584" s="143"/>
      <c r="M1584" s="143"/>
      <c r="N1584" s="143"/>
      <c r="O1584" s="143"/>
    </row>
    <row r="1585" spans="1:15" s="138" customFormat="1" ht="24.95" customHeight="1">
      <c r="A1585" s="67">
        <v>291</v>
      </c>
      <c r="B1585" s="68"/>
      <c r="C1585" s="141" t="s">
        <v>702</v>
      </c>
      <c r="D1585" s="74">
        <v>1</v>
      </c>
      <c r="E1585" s="74" t="s">
        <v>17</v>
      </c>
      <c r="F1585" s="126"/>
      <c r="G1585" s="126"/>
      <c r="H1585" s="126"/>
      <c r="I1585" s="143"/>
      <c r="J1585" s="74">
        <v>1</v>
      </c>
      <c r="K1585" s="145"/>
      <c r="L1585" s="143"/>
      <c r="M1585" s="143"/>
      <c r="N1585" s="143"/>
      <c r="O1585" s="143"/>
    </row>
    <row r="1586" spans="1:15" s="138" customFormat="1" ht="24.95" customHeight="1">
      <c r="A1586" s="67">
        <v>292</v>
      </c>
      <c r="B1586" s="68"/>
      <c r="C1586" s="141" t="s">
        <v>703</v>
      </c>
      <c r="D1586" s="74">
        <v>1</v>
      </c>
      <c r="E1586" s="74" t="s">
        <v>17</v>
      </c>
      <c r="F1586" s="126"/>
      <c r="G1586" s="126"/>
      <c r="H1586" s="126"/>
      <c r="I1586" s="143"/>
      <c r="J1586" s="74">
        <v>1</v>
      </c>
      <c r="K1586" s="145"/>
      <c r="L1586" s="143"/>
      <c r="M1586" s="143"/>
      <c r="N1586" s="143"/>
      <c r="O1586" s="143"/>
    </row>
    <row r="1587" spans="1:15" s="138" customFormat="1" ht="24.95" customHeight="1">
      <c r="A1587" s="67">
        <v>293</v>
      </c>
      <c r="B1587" s="68"/>
      <c r="C1587" s="141" t="s">
        <v>704</v>
      </c>
      <c r="D1587" s="74">
        <v>1</v>
      </c>
      <c r="E1587" s="74" t="s">
        <v>17</v>
      </c>
      <c r="F1587" s="126"/>
      <c r="G1587" s="126"/>
      <c r="H1587" s="126"/>
      <c r="I1587" s="143"/>
      <c r="J1587" s="74">
        <v>1</v>
      </c>
      <c r="K1587" s="145"/>
      <c r="L1587" s="143"/>
      <c r="M1587" s="143"/>
      <c r="N1587" s="143"/>
      <c r="O1587" s="143"/>
    </row>
    <row r="1588" spans="1:15" s="138" customFormat="1" ht="24.95" customHeight="1">
      <c r="A1588" s="67">
        <v>294</v>
      </c>
      <c r="B1588" s="68"/>
      <c r="C1588" s="141" t="s">
        <v>705</v>
      </c>
      <c r="D1588" s="74">
        <v>1</v>
      </c>
      <c r="E1588" s="74" t="s">
        <v>17</v>
      </c>
      <c r="F1588" s="126"/>
      <c r="G1588" s="126"/>
      <c r="H1588" s="126"/>
      <c r="I1588" s="143"/>
      <c r="J1588" s="74">
        <v>1</v>
      </c>
      <c r="K1588" s="145"/>
      <c r="L1588" s="143"/>
      <c r="M1588" s="143"/>
      <c r="N1588" s="143"/>
      <c r="O1588" s="143"/>
    </row>
    <row r="1589" spans="1:15" s="138" customFormat="1" ht="24.95" customHeight="1">
      <c r="A1589" s="67">
        <v>295</v>
      </c>
      <c r="B1589" s="68"/>
      <c r="C1589" s="141" t="s">
        <v>706</v>
      </c>
      <c r="D1589" s="74">
        <v>1</v>
      </c>
      <c r="E1589" s="74" t="s">
        <v>17</v>
      </c>
      <c r="F1589" s="126"/>
      <c r="G1589" s="126"/>
      <c r="H1589" s="126"/>
      <c r="I1589" s="143"/>
      <c r="J1589" s="74">
        <v>1</v>
      </c>
      <c r="K1589" s="145"/>
      <c r="L1589" s="143"/>
      <c r="M1589" s="143"/>
      <c r="N1589" s="143"/>
      <c r="O1589" s="143"/>
    </row>
    <row r="1590" spans="1:15" s="138" customFormat="1" ht="24.95" customHeight="1">
      <c r="A1590" s="67">
        <v>296</v>
      </c>
      <c r="B1590" s="68"/>
      <c r="C1590" s="141" t="s">
        <v>707</v>
      </c>
      <c r="D1590" s="74">
        <v>1</v>
      </c>
      <c r="E1590" s="74" t="s">
        <v>17</v>
      </c>
      <c r="F1590" s="126"/>
      <c r="G1590" s="126"/>
      <c r="H1590" s="126"/>
      <c r="I1590" s="143"/>
      <c r="J1590" s="74">
        <v>1</v>
      </c>
      <c r="K1590" s="145"/>
      <c r="L1590" s="143"/>
      <c r="M1590" s="143"/>
      <c r="N1590" s="143"/>
      <c r="O1590" s="143"/>
    </row>
    <row r="1591" spans="1:15" s="138" customFormat="1" ht="24.95" customHeight="1">
      <c r="A1591" s="67">
        <v>297</v>
      </c>
      <c r="B1591" s="68"/>
      <c r="C1591" s="141" t="s">
        <v>708</v>
      </c>
      <c r="D1591" s="74">
        <v>1</v>
      </c>
      <c r="E1591" s="74" t="s">
        <v>17</v>
      </c>
      <c r="F1591" s="126"/>
      <c r="G1591" s="126"/>
      <c r="H1591" s="126"/>
      <c r="I1591" s="143"/>
      <c r="J1591" s="74">
        <v>1</v>
      </c>
      <c r="K1591" s="145"/>
      <c r="L1591" s="143"/>
      <c r="M1591" s="143"/>
      <c r="N1591" s="143"/>
      <c r="O1591" s="143"/>
    </row>
    <row r="1592" spans="1:15" s="138" customFormat="1" ht="24.95" customHeight="1">
      <c r="A1592" s="67">
        <v>298</v>
      </c>
      <c r="B1592" s="68"/>
      <c r="C1592" s="141" t="s">
        <v>709</v>
      </c>
      <c r="D1592" s="74">
        <v>1</v>
      </c>
      <c r="E1592" s="74" t="s">
        <v>17</v>
      </c>
      <c r="F1592" s="126"/>
      <c r="G1592" s="126"/>
      <c r="H1592" s="126"/>
      <c r="I1592" s="143"/>
      <c r="J1592" s="74">
        <v>1</v>
      </c>
      <c r="K1592" s="145"/>
      <c r="L1592" s="143"/>
      <c r="M1592" s="143"/>
      <c r="N1592" s="143"/>
      <c r="O1592" s="143"/>
    </row>
    <row r="1593" spans="1:15" s="138" customFormat="1" ht="24.95" customHeight="1">
      <c r="A1593" s="67">
        <v>299</v>
      </c>
      <c r="B1593" s="68"/>
      <c r="C1593" s="141" t="s">
        <v>710</v>
      </c>
      <c r="D1593" s="74">
        <v>1</v>
      </c>
      <c r="E1593" s="74" t="s">
        <v>17</v>
      </c>
      <c r="F1593" s="126"/>
      <c r="G1593" s="126"/>
      <c r="H1593" s="126"/>
      <c r="I1593" s="143"/>
      <c r="J1593" s="74">
        <v>1</v>
      </c>
      <c r="K1593" s="145"/>
      <c r="L1593" s="143"/>
      <c r="M1593" s="143"/>
      <c r="N1593" s="143"/>
      <c r="O1593" s="143"/>
    </row>
    <row r="1594" spans="1:15" s="138" customFormat="1" ht="24.95" customHeight="1">
      <c r="A1594" s="67">
        <v>300</v>
      </c>
      <c r="B1594" s="68"/>
      <c r="C1594" s="141" t="s">
        <v>711</v>
      </c>
      <c r="D1594" s="74">
        <v>1</v>
      </c>
      <c r="E1594" s="74" t="s">
        <v>17</v>
      </c>
      <c r="F1594" s="126"/>
      <c r="G1594" s="126"/>
      <c r="H1594" s="126"/>
      <c r="I1594" s="143"/>
      <c r="J1594" s="74">
        <v>1</v>
      </c>
      <c r="K1594" s="145"/>
      <c r="L1594" s="143"/>
      <c r="M1594" s="143"/>
      <c r="N1594" s="143"/>
      <c r="O1594" s="143"/>
    </row>
    <row r="1595" spans="1:15" s="138" customFormat="1" ht="24.95" customHeight="1">
      <c r="A1595" s="67">
        <v>301</v>
      </c>
      <c r="B1595" s="68"/>
      <c r="C1595" s="141" t="s">
        <v>712</v>
      </c>
      <c r="D1595" s="74">
        <v>1</v>
      </c>
      <c r="E1595" s="74" t="s">
        <v>17</v>
      </c>
      <c r="F1595" s="126"/>
      <c r="G1595" s="126"/>
      <c r="H1595" s="126"/>
      <c r="I1595" s="143"/>
      <c r="J1595" s="74">
        <v>1</v>
      </c>
      <c r="K1595" s="145"/>
      <c r="L1595" s="143"/>
      <c r="M1595" s="143"/>
      <c r="N1595" s="143"/>
      <c r="O1595" s="143"/>
    </row>
    <row r="1596" spans="1:15" s="138" customFormat="1" ht="24.95" customHeight="1">
      <c r="A1596" s="67">
        <v>302</v>
      </c>
      <c r="B1596" s="68"/>
      <c r="C1596" s="141" t="s">
        <v>713</v>
      </c>
      <c r="D1596" s="74">
        <v>1</v>
      </c>
      <c r="E1596" s="74" t="s">
        <v>17</v>
      </c>
      <c r="F1596" s="126"/>
      <c r="G1596" s="126"/>
      <c r="H1596" s="126"/>
      <c r="I1596" s="143"/>
      <c r="J1596" s="74">
        <v>1</v>
      </c>
      <c r="K1596" s="145"/>
      <c r="L1596" s="143"/>
      <c r="M1596" s="143"/>
      <c r="N1596" s="143"/>
      <c r="O1596" s="143"/>
    </row>
    <row r="1597" spans="1:15" s="138" customFormat="1" ht="24.95" customHeight="1">
      <c r="A1597" s="67">
        <v>303</v>
      </c>
      <c r="B1597" s="68"/>
      <c r="C1597" s="141" t="s">
        <v>714</v>
      </c>
      <c r="D1597" s="74">
        <v>1</v>
      </c>
      <c r="E1597" s="74" t="s">
        <v>17</v>
      </c>
      <c r="F1597" s="126"/>
      <c r="G1597" s="126"/>
      <c r="H1597" s="126"/>
      <c r="I1597" s="143"/>
      <c r="J1597" s="74">
        <v>1</v>
      </c>
      <c r="K1597" s="145"/>
      <c r="L1597" s="143"/>
      <c r="M1597" s="143"/>
      <c r="N1597" s="143"/>
      <c r="O1597" s="143"/>
    </row>
    <row r="1598" spans="1:15" s="138" customFormat="1" ht="24.95" customHeight="1">
      <c r="A1598" s="67">
        <v>304</v>
      </c>
      <c r="B1598" s="68"/>
      <c r="C1598" s="141" t="s">
        <v>715</v>
      </c>
      <c r="D1598" s="74">
        <v>1</v>
      </c>
      <c r="E1598" s="74" t="s">
        <v>17</v>
      </c>
      <c r="F1598" s="126"/>
      <c r="G1598" s="126"/>
      <c r="H1598" s="126"/>
      <c r="I1598" s="143"/>
      <c r="J1598" s="74">
        <v>1</v>
      </c>
      <c r="K1598" s="145"/>
      <c r="L1598" s="143"/>
      <c r="M1598" s="143"/>
      <c r="N1598" s="143"/>
      <c r="O1598" s="143"/>
    </row>
    <row r="1599" spans="1:15" s="138" customFormat="1" ht="24.95" customHeight="1">
      <c r="A1599" s="67">
        <v>305</v>
      </c>
      <c r="B1599" s="68"/>
      <c r="C1599" s="141" t="s">
        <v>716</v>
      </c>
      <c r="D1599" s="74">
        <v>1</v>
      </c>
      <c r="E1599" s="74" t="s">
        <v>17</v>
      </c>
      <c r="F1599" s="126"/>
      <c r="G1599" s="126"/>
      <c r="H1599" s="126"/>
      <c r="I1599" s="143"/>
      <c r="J1599" s="74">
        <v>1</v>
      </c>
      <c r="K1599" s="145"/>
      <c r="L1599" s="143"/>
      <c r="M1599" s="143"/>
      <c r="N1599" s="143"/>
      <c r="O1599" s="143"/>
    </row>
    <row r="1600" spans="1:15" s="138" customFormat="1" ht="24.95" customHeight="1">
      <c r="A1600" s="67">
        <v>306</v>
      </c>
      <c r="B1600" s="68"/>
      <c r="C1600" s="141" t="s">
        <v>717</v>
      </c>
      <c r="D1600" s="74">
        <v>1</v>
      </c>
      <c r="E1600" s="74" t="s">
        <v>17</v>
      </c>
      <c r="F1600" s="126"/>
      <c r="G1600" s="126"/>
      <c r="H1600" s="126"/>
      <c r="I1600" s="143"/>
      <c r="J1600" s="74">
        <v>1</v>
      </c>
      <c r="K1600" s="145"/>
      <c r="L1600" s="143"/>
      <c r="M1600" s="143"/>
      <c r="N1600" s="143"/>
      <c r="O1600" s="143"/>
    </row>
    <row r="1601" spans="1:15" s="138" customFormat="1" ht="24.95" customHeight="1">
      <c r="A1601" s="67">
        <v>307</v>
      </c>
      <c r="B1601" s="68"/>
      <c r="C1601" s="141" t="s">
        <v>718</v>
      </c>
      <c r="D1601" s="74">
        <v>1</v>
      </c>
      <c r="E1601" s="74" t="s">
        <v>17</v>
      </c>
      <c r="F1601" s="126"/>
      <c r="G1601" s="126"/>
      <c r="H1601" s="126"/>
      <c r="I1601" s="143"/>
      <c r="J1601" s="74">
        <v>1</v>
      </c>
      <c r="K1601" s="145"/>
      <c r="L1601" s="143"/>
      <c r="M1601" s="143"/>
      <c r="N1601" s="143"/>
      <c r="O1601" s="143"/>
    </row>
    <row r="1602" spans="1:15" s="138" customFormat="1" ht="24.95" customHeight="1">
      <c r="A1602" s="67">
        <v>308</v>
      </c>
      <c r="B1602" s="68"/>
      <c r="C1602" s="141" t="s">
        <v>719</v>
      </c>
      <c r="D1602" s="74">
        <v>1</v>
      </c>
      <c r="E1602" s="74" t="s">
        <v>17</v>
      </c>
      <c r="F1602" s="126"/>
      <c r="G1602" s="126"/>
      <c r="H1602" s="126"/>
      <c r="I1602" s="143"/>
      <c r="J1602" s="74">
        <v>1</v>
      </c>
      <c r="K1602" s="145"/>
      <c r="L1602" s="143"/>
      <c r="M1602" s="143"/>
      <c r="N1602" s="143"/>
      <c r="O1602" s="143"/>
    </row>
    <row r="1603" spans="1:15" s="138" customFormat="1" ht="24.95" customHeight="1">
      <c r="A1603" s="67">
        <v>309</v>
      </c>
      <c r="B1603" s="68"/>
      <c r="C1603" s="141" t="s">
        <v>720</v>
      </c>
      <c r="D1603" s="74">
        <v>1</v>
      </c>
      <c r="E1603" s="74" t="s">
        <v>17</v>
      </c>
      <c r="F1603" s="126"/>
      <c r="G1603" s="126"/>
      <c r="H1603" s="126"/>
      <c r="I1603" s="143"/>
      <c r="J1603" s="74">
        <v>1</v>
      </c>
      <c r="K1603" s="145"/>
      <c r="L1603" s="143"/>
      <c r="M1603" s="143"/>
      <c r="N1603" s="143"/>
      <c r="O1603" s="143"/>
    </row>
    <row r="1604" spans="1:15" s="138" customFormat="1" ht="24.95" customHeight="1">
      <c r="A1604" s="67">
        <v>310</v>
      </c>
      <c r="B1604" s="68"/>
      <c r="C1604" s="141" t="s">
        <v>721</v>
      </c>
      <c r="D1604" s="74">
        <v>1</v>
      </c>
      <c r="E1604" s="74" t="s">
        <v>17</v>
      </c>
      <c r="F1604" s="126"/>
      <c r="G1604" s="126"/>
      <c r="H1604" s="126"/>
      <c r="I1604" s="143"/>
      <c r="J1604" s="74">
        <v>1</v>
      </c>
      <c r="K1604" s="145"/>
      <c r="L1604" s="143"/>
      <c r="M1604" s="143"/>
      <c r="N1604" s="143"/>
      <c r="O1604" s="143"/>
    </row>
    <row r="1605" spans="1:15" s="138" customFormat="1" ht="24.95" customHeight="1">
      <c r="A1605" s="67">
        <v>311</v>
      </c>
      <c r="B1605" s="68"/>
      <c r="C1605" s="141" t="s">
        <v>722</v>
      </c>
      <c r="D1605" s="74">
        <v>1</v>
      </c>
      <c r="E1605" s="74" t="s">
        <v>17</v>
      </c>
      <c r="F1605" s="126"/>
      <c r="G1605" s="126"/>
      <c r="H1605" s="126"/>
      <c r="I1605" s="143"/>
      <c r="J1605" s="74">
        <v>1</v>
      </c>
      <c r="K1605" s="145"/>
      <c r="L1605" s="143"/>
      <c r="M1605" s="143"/>
      <c r="N1605" s="143"/>
      <c r="O1605" s="143"/>
    </row>
    <row r="1606" spans="1:15" s="138" customFormat="1" ht="24.95" customHeight="1">
      <c r="A1606" s="67">
        <v>312</v>
      </c>
      <c r="B1606" s="68"/>
      <c r="C1606" s="141" t="s">
        <v>723</v>
      </c>
      <c r="D1606" s="74">
        <v>1</v>
      </c>
      <c r="E1606" s="74" t="s">
        <v>17</v>
      </c>
      <c r="F1606" s="126"/>
      <c r="G1606" s="126"/>
      <c r="H1606" s="126"/>
      <c r="I1606" s="143"/>
      <c r="J1606" s="74">
        <v>1</v>
      </c>
      <c r="K1606" s="145"/>
      <c r="L1606" s="143"/>
      <c r="M1606" s="143"/>
      <c r="N1606" s="143"/>
      <c r="O1606" s="143"/>
    </row>
    <row r="1607" spans="1:15" s="138" customFormat="1" ht="24.95" customHeight="1">
      <c r="A1607" s="67">
        <v>313</v>
      </c>
      <c r="B1607" s="68"/>
      <c r="C1607" s="141" t="s">
        <v>724</v>
      </c>
      <c r="D1607" s="74">
        <v>1</v>
      </c>
      <c r="E1607" s="74" t="s">
        <v>17</v>
      </c>
      <c r="F1607" s="126"/>
      <c r="G1607" s="126"/>
      <c r="H1607" s="126"/>
      <c r="I1607" s="143"/>
      <c r="J1607" s="74">
        <v>1</v>
      </c>
      <c r="K1607" s="145"/>
      <c r="L1607" s="143"/>
      <c r="M1607" s="143"/>
      <c r="N1607" s="143"/>
      <c r="O1607" s="143"/>
    </row>
    <row r="1608" spans="1:15" s="138" customFormat="1" ht="25.5" customHeight="1">
      <c r="A1608" s="67">
        <v>314</v>
      </c>
      <c r="B1608" s="68"/>
      <c r="C1608" s="141" t="s">
        <v>725</v>
      </c>
      <c r="D1608" s="74">
        <v>1</v>
      </c>
      <c r="E1608" s="74" t="s">
        <v>17</v>
      </c>
      <c r="F1608" s="126"/>
      <c r="G1608" s="126"/>
      <c r="H1608" s="126"/>
      <c r="I1608" s="143"/>
      <c r="J1608" s="74">
        <v>1</v>
      </c>
      <c r="K1608" s="145"/>
      <c r="L1608" s="143"/>
      <c r="M1608" s="143"/>
      <c r="N1608" s="143"/>
      <c r="O1608" s="143"/>
    </row>
    <row r="1609" spans="1:15" s="138" customFormat="1" ht="25.5" customHeight="1">
      <c r="A1609" s="67">
        <v>315</v>
      </c>
      <c r="B1609" s="68"/>
      <c r="C1609" s="141" t="s">
        <v>726</v>
      </c>
      <c r="D1609" s="74">
        <v>1</v>
      </c>
      <c r="E1609" s="74" t="s">
        <v>17</v>
      </c>
      <c r="F1609" s="126"/>
      <c r="G1609" s="126"/>
      <c r="H1609" s="126"/>
      <c r="I1609" s="143"/>
      <c r="J1609" s="74">
        <v>1</v>
      </c>
      <c r="K1609" s="145"/>
      <c r="L1609" s="143"/>
      <c r="M1609" s="143"/>
      <c r="N1609" s="143"/>
      <c r="O1609" s="143"/>
    </row>
    <row r="1610" spans="1:15" s="138" customFormat="1" ht="25.5" customHeight="1">
      <c r="A1610" s="67">
        <v>316</v>
      </c>
      <c r="B1610" s="68"/>
      <c r="C1610" s="141" t="s">
        <v>727</v>
      </c>
      <c r="D1610" s="74">
        <v>1</v>
      </c>
      <c r="E1610" s="74" t="s">
        <v>17</v>
      </c>
      <c r="F1610" s="126"/>
      <c r="G1610" s="126"/>
      <c r="H1610" s="126"/>
      <c r="I1610" s="143"/>
      <c r="J1610" s="74">
        <v>1</v>
      </c>
      <c r="K1610" s="145"/>
      <c r="L1610" s="143"/>
      <c r="M1610" s="143"/>
      <c r="N1610" s="143"/>
      <c r="O1610" s="143"/>
    </row>
    <row r="1611" spans="1:15" s="138" customFormat="1" ht="24.95" customHeight="1">
      <c r="A1611" s="67">
        <v>317</v>
      </c>
      <c r="B1611" s="68"/>
      <c r="C1611" s="141" t="s">
        <v>728</v>
      </c>
      <c r="D1611" s="74">
        <v>1</v>
      </c>
      <c r="E1611" s="74" t="s">
        <v>17</v>
      </c>
      <c r="F1611" s="126"/>
      <c r="G1611" s="126"/>
      <c r="H1611" s="126"/>
      <c r="I1611" s="143"/>
      <c r="J1611" s="74">
        <v>1</v>
      </c>
      <c r="K1611" s="145"/>
      <c r="L1611" s="143"/>
      <c r="M1611" s="143"/>
      <c r="N1611" s="143"/>
      <c r="O1611" s="143"/>
    </row>
    <row r="1612" spans="1:15" s="138" customFormat="1" ht="24.95" customHeight="1">
      <c r="A1612" s="67">
        <v>318</v>
      </c>
      <c r="B1612" s="68"/>
      <c r="C1612" s="141" t="s">
        <v>729</v>
      </c>
      <c r="D1612" s="74">
        <v>1</v>
      </c>
      <c r="E1612" s="74" t="s">
        <v>17</v>
      </c>
      <c r="F1612" s="126"/>
      <c r="G1612" s="126"/>
      <c r="H1612" s="126"/>
      <c r="I1612" s="143"/>
      <c r="J1612" s="74">
        <v>1</v>
      </c>
      <c r="K1612" s="145"/>
      <c r="L1612" s="143"/>
      <c r="M1612" s="143"/>
      <c r="N1612" s="143"/>
      <c r="O1612" s="143"/>
    </row>
    <row r="1613" spans="1:15" s="138" customFormat="1" ht="24.95" customHeight="1">
      <c r="A1613" s="67">
        <v>319</v>
      </c>
      <c r="B1613" s="68"/>
      <c r="C1613" s="141" t="s">
        <v>730</v>
      </c>
      <c r="D1613" s="74">
        <v>1</v>
      </c>
      <c r="E1613" s="74" t="s">
        <v>17</v>
      </c>
      <c r="F1613" s="126"/>
      <c r="G1613" s="126"/>
      <c r="H1613" s="126"/>
      <c r="I1613" s="143"/>
      <c r="J1613" s="74">
        <v>1</v>
      </c>
      <c r="K1613" s="145"/>
      <c r="L1613" s="143"/>
      <c r="M1613" s="143"/>
      <c r="N1613" s="143"/>
      <c r="O1613" s="143"/>
    </row>
    <row r="1614" spans="1:15" s="138" customFormat="1" ht="24.95" customHeight="1">
      <c r="A1614" s="67">
        <v>320</v>
      </c>
      <c r="B1614" s="68"/>
      <c r="C1614" s="141" t="s">
        <v>731</v>
      </c>
      <c r="D1614" s="74">
        <v>1</v>
      </c>
      <c r="E1614" s="74" t="s">
        <v>17</v>
      </c>
      <c r="F1614" s="126"/>
      <c r="G1614" s="126"/>
      <c r="H1614" s="126"/>
      <c r="I1614" s="143"/>
      <c r="J1614" s="74">
        <v>1</v>
      </c>
      <c r="K1614" s="145"/>
      <c r="L1614" s="143"/>
      <c r="M1614" s="143"/>
      <c r="N1614" s="143"/>
      <c r="O1614" s="143"/>
    </row>
    <row r="1615" spans="1:15" s="138" customFormat="1" ht="24.95" customHeight="1">
      <c r="A1615" s="67">
        <v>321</v>
      </c>
      <c r="B1615" s="68"/>
      <c r="C1615" s="141" t="s">
        <v>732</v>
      </c>
      <c r="D1615" s="74">
        <v>1</v>
      </c>
      <c r="E1615" s="74" t="s">
        <v>17</v>
      </c>
      <c r="F1615" s="126"/>
      <c r="G1615" s="126"/>
      <c r="H1615" s="126"/>
      <c r="I1615" s="143"/>
      <c r="J1615" s="74">
        <v>1</v>
      </c>
      <c r="K1615" s="145"/>
      <c r="L1615" s="143"/>
      <c r="M1615" s="143"/>
      <c r="N1615" s="143"/>
      <c r="O1615" s="143"/>
    </row>
    <row r="1616" spans="1:15" s="138" customFormat="1" ht="24.95" customHeight="1">
      <c r="A1616" s="67">
        <v>322</v>
      </c>
      <c r="B1616" s="68"/>
      <c r="C1616" s="141" t="s">
        <v>733</v>
      </c>
      <c r="D1616" s="74">
        <v>1</v>
      </c>
      <c r="E1616" s="74" t="s">
        <v>17</v>
      </c>
      <c r="F1616" s="126"/>
      <c r="G1616" s="126"/>
      <c r="H1616" s="126"/>
      <c r="I1616" s="143"/>
      <c r="J1616" s="74">
        <v>1</v>
      </c>
      <c r="K1616" s="145"/>
      <c r="L1616" s="143"/>
      <c r="M1616" s="143"/>
      <c r="N1616" s="143"/>
      <c r="O1616" s="143"/>
    </row>
    <row r="1617" spans="1:15" s="138" customFormat="1" ht="24.95" customHeight="1">
      <c r="A1617" s="67">
        <v>323</v>
      </c>
      <c r="B1617" s="68"/>
      <c r="C1617" s="141" t="s">
        <v>734</v>
      </c>
      <c r="D1617" s="74">
        <v>1</v>
      </c>
      <c r="E1617" s="74" t="s">
        <v>17</v>
      </c>
      <c r="F1617" s="126"/>
      <c r="G1617" s="126"/>
      <c r="H1617" s="126"/>
      <c r="I1617" s="143"/>
      <c r="J1617" s="74">
        <v>1</v>
      </c>
      <c r="K1617" s="145"/>
      <c r="L1617" s="143"/>
      <c r="M1617" s="143"/>
      <c r="N1617" s="143"/>
      <c r="O1617" s="143"/>
    </row>
    <row r="1618" spans="1:15" s="138" customFormat="1" ht="24.95" customHeight="1">
      <c r="A1618" s="67">
        <v>324</v>
      </c>
      <c r="B1618" s="68"/>
      <c r="C1618" s="141" t="s">
        <v>735</v>
      </c>
      <c r="D1618" s="74">
        <v>1</v>
      </c>
      <c r="E1618" s="74" t="s">
        <v>17</v>
      </c>
      <c r="F1618" s="126"/>
      <c r="G1618" s="126"/>
      <c r="H1618" s="126"/>
      <c r="I1618" s="143"/>
      <c r="J1618" s="74">
        <v>1</v>
      </c>
      <c r="K1618" s="145"/>
      <c r="L1618" s="143"/>
      <c r="M1618" s="143"/>
      <c r="N1618" s="143"/>
      <c r="O1618" s="143"/>
    </row>
    <row r="1619" spans="1:15" s="138" customFormat="1" ht="24.95" customHeight="1">
      <c r="A1619" s="67">
        <v>325</v>
      </c>
      <c r="B1619" s="68"/>
      <c r="C1619" s="141" t="s">
        <v>736</v>
      </c>
      <c r="D1619" s="74">
        <v>1</v>
      </c>
      <c r="E1619" s="74" t="s">
        <v>17</v>
      </c>
      <c r="F1619" s="126"/>
      <c r="G1619" s="126"/>
      <c r="H1619" s="126"/>
      <c r="I1619" s="143"/>
      <c r="J1619" s="74">
        <v>1</v>
      </c>
      <c r="K1619" s="145"/>
      <c r="L1619" s="143"/>
      <c r="M1619" s="143"/>
      <c r="N1619" s="143"/>
      <c r="O1619" s="143"/>
    </row>
    <row r="1620" spans="1:15" s="138" customFormat="1" ht="24.95" customHeight="1">
      <c r="A1620" s="67">
        <v>326</v>
      </c>
      <c r="B1620" s="68"/>
      <c r="C1620" s="141" t="s">
        <v>737</v>
      </c>
      <c r="D1620" s="74">
        <v>1</v>
      </c>
      <c r="E1620" s="74" t="s">
        <v>17</v>
      </c>
      <c r="F1620" s="126"/>
      <c r="G1620" s="126"/>
      <c r="H1620" s="126"/>
      <c r="I1620" s="143"/>
      <c r="J1620" s="74">
        <v>1</v>
      </c>
      <c r="K1620" s="145"/>
      <c r="L1620" s="143"/>
      <c r="M1620" s="143"/>
      <c r="N1620" s="143"/>
      <c r="O1620" s="143"/>
    </row>
    <row r="1621" spans="1:15" s="138" customFormat="1" ht="24.95" customHeight="1">
      <c r="A1621" s="67">
        <v>327</v>
      </c>
      <c r="B1621" s="68"/>
      <c r="C1621" s="141" t="s">
        <v>738</v>
      </c>
      <c r="D1621" s="74">
        <v>1</v>
      </c>
      <c r="E1621" s="74" t="s">
        <v>17</v>
      </c>
      <c r="F1621" s="126"/>
      <c r="G1621" s="126"/>
      <c r="H1621" s="126"/>
      <c r="I1621" s="143"/>
      <c r="J1621" s="74">
        <v>1</v>
      </c>
      <c r="K1621" s="145"/>
      <c r="L1621" s="143"/>
      <c r="M1621" s="143"/>
      <c r="N1621" s="143"/>
      <c r="O1621" s="143"/>
    </row>
    <row r="1622" spans="1:15" s="138" customFormat="1" ht="24.95" customHeight="1">
      <c r="A1622" s="67">
        <v>328</v>
      </c>
      <c r="B1622" s="68"/>
      <c r="C1622" s="141" t="s">
        <v>739</v>
      </c>
      <c r="D1622" s="74">
        <v>1</v>
      </c>
      <c r="E1622" s="74" t="s">
        <v>17</v>
      </c>
      <c r="F1622" s="126"/>
      <c r="G1622" s="126"/>
      <c r="H1622" s="126"/>
      <c r="I1622" s="143"/>
      <c r="J1622" s="74">
        <v>1</v>
      </c>
      <c r="K1622" s="145"/>
      <c r="L1622" s="143"/>
      <c r="M1622" s="143"/>
      <c r="N1622" s="143"/>
      <c r="O1622" s="143"/>
    </row>
    <row r="1623" spans="1:15" s="138" customFormat="1" ht="24.95" customHeight="1">
      <c r="A1623" s="67">
        <v>329</v>
      </c>
      <c r="B1623" s="68"/>
      <c r="C1623" s="141" t="s">
        <v>740</v>
      </c>
      <c r="D1623" s="74">
        <v>1</v>
      </c>
      <c r="E1623" s="74" t="s">
        <v>17</v>
      </c>
      <c r="F1623" s="126"/>
      <c r="G1623" s="126"/>
      <c r="H1623" s="126"/>
      <c r="I1623" s="143"/>
      <c r="J1623" s="74">
        <v>1</v>
      </c>
      <c r="K1623" s="145"/>
      <c r="L1623" s="143"/>
      <c r="M1623" s="143"/>
      <c r="N1623" s="143"/>
      <c r="O1623" s="143"/>
    </row>
    <row r="1624" spans="1:15" s="138" customFormat="1" ht="24.95" customHeight="1">
      <c r="A1624" s="67">
        <v>330</v>
      </c>
      <c r="B1624" s="68"/>
      <c r="C1624" s="141" t="s">
        <v>741</v>
      </c>
      <c r="D1624" s="74">
        <v>1</v>
      </c>
      <c r="E1624" s="74" t="s">
        <v>17</v>
      </c>
      <c r="F1624" s="126"/>
      <c r="G1624" s="126"/>
      <c r="H1624" s="126"/>
      <c r="I1624" s="143"/>
      <c r="J1624" s="74">
        <v>1</v>
      </c>
      <c r="K1624" s="145"/>
      <c r="L1624" s="143"/>
      <c r="M1624" s="143"/>
      <c r="N1624" s="143"/>
      <c r="O1624" s="143"/>
    </row>
    <row r="1625" spans="1:15" s="138" customFormat="1" ht="24.95" customHeight="1">
      <c r="A1625" s="67">
        <v>331</v>
      </c>
      <c r="B1625" s="68"/>
      <c r="C1625" s="141" t="s">
        <v>742</v>
      </c>
      <c r="D1625" s="74">
        <v>1</v>
      </c>
      <c r="E1625" s="74" t="s">
        <v>17</v>
      </c>
      <c r="F1625" s="126"/>
      <c r="G1625" s="126"/>
      <c r="H1625" s="126"/>
      <c r="I1625" s="143"/>
      <c r="J1625" s="74">
        <v>1</v>
      </c>
      <c r="K1625" s="145"/>
      <c r="L1625" s="143"/>
      <c r="M1625" s="143"/>
      <c r="N1625" s="143"/>
      <c r="O1625" s="143"/>
    </row>
    <row r="1626" spans="1:15" s="138" customFormat="1" ht="24.95" customHeight="1">
      <c r="A1626" s="67">
        <v>332</v>
      </c>
      <c r="B1626" s="68"/>
      <c r="C1626" s="141" t="s">
        <v>743</v>
      </c>
      <c r="D1626" s="74">
        <v>1</v>
      </c>
      <c r="E1626" s="74" t="s">
        <v>17</v>
      </c>
      <c r="F1626" s="126"/>
      <c r="G1626" s="126"/>
      <c r="H1626" s="126"/>
      <c r="I1626" s="143"/>
      <c r="J1626" s="74">
        <v>1</v>
      </c>
      <c r="K1626" s="145"/>
      <c r="L1626" s="143"/>
      <c r="M1626" s="143"/>
      <c r="N1626" s="143"/>
      <c r="O1626" s="143"/>
    </row>
    <row r="1627" spans="1:15" s="138" customFormat="1" ht="24.95" customHeight="1">
      <c r="A1627" s="67">
        <v>333</v>
      </c>
      <c r="B1627" s="68"/>
      <c r="C1627" s="141" t="s">
        <v>744</v>
      </c>
      <c r="D1627" s="74">
        <v>1</v>
      </c>
      <c r="E1627" s="74" t="s">
        <v>17</v>
      </c>
      <c r="F1627" s="126"/>
      <c r="G1627" s="126"/>
      <c r="H1627" s="126"/>
      <c r="I1627" s="143"/>
      <c r="J1627" s="74">
        <v>1</v>
      </c>
      <c r="K1627" s="145"/>
      <c r="L1627" s="143"/>
      <c r="M1627" s="143"/>
      <c r="N1627" s="143"/>
      <c r="O1627" s="143"/>
    </row>
    <row r="1628" spans="1:15" s="138" customFormat="1" ht="24.95" customHeight="1">
      <c r="A1628" s="67">
        <v>334</v>
      </c>
      <c r="B1628" s="68"/>
      <c r="C1628" s="141" t="s">
        <v>745</v>
      </c>
      <c r="D1628" s="74">
        <v>1</v>
      </c>
      <c r="E1628" s="74" t="s">
        <v>17</v>
      </c>
      <c r="F1628" s="126"/>
      <c r="G1628" s="126"/>
      <c r="H1628" s="126"/>
      <c r="I1628" s="143"/>
      <c r="J1628" s="74">
        <v>1</v>
      </c>
      <c r="K1628" s="145"/>
      <c r="L1628" s="143"/>
      <c r="M1628" s="143"/>
      <c r="N1628" s="143"/>
      <c r="O1628" s="143"/>
    </row>
    <row r="1629" spans="1:15" s="138" customFormat="1" ht="24.95" customHeight="1">
      <c r="A1629" s="67">
        <v>335</v>
      </c>
      <c r="B1629" s="68"/>
      <c r="C1629" s="141" t="s">
        <v>746</v>
      </c>
      <c r="D1629" s="74">
        <v>1</v>
      </c>
      <c r="E1629" s="74" t="s">
        <v>17</v>
      </c>
      <c r="F1629" s="126"/>
      <c r="G1629" s="126"/>
      <c r="H1629" s="126"/>
      <c r="I1629" s="143"/>
      <c r="J1629" s="74">
        <v>1</v>
      </c>
      <c r="K1629" s="145"/>
      <c r="L1629" s="143"/>
      <c r="M1629" s="143"/>
      <c r="N1629" s="143"/>
      <c r="O1629" s="143"/>
    </row>
    <row r="1630" spans="1:15" s="138" customFormat="1" ht="24.95" customHeight="1">
      <c r="A1630" s="67">
        <v>336</v>
      </c>
      <c r="B1630" s="68"/>
      <c r="C1630" s="141" t="s">
        <v>747</v>
      </c>
      <c r="D1630" s="74">
        <v>1</v>
      </c>
      <c r="E1630" s="74" t="s">
        <v>17</v>
      </c>
      <c r="F1630" s="126"/>
      <c r="G1630" s="126"/>
      <c r="H1630" s="126"/>
      <c r="I1630" s="143"/>
      <c r="J1630" s="74">
        <v>1</v>
      </c>
      <c r="K1630" s="145"/>
      <c r="L1630" s="143"/>
      <c r="M1630" s="143"/>
      <c r="N1630" s="143"/>
      <c r="O1630" s="143"/>
    </row>
    <row r="1631" spans="1:15" s="138" customFormat="1" ht="24.95" customHeight="1">
      <c r="A1631" s="67">
        <v>337</v>
      </c>
      <c r="B1631" s="68"/>
      <c r="C1631" s="141" t="s">
        <v>748</v>
      </c>
      <c r="D1631" s="74">
        <v>1</v>
      </c>
      <c r="E1631" s="74" t="s">
        <v>17</v>
      </c>
      <c r="F1631" s="126"/>
      <c r="G1631" s="126"/>
      <c r="H1631" s="126"/>
      <c r="I1631" s="143"/>
      <c r="J1631" s="74">
        <v>1</v>
      </c>
      <c r="K1631" s="145"/>
      <c r="L1631" s="143"/>
      <c r="M1631" s="143"/>
      <c r="N1631" s="143"/>
      <c r="O1631" s="143"/>
    </row>
    <row r="1632" spans="1:15" s="138" customFormat="1" ht="24.95" customHeight="1">
      <c r="A1632" s="67">
        <v>338</v>
      </c>
      <c r="B1632" s="68"/>
      <c r="C1632" s="141" t="s">
        <v>749</v>
      </c>
      <c r="D1632" s="74">
        <v>1</v>
      </c>
      <c r="E1632" s="74" t="s">
        <v>17</v>
      </c>
      <c r="F1632" s="126"/>
      <c r="G1632" s="126"/>
      <c r="H1632" s="126"/>
      <c r="I1632" s="143"/>
      <c r="J1632" s="74">
        <v>1</v>
      </c>
      <c r="K1632" s="145"/>
      <c r="L1632" s="143"/>
      <c r="M1632" s="143"/>
      <c r="N1632" s="143"/>
      <c r="O1632" s="143"/>
    </row>
    <row r="1633" spans="1:15" s="138" customFormat="1" ht="24.95" customHeight="1">
      <c r="A1633" s="67">
        <v>339</v>
      </c>
      <c r="B1633" s="68"/>
      <c r="C1633" s="141" t="s">
        <v>750</v>
      </c>
      <c r="D1633" s="74">
        <v>1</v>
      </c>
      <c r="E1633" s="74" t="s">
        <v>17</v>
      </c>
      <c r="F1633" s="126"/>
      <c r="G1633" s="126"/>
      <c r="H1633" s="126"/>
      <c r="I1633" s="143"/>
      <c r="J1633" s="74">
        <v>1</v>
      </c>
      <c r="K1633" s="145"/>
      <c r="L1633" s="143"/>
      <c r="M1633" s="143"/>
      <c r="N1633" s="143"/>
      <c r="O1633" s="143"/>
    </row>
    <row r="1634" spans="1:15" s="138" customFormat="1" ht="24.95" customHeight="1">
      <c r="A1634" s="67">
        <v>340</v>
      </c>
      <c r="B1634" s="68"/>
      <c r="C1634" s="141" t="s">
        <v>751</v>
      </c>
      <c r="D1634" s="74">
        <v>1</v>
      </c>
      <c r="E1634" s="74" t="s">
        <v>17</v>
      </c>
      <c r="F1634" s="126"/>
      <c r="G1634" s="126"/>
      <c r="H1634" s="126"/>
      <c r="I1634" s="143"/>
      <c r="J1634" s="74">
        <v>1</v>
      </c>
      <c r="K1634" s="145"/>
      <c r="L1634" s="143"/>
      <c r="M1634" s="143"/>
      <c r="N1634" s="143"/>
      <c r="O1634" s="143"/>
    </row>
    <row r="1635" spans="1:15" s="138" customFormat="1" ht="24.95" customHeight="1">
      <c r="A1635" s="67">
        <v>341</v>
      </c>
      <c r="B1635" s="68"/>
      <c r="C1635" s="141" t="s">
        <v>752</v>
      </c>
      <c r="D1635" s="74">
        <v>1</v>
      </c>
      <c r="E1635" s="74" t="s">
        <v>17</v>
      </c>
      <c r="F1635" s="126"/>
      <c r="G1635" s="126"/>
      <c r="H1635" s="126"/>
      <c r="I1635" s="143"/>
      <c r="J1635" s="74">
        <v>1</v>
      </c>
      <c r="K1635" s="145"/>
      <c r="L1635" s="143"/>
      <c r="M1635" s="143"/>
      <c r="N1635" s="143"/>
      <c r="O1635" s="143"/>
    </row>
    <row r="1636" spans="1:15" s="138" customFormat="1" ht="24.95" customHeight="1">
      <c r="A1636" s="67">
        <v>342</v>
      </c>
      <c r="B1636" s="68"/>
      <c r="C1636" s="141" t="s">
        <v>753</v>
      </c>
      <c r="D1636" s="74">
        <v>1</v>
      </c>
      <c r="E1636" s="74" t="s">
        <v>17</v>
      </c>
      <c r="F1636" s="126"/>
      <c r="G1636" s="126"/>
      <c r="H1636" s="126"/>
      <c r="I1636" s="143"/>
      <c r="J1636" s="74">
        <v>1</v>
      </c>
      <c r="K1636" s="145"/>
      <c r="L1636" s="143"/>
      <c r="M1636" s="143"/>
      <c r="N1636" s="143"/>
      <c r="O1636" s="143"/>
    </row>
    <row r="1637" spans="1:15" s="138" customFormat="1" ht="24.95" customHeight="1">
      <c r="A1637" s="67">
        <v>343</v>
      </c>
      <c r="B1637" s="68"/>
      <c r="C1637" s="141" t="s">
        <v>754</v>
      </c>
      <c r="D1637" s="74">
        <v>1</v>
      </c>
      <c r="E1637" s="74" t="s">
        <v>17</v>
      </c>
      <c r="F1637" s="126"/>
      <c r="G1637" s="126"/>
      <c r="H1637" s="126"/>
      <c r="I1637" s="143"/>
      <c r="J1637" s="74">
        <v>1</v>
      </c>
      <c r="K1637" s="145"/>
      <c r="L1637" s="143"/>
      <c r="M1637" s="143"/>
      <c r="N1637" s="143"/>
      <c r="O1637" s="143"/>
    </row>
    <row r="1638" spans="1:15" s="138" customFormat="1" ht="24.95" customHeight="1">
      <c r="A1638" s="67">
        <v>344</v>
      </c>
      <c r="B1638" s="68"/>
      <c r="C1638" s="141" t="s">
        <v>755</v>
      </c>
      <c r="D1638" s="74">
        <v>1</v>
      </c>
      <c r="E1638" s="74" t="s">
        <v>17</v>
      </c>
      <c r="F1638" s="126"/>
      <c r="G1638" s="126"/>
      <c r="H1638" s="126"/>
      <c r="I1638" s="143"/>
      <c r="J1638" s="74">
        <v>1</v>
      </c>
      <c r="K1638" s="145"/>
      <c r="L1638" s="143"/>
      <c r="M1638" s="143"/>
      <c r="N1638" s="143"/>
      <c r="O1638" s="143"/>
    </row>
    <row r="1639" spans="1:15" s="138" customFormat="1" ht="24.95" customHeight="1">
      <c r="A1639" s="67">
        <v>345</v>
      </c>
      <c r="B1639" s="68"/>
      <c r="C1639" s="141" t="s">
        <v>756</v>
      </c>
      <c r="D1639" s="74">
        <v>1</v>
      </c>
      <c r="E1639" s="74" t="s">
        <v>17</v>
      </c>
      <c r="F1639" s="126"/>
      <c r="G1639" s="126"/>
      <c r="H1639" s="126"/>
      <c r="I1639" s="143"/>
      <c r="J1639" s="74">
        <v>1</v>
      </c>
      <c r="K1639" s="145"/>
      <c r="L1639" s="143"/>
      <c r="M1639" s="143"/>
      <c r="N1639" s="143"/>
      <c r="O1639" s="143"/>
    </row>
    <row r="1640" spans="1:15" s="138" customFormat="1" ht="24.95" customHeight="1">
      <c r="A1640" s="67">
        <v>346</v>
      </c>
      <c r="B1640" s="68"/>
      <c r="C1640" s="141" t="s">
        <v>757</v>
      </c>
      <c r="D1640" s="74">
        <v>1</v>
      </c>
      <c r="E1640" s="74" t="s">
        <v>17</v>
      </c>
      <c r="F1640" s="126"/>
      <c r="G1640" s="126"/>
      <c r="H1640" s="126"/>
      <c r="I1640" s="143"/>
      <c r="J1640" s="74">
        <v>1</v>
      </c>
      <c r="K1640" s="145"/>
      <c r="L1640" s="143"/>
      <c r="M1640" s="143"/>
      <c r="N1640" s="143"/>
      <c r="O1640" s="143"/>
    </row>
    <row r="1641" spans="1:15" s="138" customFormat="1" ht="24.95" customHeight="1">
      <c r="A1641" s="67">
        <v>347</v>
      </c>
      <c r="B1641" s="68"/>
      <c r="C1641" s="141" t="s">
        <v>758</v>
      </c>
      <c r="D1641" s="74">
        <v>1</v>
      </c>
      <c r="E1641" s="74" t="s">
        <v>17</v>
      </c>
      <c r="F1641" s="126"/>
      <c r="G1641" s="126"/>
      <c r="H1641" s="126"/>
      <c r="I1641" s="143"/>
      <c r="J1641" s="74">
        <v>1</v>
      </c>
      <c r="K1641" s="145"/>
      <c r="L1641" s="143"/>
      <c r="M1641" s="143"/>
      <c r="N1641" s="143"/>
      <c r="O1641" s="143"/>
    </row>
    <row r="1642" spans="1:15" s="138" customFormat="1" ht="24.95" customHeight="1">
      <c r="A1642" s="67">
        <v>348</v>
      </c>
      <c r="B1642" s="68"/>
      <c r="C1642" s="141" t="s">
        <v>759</v>
      </c>
      <c r="D1642" s="74">
        <v>1</v>
      </c>
      <c r="E1642" s="74" t="s">
        <v>17</v>
      </c>
      <c r="F1642" s="126"/>
      <c r="G1642" s="126"/>
      <c r="H1642" s="126"/>
      <c r="I1642" s="143"/>
      <c r="J1642" s="74">
        <v>1</v>
      </c>
      <c r="K1642" s="145"/>
      <c r="L1642" s="143"/>
      <c r="M1642" s="143"/>
      <c r="N1642" s="143"/>
      <c r="O1642" s="143"/>
    </row>
    <row r="1643" spans="1:15" s="138" customFormat="1" ht="24.95" customHeight="1">
      <c r="A1643" s="67">
        <v>349</v>
      </c>
      <c r="B1643" s="68"/>
      <c r="C1643" s="141" t="s">
        <v>760</v>
      </c>
      <c r="D1643" s="74">
        <v>1</v>
      </c>
      <c r="E1643" s="74" t="s">
        <v>17</v>
      </c>
      <c r="F1643" s="126"/>
      <c r="G1643" s="126"/>
      <c r="H1643" s="126"/>
      <c r="I1643" s="143"/>
      <c r="J1643" s="74">
        <v>1</v>
      </c>
      <c r="K1643" s="145"/>
      <c r="L1643" s="143"/>
      <c r="M1643" s="143"/>
      <c r="N1643" s="143"/>
      <c r="O1643" s="143"/>
    </row>
    <row r="1644" spans="1:15" s="138" customFormat="1" ht="24.95" customHeight="1">
      <c r="A1644" s="67">
        <v>350</v>
      </c>
      <c r="B1644" s="68"/>
      <c r="C1644" s="141" t="s">
        <v>761</v>
      </c>
      <c r="D1644" s="74">
        <v>1</v>
      </c>
      <c r="E1644" s="74" t="s">
        <v>17</v>
      </c>
      <c r="F1644" s="126"/>
      <c r="G1644" s="126"/>
      <c r="H1644" s="126"/>
      <c r="I1644" s="143"/>
      <c r="J1644" s="74">
        <v>1</v>
      </c>
      <c r="K1644" s="145"/>
      <c r="L1644" s="143"/>
      <c r="M1644" s="143"/>
      <c r="N1644" s="143"/>
      <c r="O1644" s="143"/>
    </row>
    <row r="1645" spans="1:15" s="138" customFormat="1" ht="24.95" customHeight="1">
      <c r="A1645" s="67">
        <v>351</v>
      </c>
      <c r="B1645" s="68"/>
      <c r="C1645" s="141" t="s">
        <v>762</v>
      </c>
      <c r="D1645" s="74">
        <v>1</v>
      </c>
      <c r="E1645" s="74" t="s">
        <v>17</v>
      </c>
      <c r="F1645" s="126"/>
      <c r="G1645" s="126"/>
      <c r="H1645" s="126"/>
      <c r="I1645" s="143"/>
      <c r="J1645" s="74">
        <v>1</v>
      </c>
      <c r="K1645" s="145"/>
      <c r="L1645" s="143"/>
      <c r="M1645" s="143"/>
      <c r="N1645" s="143"/>
      <c r="O1645" s="143"/>
    </row>
    <row r="1646" spans="1:15" s="138" customFormat="1" ht="24.95" customHeight="1">
      <c r="A1646" s="67">
        <v>352</v>
      </c>
      <c r="B1646" s="68"/>
      <c r="C1646" s="141" t="s">
        <v>763</v>
      </c>
      <c r="D1646" s="74">
        <v>1</v>
      </c>
      <c r="E1646" s="74" t="s">
        <v>17</v>
      </c>
      <c r="F1646" s="126"/>
      <c r="G1646" s="126"/>
      <c r="H1646" s="126"/>
      <c r="I1646" s="143"/>
      <c r="J1646" s="74">
        <v>1</v>
      </c>
      <c r="K1646" s="145"/>
      <c r="L1646" s="143"/>
      <c r="M1646" s="143"/>
      <c r="N1646" s="143"/>
      <c r="O1646" s="143"/>
    </row>
    <row r="1647" spans="1:15" s="138" customFormat="1" ht="24.95" customHeight="1">
      <c r="A1647" s="67">
        <v>353</v>
      </c>
      <c r="B1647" s="68"/>
      <c r="C1647" s="141" t="s">
        <v>764</v>
      </c>
      <c r="D1647" s="74">
        <v>1</v>
      </c>
      <c r="E1647" s="74" t="s">
        <v>17</v>
      </c>
      <c r="F1647" s="126"/>
      <c r="G1647" s="126"/>
      <c r="H1647" s="126"/>
      <c r="I1647" s="143"/>
      <c r="J1647" s="74">
        <v>1</v>
      </c>
      <c r="K1647" s="145"/>
      <c r="L1647" s="143"/>
      <c r="M1647" s="143"/>
      <c r="N1647" s="143"/>
      <c r="O1647" s="143"/>
    </row>
    <row r="1648" spans="1:15" s="138" customFormat="1" ht="24.95" customHeight="1">
      <c r="A1648" s="67">
        <v>354</v>
      </c>
      <c r="B1648" s="68"/>
      <c r="C1648" s="141" t="s">
        <v>765</v>
      </c>
      <c r="D1648" s="74">
        <v>1</v>
      </c>
      <c r="E1648" s="74" t="s">
        <v>17</v>
      </c>
      <c r="F1648" s="126"/>
      <c r="G1648" s="126"/>
      <c r="H1648" s="126"/>
      <c r="I1648" s="143"/>
      <c r="J1648" s="74">
        <v>1</v>
      </c>
      <c r="K1648" s="145"/>
      <c r="L1648" s="143"/>
      <c r="M1648" s="143"/>
      <c r="N1648" s="143"/>
      <c r="O1648" s="143"/>
    </row>
    <row r="1649" spans="1:15" s="138" customFormat="1" ht="24.95" customHeight="1">
      <c r="A1649" s="67">
        <v>355</v>
      </c>
      <c r="B1649" s="68"/>
      <c r="C1649" s="141" t="s">
        <v>766</v>
      </c>
      <c r="D1649" s="74">
        <v>1</v>
      </c>
      <c r="E1649" s="74" t="s">
        <v>17</v>
      </c>
      <c r="F1649" s="126"/>
      <c r="G1649" s="126"/>
      <c r="H1649" s="126"/>
      <c r="I1649" s="143"/>
      <c r="J1649" s="74">
        <v>1</v>
      </c>
      <c r="K1649" s="145"/>
      <c r="L1649" s="143"/>
      <c r="M1649" s="143"/>
      <c r="N1649" s="143"/>
      <c r="O1649" s="143"/>
    </row>
    <row r="1650" spans="1:15" s="138" customFormat="1" ht="24.95" customHeight="1">
      <c r="A1650" s="67">
        <v>356</v>
      </c>
      <c r="B1650" s="68"/>
      <c r="C1650" s="141" t="s">
        <v>767</v>
      </c>
      <c r="D1650" s="74">
        <v>1</v>
      </c>
      <c r="E1650" s="74" t="s">
        <v>17</v>
      </c>
      <c r="F1650" s="126"/>
      <c r="G1650" s="126"/>
      <c r="H1650" s="126"/>
      <c r="I1650" s="143"/>
      <c r="J1650" s="74">
        <v>1</v>
      </c>
      <c r="K1650" s="145"/>
      <c r="L1650" s="143"/>
      <c r="M1650" s="143"/>
      <c r="N1650" s="143"/>
      <c r="O1650" s="143"/>
    </row>
    <row r="1651" spans="1:15" s="138" customFormat="1" ht="24.95" customHeight="1">
      <c r="A1651" s="67">
        <v>357</v>
      </c>
      <c r="B1651" s="68"/>
      <c r="C1651" s="141" t="s">
        <v>768</v>
      </c>
      <c r="D1651" s="74">
        <v>1</v>
      </c>
      <c r="E1651" s="74" t="s">
        <v>17</v>
      </c>
      <c r="F1651" s="126"/>
      <c r="G1651" s="126"/>
      <c r="H1651" s="126"/>
      <c r="I1651" s="143"/>
      <c r="J1651" s="74">
        <v>1</v>
      </c>
      <c r="K1651" s="145"/>
      <c r="L1651" s="143"/>
      <c r="M1651" s="143"/>
      <c r="N1651" s="143"/>
      <c r="O1651" s="143"/>
    </row>
    <row r="1652" spans="1:15" s="138" customFormat="1" ht="24.95" customHeight="1">
      <c r="A1652" s="67">
        <v>358</v>
      </c>
      <c r="B1652" s="68"/>
      <c r="C1652" s="141" t="s">
        <v>769</v>
      </c>
      <c r="D1652" s="74">
        <v>1</v>
      </c>
      <c r="E1652" s="74" t="s">
        <v>17</v>
      </c>
      <c r="F1652" s="126"/>
      <c r="G1652" s="126"/>
      <c r="H1652" s="126"/>
      <c r="I1652" s="143"/>
      <c r="J1652" s="74">
        <v>1</v>
      </c>
      <c r="K1652" s="145"/>
      <c r="L1652" s="143"/>
      <c r="M1652" s="143"/>
      <c r="N1652" s="143"/>
      <c r="O1652" s="143"/>
    </row>
    <row r="1653" spans="1:15" s="138" customFormat="1" ht="24.95" customHeight="1">
      <c r="A1653" s="67">
        <v>359</v>
      </c>
      <c r="B1653" s="68"/>
      <c r="C1653" s="141" t="s">
        <v>770</v>
      </c>
      <c r="D1653" s="74">
        <v>1</v>
      </c>
      <c r="E1653" s="74" t="s">
        <v>17</v>
      </c>
      <c r="F1653" s="126"/>
      <c r="G1653" s="126"/>
      <c r="H1653" s="126"/>
      <c r="I1653" s="143"/>
      <c r="J1653" s="74">
        <v>1</v>
      </c>
      <c r="K1653" s="145"/>
      <c r="L1653" s="143"/>
      <c r="M1653" s="143"/>
      <c r="N1653" s="143"/>
      <c r="O1653" s="143"/>
    </row>
    <row r="1654" spans="1:15" s="138" customFormat="1" ht="24.95" customHeight="1">
      <c r="A1654" s="67">
        <v>360</v>
      </c>
      <c r="B1654" s="68"/>
      <c r="C1654" s="141" t="s">
        <v>771</v>
      </c>
      <c r="D1654" s="74">
        <v>1</v>
      </c>
      <c r="E1654" s="74" t="s">
        <v>17</v>
      </c>
      <c r="F1654" s="126"/>
      <c r="G1654" s="126"/>
      <c r="H1654" s="126"/>
      <c r="I1654" s="143"/>
      <c r="J1654" s="74">
        <v>1</v>
      </c>
      <c r="K1654" s="145"/>
      <c r="L1654" s="143"/>
      <c r="M1654" s="143"/>
      <c r="N1654" s="143"/>
      <c r="O1654" s="145"/>
    </row>
    <row r="1655" spans="1:15" s="138" customFormat="1" ht="24.95" customHeight="1">
      <c r="A1655" s="67">
        <v>361</v>
      </c>
      <c r="B1655" s="68"/>
      <c r="C1655" s="141" t="s">
        <v>772</v>
      </c>
      <c r="D1655" s="74">
        <v>1</v>
      </c>
      <c r="E1655" s="74" t="s">
        <v>17</v>
      </c>
      <c r="F1655" s="126"/>
      <c r="G1655" s="126"/>
      <c r="H1655" s="126"/>
      <c r="I1655" s="143"/>
      <c r="J1655" s="74">
        <v>1</v>
      </c>
      <c r="K1655" s="145"/>
      <c r="L1655" s="143"/>
      <c r="M1655" s="143"/>
      <c r="N1655" s="143"/>
      <c r="O1655" s="143"/>
    </row>
    <row r="1656" spans="1:15" s="138" customFormat="1" ht="24.95" customHeight="1">
      <c r="A1656" s="67">
        <v>362</v>
      </c>
      <c r="B1656" s="68"/>
      <c r="C1656" s="141" t="s">
        <v>773</v>
      </c>
      <c r="D1656" s="74">
        <v>1</v>
      </c>
      <c r="E1656" s="74" t="s">
        <v>17</v>
      </c>
      <c r="F1656" s="126"/>
      <c r="G1656" s="126"/>
      <c r="H1656" s="126"/>
      <c r="I1656" s="143"/>
      <c r="J1656" s="74">
        <v>1</v>
      </c>
      <c r="K1656" s="145"/>
      <c r="L1656" s="143"/>
      <c r="M1656" s="143"/>
      <c r="N1656" s="143"/>
      <c r="O1656" s="143"/>
    </row>
    <row r="1657" spans="1:15" s="138" customFormat="1" ht="24.95" customHeight="1">
      <c r="A1657" s="67">
        <v>363</v>
      </c>
      <c r="B1657" s="68"/>
      <c r="C1657" s="141" t="s">
        <v>774</v>
      </c>
      <c r="D1657" s="74">
        <v>1</v>
      </c>
      <c r="E1657" s="74" t="s">
        <v>17</v>
      </c>
      <c r="F1657" s="126"/>
      <c r="G1657" s="126"/>
      <c r="H1657" s="126"/>
      <c r="I1657" s="143"/>
      <c r="J1657" s="74">
        <v>1</v>
      </c>
      <c r="K1657" s="145"/>
      <c r="L1657" s="143"/>
      <c r="M1657" s="143"/>
      <c r="N1657" s="143"/>
      <c r="O1657" s="143"/>
    </row>
    <row r="1658" spans="1:15" s="138" customFormat="1" ht="24.95" customHeight="1">
      <c r="A1658" s="67">
        <v>364</v>
      </c>
      <c r="B1658" s="68"/>
      <c r="C1658" s="141" t="s">
        <v>775</v>
      </c>
      <c r="D1658" s="74">
        <v>1</v>
      </c>
      <c r="E1658" s="74" t="s">
        <v>17</v>
      </c>
      <c r="F1658" s="126"/>
      <c r="G1658" s="126"/>
      <c r="H1658" s="126"/>
      <c r="I1658" s="143"/>
      <c r="J1658" s="74">
        <v>1</v>
      </c>
      <c r="K1658" s="145"/>
      <c r="L1658" s="143"/>
      <c r="M1658" s="143"/>
      <c r="N1658" s="143"/>
      <c r="O1658" s="143"/>
    </row>
    <row r="1659" spans="1:15" s="138" customFormat="1" ht="24.95" customHeight="1">
      <c r="A1659" s="67">
        <v>365</v>
      </c>
      <c r="B1659" s="68"/>
      <c r="C1659" s="141" t="s">
        <v>776</v>
      </c>
      <c r="D1659" s="74">
        <v>1</v>
      </c>
      <c r="E1659" s="74" t="s">
        <v>17</v>
      </c>
      <c r="F1659" s="126"/>
      <c r="G1659" s="126"/>
      <c r="H1659" s="126"/>
      <c r="I1659" s="143"/>
      <c r="J1659" s="74">
        <v>1</v>
      </c>
      <c r="K1659" s="145"/>
      <c r="L1659" s="143"/>
      <c r="M1659" s="143"/>
      <c r="N1659" s="143"/>
      <c r="O1659" s="143"/>
    </row>
    <row r="1660" spans="1:15" s="138" customFormat="1" ht="24.95" customHeight="1">
      <c r="A1660" s="67">
        <v>366</v>
      </c>
      <c r="B1660" s="68"/>
      <c r="C1660" s="141" t="s">
        <v>777</v>
      </c>
      <c r="D1660" s="74">
        <v>1</v>
      </c>
      <c r="E1660" s="74" t="s">
        <v>17</v>
      </c>
      <c r="F1660" s="126"/>
      <c r="G1660" s="126"/>
      <c r="H1660" s="126"/>
      <c r="I1660" s="143"/>
      <c r="J1660" s="74">
        <v>1</v>
      </c>
      <c r="K1660" s="145"/>
      <c r="L1660" s="143"/>
      <c r="M1660" s="143"/>
      <c r="N1660" s="143"/>
      <c r="O1660" s="143"/>
    </row>
    <row r="1661" spans="1:15" s="138" customFormat="1" ht="24.95" customHeight="1">
      <c r="A1661" s="67">
        <v>367</v>
      </c>
      <c r="B1661" s="68"/>
      <c r="C1661" s="141" t="s">
        <v>778</v>
      </c>
      <c r="D1661" s="74">
        <v>1</v>
      </c>
      <c r="E1661" s="74" t="s">
        <v>17</v>
      </c>
      <c r="F1661" s="126"/>
      <c r="G1661" s="126"/>
      <c r="H1661" s="126"/>
      <c r="I1661" s="143"/>
      <c r="J1661" s="74">
        <v>1</v>
      </c>
      <c r="K1661" s="145"/>
      <c r="L1661" s="143"/>
      <c r="M1661" s="143"/>
      <c r="N1661" s="143"/>
      <c r="O1661" s="143"/>
    </row>
    <row r="1662" spans="1:15" s="138" customFormat="1" ht="24.95" customHeight="1">
      <c r="A1662" s="67">
        <v>368</v>
      </c>
      <c r="B1662" s="68"/>
      <c r="C1662" s="141" t="s">
        <v>779</v>
      </c>
      <c r="D1662" s="74">
        <v>1</v>
      </c>
      <c r="E1662" s="74" t="s">
        <v>17</v>
      </c>
      <c r="F1662" s="126"/>
      <c r="G1662" s="126"/>
      <c r="H1662" s="126"/>
      <c r="I1662" s="143"/>
      <c r="J1662" s="74">
        <v>1</v>
      </c>
      <c r="K1662" s="145"/>
      <c r="L1662" s="143"/>
      <c r="M1662" s="143"/>
      <c r="N1662" s="143"/>
      <c r="O1662" s="147"/>
    </row>
    <row r="1663" spans="1:15" s="138" customFormat="1" ht="24.95" customHeight="1">
      <c r="A1663" s="67">
        <v>369</v>
      </c>
      <c r="B1663" s="68"/>
      <c r="C1663" s="141" t="s">
        <v>780</v>
      </c>
      <c r="D1663" s="74">
        <v>1</v>
      </c>
      <c r="E1663" s="74" t="s">
        <v>17</v>
      </c>
      <c r="F1663" s="126"/>
      <c r="G1663" s="126"/>
      <c r="H1663" s="126"/>
      <c r="I1663" s="143"/>
      <c r="J1663" s="74">
        <v>1</v>
      </c>
      <c r="K1663" s="145"/>
      <c r="L1663" s="143"/>
      <c r="M1663" s="143"/>
      <c r="N1663" s="143"/>
      <c r="O1663" s="143"/>
    </row>
    <row r="1664" spans="1:15" s="138" customFormat="1" ht="24.95" customHeight="1">
      <c r="A1664" s="67">
        <v>370</v>
      </c>
      <c r="B1664" s="68"/>
      <c r="C1664" s="141" t="s">
        <v>781</v>
      </c>
      <c r="D1664" s="74">
        <v>1</v>
      </c>
      <c r="E1664" s="74" t="s">
        <v>17</v>
      </c>
      <c r="F1664" s="126"/>
      <c r="G1664" s="126"/>
      <c r="H1664" s="126"/>
      <c r="I1664" s="143"/>
      <c r="J1664" s="74">
        <v>1</v>
      </c>
      <c r="K1664" s="145"/>
      <c r="L1664" s="143"/>
      <c r="M1664" s="143"/>
      <c r="N1664" s="143"/>
      <c r="O1664" s="147"/>
    </row>
    <row r="1665" spans="1:15" s="138" customFormat="1" ht="24.95" customHeight="1">
      <c r="A1665" s="67">
        <v>371</v>
      </c>
      <c r="B1665" s="68"/>
      <c r="C1665" s="141" t="s">
        <v>782</v>
      </c>
      <c r="D1665" s="74">
        <v>1</v>
      </c>
      <c r="E1665" s="74" t="s">
        <v>17</v>
      </c>
      <c r="F1665" s="126"/>
      <c r="G1665" s="126"/>
      <c r="H1665" s="126"/>
      <c r="I1665" s="143"/>
      <c r="J1665" s="74">
        <v>1</v>
      </c>
      <c r="K1665" s="145"/>
      <c r="L1665" s="143"/>
      <c r="M1665" s="143"/>
      <c r="N1665" s="143"/>
      <c r="O1665" s="143"/>
    </row>
    <row r="1666" spans="1:15" s="138" customFormat="1" ht="24.95" customHeight="1">
      <c r="A1666" s="67">
        <v>372</v>
      </c>
      <c r="B1666" s="68"/>
      <c r="C1666" s="141" t="s">
        <v>783</v>
      </c>
      <c r="D1666" s="74">
        <v>1</v>
      </c>
      <c r="E1666" s="74" t="s">
        <v>17</v>
      </c>
      <c r="F1666" s="126"/>
      <c r="G1666" s="126"/>
      <c r="H1666" s="126"/>
      <c r="I1666" s="143"/>
      <c r="J1666" s="74">
        <v>1</v>
      </c>
      <c r="K1666" s="145"/>
      <c r="L1666" s="143"/>
      <c r="M1666" s="143"/>
      <c r="N1666" s="143"/>
      <c r="O1666" s="143"/>
    </row>
    <row r="1667" spans="1:15" s="138" customFormat="1" ht="24.95" customHeight="1">
      <c r="A1667" s="67">
        <v>373</v>
      </c>
      <c r="B1667" s="68"/>
      <c r="C1667" s="141" t="s">
        <v>784</v>
      </c>
      <c r="D1667" s="74">
        <v>1</v>
      </c>
      <c r="E1667" s="74" t="s">
        <v>17</v>
      </c>
      <c r="F1667" s="126"/>
      <c r="G1667" s="126"/>
      <c r="H1667" s="126"/>
      <c r="I1667" s="143"/>
      <c r="J1667" s="74">
        <v>1</v>
      </c>
      <c r="K1667" s="145"/>
      <c r="L1667" s="143"/>
      <c r="M1667" s="143"/>
      <c r="N1667" s="143"/>
      <c r="O1667" s="143"/>
    </row>
    <row r="1668" spans="1:15" s="138" customFormat="1" ht="24.95" customHeight="1">
      <c r="A1668" s="67">
        <v>374</v>
      </c>
      <c r="B1668" s="68"/>
      <c r="C1668" s="141" t="s">
        <v>785</v>
      </c>
      <c r="D1668" s="74">
        <v>1</v>
      </c>
      <c r="E1668" s="74" t="s">
        <v>17</v>
      </c>
      <c r="F1668" s="126"/>
      <c r="G1668" s="126"/>
      <c r="H1668" s="126"/>
      <c r="I1668" s="143"/>
      <c r="J1668" s="74">
        <v>1</v>
      </c>
      <c r="K1668" s="145"/>
      <c r="L1668" s="143"/>
      <c r="M1668" s="143"/>
      <c r="N1668" s="143"/>
      <c r="O1668" s="147"/>
    </row>
    <row r="1669" spans="1:15" s="138" customFormat="1" ht="24.95" customHeight="1">
      <c r="A1669" s="67">
        <v>375</v>
      </c>
      <c r="B1669" s="68"/>
      <c r="C1669" s="141" t="s">
        <v>786</v>
      </c>
      <c r="D1669" s="74">
        <v>1</v>
      </c>
      <c r="E1669" s="74" t="s">
        <v>17</v>
      </c>
      <c r="F1669" s="126"/>
      <c r="G1669" s="126"/>
      <c r="H1669" s="126"/>
      <c r="I1669" s="143"/>
      <c r="J1669" s="74">
        <v>1</v>
      </c>
      <c r="K1669" s="145"/>
      <c r="L1669" s="143"/>
      <c r="M1669" s="143"/>
      <c r="N1669" s="143"/>
      <c r="O1669" s="143"/>
    </row>
    <row r="1670" spans="1:15" s="138" customFormat="1" ht="24.95" customHeight="1">
      <c r="A1670" s="67">
        <v>376</v>
      </c>
      <c r="B1670" s="68"/>
      <c r="C1670" s="141" t="s">
        <v>787</v>
      </c>
      <c r="D1670" s="74">
        <v>1</v>
      </c>
      <c r="E1670" s="74" t="s">
        <v>17</v>
      </c>
      <c r="F1670" s="126"/>
      <c r="G1670" s="126"/>
      <c r="H1670" s="126"/>
      <c r="I1670" s="143"/>
      <c r="J1670" s="74">
        <v>1</v>
      </c>
      <c r="K1670" s="145"/>
      <c r="L1670" s="143"/>
      <c r="M1670" s="143"/>
      <c r="N1670" s="143"/>
      <c r="O1670" s="143"/>
    </row>
    <row r="1671" spans="1:15" s="138" customFormat="1" ht="24.95" customHeight="1">
      <c r="A1671" s="67">
        <v>377</v>
      </c>
      <c r="B1671" s="68"/>
      <c r="C1671" s="141" t="s">
        <v>788</v>
      </c>
      <c r="D1671" s="74">
        <v>1</v>
      </c>
      <c r="E1671" s="74" t="s">
        <v>17</v>
      </c>
      <c r="F1671" s="126"/>
      <c r="G1671" s="126"/>
      <c r="H1671" s="126"/>
      <c r="I1671" s="143"/>
      <c r="J1671" s="74">
        <v>1</v>
      </c>
      <c r="K1671" s="145"/>
      <c r="L1671" s="143"/>
      <c r="M1671" s="143"/>
      <c r="N1671" s="143"/>
      <c r="O1671" s="143"/>
    </row>
    <row r="1672" spans="1:15" s="138" customFormat="1" ht="24.95" customHeight="1">
      <c r="A1672" s="67">
        <v>378</v>
      </c>
      <c r="B1672" s="68"/>
      <c r="C1672" s="141" t="s">
        <v>789</v>
      </c>
      <c r="D1672" s="74">
        <v>1</v>
      </c>
      <c r="E1672" s="74" t="s">
        <v>17</v>
      </c>
      <c r="F1672" s="126"/>
      <c r="G1672" s="126"/>
      <c r="H1672" s="126"/>
      <c r="I1672" s="143"/>
      <c r="J1672" s="74">
        <v>1</v>
      </c>
      <c r="K1672" s="145"/>
      <c r="L1672" s="143"/>
      <c r="M1672" s="143"/>
      <c r="N1672" s="143"/>
      <c r="O1672" s="143"/>
    </row>
    <row r="1673" spans="1:15" s="138" customFormat="1" ht="24.95" customHeight="1">
      <c r="A1673" s="67">
        <v>379</v>
      </c>
      <c r="B1673" s="68"/>
      <c r="C1673" s="141" t="s">
        <v>790</v>
      </c>
      <c r="D1673" s="74">
        <v>1</v>
      </c>
      <c r="E1673" s="74" t="s">
        <v>17</v>
      </c>
      <c r="F1673" s="126"/>
      <c r="G1673" s="126"/>
      <c r="H1673" s="126"/>
      <c r="I1673" s="143"/>
      <c r="J1673" s="74">
        <v>1</v>
      </c>
      <c r="K1673" s="145"/>
      <c r="L1673" s="143"/>
      <c r="M1673" s="143"/>
      <c r="N1673" s="143"/>
      <c r="O1673" s="143"/>
    </row>
    <row r="1674" spans="1:15" s="138" customFormat="1" ht="24.95" customHeight="1">
      <c r="A1674" s="67">
        <v>380</v>
      </c>
      <c r="B1674" s="68"/>
      <c r="C1674" s="141" t="s">
        <v>791</v>
      </c>
      <c r="D1674" s="74">
        <v>1</v>
      </c>
      <c r="E1674" s="74" t="s">
        <v>17</v>
      </c>
      <c r="F1674" s="126"/>
      <c r="G1674" s="126"/>
      <c r="H1674" s="126"/>
      <c r="I1674" s="143"/>
      <c r="J1674" s="74">
        <v>1</v>
      </c>
      <c r="K1674" s="145"/>
      <c r="L1674" s="143"/>
      <c r="M1674" s="143"/>
      <c r="N1674" s="143"/>
      <c r="O1674" s="143"/>
    </row>
    <row r="1675" spans="1:15" s="138" customFormat="1" ht="24.95" customHeight="1">
      <c r="A1675" s="67">
        <v>381</v>
      </c>
      <c r="B1675" s="68"/>
      <c r="C1675" s="141" t="s">
        <v>792</v>
      </c>
      <c r="D1675" s="74">
        <v>1</v>
      </c>
      <c r="E1675" s="74" t="s">
        <v>17</v>
      </c>
      <c r="F1675" s="126"/>
      <c r="G1675" s="126"/>
      <c r="H1675" s="126"/>
      <c r="I1675" s="143"/>
      <c r="J1675" s="74">
        <v>1</v>
      </c>
      <c r="K1675" s="145"/>
      <c r="L1675" s="143"/>
      <c r="M1675" s="143"/>
      <c r="N1675" s="143"/>
      <c r="O1675" s="143"/>
    </row>
    <row r="1676" spans="1:15" s="138" customFormat="1" ht="24.95" customHeight="1">
      <c r="A1676" s="67">
        <v>382</v>
      </c>
      <c r="B1676" s="68"/>
      <c r="C1676" s="141" t="s">
        <v>793</v>
      </c>
      <c r="D1676" s="74">
        <v>1</v>
      </c>
      <c r="E1676" s="74" t="s">
        <v>17</v>
      </c>
      <c r="F1676" s="126"/>
      <c r="G1676" s="126"/>
      <c r="H1676" s="126"/>
      <c r="I1676" s="143"/>
      <c r="J1676" s="74">
        <v>1</v>
      </c>
      <c r="K1676" s="145"/>
      <c r="L1676" s="143"/>
      <c r="M1676" s="143"/>
      <c r="N1676" s="143"/>
      <c r="O1676" s="143"/>
    </row>
    <row r="1677" spans="1:15" s="138" customFormat="1" ht="24.95" customHeight="1">
      <c r="A1677" s="67">
        <v>383</v>
      </c>
      <c r="B1677" s="68"/>
      <c r="C1677" s="141" t="s">
        <v>794</v>
      </c>
      <c r="D1677" s="74">
        <v>1</v>
      </c>
      <c r="E1677" s="74" t="s">
        <v>17</v>
      </c>
      <c r="F1677" s="126"/>
      <c r="G1677" s="126"/>
      <c r="H1677" s="126"/>
      <c r="I1677" s="143"/>
      <c r="J1677" s="74">
        <v>1</v>
      </c>
      <c r="K1677" s="145"/>
      <c r="L1677" s="143"/>
      <c r="M1677" s="143"/>
      <c r="N1677" s="143"/>
      <c r="O1677" s="143"/>
    </row>
    <row r="1678" spans="1:15" s="138" customFormat="1" ht="24.95" customHeight="1">
      <c r="A1678" s="67">
        <v>384</v>
      </c>
      <c r="B1678" s="68"/>
      <c r="C1678" s="141" t="s">
        <v>795</v>
      </c>
      <c r="D1678" s="74">
        <v>1</v>
      </c>
      <c r="E1678" s="74" t="s">
        <v>17</v>
      </c>
      <c r="F1678" s="126"/>
      <c r="G1678" s="126"/>
      <c r="H1678" s="126"/>
      <c r="I1678" s="143"/>
      <c r="J1678" s="74">
        <v>1</v>
      </c>
      <c r="K1678" s="145"/>
      <c r="L1678" s="143"/>
      <c r="M1678" s="143"/>
      <c r="N1678" s="143"/>
      <c r="O1678" s="143"/>
    </row>
    <row r="1679" spans="1:15" s="138" customFormat="1" ht="24.95" customHeight="1">
      <c r="A1679" s="67">
        <v>385</v>
      </c>
      <c r="B1679" s="68"/>
      <c r="C1679" s="141" t="s">
        <v>796</v>
      </c>
      <c r="D1679" s="74">
        <v>1</v>
      </c>
      <c r="E1679" s="74" t="s">
        <v>17</v>
      </c>
      <c r="F1679" s="126"/>
      <c r="G1679" s="126"/>
      <c r="H1679" s="126"/>
      <c r="I1679" s="143"/>
      <c r="J1679" s="74">
        <v>1</v>
      </c>
      <c r="K1679" s="145"/>
      <c r="L1679" s="143"/>
      <c r="M1679" s="143"/>
      <c r="N1679" s="143"/>
      <c r="O1679" s="143"/>
    </row>
    <row r="1680" spans="1:15" s="138" customFormat="1" ht="24.95" customHeight="1">
      <c r="A1680" s="67">
        <v>386</v>
      </c>
      <c r="B1680" s="68"/>
      <c r="C1680" s="141" t="s">
        <v>797</v>
      </c>
      <c r="D1680" s="74">
        <v>1</v>
      </c>
      <c r="E1680" s="74" t="s">
        <v>17</v>
      </c>
      <c r="F1680" s="126"/>
      <c r="G1680" s="126"/>
      <c r="H1680" s="126"/>
      <c r="I1680" s="143"/>
      <c r="J1680" s="74">
        <v>1</v>
      </c>
      <c r="K1680" s="145"/>
      <c r="L1680" s="143"/>
      <c r="M1680" s="143"/>
      <c r="N1680" s="143"/>
      <c r="O1680" s="143"/>
    </row>
    <row r="1681" spans="1:15" s="138" customFormat="1" ht="24.95" customHeight="1">
      <c r="A1681" s="67">
        <v>387</v>
      </c>
      <c r="B1681" s="68"/>
      <c r="C1681" s="141" t="s">
        <v>798</v>
      </c>
      <c r="D1681" s="74">
        <v>1</v>
      </c>
      <c r="E1681" s="74" t="s">
        <v>17</v>
      </c>
      <c r="F1681" s="126"/>
      <c r="G1681" s="126"/>
      <c r="H1681" s="126"/>
      <c r="I1681" s="143"/>
      <c r="J1681" s="74">
        <v>1</v>
      </c>
      <c r="K1681" s="145"/>
      <c r="L1681" s="143"/>
      <c r="M1681" s="143"/>
      <c r="N1681" s="143"/>
      <c r="O1681" s="143"/>
    </row>
    <row r="1682" spans="1:15" s="138" customFormat="1" ht="24.95" customHeight="1">
      <c r="A1682" s="67">
        <v>388</v>
      </c>
      <c r="B1682" s="68"/>
      <c r="C1682" s="141" t="s">
        <v>799</v>
      </c>
      <c r="D1682" s="74">
        <v>1</v>
      </c>
      <c r="E1682" s="74" t="s">
        <v>17</v>
      </c>
      <c r="F1682" s="126"/>
      <c r="G1682" s="126"/>
      <c r="H1682" s="126"/>
      <c r="I1682" s="143"/>
      <c r="J1682" s="74">
        <v>1</v>
      </c>
      <c r="K1682" s="145"/>
      <c r="L1682" s="143"/>
      <c r="M1682" s="143"/>
      <c r="N1682" s="143"/>
      <c r="O1682" s="143"/>
    </row>
    <row r="1683" spans="1:15" s="138" customFormat="1" ht="24.95" customHeight="1">
      <c r="A1683" s="67">
        <v>389</v>
      </c>
      <c r="B1683" s="68"/>
      <c r="C1683" s="141" t="s">
        <v>800</v>
      </c>
      <c r="D1683" s="74">
        <v>1</v>
      </c>
      <c r="E1683" s="74" t="s">
        <v>17</v>
      </c>
      <c r="F1683" s="126"/>
      <c r="G1683" s="126"/>
      <c r="H1683" s="126"/>
      <c r="I1683" s="143"/>
      <c r="J1683" s="74">
        <v>1</v>
      </c>
      <c r="K1683" s="145"/>
      <c r="L1683" s="143"/>
      <c r="M1683" s="143"/>
      <c r="N1683" s="143"/>
      <c r="O1683" s="143"/>
    </row>
    <row r="1684" spans="1:15" s="138" customFormat="1" ht="24.95" customHeight="1">
      <c r="A1684" s="67">
        <v>390</v>
      </c>
      <c r="B1684" s="68"/>
      <c r="C1684" s="141" t="s">
        <v>801</v>
      </c>
      <c r="D1684" s="74">
        <v>1</v>
      </c>
      <c r="E1684" s="74" t="s">
        <v>17</v>
      </c>
      <c r="F1684" s="126"/>
      <c r="G1684" s="126"/>
      <c r="H1684" s="126"/>
      <c r="I1684" s="143"/>
      <c r="J1684" s="74">
        <v>1</v>
      </c>
      <c r="K1684" s="145"/>
      <c r="L1684" s="143"/>
      <c r="M1684" s="143"/>
      <c r="N1684" s="143"/>
      <c r="O1684" s="143"/>
    </row>
    <row r="1685" spans="1:15" s="138" customFormat="1" ht="24.95" customHeight="1">
      <c r="A1685" s="67">
        <v>391</v>
      </c>
      <c r="B1685" s="68"/>
      <c r="C1685" s="141" t="s">
        <v>802</v>
      </c>
      <c r="D1685" s="74">
        <v>1</v>
      </c>
      <c r="E1685" s="74" t="s">
        <v>17</v>
      </c>
      <c r="F1685" s="126"/>
      <c r="G1685" s="126"/>
      <c r="H1685" s="126"/>
      <c r="I1685" s="143"/>
      <c r="J1685" s="74">
        <v>1</v>
      </c>
      <c r="K1685" s="145"/>
      <c r="L1685" s="143"/>
      <c r="M1685" s="143"/>
      <c r="N1685" s="143"/>
      <c r="O1685" s="143"/>
    </row>
    <row r="1686" spans="1:15" s="138" customFormat="1" ht="24.95" customHeight="1">
      <c r="A1686" s="67">
        <v>392</v>
      </c>
      <c r="B1686" s="68"/>
      <c r="C1686" s="141" t="s">
        <v>803</v>
      </c>
      <c r="D1686" s="74">
        <v>1</v>
      </c>
      <c r="E1686" s="74" t="s">
        <v>17</v>
      </c>
      <c r="F1686" s="126"/>
      <c r="G1686" s="126"/>
      <c r="H1686" s="126"/>
      <c r="I1686" s="143"/>
      <c r="J1686" s="74">
        <v>1</v>
      </c>
      <c r="K1686" s="145"/>
      <c r="L1686" s="143"/>
      <c r="M1686" s="143"/>
      <c r="N1686" s="143"/>
      <c r="O1686" s="147"/>
    </row>
    <row r="1687" spans="1:15" s="138" customFormat="1" ht="24.95" customHeight="1">
      <c r="A1687" s="67">
        <v>393</v>
      </c>
      <c r="B1687" s="68"/>
      <c r="C1687" s="141" t="s">
        <v>804</v>
      </c>
      <c r="D1687" s="74">
        <v>1</v>
      </c>
      <c r="E1687" s="74" t="s">
        <v>17</v>
      </c>
      <c r="F1687" s="126"/>
      <c r="G1687" s="126"/>
      <c r="H1687" s="126"/>
      <c r="I1687" s="143"/>
      <c r="J1687" s="74">
        <v>1</v>
      </c>
      <c r="K1687" s="145"/>
      <c r="L1687" s="143"/>
      <c r="M1687" s="143"/>
      <c r="N1687" s="143"/>
      <c r="O1687" s="143"/>
    </row>
    <row r="1688" spans="1:15" s="138" customFormat="1" ht="24.95" customHeight="1">
      <c r="A1688" s="67">
        <v>394</v>
      </c>
      <c r="B1688" s="68"/>
      <c r="C1688" s="141" t="s">
        <v>805</v>
      </c>
      <c r="D1688" s="74">
        <v>1</v>
      </c>
      <c r="E1688" s="74" t="s">
        <v>17</v>
      </c>
      <c r="F1688" s="126"/>
      <c r="G1688" s="126"/>
      <c r="H1688" s="126"/>
      <c r="I1688" s="143"/>
      <c r="J1688" s="74">
        <v>1</v>
      </c>
      <c r="K1688" s="145"/>
      <c r="L1688" s="143"/>
      <c r="M1688" s="143"/>
      <c r="N1688" s="143"/>
      <c r="O1688" s="147"/>
    </row>
    <row r="1689" spans="1:15" s="138" customFormat="1" ht="24.75" customHeight="1">
      <c r="A1689" s="67">
        <v>395</v>
      </c>
      <c r="B1689" s="68"/>
      <c r="C1689" s="141" t="s">
        <v>806</v>
      </c>
      <c r="D1689" s="74">
        <v>1</v>
      </c>
      <c r="E1689" s="74" t="s">
        <v>17</v>
      </c>
      <c r="F1689" s="126"/>
      <c r="G1689" s="126"/>
      <c r="H1689" s="126"/>
      <c r="I1689" s="143"/>
      <c r="J1689" s="74">
        <v>1</v>
      </c>
      <c r="K1689" s="145"/>
      <c r="L1689" s="143"/>
      <c r="M1689" s="143"/>
      <c r="N1689" s="143"/>
      <c r="O1689" s="143"/>
    </row>
    <row r="1690" spans="1:15" s="138" customFormat="1" ht="24.95" customHeight="1">
      <c r="A1690" s="67">
        <v>396</v>
      </c>
      <c r="B1690" s="68"/>
      <c r="C1690" s="141" t="s">
        <v>807</v>
      </c>
      <c r="D1690" s="74">
        <v>1</v>
      </c>
      <c r="E1690" s="74" t="s">
        <v>17</v>
      </c>
      <c r="F1690" s="126"/>
      <c r="G1690" s="126"/>
      <c r="H1690" s="126"/>
      <c r="I1690" s="143"/>
      <c r="J1690" s="74">
        <v>1</v>
      </c>
      <c r="K1690" s="145"/>
      <c r="L1690" s="143"/>
      <c r="M1690" s="143"/>
      <c r="N1690" s="143"/>
      <c r="O1690" s="143"/>
    </row>
    <row r="1691" spans="1:15" s="138" customFormat="1" ht="24.95" customHeight="1">
      <c r="A1691" s="67">
        <v>397</v>
      </c>
      <c r="B1691" s="68"/>
      <c r="C1691" s="141" t="s">
        <v>808</v>
      </c>
      <c r="D1691" s="74">
        <v>1</v>
      </c>
      <c r="E1691" s="74" t="s">
        <v>17</v>
      </c>
      <c r="F1691" s="126"/>
      <c r="G1691" s="126"/>
      <c r="H1691" s="126"/>
      <c r="I1691" s="143"/>
      <c r="J1691" s="74">
        <v>1</v>
      </c>
      <c r="K1691" s="145"/>
      <c r="L1691" s="143"/>
      <c r="M1691" s="143"/>
      <c r="N1691" s="143"/>
      <c r="O1691" s="143"/>
    </row>
    <row r="1692" spans="1:15" s="138" customFormat="1" ht="24.95" customHeight="1">
      <c r="A1692" s="67">
        <v>398</v>
      </c>
      <c r="B1692" s="68"/>
      <c r="C1692" s="141" t="s">
        <v>809</v>
      </c>
      <c r="D1692" s="74">
        <v>1</v>
      </c>
      <c r="E1692" s="74" t="s">
        <v>17</v>
      </c>
      <c r="F1692" s="126"/>
      <c r="G1692" s="126"/>
      <c r="H1692" s="126"/>
      <c r="I1692" s="143"/>
      <c r="J1692" s="74">
        <v>1</v>
      </c>
      <c r="K1692" s="145"/>
      <c r="L1692" s="143"/>
      <c r="M1692" s="143"/>
      <c r="N1692" s="143"/>
      <c r="O1692" s="143"/>
    </row>
    <row r="1693" spans="1:15" s="138" customFormat="1" ht="24.95" customHeight="1">
      <c r="A1693" s="67">
        <v>399</v>
      </c>
      <c r="B1693" s="68"/>
      <c r="C1693" s="141" t="s">
        <v>810</v>
      </c>
      <c r="D1693" s="74">
        <v>1</v>
      </c>
      <c r="E1693" s="74" t="s">
        <v>17</v>
      </c>
      <c r="F1693" s="126"/>
      <c r="G1693" s="126"/>
      <c r="H1693" s="126"/>
      <c r="I1693" s="143"/>
      <c r="J1693" s="74">
        <v>1</v>
      </c>
      <c r="K1693" s="145"/>
      <c r="L1693" s="143"/>
      <c r="M1693" s="143"/>
      <c r="N1693" s="143"/>
      <c r="O1693" s="143"/>
    </row>
    <row r="1694" spans="1:15" s="138" customFormat="1" ht="24.95" customHeight="1">
      <c r="A1694" s="67">
        <v>400</v>
      </c>
      <c r="B1694" s="68"/>
      <c r="C1694" s="141" t="s">
        <v>811</v>
      </c>
      <c r="D1694" s="74">
        <v>1</v>
      </c>
      <c r="E1694" s="74" t="s">
        <v>17</v>
      </c>
      <c r="F1694" s="126"/>
      <c r="G1694" s="126"/>
      <c r="H1694" s="126"/>
      <c r="I1694" s="143"/>
      <c r="J1694" s="74">
        <v>1</v>
      </c>
      <c r="K1694" s="145"/>
      <c r="L1694" s="143"/>
      <c r="M1694" s="143"/>
      <c r="N1694" s="143"/>
      <c r="O1694" s="143"/>
    </row>
    <row r="1695" spans="1:15" s="138" customFormat="1" ht="24.95" customHeight="1">
      <c r="A1695" s="67">
        <v>401</v>
      </c>
      <c r="B1695" s="68"/>
      <c r="C1695" s="141" t="s">
        <v>812</v>
      </c>
      <c r="D1695" s="74">
        <v>1</v>
      </c>
      <c r="E1695" s="74" t="s">
        <v>17</v>
      </c>
      <c r="F1695" s="126"/>
      <c r="G1695" s="126"/>
      <c r="H1695" s="126"/>
      <c r="I1695" s="143"/>
      <c r="J1695" s="74">
        <v>1</v>
      </c>
      <c r="K1695" s="145"/>
      <c r="L1695" s="143"/>
      <c r="M1695" s="143"/>
      <c r="N1695" s="143"/>
      <c r="O1695" s="143"/>
    </row>
    <row r="1696" spans="1:15" s="138" customFormat="1" ht="24.95" customHeight="1">
      <c r="A1696" s="67">
        <v>402</v>
      </c>
      <c r="B1696" s="68"/>
      <c r="C1696" s="141" t="s">
        <v>813</v>
      </c>
      <c r="D1696" s="74">
        <v>1</v>
      </c>
      <c r="E1696" s="74" t="s">
        <v>17</v>
      </c>
      <c r="F1696" s="126"/>
      <c r="G1696" s="126"/>
      <c r="H1696" s="126"/>
      <c r="I1696" s="143"/>
      <c r="J1696" s="74">
        <v>1</v>
      </c>
      <c r="K1696" s="145"/>
      <c r="L1696" s="143"/>
      <c r="M1696" s="143"/>
      <c r="N1696" s="143"/>
      <c r="O1696" s="143"/>
    </row>
    <row r="1697" spans="1:15" s="138" customFormat="1" ht="24.95" customHeight="1">
      <c r="A1697" s="67">
        <v>403</v>
      </c>
      <c r="B1697" s="68"/>
      <c r="C1697" s="141" t="s">
        <v>814</v>
      </c>
      <c r="D1697" s="74">
        <v>1</v>
      </c>
      <c r="E1697" s="74" t="s">
        <v>17</v>
      </c>
      <c r="F1697" s="126"/>
      <c r="G1697" s="126"/>
      <c r="H1697" s="126"/>
      <c r="I1697" s="143"/>
      <c r="J1697" s="74">
        <v>1</v>
      </c>
      <c r="K1697" s="145"/>
      <c r="L1697" s="143"/>
      <c r="M1697" s="143"/>
      <c r="N1697" s="143"/>
      <c r="O1697" s="143"/>
    </row>
    <row r="1698" spans="1:15" s="138" customFormat="1" ht="24.75" customHeight="1">
      <c r="A1698" s="67">
        <v>404</v>
      </c>
      <c r="B1698" s="68"/>
      <c r="C1698" s="141" t="s">
        <v>815</v>
      </c>
      <c r="D1698" s="74">
        <v>1</v>
      </c>
      <c r="E1698" s="74" t="s">
        <v>17</v>
      </c>
      <c r="F1698" s="126"/>
      <c r="G1698" s="126"/>
      <c r="H1698" s="126"/>
      <c r="I1698" s="143"/>
      <c r="J1698" s="74">
        <v>1</v>
      </c>
      <c r="K1698" s="145"/>
      <c r="L1698" s="143"/>
      <c r="M1698" s="143"/>
      <c r="N1698" s="143"/>
      <c r="O1698" s="143"/>
    </row>
    <row r="1699" spans="1:15" s="138" customFormat="1" ht="24.95" customHeight="1">
      <c r="A1699" s="67">
        <v>405</v>
      </c>
      <c r="B1699" s="68"/>
      <c r="C1699" s="141" t="s">
        <v>816</v>
      </c>
      <c r="D1699" s="74">
        <v>1</v>
      </c>
      <c r="E1699" s="74" t="s">
        <v>17</v>
      </c>
      <c r="F1699" s="126"/>
      <c r="G1699" s="126"/>
      <c r="H1699" s="126"/>
      <c r="I1699" s="143"/>
      <c r="J1699" s="74">
        <v>1</v>
      </c>
      <c r="K1699" s="145"/>
      <c r="L1699" s="143"/>
      <c r="M1699" s="143"/>
      <c r="N1699" s="143"/>
      <c r="O1699" s="143"/>
    </row>
    <row r="1700" spans="1:15" s="138" customFormat="1" ht="24.75" customHeight="1">
      <c r="A1700" s="67">
        <v>406</v>
      </c>
      <c r="B1700" s="68"/>
      <c r="C1700" s="141" t="s">
        <v>817</v>
      </c>
      <c r="D1700" s="74">
        <v>1</v>
      </c>
      <c r="E1700" s="74" t="s">
        <v>17</v>
      </c>
      <c r="F1700" s="126"/>
      <c r="G1700" s="126"/>
      <c r="H1700" s="126"/>
      <c r="I1700" s="143"/>
      <c r="J1700" s="74">
        <v>1</v>
      </c>
      <c r="K1700" s="145"/>
      <c r="L1700" s="143"/>
      <c r="M1700" s="143"/>
      <c r="N1700" s="143"/>
      <c r="O1700" s="143"/>
    </row>
    <row r="1701" spans="1:15" s="138" customFormat="1" ht="24.95" customHeight="1">
      <c r="A1701" s="67">
        <v>407</v>
      </c>
      <c r="B1701" s="68"/>
      <c r="C1701" s="141" t="s">
        <v>818</v>
      </c>
      <c r="D1701" s="74">
        <v>1</v>
      </c>
      <c r="E1701" s="74" t="s">
        <v>17</v>
      </c>
      <c r="F1701" s="126"/>
      <c r="G1701" s="126"/>
      <c r="H1701" s="126"/>
      <c r="I1701" s="143"/>
      <c r="J1701" s="74">
        <v>1</v>
      </c>
      <c r="K1701" s="145"/>
      <c r="L1701" s="143"/>
      <c r="M1701" s="143"/>
      <c r="N1701" s="143"/>
      <c r="O1701" s="143"/>
    </row>
    <row r="1702" spans="1:15" s="138" customFormat="1" ht="24.75" customHeight="1">
      <c r="A1702" s="67">
        <v>408</v>
      </c>
      <c r="B1702" s="68"/>
      <c r="C1702" s="141" t="s">
        <v>819</v>
      </c>
      <c r="D1702" s="74">
        <v>1</v>
      </c>
      <c r="E1702" s="74" t="s">
        <v>17</v>
      </c>
      <c r="F1702" s="126"/>
      <c r="G1702" s="126"/>
      <c r="H1702" s="126"/>
      <c r="I1702" s="143"/>
      <c r="J1702" s="74">
        <v>1</v>
      </c>
      <c r="K1702" s="145"/>
      <c r="L1702" s="143"/>
      <c r="M1702" s="143"/>
      <c r="N1702" s="143"/>
      <c r="O1702" s="143"/>
    </row>
    <row r="1703" spans="1:15" s="138" customFormat="1" ht="24.95" customHeight="1">
      <c r="A1703" s="67">
        <v>409</v>
      </c>
      <c r="B1703" s="68"/>
      <c r="C1703" s="141" t="s">
        <v>820</v>
      </c>
      <c r="D1703" s="74">
        <v>1</v>
      </c>
      <c r="E1703" s="74" t="s">
        <v>17</v>
      </c>
      <c r="F1703" s="126"/>
      <c r="G1703" s="126"/>
      <c r="H1703" s="126"/>
      <c r="I1703" s="143"/>
      <c r="J1703" s="74">
        <v>1</v>
      </c>
      <c r="K1703" s="145"/>
      <c r="L1703" s="143"/>
      <c r="M1703" s="143"/>
      <c r="N1703" s="143"/>
      <c r="O1703" s="143"/>
    </row>
    <row r="1704" spans="1:15" s="138" customFormat="1" ht="24.75" customHeight="1">
      <c r="A1704" s="67">
        <v>410</v>
      </c>
      <c r="B1704" s="68"/>
      <c r="C1704" s="141" t="s">
        <v>821</v>
      </c>
      <c r="D1704" s="74">
        <v>1</v>
      </c>
      <c r="E1704" s="74" t="s">
        <v>17</v>
      </c>
      <c r="F1704" s="126"/>
      <c r="G1704" s="126"/>
      <c r="H1704" s="126"/>
      <c r="I1704" s="143"/>
      <c r="J1704" s="74">
        <v>1</v>
      </c>
      <c r="K1704" s="145"/>
      <c r="L1704" s="143"/>
      <c r="M1704" s="143"/>
      <c r="N1704" s="143"/>
      <c r="O1704" s="143"/>
    </row>
    <row r="1705" spans="1:15" s="138" customFormat="1" ht="24.95" customHeight="1">
      <c r="A1705" s="67">
        <v>411</v>
      </c>
      <c r="B1705" s="68"/>
      <c r="C1705" s="141" t="s">
        <v>822</v>
      </c>
      <c r="D1705" s="74">
        <v>1</v>
      </c>
      <c r="E1705" s="74" t="s">
        <v>17</v>
      </c>
      <c r="F1705" s="126"/>
      <c r="G1705" s="126"/>
      <c r="H1705" s="126"/>
      <c r="I1705" s="143"/>
      <c r="J1705" s="74">
        <v>1</v>
      </c>
      <c r="K1705" s="145"/>
      <c r="L1705" s="143"/>
      <c r="M1705" s="143"/>
      <c r="N1705" s="143"/>
      <c r="O1705" s="143"/>
    </row>
    <row r="1706" spans="1:15" s="138" customFormat="1" ht="24.75" customHeight="1">
      <c r="A1706" s="67">
        <v>412</v>
      </c>
      <c r="B1706" s="68"/>
      <c r="C1706" s="141" t="s">
        <v>823</v>
      </c>
      <c r="D1706" s="74">
        <v>1</v>
      </c>
      <c r="E1706" s="74" t="s">
        <v>17</v>
      </c>
      <c r="F1706" s="126"/>
      <c r="G1706" s="126"/>
      <c r="H1706" s="126"/>
      <c r="I1706" s="143"/>
      <c r="J1706" s="74">
        <v>1</v>
      </c>
      <c r="K1706" s="145"/>
      <c r="L1706" s="143"/>
      <c r="M1706" s="143"/>
      <c r="N1706" s="143"/>
      <c r="O1706" s="143"/>
    </row>
    <row r="1707" spans="1:15" s="138" customFormat="1" ht="24.95" customHeight="1">
      <c r="A1707" s="67">
        <v>413</v>
      </c>
      <c r="B1707" s="68"/>
      <c r="C1707" s="141" t="s">
        <v>824</v>
      </c>
      <c r="D1707" s="74">
        <v>1</v>
      </c>
      <c r="E1707" s="74" t="s">
        <v>17</v>
      </c>
      <c r="F1707" s="126"/>
      <c r="G1707" s="126"/>
      <c r="H1707" s="126"/>
      <c r="I1707" s="143"/>
      <c r="J1707" s="74">
        <v>1</v>
      </c>
      <c r="K1707" s="145"/>
      <c r="L1707" s="143"/>
      <c r="M1707" s="143"/>
      <c r="N1707" s="143"/>
      <c r="O1707" s="143"/>
    </row>
    <row r="1708" spans="1:15" s="138" customFormat="1" ht="24.75" customHeight="1">
      <c r="A1708" s="67">
        <v>414</v>
      </c>
      <c r="B1708" s="68"/>
      <c r="C1708" s="141" t="s">
        <v>825</v>
      </c>
      <c r="D1708" s="74">
        <v>1</v>
      </c>
      <c r="E1708" s="74" t="s">
        <v>17</v>
      </c>
      <c r="F1708" s="126"/>
      <c r="G1708" s="126"/>
      <c r="H1708" s="126"/>
      <c r="I1708" s="143"/>
      <c r="J1708" s="74">
        <v>1</v>
      </c>
      <c r="K1708" s="145"/>
      <c r="L1708" s="143"/>
      <c r="M1708" s="143"/>
      <c r="N1708" s="143"/>
      <c r="O1708" s="143"/>
    </row>
    <row r="1709" spans="1:15" s="138" customFormat="1" ht="24.95" customHeight="1">
      <c r="A1709" s="67">
        <v>415</v>
      </c>
      <c r="B1709" s="68"/>
      <c r="C1709" s="141" t="s">
        <v>826</v>
      </c>
      <c r="D1709" s="74">
        <v>1</v>
      </c>
      <c r="E1709" s="74" t="s">
        <v>17</v>
      </c>
      <c r="F1709" s="126"/>
      <c r="G1709" s="126"/>
      <c r="H1709" s="126"/>
      <c r="I1709" s="143"/>
      <c r="J1709" s="74">
        <v>1</v>
      </c>
      <c r="K1709" s="145"/>
      <c r="L1709" s="143"/>
      <c r="M1709" s="143"/>
      <c r="N1709" s="143"/>
      <c r="O1709" s="143"/>
    </row>
    <row r="1710" spans="1:15" s="138" customFormat="1" ht="24.75" customHeight="1">
      <c r="A1710" s="67">
        <v>416</v>
      </c>
      <c r="B1710" s="68"/>
      <c r="C1710" s="141" t="s">
        <v>827</v>
      </c>
      <c r="D1710" s="74">
        <v>1</v>
      </c>
      <c r="E1710" s="74" t="s">
        <v>17</v>
      </c>
      <c r="F1710" s="126"/>
      <c r="G1710" s="126"/>
      <c r="H1710" s="126"/>
      <c r="I1710" s="143"/>
      <c r="J1710" s="74">
        <v>1</v>
      </c>
      <c r="K1710" s="145"/>
      <c r="L1710" s="143"/>
      <c r="M1710" s="143"/>
      <c r="N1710" s="143"/>
      <c r="O1710" s="146"/>
    </row>
    <row r="1711" spans="1:15" s="138" customFormat="1" ht="24.95" customHeight="1">
      <c r="A1711" s="67">
        <v>417</v>
      </c>
      <c r="B1711" s="68"/>
      <c r="C1711" s="141" t="s">
        <v>828</v>
      </c>
      <c r="D1711" s="74">
        <v>1</v>
      </c>
      <c r="E1711" s="74" t="s">
        <v>17</v>
      </c>
      <c r="F1711" s="126"/>
      <c r="G1711" s="126"/>
      <c r="H1711" s="126"/>
      <c r="I1711" s="143"/>
      <c r="J1711" s="74">
        <v>1</v>
      </c>
      <c r="K1711" s="145"/>
      <c r="L1711" s="143"/>
      <c r="M1711" s="143"/>
      <c r="N1711" s="143"/>
      <c r="O1711" s="143"/>
    </row>
    <row r="1712" spans="1:15" s="138" customFormat="1" ht="24.75" customHeight="1">
      <c r="A1712" s="67">
        <v>418</v>
      </c>
      <c r="B1712" s="68"/>
      <c r="C1712" s="141" t="s">
        <v>829</v>
      </c>
      <c r="D1712" s="74">
        <v>1</v>
      </c>
      <c r="E1712" s="74" t="s">
        <v>17</v>
      </c>
      <c r="F1712" s="126"/>
      <c r="G1712" s="126"/>
      <c r="H1712" s="126"/>
      <c r="I1712" s="143"/>
      <c r="J1712" s="74">
        <v>1</v>
      </c>
      <c r="K1712" s="145"/>
      <c r="L1712" s="143"/>
      <c r="M1712" s="143"/>
      <c r="N1712" s="143"/>
      <c r="O1712" s="143"/>
    </row>
    <row r="1713" spans="1:15" s="138" customFormat="1" ht="24.95" customHeight="1">
      <c r="A1713" s="67">
        <v>419</v>
      </c>
      <c r="B1713" s="68"/>
      <c r="C1713" s="141" t="s">
        <v>830</v>
      </c>
      <c r="D1713" s="74">
        <v>1</v>
      </c>
      <c r="E1713" s="74" t="s">
        <v>17</v>
      </c>
      <c r="F1713" s="126"/>
      <c r="G1713" s="126"/>
      <c r="H1713" s="126"/>
      <c r="I1713" s="143"/>
      <c r="J1713" s="74">
        <v>1</v>
      </c>
      <c r="K1713" s="145"/>
      <c r="L1713" s="143"/>
      <c r="M1713" s="143"/>
      <c r="N1713" s="143"/>
      <c r="O1713" s="143"/>
    </row>
    <row r="1714" spans="1:15" s="138" customFormat="1" ht="24.75" customHeight="1">
      <c r="A1714" s="67">
        <v>420</v>
      </c>
      <c r="B1714" s="68"/>
      <c r="C1714" s="141" t="s">
        <v>831</v>
      </c>
      <c r="D1714" s="74">
        <v>1</v>
      </c>
      <c r="E1714" s="74" t="s">
        <v>17</v>
      </c>
      <c r="F1714" s="126"/>
      <c r="G1714" s="126"/>
      <c r="H1714" s="126"/>
      <c r="I1714" s="143"/>
      <c r="J1714" s="74">
        <v>1</v>
      </c>
      <c r="K1714" s="145"/>
      <c r="L1714" s="143"/>
      <c r="M1714" s="143"/>
      <c r="N1714" s="143"/>
      <c r="O1714" s="143"/>
    </row>
    <row r="1715" spans="1:15" s="138" customFormat="1" ht="24.95" customHeight="1">
      <c r="A1715" s="67">
        <v>421</v>
      </c>
      <c r="B1715" s="68"/>
      <c r="C1715" s="141" t="s">
        <v>832</v>
      </c>
      <c r="D1715" s="74">
        <v>1</v>
      </c>
      <c r="E1715" s="74" t="s">
        <v>17</v>
      </c>
      <c r="F1715" s="126"/>
      <c r="G1715" s="126"/>
      <c r="H1715" s="126"/>
      <c r="I1715" s="143"/>
      <c r="J1715" s="74">
        <v>1</v>
      </c>
      <c r="K1715" s="145"/>
      <c r="L1715" s="143"/>
      <c r="M1715" s="143"/>
      <c r="N1715" s="143"/>
      <c r="O1715" s="143"/>
    </row>
    <row r="1716" spans="1:15" s="138" customFormat="1" ht="24.75" customHeight="1">
      <c r="A1716" s="67">
        <v>422</v>
      </c>
      <c r="B1716" s="68"/>
      <c r="C1716" s="141" t="s">
        <v>833</v>
      </c>
      <c r="D1716" s="74">
        <v>1</v>
      </c>
      <c r="E1716" s="74" t="s">
        <v>17</v>
      </c>
      <c r="F1716" s="126"/>
      <c r="G1716" s="126"/>
      <c r="H1716" s="126"/>
      <c r="I1716" s="143"/>
      <c r="J1716" s="74">
        <v>1</v>
      </c>
      <c r="K1716" s="145"/>
      <c r="L1716" s="143"/>
      <c r="M1716" s="143"/>
      <c r="N1716" s="143"/>
      <c r="O1716" s="143"/>
    </row>
    <row r="1717" spans="1:15" s="138" customFormat="1" ht="24.95" customHeight="1">
      <c r="A1717" s="67">
        <v>423</v>
      </c>
      <c r="B1717" s="68"/>
      <c r="C1717" s="141" t="s">
        <v>834</v>
      </c>
      <c r="D1717" s="74">
        <v>1</v>
      </c>
      <c r="E1717" s="74" t="s">
        <v>17</v>
      </c>
      <c r="F1717" s="126"/>
      <c r="G1717" s="126"/>
      <c r="H1717" s="126"/>
      <c r="I1717" s="143"/>
      <c r="J1717" s="74">
        <v>1</v>
      </c>
      <c r="K1717" s="145"/>
      <c r="L1717" s="143"/>
      <c r="M1717" s="143"/>
      <c r="N1717" s="143"/>
      <c r="O1717" s="143"/>
    </row>
    <row r="1718" spans="1:15" s="138" customFormat="1" ht="24.75" customHeight="1">
      <c r="A1718" s="67">
        <v>424</v>
      </c>
      <c r="B1718" s="68"/>
      <c r="C1718" s="141" t="s">
        <v>835</v>
      </c>
      <c r="D1718" s="74">
        <v>1</v>
      </c>
      <c r="E1718" s="74" t="s">
        <v>17</v>
      </c>
      <c r="F1718" s="126"/>
      <c r="G1718" s="126"/>
      <c r="H1718" s="126"/>
      <c r="I1718" s="143"/>
      <c r="J1718" s="74">
        <v>1</v>
      </c>
      <c r="K1718" s="145"/>
      <c r="L1718" s="143"/>
      <c r="M1718" s="143"/>
      <c r="N1718" s="143"/>
      <c r="O1718" s="143"/>
    </row>
    <row r="1719" spans="1:15" s="138" customFormat="1" ht="24.95" customHeight="1">
      <c r="A1719" s="67">
        <v>425</v>
      </c>
      <c r="B1719" s="68"/>
      <c r="C1719" s="141" t="s">
        <v>836</v>
      </c>
      <c r="D1719" s="74">
        <v>1</v>
      </c>
      <c r="E1719" s="74" t="s">
        <v>17</v>
      </c>
      <c r="F1719" s="126"/>
      <c r="G1719" s="126"/>
      <c r="H1719" s="126"/>
      <c r="I1719" s="143"/>
      <c r="J1719" s="74">
        <v>1</v>
      </c>
      <c r="K1719" s="145"/>
      <c r="L1719" s="143"/>
      <c r="M1719" s="143"/>
      <c r="N1719" s="143"/>
      <c r="O1719" s="143"/>
    </row>
    <row r="1720" spans="1:15" s="138" customFormat="1" ht="24.75" customHeight="1">
      <c r="A1720" s="67">
        <v>426</v>
      </c>
      <c r="B1720" s="68"/>
      <c r="C1720" s="141" t="s">
        <v>837</v>
      </c>
      <c r="D1720" s="74">
        <v>1</v>
      </c>
      <c r="E1720" s="74" t="s">
        <v>17</v>
      </c>
      <c r="F1720" s="126"/>
      <c r="G1720" s="126"/>
      <c r="H1720" s="126"/>
      <c r="I1720" s="143"/>
      <c r="J1720" s="74">
        <v>1</v>
      </c>
      <c r="K1720" s="145"/>
      <c r="L1720" s="143"/>
      <c r="M1720" s="143"/>
      <c r="N1720" s="143"/>
      <c r="O1720" s="147"/>
    </row>
    <row r="1721" spans="1:15" s="138" customFormat="1" ht="24.95" customHeight="1">
      <c r="A1721" s="67">
        <v>427</v>
      </c>
      <c r="B1721" s="68"/>
      <c r="C1721" s="141" t="s">
        <v>838</v>
      </c>
      <c r="D1721" s="74">
        <v>1</v>
      </c>
      <c r="E1721" s="74" t="s">
        <v>17</v>
      </c>
      <c r="F1721" s="126"/>
      <c r="G1721" s="126"/>
      <c r="H1721" s="126"/>
      <c r="I1721" s="143"/>
      <c r="J1721" s="74">
        <v>1</v>
      </c>
      <c r="K1721" s="145"/>
      <c r="L1721" s="143"/>
      <c r="M1721" s="143"/>
      <c r="N1721" s="143"/>
      <c r="O1721" s="143"/>
    </row>
    <row r="1722" spans="1:15" s="138" customFormat="1" ht="24.95" customHeight="1">
      <c r="A1722" s="67">
        <v>428</v>
      </c>
      <c r="B1722" s="68"/>
      <c r="C1722" s="141" t="s">
        <v>839</v>
      </c>
      <c r="D1722" s="74">
        <v>1</v>
      </c>
      <c r="E1722" s="74" t="s">
        <v>17</v>
      </c>
      <c r="F1722" s="126"/>
      <c r="G1722" s="126"/>
      <c r="H1722" s="126"/>
      <c r="I1722" s="143"/>
      <c r="J1722" s="74">
        <v>1</v>
      </c>
      <c r="K1722" s="145"/>
      <c r="L1722" s="143"/>
      <c r="M1722" s="143"/>
      <c r="N1722" s="143"/>
      <c r="O1722" s="143"/>
    </row>
    <row r="1723" spans="1:15" s="138" customFormat="1" ht="24.95" customHeight="1">
      <c r="A1723" s="67">
        <v>429</v>
      </c>
      <c r="B1723" s="68"/>
      <c r="C1723" s="141" t="s">
        <v>840</v>
      </c>
      <c r="D1723" s="74">
        <v>1</v>
      </c>
      <c r="E1723" s="74" t="s">
        <v>17</v>
      </c>
      <c r="F1723" s="126"/>
      <c r="G1723" s="126"/>
      <c r="H1723" s="126"/>
      <c r="I1723" s="143"/>
      <c r="J1723" s="74">
        <v>1</v>
      </c>
      <c r="K1723" s="145"/>
      <c r="L1723" s="143"/>
      <c r="M1723" s="143"/>
      <c r="N1723" s="143"/>
      <c r="O1723" s="143"/>
    </row>
    <row r="1724" spans="1:15" s="138" customFormat="1" ht="24.95" customHeight="1">
      <c r="A1724" s="67">
        <v>430</v>
      </c>
      <c r="B1724" s="68"/>
      <c r="C1724" s="141" t="s">
        <v>841</v>
      </c>
      <c r="D1724" s="74">
        <v>1</v>
      </c>
      <c r="E1724" s="74" t="s">
        <v>17</v>
      </c>
      <c r="F1724" s="126"/>
      <c r="G1724" s="126"/>
      <c r="H1724" s="126"/>
      <c r="I1724" s="143"/>
      <c r="J1724" s="74">
        <v>1</v>
      </c>
      <c r="K1724" s="145"/>
      <c r="L1724" s="143"/>
      <c r="M1724" s="143"/>
      <c r="N1724" s="143"/>
      <c r="O1724" s="143"/>
    </row>
    <row r="1725" spans="1:15" s="138" customFormat="1" ht="24.95" customHeight="1">
      <c r="A1725" s="67">
        <v>431</v>
      </c>
      <c r="B1725" s="68"/>
      <c r="C1725" s="141" t="s">
        <v>842</v>
      </c>
      <c r="D1725" s="74">
        <v>1</v>
      </c>
      <c r="E1725" s="74" t="s">
        <v>17</v>
      </c>
      <c r="F1725" s="126"/>
      <c r="G1725" s="126"/>
      <c r="H1725" s="126"/>
      <c r="I1725" s="143"/>
      <c r="J1725" s="74">
        <v>1</v>
      </c>
      <c r="K1725" s="145"/>
      <c r="L1725" s="143"/>
      <c r="M1725" s="143"/>
      <c r="N1725" s="143"/>
      <c r="O1725" s="143"/>
    </row>
    <row r="1726" spans="1:15" s="138" customFormat="1" ht="24.95" customHeight="1">
      <c r="A1726" s="67">
        <v>432</v>
      </c>
      <c r="B1726" s="68"/>
      <c r="C1726" s="141" t="s">
        <v>843</v>
      </c>
      <c r="D1726" s="74">
        <v>1</v>
      </c>
      <c r="E1726" s="74" t="s">
        <v>17</v>
      </c>
      <c r="F1726" s="126"/>
      <c r="G1726" s="126"/>
      <c r="H1726" s="126"/>
      <c r="I1726" s="143"/>
      <c r="J1726" s="74">
        <v>1</v>
      </c>
      <c r="K1726" s="145"/>
      <c r="L1726" s="143"/>
      <c r="M1726" s="143"/>
      <c r="N1726" s="143"/>
      <c r="O1726" s="143"/>
    </row>
    <row r="1727" spans="1:15" s="138" customFormat="1" ht="24.95" customHeight="1">
      <c r="A1727" s="67">
        <v>433</v>
      </c>
      <c r="B1727" s="68"/>
      <c r="C1727" s="141" t="s">
        <v>844</v>
      </c>
      <c r="D1727" s="74">
        <v>1</v>
      </c>
      <c r="E1727" s="74" t="s">
        <v>17</v>
      </c>
      <c r="F1727" s="126"/>
      <c r="G1727" s="126"/>
      <c r="H1727" s="126"/>
      <c r="I1727" s="143"/>
      <c r="J1727" s="74">
        <v>1</v>
      </c>
      <c r="K1727" s="145"/>
      <c r="L1727" s="143"/>
      <c r="M1727" s="143"/>
      <c r="N1727" s="143"/>
      <c r="O1727" s="143"/>
    </row>
    <row r="1728" spans="1:15" s="138" customFormat="1" ht="24.95" customHeight="1">
      <c r="A1728" s="67">
        <v>434</v>
      </c>
      <c r="B1728" s="68"/>
      <c r="C1728" s="141" t="s">
        <v>845</v>
      </c>
      <c r="D1728" s="74">
        <v>1</v>
      </c>
      <c r="E1728" s="74" t="s">
        <v>17</v>
      </c>
      <c r="F1728" s="126"/>
      <c r="G1728" s="126"/>
      <c r="H1728" s="126"/>
      <c r="I1728" s="143"/>
      <c r="J1728" s="74">
        <v>1</v>
      </c>
      <c r="K1728" s="145"/>
      <c r="L1728" s="143"/>
      <c r="M1728" s="143"/>
      <c r="N1728" s="143"/>
      <c r="O1728" s="143"/>
    </row>
    <row r="1729" spans="1:15" s="138" customFormat="1" ht="24.95" customHeight="1">
      <c r="A1729" s="67">
        <v>435</v>
      </c>
      <c r="B1729" s="68"/>
      <c r="C1729" s="141" t="s">
        <v>846</v>
      </c>
      <c r="D1729" s="74">
        <v>1</v>
      </c>
      <c r="E1729" s="74" t="s">
        <v>17</v>
      </c>
      <c r="F1729" s="126"/>
      <c r="G1729" s="126"/>
      <c r="H1729" s="126"/>
      <c r="I1729" s="143"/>
      <c r="J1729" s="74">
        <v>1</v>
      </c>
      <c r="K1729" s="145"/>
      <c r="L1729" s="143"/>
      <c r="M1729" s="143"/>
      <c r="N1729" s="143"/>
      <c r="O1729" s="143"/>
    </row>
    <row r="1730" spans="1:15" s="138" customFormat="1" ht="24.95" customHeight="1">
      <c r="A1730" s="67">
        <v>436</v>
      </c>
      <c r="B1730" s="68"/>
      <c r="C1730" s="141" t="s">
        <v>847</v>
      </c>
      <c r="D1730" s="74">
        <v>1</v>
      </c>
      <c r="E1730" s="74" t="s">
        <v>17</v>
      </c>
      <c r="F1730" s="126"/>
      <c r="G1730" s="126"/>
      <c r="H1730" s="126"/>
      <c r="I1730" s="143"/>
      <c r="J1730" s="74">
        <v>1</v>
      </c>
      <c r="K1730" s="145"/>
      <c r="L1730" s="143"/>
      <c r="M1730" s="143"/>
      <c r="N1730" s="143"/>
      <c r="O1730" s="143"/>
    </row>
    <row r="1731" spans="1:15" s="138" customFormat="1" ht="24.95" customHeight="1">
      <c r="A1731" s="67">
        <v>437</v>
      </c>
      <c r="B1731" s="68"/>
      <c r="C1731" s="141" t="s">
        <v>848</v>
      </c>
      <c r="D1731" s="74">
        <v>1</v>
      </c>
      <c r="E1731" s="74" t="s">
        <v>17</v>
      </c>
      <c r="F1731" s="126"/>
      <c r="G1731" s="126"/>
      <c r="H1731" s="126"/>
      <c r="I1731" s="143"/>
      <c r="J1731" s="74">
        <v>1</v>
      </c>
      <c r="K1731" s="145"/>
      <c r="L1731" s="143"/>
      <c r="M1731" s="143"/>
      <c r="N1731" s="143"/>
      <c r="O1731" s="143"/>
    </row>
    <row r="1732" spans="1:15" s="138" customFormat="1" ht="24.95" customHeight="1">
      <c r="A1732" s="67">
        <v>438</v>
      </c>
      <c r="B1732" s="68"/>
      <c r="C1732" s="141" t="s">
        <v>849</v>
      </c>
      <c r="D1732" s="74">
        <v>1</v>
      </c>
      <c r="E1732" s="74" t="s">
        <v>17</v>
      </c>
      <c r="F1732" s="126"/>
      <c r="G1732" s="126"/>
      <c r="H1732" s="126"/>
      <c r="I1732" s="143"/>
      <c r="J1732" s="74">
        <v>1</v>
      </c>
      <c r="K1732" s="145"/>
      <c r="L1732" s="143"/>
      <c r="M1732" s="143"/>
      <c r="N1732" s="143"/>
      <c r="O1732" s="143"/>
    </row>
    <row r="1733" spans="1:15" s="138" customFormat="1" ht="24.95" customHeight="1">
      <c r="A1733" s="67">
        <v>439</v>
      </c>
      <c r="B1733" s="68"/>
      <c r="C1733" s="141" t="s">
        <v>850</v>
      </c>
      <c r="D1733" s="74">
        <v>1</v>
      </c>
      <c r="E1733" s="74" t="s">
        <v>17</v>
      </c>
      <c r="F1733" s="126"/>
      <c r="G1733" s="126"/>
      <c r="H1733" s="126"/>
      <c r="I1733" s="143"/>
      <c r="J1733" s="74">
        <v>1</v>
      </c>
      <c r="K1733" s="145"/>
      <c r="L1733" s="143"/>
      <c r="M1733" s="143"/>
      <c r="N1733" s="143"/>
      <c r="O1733" s="143"/>
    </row>
    <row r="1734" spans="1:15" s="138" customFormat="1" ht="24.95" customHeight="1">
      <c r="A1734" s="67">
        <v>440</v>
      </c>
      <c r="B1734" s="68"/>
      <c r="C1734" s="141" t="s">
        <v>851</v>
      </c>
      <c r="D1734" s="74">
        <v>1</v>
      </c>
      <c r="E1734" s="74" t="s">
        <v>17</v>
      </c>
      <c r="F1734" s="126"/>
      <c r="G1734" s="126"/>
      <c r="H1734" s="126"/>
      <c r="I1734" s="143"/>
      <c r="J1734" s="74">
        <v>1</v>
      </c>
      <c r="K1734" s="145"/>
      <c r="L1734" s="143"/>
      <c r="M1734" s="143"/>
      <c r="N1734" s="143"/>
      <c r="O1734" s="143"/>
    </row>
    <row r="1735" spans="1:15" s="138" customFormat="1" ht="24.95" customHeight="1">
      <c r="A1735" s="67">
        <v>441</v>
      </c>
      <c r="B1735" s="68"/>
      <c r="C1735" s="141" t="s">
        <v>852</v>
      </c>
      <c r="D1735" s="74">
        <v>1</v>
      </c>
      <c r="E1735" s="74" t="s">
        <v>17</v>
      </c>
      <c r="F1735" s="126"/>
      <c r="G1735" s="126"/>
      <c r="H1735" s="126"/>
      <c r="I1735" s="143"/>
      <c r="J1735" s="74">
        <v>1</v>
      </c>
      <c r="K1735" s="145"/>
      <c r="L1735" s="143"/>
      <c r="M1735" s="143"/>
      <c r="N1735" s="143"/>
      <c r="O1735" s="143"/>
    </row>
    <row r="1736" spans="1:15" s="138" customFormat="1" ht="24.95" customHeight="1">
      <c r="A1736" s="67">
        <v>442</v>
      </c>
      <c r="B1736" s="68"/>
      <c r="C1736" s="141" t="s">
        <v>853</v>
      </c>
      <c r="D1736" s="74">
        <v>1</v>
      </c>
      <c r="E1736" s="74" t="s">
        <v>17</v>
      </c>
      <c r="F1736" s="126"/>
      <c r="G1736" s="126"/>
      <c r="H1736" s="126"/>
      <c r="I1736" s="143"/>
      <c r="J1736" s="74">
        <v>1</v>
      </c>
      <c r="K1736" s="145"/>
      <c r="L1736" s="143"/>
      <c r="M1736" s="143"/>
      <c r="N1736" s="143"/>
      <c r="O1736" s="143"/>
    </row>
    <row r="1737" spans="1:15" s="138" customFormat="1" ht="24.75" customHeight="1">
      <c r="A1737" s="67">
        <v>443</v>
      </c>
      <c r="B1737" s="68"/>
      <c r="C1737" s="141" t="s">
        <v>854</v>
      </c>
      <c r="D1737" s="74">
        <v>1</v>
      </c>
      <c r="E1737" s="74" t="s">
        <v>17</v>
      </c>
      <c r="F1737" s="126"/>
      <c r="G1737" s="126"/>
      <c r="H1737" s="126"/>
      <c r="I1737" s="143"/>
      <c r="J1737" s="74">
        <v>1</v>
      </c>
      <c r="K1737" s="145"/>
      <c r="L1737" s="143"/>
      <c r="M1737" s="143"/>
      <c r="N1737" s="143"/>
      <c r="O1737" s="143"/>
    </row>
    <row r="1738" spans="1:15" s="138" customFormat="1" ht="24.95" customHeight="1">
      <c r="A1738" s="67">
        <v>444</v>
      </c>
      <c r="B1738" s="68"/>
      <c r="C1738" s="141" t="s">
        <v>855</v>
      </c>
      <c r="D1738" s="74">
        <v>1</v>
      </c>
      <c r="E1738" s="74" t="s">
        <v>17</v>
      </c>
      <c r="F1738" s="126"/>
      <c r="G1738" s="126"/>
      <c r="H1738" s="126"/>
      <c r="I1738" s="143"/>
      <c r="J1738" s="74">
        <v>1</v>
      </c>
      <c r="K1738" s="145"/>
      <c r="L1738" s="143"/>
      <c r="M1738" s="143"/>
      <c r="N1738" s="143"/>
      <c r="O1738" s="143"/>
    </row>
    <row r="1739" spans="1:15" s="138" customFormat="1" ht="24.95" customHeight="1">
      <c r="A1739" s="67">
        <v>445</v>
      </c>
      <c r="B1739" s="68"/>
      <c r="C1739" s="141" t="s">
        <v>856</v>
      </c>
      <c r="D1739" s="74">
        <v>1</v>
      </c>
      <c r="E1739" s="74" t="s">
        <v>17</v>
      </c>
      <c r="F1739" s="126"/>
      <c r="G1739" s="126"/>
      <c r="H1739" s="126"/>
      <c r="I1739" s="143"/>
      <c r="J1739" s="74">
        <v>1</v>
      </c>
      <c r="K1739" s="145"/>
      <c r="L1739" s="143"/>
      <c r="M1739" s="143"/>
      <c r="N1739" s="143"/>
      <c r="O1739" s="143"/>
    </row>
    <row r="1740" spans="1:15" s="138" customFormat="1" ht="24.95" customHeight="1">
      <c r="A1740" s="67">
        <v>446</v>
      </c>
      <c r="B1740" s="68"/>
      <c r="C1740" s="141" t="s">
        <v>857</v>
      </c>
      <c r="D1740" s="74">
        <v>1</v>
      </c>
      <c r="E1740" s="74" t="s">
        <v>17</v>
      </c>
      <c r="F1740" s="126"/>
      <c r="G1740" s="126"/>
      <c r="H1740" s="126"/>
      <c r="I1740" s="143"/>
      <c r="J1740" s="74">
        <v>1</v>
      </c>
      <c r="K1740" s="145"/>
      <c r="L1740" s="143"/>
      <c r="M1740" s="143"/>
      <c r="N1740" s="143"/>
      <c r="O1740" s="143"/>
    </row>
    <row r="1741" spans="1:15" s="138" customFormat="1" ht="24.95" customHeight="1">
      <c r="A1741" s="67">
        <v>447</v>
      </c>
      <c r="B1741" s="68"/>
      <c r="C1741" s="141" t="s">
        <v>858</v>
      </c>
      <c r="D1741" s="74">
        <v>1</v>
      </c>
      <c r="E1741" s="74" t="s">
        <v>17</v>
      </c>
      <c r="F1741" s="126"/>
      <c r="G1741" s="126"/>
      <c r="H1741" s="126"/>
      <c r="I1741" s="143"/>
      <c r="J1741" s="74">
        <v>1</v>
      </c>
      <c r="K1741" s="145"/>
      <c r="L1741" s="143"/>
      <c r="M1741" s="143"/>
      <c r="N1741" s="143"/>
      <c r="O1741" s="143"/>
    </row>
    <row r="1742" spans="1:15" s="138" customFormat="1" ht="24.95" customHeight="1">
      <c r="A1742" s="67">
        <v>448</v>
      </c>
      <c r="B1742" s="68"/>
      <c r="C1742" s="141" t="s">
        <v>859</v>
      </c>
      <c r="D1742" s="74">
        <v>1</v>
      </c>
      <c r="E1742" s="74" t="s">
        <v>17</v>
      </c>
      <c r="F1742" s="126"/>
      <c r="G1742" s="126"/>
      <c r="H1742" s="126"/>
      <c r="I1742" s="143"/>
      <c r="J1742" s="74">
        <v>1</v>
      </c>
      <c r="K1742" s="145"/>
      <c r="L1742" s="143"/>
      <c r="M1742" s="143"/>
      <c r="N1742" s="143"/>
      <c r="O1742" s="143"/>
    </row>
    <row r="1743" spans="1:15" s="138" customFormat="1" ht="24.95" customHeight="1">
      <c r="A1743" s="67">
        <v>449</v>
      </c>
      <c r="B1743" s="68"/>
      <c r="C1743" s="141" t="s">
        <v>860</v>
      </c>
      <c r="D1743" s="74">
        <v>1</v>
      </c>
      <c r="E1743" s="74" t="s">
        <v>17</v>
      </c>
      <c r="F1743" s="126"/>
      <c r="G1743" s="126"/>
      <c r="H1743" s="126"/>
      <c r="I1743" s="143"/>
      <c r="J1743" s="74">
        <v>1</v>
      </c>
      <c r="K1743" s="145"/>
      <c r="L1743" s="143"/>
      <c r="M1743" s="143"/>
      <c r="N1743" s="143"/>
      <c r="O1743" s="143"/>
    </row>
    <row r="1744" spans="1:15" s="138" customFormat="1" ht="24.95" customHeight="1">
      <c r="A1744" s="67">
        <v>450</v>
      </c>
      <c r="B1744" s="68"/>
      <c r="C1744" s="141" t="s">
        <v>861</v>
      </c>
      <c r="D1744" s="74">
        <v>1</v>
      </c>
      <c r="E1744" s="74" t="s">
        <v>17</v>
      </c>
      <c r="F1744" s="126"/>
      <c r="G1744" s="126"/>
      <c r="H1744" s="126"/>
      <c r="I1744" s="143"/>
      <c r="J1744" s="74">
        <v>1</v>
      </c>
      <c r="K1744" s="145"/>
      <c r="L1744" s="143"/>
      <c r="M1744" s="143"/>
      <c r="N1744" s="143"/>
      <c r="O1744" s="143"/>
    </row>
    <row r="1745" spans="1:15" s="138" customFormat="1" ht="24.95" customHeight="1">
      <c r="A1745" s="67">
        <v>451</v>
      </c>
      <c r="B1745" s="68"/>
      <c r="C1745" s="141" t="s">
        <v>862</v>
      </c>
      <c r="D1745" s="74">
        <v>1</v>
      </c>
      <c r="E1745" s="74" t="s">
        <v>17</v>
      </c>
      <c r="F1745" s="126"/>
      <c r="G1745" s="126"/>
      <c r="H1745" s="126"/>
      <c r="I1745" s="143"/>
      <c r="J1745" s="74">
        <v>1</v>
      </c>
      <c r="K1745" s="145"/>
      <c r="L1745" s="143"/>
      <c r="M1745" s="143"/>
      <c r="N1745" s="143"/>
      <c r="O1745" s="143"/>
    </row>
    <row r="1746" spans="1:15" s="138" customFormat="1" ht="24.95" customHeight="1">
      <c r="A1746" s="67">
        <v>452</v>
      </c>
      <c r="B1746" s="68"/>
      <c r="C1746" s="141" t="s">
        <v>863</v>
      </c>
      <c r="D1746" s="74">
        <v>1</v>
      </c>
      <c r="E1746" s="74" t="s">
        <v>17</v>
      </c>
      <c r="F1746" s="126"/>
      <c r="G1746" s="126"/>
      <c r="H1746" s="126"/>
      <c r="I1746" s="143"/>
      <c r="J1746" s="74">
        <v>1</v>
      </c>
      <c r="K1746" s="145"/>
      <c r="L1746" s="143"/>
      <c r="M1746" s="143"/>
      <c r="N1746" s="143"/>
      <c r="O1746" s="143"/>
    </row>
    <row r="1747" spans="1:15" s="138" customFormat="1" ht="24.95" customHeight="1">
      <c r="A1747" s="67">
        <v>453</v>
      </c>
      <c r="B1747" s="68"/>
      <c r="C1747" s="141" t="s">
        <v>864</v>
      </c>
      <c r="D1747" s="74">
        <v>1</v>
      </c>
      <c r="E1747" s="74" t="s">
        <v>17</v>
      </c>
      <c r="F1747" s="126"/>
      <c r="G1747" s="126"/>
      <c r="H1747" s="126"/>
      <c r="I1747" s="143"/>
      <c r="J1747" s="74">
        <v>1</v>
      </c>
      <c r="K1747" s="145"/>
      <c r="L1747" s="143"/>
      <c r="M1747" s="143"/>
      <c r="N1747" s="143"/>
      <c r="O1747" s="143"/>
    </row>
    <row r="1748" spans="1:15" s="138" customFormat="1" ht="24.95" customHeight="1">
      <c r="A1748" s="67">
        <v>454</v>
      </c>
      <c r="B1748" s="68"/>
      <c r="C1748" s="141" t="s">
        <v>865</v>
      </c>
      <c r="D1748" s="74">
        <v>1</v>
      </c>
      <c r="E1748" s="74" t="s">
        <v>17</v>
      </c>
      <c r="F1748" s="126"/>
      <c r="G1748" s="126"/>
      <c r="H1748" s="126"/>
      <c r="I1748" s="143"/>
      <c r="J1748" s="74">
        <v>1</v>
      </c>
      <c r="K1748" s="145"/>
      <c r="L1748" s="143"/>
      <c r="M1748" s="143"/>
      <c r="N1748" s="143"/>
      <c r="O1748" s="143"/>
    </row>
    <row r="1749" spans="1:15" s="138" customFormat="1" ht="24.95" customHeight="1">
      <c r="A1749" s="67">
        <v>455</v>
      </c>
      <c r="B1749" s="68"/>
      <c r="C1749" s="141" t="s">
        <v>866</v>
      </c>
      <c r="D1749" s="74">
        <v>1</v>
      </c>
      <c r="E1749" s="74" t="s">
        <v>17</v>
      </c>
      <c r="F1749" s="126"/>
      <c r="G1749" s="126"/>
      <c r="H1749" s="126"/>
      <c r="I1749" s="143"/>
      <c r="J1749" s="74">
        <v>1</v>
      </c>
      <c r="K1749" s="145"/>
      <c r="L1749" s="143"/>
      <c r="M1749" s="143"/>
      <c r="N1749" s="143"/>
      <c r="O1749" s="143"/>
    </row>
    <row r="1750" spans="1:15" s="138" customFormat="1" ht="24.95" customHeight="1">
      <c r="A1750" s="67">
        <v>456</v>
      </c>
      <c r="B1750" s="68"/>
      <c r="C1750" s="141" t="s">
        <v>867</v>
      </c>
      <c r="D1750" s="74">
        <v>1</v>
      </c>
      <c r="E1750" s="74" t="s">
        <v>17</v>
      </c>
      <c r="F1750" s="126"/>
      <c r="G1750" s="126"/>
      <c r="H1750" s="126"/>
      <c r="I1750" s="143"/>
      <c r="J1750" s="74">
        <v>1</v>
      </c>
      <c r="K1750" s="145"/>
      <c r="L1750" s="143"/>
      <c r="M1750" s="143"/>
      <c r="N1750" s="143"/>
      <c r="O1750" s="143"/>
    </row>
    <row r="1751" spans="1:15" s="138" customFormat="1" ht="24.95" customHeight="1">
      <c r="A1751" s="67">
        <v>457</v>
      </c>
      <c r="B1751" s="68"/>
      <c r="C1751" s="141" t="s">
        <v>868</v>
      </c>
      <c r="D1751" s="74">
        <v>1</v>
      </c>
      <c r="E1751" s="74" t="s">
        <v>17</v>
      </c>
      <c r="F1751" s="126"/>
      <c r="G1751" s="126"/>
      <c r="H1751" s="126"/>
      <c r="I1751" s="143"/>
      <c r="J1751" s="74">
        <v>1</v>
      </c>
      <c r="K1751" s="145"/>
      <c r="L1751" s="143"/>
      <c r="M1751" s="143"/>
      <c r="N1751" s="143"/>
      <c r="O1751" s="143"/>
    </row>
    <row r="1752" spans="1:15" s="138" customFormat="1" ht="24.95" customHeight="1">
      <c r="A1752" s="67">
        <v>458</v>
      </c>
      <c r="B1752" s="68"/>
      <c r="C1752" s="141" t="s">
        <v>869</v>
      </c>
      <c r="D1752" s="74">
        <v>1</v>
      </c>
      <c r="E1752" s="74" t="s">
        <v>17</v>
      </c>
      <c r="F1752" s="126"/>
      <c r="G1752" s="126"/>
      <c r="H1752" s="126"/>
      <c r="I1752" s="143"/>
      <c r="J1752" s="74">
        <v>1</v>
      </c>
      <c r="K1752" s="145"/>
      <c r="L1752" s="143"/>
      <c r="M1752" s="143"/>
      <c r="N1752" s="143"/>
      <c r="O1752" s="143"/>
    </row>
    <row r="1753" spans="1:15" s="138" customFormat="1" ht="24.95" customHeight="1">
      <c r="A1753" s="67">
        <v>459</v>
      </c>
      <c r="B1753" s="68"/>
      <c r="C1753" s="141" t="s">
        <v>870</v>
      </c>
      <c r="D1753" s="74">
        <v>1</v>
      </c>
      <c r="E1753" s="74" t="s">
        <v>17</v>
      </c>
      <c r="F1753" s="126"/>
      <c r="G1753" s="126"/>
      <c r="H1753" s="126"/>
      <c r="I1753" s="143"/>
      <c r="J1753" s="74">
        <v>1</v>
      </c>
      <c r="K1753" s="145"/>
      <c r="L1753" s="143"/>
      <c r="M1753" s="143"/>
      <c r="N1753" s="143"/>
      <c r="O1753" s="143"/>
    </row>
    <row r="1754" spans="1:15" s="138" customFormat="1" ht="24.95" customHeight="1">
      <c r="A1754" s="67">
        <v>460</v>
      </c>
      <c r="B1754" s="68"/>
      <c r="C1754" s="141" t="s">
        <v>871</v>
      </c>
      <c r="D1754" s="74">
        <v>1</v>
      </c>
      <c r="E1754" s="74" t="s">
        <v>17</v>
      </c>
      <c r="F1754" s="126"/>
      <c r="G1754" s="126"/>
      <c r="H1754" s="126"/>
      <c r="I1754" s="143"/>
      <c r="J1754" s="74">
        <v>1</v>
      </c>
      <c r="K1754" s="145"/>
      <c r="L1754" s="143"/>
      <c r="M1754" s="143"/>
      <c r="N1754" s="143"/>
      <c r="O1754" s="143"/>
    </row>
    <row r="1755" spans="1:15" s="138" customFormat="1" ht="24.95" customHeight="1">
      <c r="A1755" s="67">
        <v>461</v>
      </c>
      <c r="B1755" s="68"/>
      <c r="C1755" s="141" t="s">
        <v>872</v>
      </c>
      <c r="D1755" s="74">
        <v>1</v>
      </c>
      <c r="E1755" s="74" t="s">
        <v>17</v>
      </c>
      <c r="F1755" s="126"/>
      <c r="G1755" s="126"/>
      <c r="H1755" s="126"/>
      <c r="I1755" s="143"/>
      <c r="J1755" s="74">
        <v>1</v>
      </c>
      <c r="K1755" s="145"/>
      <c r="L1755" s="143"/>
      <c r="M1755" s="143"/>
      <c r="N1755" s="143"/>
      <c r="O1755" s="143"/>
    </row>
    <row r="1756" spans="1:15" s="138" customFormat="1" ht="24.95" customHeight="1">
      <c r="A1756" s="67">
        <v>462</v>
      </c>
      <c r="B1756" s="68"/>
      <c r="C1756" s="141" t="s">
        <v>873</v>
      </c>
      <c r="D1756" s="74">
        <v>1</v>
      </c>
      <c r="E1756" s="74" t="s">
        <v>17</v>
      </c>
      <c r="F1756" s="126"/>
      <c r="G1756" s="126"/>
      <c r="H1756" s="126"/>
      <c r="I1756" s="143"/>
      <c r="J1756" s="74">
        <v>1</v>
      </c>
      <c r="K1756" s="145"/>
      <c r="L1756" s="143"/>
      <c r="M1756" s="143"/>
      <c r="N1756" s="143"/>
      <c r="O1756" s="143"/>
    </row>
    <row r="1757" spans="1:15" s="138" customFormat="1" ht="24.95" customHeight="1">
      <c r="A1757" s="67">
        <v>463</v>
      </c>
      <c r="B1757" s="68"/>
      <c r="C1757" s="141" t="s">
        <v>874</v>
      </c>
      <c r="D1757" s="74">
        <v>1</v>
      </c>
      <c r="E1757" s="74" t="s">
        <v>17</v>
      </c>
      <c r="F1757" s="126"/>
      <c r="G1757" s="126"/>
      <c r="H1757" s="126"/>
      <c r="I1757" s="143"/>
      <c r="J1757" s="74">
        <v>1</v>
      </c>
      <c r="K1757" s="145"/>
      <c r="L1757" s="143"/>
      <c r="M1757" s="143"/>
      <c r="N1757" s="143"/>
      <c r="O1757" s="143"/>
    </row>
    <row r="1758" spans="1:15" s="138" customFormat="1" ht="24.95" customHeight="1">
      <c r="A1758" s="67">
        <v>464</v>
      </c>
      <c r="B1758" s="68"/>
      <c r="C1758" s="141" t="s">
        <v>875</v>
      </c>
      <c r="D1758" s="74">
        <v>1</v>
      </c>
      <c r="E1758" s="74" t="s">
        <v>17</v>
      </c>
      <c r="F1758" s="126"/>
      <c r="G1758" s="126"/>
      <c r="H1758" s="126"/>
      <c r="I1758" s="143"/>
      <c r="J1758" s="74">
        <v>1</v>
      </c>
      <c r="K1758" s="145"/>
      <c r="L1758" s="143"/>
      <c r="M1758" s="143"/>
      <c r="N1758" s="143"/>
      <c r="O1758" s="143"/>
    </row>
    <row r="1759" spans="1:15" s="138" customFormat="1" ht="24.95" customHeight="1">
      <c r="A1759" s="67">
        <v>465</v>
      </c>
      <c r="B1759" s="68"/>
      <c r="C1759" s="141" t="s">
        <v>876</v>
      </c>
      <c r="D1759" s="74">
        <v>1</v>
      </c>
      <c r="E1759" s="74" t="s">
        <v>17</v>
      </c>
      <c r="F1759" s="126"/>
      <c r="G1759" s="126"/>
      <c r="H1759" s="126"/>
      <c r="I1759" s="143"/>
      <c r="J1759" s="74">
        <v>1</v>
      </c>
      <c r="K1759" s="145"/>
      <c r="L1759" s="143"/>
      <c r="M1759" s="143"/>
      <c r="N1759" s="143"/>
      <c r="O1759" s="143"/>
    </row>
    <row r="1760" spans="1:15" s="138" customFormat="1" ht="24.95" customHeight="1">
      <c r="A1760" s="67">
        <v>466</v>
      </c>
      <c r="B1760" s="68"/>
      <c r="C1760" s="141" t="s">
        <v>877</v>
      </c>
      <c r="D1760" s="74">
        <v>1</v>
      </c>
      <c r="E1760" s="74" t="s">
        <v>17</v>
      </c>
      <c r="F1760" s="126"/>
      <c r="G1760" s="126"/>
      <c r="H1760" s="126"/>
      <c r="I1760" s="143"/>
      <c r="J1760" s="74">
        <v>1</v>
      </c>
      <c r="K1760" s="145"/>
      <c r="L1760" s="143"/>
      <c r="M1760" s="143"/>
      <c r="N1760" s="143"/>
      <c r="O1760" s="143"/>
    </row>
    <row r="1761" spans="1:15" s="138" customFormat="1" ht="24.95" customHeight="1">
      <c r="A1761" s="67">
        <v>467</v>
      </c>
      <c r="B1761" s="68"/>
      <c r="C1761" s="141" t="s">
        <v>878</v>
      </c>
      <c r="D1761" s="74">
        <v>1</v>
      </c>
      <c r="E1761" s="74" t="s">
        <v>17</v>
      </c>
      <c r="F1761" s="126"/>
      <c r="G1761" s="126"/>
      <c r="H1761" s="126"/>
      <c r="I1761" s="143"/>
      <c r="J1761" s="74">
        <v>1</v>
      </c>
      <c r="K1761" s="145"/>
      <c r="L1761" s="143"/>
      <c r="M1761" s="143"/>
      <c r="N1761" s="143"/>
      <c r="O1761" s="143"/>
    </row>
    <row r="1762" spans="1:15" s="138" customFormat="1" ht="24.95" customHeight="1">
      <c r="A1762" s="67">
        <v>468</v>
      </c>
      <c r="B1762" s="68"/>
      <c r="C1762" s="141" t="s">
        <v>879</v>
      </c>
      <c r="D1762" s="74">
        <v>1</v>
      </c>
      <c r="E1762" s="74" t="s">
        <v>17</v>
      </c>
      <c r="F1762" s="126"/>
      <c r="G1762" s="126"/>
      <c r="H1762" s="126"/>
      <c r="I1762" s="143"/>
      <c r="J1762" s="74">
        <v>1</v>
      </c>
      <c r="K1762" s="145"/>
      <c r="L1762" s="143"/>
      <c r="M1762" s="143"/>
      <c r="N1762" s="143"/>
      <c r="O1762" s="143"/>
    </row>
    <row r="1763" spans="1:15" s="138" customFormat="1" ht="24.95" customHeight="1">
      <c r="A1763" s="67">
        <v>469</v>
      </c>
      <c r="B1763" s="68"/>
      <c r="C1763" s="141" t="s">
        <v>880</v>
      </c>
      <c r="D1763" s="74">
        <v>1</v>
      </c>
      <c r="E1763" s="74" t="s">
        <v>17</v>
      </c>
      <c r="F1763" s="126"/>
      <c r="G1763" s="126"/>
      <c r="H1763" s="126"/>
      <c r="I1763" s="143"/>
      <c r="J1763" s="74">
        <v>1</v>
      </c>
      <c r="K1763" s="145"/>
      <c r="L1763" s="143"/>
      <c r="M1763" s="143"/>
      <c r="N1763" s="143"/>
      <c r="O1763" s="143"/>
    </row>
    <row r="1764" spans="1:15" s="138" customFormat="1" ht="24.95" customHeight="1">
      <c r="A1764" s="67">
        <v>470</v>
      </c>
      <c r="B1764" s="68"/>
      <c r="C1764" s="141" t="s">
        <v>881</v>
      </c>
      <c r="D1764" s="74">
        <v>1</v>
      </c>
      <c r="E1764" s="74" t="s">
        <v>17</v>
      </c>
      <c r="F1764" s="126"/>
      <c r="G1764" s="126"/>
      <c r="H1764" s="126"/>
      <c r="I1764" s="143"/>
      <c r="J1764" s="74">
        <v>1</v>
      </c>
      <c r="K1764" s="145"/>
      <c r="L1764" s="143"/>
      <c r="M1764" s="143"/>
      <c r="N1764" s="143"/>
      <c r="O1764" s="143"/>
    </row>
    <row r="1765" spans="1:15" s="138" customFormat="1" ht="24.95" customHeight="1">
      <c r="A1765" s="67">
        <v>471</v>
      </c>
      <c r="B1765" s="68"/>
      <c r="C1765" s="141" t="s">
        <v>882</v>
      </c>
      <c r="D1765" s="74">
        <v>1</v>
      </c>
      <c r="E1765" s="74" t="s">
        <v>17</v>
      </c>
      <c r="F1765" s="126"/>
      <c r="G1765" s="126"/>
      <c r="H1765" s="126"/>
      <c r="I1765" s="143"/>
      <c r="J1765" s="74">
        <v>1</v>
      </c>
      <c r="K1765" s="145"/>
      <c r="L1765" s="143"/>
      <c r="M1765" s="143"/>
      <c r="N1765" s="143"/>
      <c r="O1765" s="143"/>
    </row>
    <row r="1766" spans="1:15" s="138" customFormat="1" ht="24.95" customHeight="1">
      <c r="A1766" s="67">
        <v>472</v>
      </c>
      <c r="B1766" s="68"/>
      <c r="C1766" s="141" t="s">
        <v>883</v>
      </c>
      <c r="D1766" s="74">
        <v>1</v>
      </c>
      <c r="E1766" s="74" t="s">
        <v>17</v>
      </c>
      <c r="F1766" s="126"/>
      <c r="G1766" s="126"/>
      <c r="H1766" s="126"/>
      <c r="I1766" s="143"/>
      <c r="J1766" s="74">
        <v>1</v>
      </c>
      <c r="K1766" s="145"/>
      <c r="L1766" s="143"/>
      <c r="M1766" s="143"/>
      <c r="N1766" s="143"/>
      <c r="O1766" s="143"/>
    </row>
    <row r="1767" spans="1:15" s="138" customFormat="1" ht="24.95" customHeight="1">
      <c r="A1767" s="67">
        <v>473</v>
      </c>
      <c r="B1767" s="68"/>
      <c r="C1767" s="141" t="s">
        <v>884</v>
      </c>
      <c r="D1767" s="74">
        <v>1</v>
      </c>
      <c r="E1767" s="74" t="s">
        <v>17</v>
      </c>
      <c r="F1767" s="126"/>
      <c r="G1767" s="126"/>
      <c r="H1767" s="126"/>
      <c r="I1767" s="143"/>
      <c r="J1767" s="74">
        <v>1</v>
      </c>
      <c r="K1767" s="145"/>
      <c r="L1767" s="143"/>
      <c r="M1767" s="143"/>
      <c r="N1767" s="143"/>
      <c r="O1767" s="143"/>
    </row>
    <row r="1768" spans="1:15" s="138" customFormat="1" ht="24.95" customHeight="1">
      <c r="A1768" s="67">
        <v>474</v>
      </c>
      <c r="B1768" s="68"/>
      <c r="C1768" s="141" t="s">
        <v>885</v>
      </c>
      <c r="D1768" s="74">
        <v>1</v>
      </c>
      <c r="E1768" s="74" t="s">
        <v>17</v>
      </c>
      <c r="F1768" s="126"/>
      <c r="G1768" s="126"/>
      <c r="H1768" s="126"/>
      <c r="I1768" s="143"/>
      <c r="J1768" s="74">
        <v>1</v>
      </c>
      <c r="K1768" s="145"/>
      <c r="L1768" s="143"/>
      <c r="M1768" s="143"/>
      <c r="N1768" s="143"/>
      <c r="O1768" s="143"/>
    </row>
    <row r="1769" spans="1:15" s="138" customFormat="1" ht="24.95" customHeight="1">
      <c r="A1769" s="67">
        <v>475</v>
      </c>
      <c r="B1769" s="68"/>
      <c r="C1769" s="141" t="s">
        <v>886</v>
      </c>
      <c r="D1769" s="74">
        <v>1</v>
      </c>
      <c r="E1769" s="74" t="s">
        <v>17</v>
      </c>
      <c r="F1769" s="126"/>
      <c r="G1769" s="126"/>
      <c r="H1769" s="126"/>
      <c r="I1769" s="143"/>
      <c r="J1769" s="74">
        <v>1</v>
      </c>
      <c r="K1769" s="145"/>
      <c r="L1769" s="143"/>
      <c r="M1769" s="143"/>
      <c r="N1769" s="143"/>
      <c r="O1769" s="143"/>
    </row>
    <row r="1770" spans="1:15" s="138" customFormat="1" ht="24.95" customHeight="1">
      <c r="A1770" s="67">
        <v>476</v>
      </c>
      <c r="B1770" s="68"/>
      <c r="C1770" s="141" t="s">
        <v>887</v>
      </c>
      <c r="D1770" s="74">
        <v>1</v>
      </c>
      <c r="E1770" s="74" t="s">
        <v>17</v>
      </c>
      <c r="F1770" s="126"/>
      <c r="G1770" s="126"/>
      <c r="H1770" s="126"/>
      <c r="I1770" s="143"/>
      <c r="J1770" s="74">
        <v>1</v>
      </c>
      <c r="K1770" s="145"/>
      <c r="L1770" s="143"/>
      <c r="M1770" s="143"/>
      <c r="N1770" s="143"/>
      <c r="O1770" s="143"/>
    </row>
    <row r="1771" spans="1:15" s="138" customFormat="1" ht="24.95" customHeight="1">
      <c r="A1771" s="67">
        <v>477</v>
      </c>
      <c r="B1771" s="68"/>
      <c r="C1771" s="141" t="s">
        <v>888</v>
      </c>
      <c r="D1771" s="74">
        <v>1</v>
      </c>
      <c r="E1771" s="74" t="s">
        <v>17</v>
      </c>
      <c r="F1771" s="126"/>
      <c r="G1771" s="126"/>
      <c r="H1771" s="126"/>
      <c r="I1771" s="143"/>
      <c r="J1771" s="74">
        <v>1</v>
      </c>
      <c r="K1771" s="145"/>
      <c r="L1771" s="143"/>
      <c r="M1771" s="143"/>
      <c r="N1771" s="143"/>
      <c r="O1771" s="143"/>
    </row>
    <row r="1772" spans="1:15" s="138" customFormat="1" ht="24.95" customHeight="1">
      <c r="A1772" s="67">
        <v>478</v>
      </c>
      <c r="B1772" s="68"/>
      <c r="C1772" s="141" t="s">
        <v>889</v>
      </c>
      <c r="D1772" s="74">
        <v>1</v>
      </c>
      <c r="E1772" s="74" t="s">
        <v>17</v>
      </c>
      <c r="F1772" s="126"/>
      <c r="G1772" s="126"/>
      <c r="H1772" s="126"/>
      <c r="I1772" s="143"/>
      <c r="J1772" s="74">
        <v>1</v>
      </c>
      <c r="K1772" s="145"/>
      <c r="L1772" s="143"/>
      <c r="M1772" s="143"/>
      <c r="N1772" s="143"/>
      <c r="O1772" s="143"/>
    </row>
    <row r="1773" spans="1:15" s="138" customFormat="1" ht="24.95" customHeight="1">
      <c r="A1773" s="67">
        <v>479</v>
      </c>
      <c r="B1773" s="68"/>
      <c r="C1773" s="141" t="s">
        <v>890</v>
      </c>
      <c r="D1773" s="74">
        <v>1</v>
      </c>
      <c r="E1773" s="74" t="s">
        <v>17</v>
      </c>
      <c r="F1773" s="126"/>
      <c r="G1773" s="126"/>
      <c r="H1773" s="126"/>
      <c r="I1773" s="143"/>
      <c r="J1773" s="74">
        <v>1</v>
      </c>
      <c r="K1773" s="145"/>
      <c r="L1773" s="143"/>
      <c r="M1773" s="143"/>
      <c r="N1773" s="143"/>
      <c r="O1773" s="143"/>
    </row>
    <row r="1774" spans="1:15" s="138" customFormat="1" ht="24.95" customHeight="1">
      <c r="A1774" s="67">
        <v>480</v>
      </c>
      <c r="B1774" s="68"/>
      <c r="C1774" s="141" t="s">
        <v>891</v>
      </c>
      <c r="D1774" s="74">
        <v>1</v>
      </c>
      <c r="E1774" s="74" t="s">
        <v>17</v>
      </c>
      <c r="F1774" s="126"/>
      <c r="G1774" s="126"/>
      <c r="H1774" s="126"/>
      <c r="I1774" s="143"/>
      <c r="J1774" s="74">
        <v>1</v>
      </c>
      <c r="K1774" s="145"/>
      <c r="L1774" s="143"/>
      <c r="M1774" s="143"/>
      <c r="N1774" s="143"/>
      <c r="O1774" s="143"/>
    </row>
    <row r="1775" spans="1:15" s="138" customFormat="1" ht="24.95" customHeight="1">
      <c r="A1775" s="67">
        <v>481</v>
      </c>
      <c r="B1775" s="68"/>
      <c r="C1775" s="141" t="s">
        <v>892</v>
      </c>
      <c r="D1775" s="74">
        <v>1</v>
      </c>
      <c r="E1775" s="74" t="s">
        <v>17</v>
      </c>
      <c r="F1775" s="126"/>
      <c r="G1775" s="126"/>
      <c r="H1775" s="126"/>
      <c r="I1775" s="143"/>
      <c r="J1775" s="74">
        <v>1</v>
      </c>
      <c r="K1775" s="145"/>
      <c r="L1775" s="143"/>
      <c r="M1775" s="143"/>
      <c r="N1775" s="143"/>
      <c r="O1775" s="143"/>
    </row>
    <row r="1776" spans="1:15" s="138" customFormat="1" ht="24.95" customHeight="1">
      <c r="A1776" s="67">
        <v>482</v>
      </c>
      <c r="B1776" s="68"/>
      <c r="C1776" s="141" t="s">
        <v>893</v>
      </c>
      <c r="D1776" s="74">
        <v>1</v>
      </c>
      <c r="E1776" s="74" t="s">
        <v>17</v>
      </c>
      <c r="F1776" s="126"/>
      <c r="G1776" s="126"/>
      <c r="H1776" s="126"/>
      <c r="I1776" s="143"/>
      <c r="J1776" s="74">
        <v>1</v>
      </c>
      <c r="K1776" s="145"/>
      <c r="L1776" s="143"/>
      <c r="M1776" s="143"/>
      <c r="N1776" s="143"/>
      <c r="O1776" s="143"/>
    </row>
    <row r="1777" spans="1:15" s="138" customFormat="1" ht="24.95" customHeight="1">
      <c r="A1777" s="67">
        <v>483</v>
      </c>
      <c r="B1777" s="68"/>
      <c r="C1777" s="141" t="s">
        <v>894</v>
      </c>
      <c r="D1777" s="74">
        <v>1</v>
      </c>
      <c r="E1777" s="74" t="s">
        <v>17</v>
      </c>
      <c r="F1777" s="126"/>
      <c r="G1777" s="126"/>
      <c r="H1777" s="126"/>
      <c r="I1777" s="143"/>
      <c r="J1777" s="74">
        <v>1</v>
      </c>
      <c r="K1777" s="145"/>
      <c r="L1777" s="143"/>
      <c r="M1777" s="143"/>
      <c r="N1777" s="143"/>
      <c r="O1777" s="143"/>
    </row>
    <row r="1778" spans="1:15" s="138" customFormat="1" ht="24.95" customHeight="1">
      <c r="A1778" s="67">
        <v>484</v>
      </c>
      <c r="B1778" s="68"/>
      <c r="C1778" s="141" t="s">
        <v>895</v>
      </c>
      <c r="D1778" s="74">
        <v>1</v>
      </c>
      <c r="E1778" s="74" t="s">
        <v>17</v>
      </c>
      <c r="F1778" s="126"/>
      <c r="G1778" s="126"/>
      <c r="H1778" s="126"/>
      <c r="I1778" s="143"/>
      <c r="J1778" s="74">
        <v>1</v>
      </c>
      <c r="K1778" s="145"/>
      <c r="L1778" s="143"/>
      <c r="M1778" s="143"/>
      <c r="N1778" s="143"/>
      <c r="O1778" s="143"/>
    </row>
    <row r="1779" spans="1:15" s="138" customFormat="1" ht="24.95" customHeight="1">
      <c r="A1779" s="67">
        <v>485</v>
      </c>
      <c r="B1779" s="68"/>
      <c r="C1779" s="141" t="s">
        <v>896</v>
      </c>
      <c r="D1779" s="74">
        <v>1</v>
      </c>
      <c r="E1779" s="74" t="s">
        <v>17</v>
      </c>
      <c r="F1779" s="126"/>
      <c r="G1779" s="126"/>
      <c r="H1779" s="126"/>
      <c r="I1779" s="143"/>
      <c r="J1779" s="74">
        <v>1</v>
      </c>
      <c r="K1779" s="145"/>
      <c r="L1779" s="143"/>
      <c r="M1779" s="143"/>
      <c r="N1779" s="143"/>
      <c r="O1779" s="143"/>
    </row>
    <row r="1780" spans="1:15" s="138" customFormat="1" ht="24.95" customHeight="1">
      <c r="A1780" s="67">
        <v>486</v>
      </c>
      <c r="B1780" s="68"/>
      <c r="C1780" s="141" t="s">
        <v>897</v>
      </c>
      <c r="D1780" s="74">
        <v>1</v>
      </c>
      <c r="E1780" s="74" t="s">
        <v>17</v>
      </c>
      <c r="F1780" s="126"/>
      <c r="G1780" s="126"/>
      <c r="H1780" s="126"/>
      <c r="I1780" s="143"/>
      <c r="J1780" s="74">
        <v>1</v>
      </c>
      <c r="K1780" s="145"/>
      <c r="L1780" s="143"/>
      <c r="M1780" s="143"/>
      <c r="N1780" s="143"/>
      <c r="O1780" s="143"/>
    </row>
    <row r="1781" spans="1:15" s="138" customFormat="1" ht="24.95" customHeight="1">
      <c r="A1781" s="67">
        <v>487</v>
      </c>
      <c r="B1781" s="68"/>
      <c r="C1781" s="141" t="s">
        <v>898</v>
      </c>
      <c r="D1781" s="74">
        <v>1</v>
      </c>
      <c r="E1781" s="74" t="s">
        <v>17</v>
      </c>
      <c r="F1781" s="126"/>
      <c r="G1781" s="126"/>
      <c r="H1781" s="126"/>
      <c r="I1781" s="143"/>
      <c r="J1781" s="74">
        <v>1</v>
      </c>
      <c r="K1781" s="145"/>
      <c r="L1781" s="143"/>
      <c r="M1781" s="143"/>
      <c r="N1781" s="143"/>
      <c r="O1781" s="143"/>
    </row>
    <row r="1782" spans="1:15" s="138" customFormat="1" ht="24.95" customHeight="1">
      <c r="A1782" s="67">
        <v>488</v>
      </c>
      <c r="B1782" s="68"/>
      <c r="C1782" s="141" t="s">
        <v>899</v>
      </c>
      <c r="D1782" s="74">
        <v>1</v>
      </c>
      <c r="E1782" s="74" t="s">
        <v>17</v>
      </c>
      <c r="F1782" s="126"/>
      <c r="G1782" s="126"/>
      <c r="H1782" s="126"/>
      <c r="I1782" s="143"/>
      <c r="J1782" s="74">
        <v>1</v>
      </c>
      <c r="K1782" s="145"/>
      <c r="L1782" s="143"/>
      <c r="M1782" s="143"/>
      <c r="N1782" s="143"/>
      <c r="O1782" s="143"/>
    </row>
    <row r="1783" spans="1:15" s="138" customFormat="1" ht="24.95" customHeight="1">
      <c r="A1783" s="67">
        <v>489</v>
      </c>
      <c r="B1783" s="68"/>
      <c r="C1783" s="141" t="s">
        <v>900</v>
      </c>
      <c r="D1783" s="74">
        <v>1</v>
      </c>
      <c r="E1783" s="74" t="s">
        <v>17</v>
      </c>
      <c r="F1783" s="126"/>
      <c r="G1783" s="126"/>
      <c r="H1783" s="126"/>
      <c r="I1783" s="143"/>
      <c r="J1783" s="74">
        <v>1</v>
      </c>
      <c r="K1783" s="145"/>
      <c r="L1783" s="143"/>
      <c r="M1783" s="143"/>
      <c r="N1783" s="143"/>
      <c r="O1783" s="143"/>
    </row>
    <row r="1784" spans="1:15" s="138" customFormat="1" ht="24.95" customHeight="1">
      <c r="A1784" s="67">
        <v>490</v>
      </c>
      <c r="B1784" s="68"/>
      <c r="C1784" s="141" t="s">
        <v>901</v>
      </c>
      <c r="D1784" s="74">
        <v>1</v>
      </c>
      <c r="E1784" s="74" t="s">
        <v>17</v>
      </c>
      <c r="F1784" s="126"/>
      <c r="G1784" s="126"/>
      <c r="H1784" s="126"/>
      <c r="I1784" s="143"/>
      <c r="J1784" s="74">
        <v>1</v>
      </c>
      <c r="K1784" s="145"/>
      <c r="L1784" s="143"/>
      <c r="M1784" s="143"/>
      <c r="N1784" s="143"/>
      <c r="O1784" s="143"/>
    </row>
    <row r="1785" spans="1:15" s="138" customFormat="1" ht="24.95" customHeight="1">
      <c r="A1785" s="67">
        <v>491</v>
      </c>
      <c r="B1785" s="68"/>
      <c r="C1785" s="141" t="s">
        <v>902</v>
      </c>
      <c r="D1785" s="74">
        <v>1</v>
      </c>
      <c r="E1785" s="74" t="s">
        <v>17</v>
      </c>
      <c r="F1785" s="126"/>
      <c r="G1785" s="126"/>
      <c r="H1785" s="126"/>
      <c r="I1785" s="143"/>
      <c r="J1785" s="74">
        <v>1</v>
      </c>
      <c r="K1785" s="145"/>
      <c r="L1785" s="143"/>
      <c r="M1785" s="143"/>
      <c r="N1785" s="143"/>
      <c r="O1785" s="143"/>
    </row>
    <row r="1786" spans="1:15" s="138" customFormat="1" ht="24.95" customHeight="1">
      <c r="A1786" s="67">
        <v>492</v>
      </c>
      <c r="B1786" s="68"/>
      <c r="C1786" s="141" t="s">
        <v>903</v>
      </c>
      <c r="D1786" s="74">
        <v>1</v>
      </c>
      <c r="E1786" s="74" t="s">
        <v>17</v>
      </c>
      <c r="F1786" s="126"/>
      <c r="G1786" s="126"/>
      <c r="H1786" s="126"/>
      <c r="I1786" s="143"/>
      <c r="J1786" s="74">
        <v>1</v>
      </c>
      <c r="K1786" s="145"/>
      <c r="L1786" s="143"/>
      <c r="M1786" s="143"/>
      <c r="N1786" s="143"/>
      <c r="O1786" s="143"/>
    </row>
    <row r="1787" spans="1:15" s="138" customFormat="1" ht="24.95" customHeight="1">
      <c r="A1787" s="67">
        <v>493</v>
      </c>
      <c r="B1787" s="68"/>
      <c r="C1787" s="141" t="s">
        <v>904</v>
      </c>
      <c r="D1787" s="74">
        <v>1</v>
      </c>
      <c r="E1787" s="74" t="s">
        <v>17</v>
      </c>
      <c r="F1787" s="126"/>
      <c r="G1787" s="126"/>
      <c r="H1787" s="126"/>
      <c r="I1787" s="143"/>
      <c r="J1787" s="74">
        <v>1</v>
      </c>
      <c r="K1787" s="145"/>
      <c r="L1787" s="143"/>
      <c r="M1787" s="143"/>
      <c r="N1787" s="143"/>
      <c r="O1787" s="143"/>
    </row>
    <row r="1788" spans="1:15" s="138" customFormat="1" ht="24.95" customHeight="1">
      <c r="A1788" s="67">
        <v>494</v>
      </c>
      <c r="B1788" s="68"/>
      <c r="C1788" s="141" t="s">
        <v>905</v>
      </c>
      <c r="D1788" s="74">
        <v>1</v>
      </c>
      <c r="E1788" s="74" t="s">
        <v>17</v>
      </c>
      <c r="F1788" s="126"/>
      <c r="G1788" s="126"/>
      <c r="H1788" s="126"/>
      <c r="I1788" s="143"/>
      <c r="J1788" s="74">
        <v>1</v>
      </c>
      <c r="K1788" s="145"/>
      <c r="L1788" s="143"/>
      <c r="M1788" s="143"/>
      <c r="N1788" s="143"/>
      <c r="O1788" s="143"/>
    </row>
    <row r="1789" spans="1:15" s="138" customFormat="1" ht="24.95" customHeight="1">
      <c r="A1789" s="67">
        <v>495</v>
      </c>
      <c r="B1789" s="68"/>
      <c r="C1789" s="141" t="s">
        <v>906</v>
      </c>
      <c r="D1789" s="74">
        <v>1</v>
      </c>
      <c r="E1789" s="74" t="s">
        <v>17</v>
      </c>
      <c r="F1789" s="126"/>
      <c r="G1789" s="126"/>
      <c r="H1789" s="126"/>
      <c r="I1789" s="143"/>
      <c r="J1789" s="74">
        <v>1</v>
      </c>
      <c r="K1789" s="145"/>
      <c r="L1789" s="143"/>
      <c r="M1789" s="143"/>
      <c r="N1789" s="143"/>
      <c r="O1789" s="143"/>
    </row>
    <row r="1790" spans="1:15" s="138" customFormat="1" ht="24.95" customHeight="1">
      <c r="A1790" s="67">
        <v>496</v>
      </c>
      <c r="B1790" s="68"/>
      <c r="C1790" s="141" t="s">
        <v>907</v>
      </c>
      <c r="D1790" s="74">
        <v>1</v>
      </c>
      <c r="E1790" s="74" t="s">
        <v>17</v>
      </c>
      <c r="F1790" s="126"/>
      <c r="G1790" s="126"/>
      <c r="H1790" s="126"/>
      <c r="I1790" s="143"/>
      <c r="J1790" s="74">
        <v>1</v>
      </c>
      <c r="K1790" s="145"/>
      <c r="L1790" s="143"/>
      <c r="M1790" s="143"/>
      <c r="N1790" s="143"/>
      <c r="O1790" s="143"/>
    </row>
    <row r="1791" spans="1:15" s="138" customFormat="1" ht="24.95" customHeight="1">
      <c r="A1791" s="67">
        <v>497</v>
      </c>
      <c r="B1791" s="68"/>
      <c r="C1791" s="141" t="s">
        <v>908</v>
      </c>
      <c r="D1791" s="74">
        <v>1</v>
      </c>
      <c r="E1791" s="74" t="s">
        <v>17</v>
      </c>
      <c r="F1791" s="126"/>
      <c r="G1791" s="126"/>
      <c r="H1791" s="126"/>
      <c r="I1791" s="143"/>
      <c r="J1791" s="74">
        <v>1</v>
      </c>
      <c r="K1791" s="145"/>
      <c r="L1791" s="143"/>
      <c r="M1791" s="143"/>
      <c r="N1791" s="143"/>
      <c r="O1791" s="143"/>
    </row>
    <row r="1792" spans="1:15" s="138" customFormat="1" ht="24.95" customHeight="1">
      <c r="A1792" s="67">
        <v>498</v>
      </c>
      <c r="B1792" s="68"/>
      <c r="C1792" s="141" t="s">
        <v>909</v>
      </c>
      <c r="D1792" s="74">
        <v>1</v>
      </c>
      <c r="E1792" s="74" t="s">
        <v>17</v>
      </c>
      <c r="F1792" s="126"/>
      <c r="G1792" s="126"/>
      <c r="H1792" s="126"/>
      <c r="I1792" s="143"/>
      <c r="J1792" s="74">
        <v>1</v>
      </c>
      <c r="K1792" s="145"/>
      <c r="L1792" s="143"/>
      <c r="M1792" s="143"/>
      <c r="N1792" s="143"/>
      <c r="O1792" s="143"/>
    </row>
    <row r="1793" spans="1:15" s="138" customFormat="1" ht="24.95" customHeight="1">
      <c r="A1793" s="67">
        <v>499</v>
      </c>
      <c r="B1793" s="68"/>
      <c r="C1793" s="141" t="s">
        <v>910</v>
      </c>
      <c r="D1793" s="74">
        <v>1</v>
      </c>
      <c r="E1793" s="74" t="s">
        <v>17</v>
      </c>
      <c r="F1793" s="126"/>
      <c r="G1793" s="126"/>
      <c r="H1793" s="126"/>
      <c r="I1793" s="143"/>
      <c r="J1793" s="74">
        <v>1</v>
      </c>
      <c r="K1793" s="145"/>
      <c r="L1793" s="143"/>
      <c r="M1793" s="143"/>
      <c r="N1793" s="143"/>
      <c r="O1793" s="143"/>
    </row>
    <row r="1794" spans="1:15" s="138" customFormat="1" ht="24.95" customHeight="1">
      <c r="A1794" s="67">
        <v>500</v>
      </c>
      <c r="B1794" s="68"/>
      <c r="C1794" s="141" t="s">
        <v>911</v>
      </c>
      <c r="D1794" s="74">
        <v>1</v>
      </c>
      <c r="E1794" s="74" t="s">
        <v>17</v>
      </c>
      <c r="F1794" s="126"/>
      <c r="G1794" s="126"/>
      <c r="H1794" s="126"/>
      <c r="I1794" s="143"/>
      <c r="J1794" s="74">
        <v>1</v>
      </c>
      <c r="K1794" s="145"/>
      <c r="L1794" s="143"/>
      <c r="M1794" s="143"/>
      <c r="N1794" s="143"/>
      <c r="O1794" s="143"/>
    </row>
    <row r="1795" spans="1:15" s="138" customFormat="1" ht="24.95" customHeight="1">
      <c r="A1795" s="67">
        <v>501</v>
      </c>
      <c r="B1795" s="68"/>
      <c r="C1795" s="141" t="s">
        <v>912</v>
      </c>
      <c r="D1795" s="74">
        <v>1</v>
      </c>
      <c r="E1795" s="74" t="s">
        <v>17</v>
      </c>
      <c r="F1795" s="126"/>
      <c r="G1795" s="126"/>
      <c r="H1795" s="126"/>
      <c r="I1795" s="143"/>
      <c r="J1795" s="74">
        <v>1</v>
      </c>
      <c r="K1795" s="145"/>
      <c r="L1795" s="143"/>
      <c r="M1795" s="143"/>
      <c r="N1795" s="143"/>
      <c r="O1795" s="143"/>
    </row>
    <row r="1796" spans="1:15" s="138" customFormat="1" ht="24.95" customHeight="1">
      <c r="A1796" s="67">
        <v>502</v>
      </c>
      <c r="B1796" s="68"/>
      <c r="C1796" s="141" t="s">
        <v>913</v>
      </c>
      <c r="D1796" s="74">
        <v>1</v>
      </c>
      <c r="E1796" s="74" t="s">
        <v>17</v>
      </c>
      <c r="F1796" s="126"/>
      <c r="G1796" s="126"/>
      <c r="H1796" s="126"/>
      <c r="I1796" s="143"/>
      <c r="J1796" s="74">
        <v>1</v>
      </c>
      <c r="K1796" s="145"/>
      <c r="L1796" s="143"/>
      <c r="M1796" s="143"/>
      <c r="N1796" s="143"/>
      <c r="O1796" s="143"/>
    </row>
    <row r="1797" spans="1:15" s="138" customFormat="1" ht="24.95" customHeight="1">
      <c r="A1797" s="67">
        <v>503</v>
      </c>
      <c r="B1797" s="68"/>
      <c r="C1797" s="141" t="s">
        <v>914</v>
      </c>
      <c r="D1797" s="74">
        <v>1</v>
      </c>
      <c r="E1797" s="74" t="s">
        <v>17</v>
      </c>
      <c r="F1797" s="126"/>
      <c r="G1797" s="126"/>
      <c r="H1797" s="126"/>
      <c r="I1797" s="143"/>
      <c r="J1797" s="74">
        <v>1</v>
      </c>
      <c r="K1797" s="145"/>
      <c r="L1797" s="143"/>
      <c r="M1797" s="143"/>
      <c r="N1797" s="143"/>
      <c r="O1797" s="143"/>
    </row>
    <row r="1798" spans="1:15" s="138" customFormat="1" ht="24.95" customHeight="1">
      <c r="A1798" s="67">
        <v>504</v>
      </c>
      <c r="B1798" s="68"/>
      <c r="C1798" s="141" t="s">
        <v>915</v>
      </c>
      <c r="D1798" s="74">
        <v>1</v>
      </c>
      <c r="E1798" s="74" t="s">
        <v>17</v>
      </c>
      <c r="F1798" s="126"/>
      <c r="G1798" s="126"/>
      <c r="H1798" s="126"/>
      <c r="I1798" s="143"/>
      <c r="J1798" s="74">
        <v>1</v>
      </c>
      <c r="K1798" s="145"/>
      <c r="L1798" s="143"/>
      <c r="M1798" s="143"/>
      <c r="N1798" s="143"/>
      <c r="O1798" s="143"/>
    </row>
    <row r="1799" spans="1:15" s="138" customFormat="1" ht="24.95" customHeight="1">
      <c r="A1799" s="67">
        <v>505</v>
      </c>
      <c r="B1799" s="68"/>
      <c r="C1799" s="141" t="s">
        <v>916</v>
      </c>
      <c r="D1799" s="74">
        <v>1</v>
      </c>
      <c r="E1799" s="74" t="s">
        <v>17</v>
      </c>
      <c r="F1799" s="126"/>
      <c r="G1799" s="126"/>
      <c r="H1799" s="126"/>
      <c r="I1799" s="143"/>
      <c r="J1799" s="74">
        <v>1</v>
      </c>
      <c r="K1799" s="145"/>
      <c r="L1799" s="143"/>
      <c r="M1799" s="143"/>
      <c r="N1799" s="143"/>
      <c r="O1799" s="143"/>
    </row>
    <row r="1800" spans="1:15" s="138" customFormat="1" ht="24.95" customHeight="1">
      <c r="A1800" s="67">
        <v>506</v>
      </c>
      <c r="B1800" s="68"/>
      <c r="C1800" s="141" t="s">
        <v>917</v>
      </c>
      <c r="D1800" s="74">
        <v>1</v>
      </c>
      <c r="E1800" s="74" t="s">
        <v>17</v>
      </c>
      <c r="F1800" s="126"/>
      <c r="G1800" s="126"/>
      <c r="H1800" s="126"/>
      <c r="I1800" s="143"/>
      <c r="J1800" s="74">
        <v>1</v>
      </c>
      <c r="K1800" s="145"/>
      <c r="L1800" s="143"/>
      <c r="M1800" s="143"/>
      <c r="N1800" s="143"/>
      <c r="O1800" s="143"/>
    </row>
    <row r="1801" spans="1:15" s="138" customFormat="1" ht="24.95" customHeight="1">
      <c r="A1801" s="67">
        <v>507</v>
      </c>
      <c r="B1801" s="68"/>
      <c r="C1801" s="141" t="s">
        <v>918</v>
      </c>
      <c r="D1801" s="74">
        <v>1</v>
      </c>
      <c r="E1801" s="74" t="s">
        <v>17</v>
      </c>
      <c r="F1801" s="126"/>
      <c r="G1801" s="126"/>
      <c r="H1801" s="126"/>
      <c r="I1801" s="143"/>
      <c r="J1801" s="74">
        <v>1</v>
      </c>
      <c r="K1801" s="145"/>
      <c r="L1801" s="143"/>
      <c r="M1801" s="143"/>
      <c r="N1801" s="143"/>
      <c r="O1801" s="143"/>
    </row>
    <row r="1802" spans="1:15" s="138" customFormat="1" ht="24.95" customHeight="1">
      <c r="A1802" s="67">
        <v>508</v>
      </c>
      <c r="B1802" s="68"/>
      <c r="C1802" s="141" t="s">
        <v>919</v>
      </c>
      <c r="D1802" s="74">
        <v>1</v>
      </c>
      <c r="E1802" s="74" t="s">
        <v>17</v>
      </c>
      <c r="F1802" s="126"/>
      <c r="G1802" s="126"/>
      <c r="H1802" s="126"/>
      <c r="I1802" s="143"/>
      <c r="J1802" s="74">
        <v>1</v>
      </c>
      <c r="K1802" s="145"/>
      <c r="L1802" s="143"/>
      <c r="M1802" s="143"/>
      <c r="N1802" s="143"/>
      <c r="O1802" s="143"/>
    </row>
    <row r="1803" spans="1:15" s="138" customFormat="1" ht="24.95" customHeight="1">
      <c r="A1803" s="67">
        <v>509</v>
      </c>
      <c r="B1803" s="68"/>
      <c r="C1803" s="141" t="s">
        <v>920</v>
      </c>
      <c r="D1803" s="74">
        <v>1</v>
      </c>
      <c r="E1803" s="74" t="s">
        <v>17</v>
      </c>
      <c r="F1803" s="126"/>
      <c r="G1803" s="126"/>
      <c r="H1803" s="126"/>
      <c r="I1803" s="143"/>
      <c r="J1803" s="74">
        <v>1</v>
      </c>
      <c r="K1803" s="145"/>
      <c r="L1803" s="143"/>
      <c r="M1803" s="143"/>
      <c r="N1803" s="143"/>
      <c r="O1803" s="143"/>
    </row>
    <row r="1804" spans="1:15" s="138" customFormat="1" ht="24.95" customHeight="1">
      <c r="A1804" s="67">
        <v>510</v>
      </c>
      <c r="B1804" s="68"/>
      <c r="C1804" s="141" t="s">
        <v>921</v>
      </c>
      <c r="D1804" s="74">
        <v>1</v>
      </c>
      <c r="E1804" s="74" t="s">
        <v>17</v>
      </c>
      <c r="F1804" s="126"/>
      <c r="G1804" s="126"/>
      <c r="H1804" s="126"/>
      <c r="I1804" s="143"/>
      <c r="J1804" s="74">
        <v>1</v>
      </c>
      <c r="K1804" s="145"/>
      <c r="L1804" s="143"/>
      <c r="M1804" s="143"/>
      <c r="N1804" s="143"/>
      <c r="O1804" s="143"/>
    </row>
    <row r="1805" spans="1:15" s="138" customFormat="1" ht="24.95" customHeight="1">
      <c r="A1805" s="67">
        <v>511</v>
      </c>
      <c r="B1805" s="68"/>
      <c r="C1805" s="141" t="s">
        <v>922</v>
      </c>
      <c r="D1805" s="74">
        <v>1</v>
      </c>
      <c r="E1805" s="74" t="s">
        <v>17</v>
      </c>
      <c r="F1805" s="126"/>
      <c r="G1805" s="126"/>
      <c r="H1805" s="126"/>
      <c r="I1805" s="143"/>
      <c r="J1805" s="74">
        <v>1</v>
      </c>
      <c r="K1805" s="145"/>
      <c r="L1805" s="143"/>
      <c r="M1805" s="143"/>
      <c r="N1805" s="143"/>
      <c r="O1805" s="143"/>
    </row>
    <row r="1806" spans="1:15" s="138" customFormat="1" ht="24.95" customHeight="1">
      <c r="A1806" s="67">
        <v>512</v>
      </c>
      <c r="B1806" s="68"/>
      <c r="C1806" s="141" t="s">
        <v>923</v>
      </c>
      <c r="D1806" s="74">
        <v>1</v>
      </c>
      <c r="E1806" s="74" t="s">
        <v>17</v>
      </c>
      <c r="F1806" s="126"/>
      <c r="G1806" s="126"/>
      <c r="H1806" s="126"/>
      <c r="I1806" s="143"/>
      <c r="J1806" s="74">
        <v>1</v>
      </c>
      <c r="K1806" s="145"/>
      <c r="L1806" s="143"/>
      <c r="M1806" s="143"/>
      <c r="N1806" s="143"/>
      <c r="O1806" s="143"/>
    </row>
    <row r="1807" spans="1:15" s="138" customFormat="1" ht="24.95" customHeight="1">
      <c r="A1807" s="67">
        <v>513</v>
      </c>
      <c r="B1807" s="68"/>
      <c r="C1807" s="141" t="s">
        <v>924</v>
      </c>
      <c r="D1807" s="74">
        <v>1</v>
      </c>
      <c r="E1807" s="74" t="s">
        <v>17</v>
      </c>
      <c r="F1807" s="126"/>
      <c r="G1807" s="126"/>
      <c r="H1807" s="126"/>
      <c r="I1807" s="143"/>
      <c r="J1807" s="74">
        <v>1</v>
      </c>
      <c r="K1807" s="145"/>
      <c r="L1807" s="143"/>
      <c r="M1807" s="143"/>
      <c r="N1807" s="143"/>
      <c r="O1807" s="143"/>
    </row>
    <row r="1808" spans="1:15" s="138" customFormat="1" ht="24.75" customHeight="1">
      <c r="A1808" s="67">
        <v>514</v>
      </c>
      <c r="B1808" s="68"/>
      <c r="C1808" s="141" t="s">
        <v>925</v>
      </c>
      <c r="D1808" s="74">
        <v>1</v>
      </c>
      <c r="E1808" s="74" t="s">
        <v>17</v>
      </c>
      <c r="F1808" s="126"/>
      <c r="G1808" s="126"/>
      <c r="H1808" s="126"/>
      <c r="I1808" s="143"/>
      <c r="J1808" s="74">
        <v>1</v>
      </c>
      <c r="K1808" s="145"/>
      <c r="L1808" s="143"/>
      <c r="M1808" s="143"/>
      <c r="N1808" s="143"/>
      <c r="O1808" s="143"/>
    </row>
    <row r="1809" spans="1:15" s="138" customFormat="1" ht="24.95" customHeight="1">
      <c r="A1809" s="67">
        <v>515</v>
      </c>
      <c r="B1809" s="68"/>
      <c r="C1809" s="141" t="s">
        <v>926</v>
      </c>
      <c r="D1809" s="74">
        <v>1</v>
      </c>
      <c r="E1809" s="74" t="s">
        <v>17</v>
      </c>
      <c r="F1809" s="126"/>
      <c r="G1809" s="126"/>
      <c r="H1809" s="126"/>
      <c r="I1809" s="143"/>
      <c r="J1809" s="74">
        <v>1</v>
      </c>
      <c r="K1809" s="145"/>
      <c r="L1809" s="143"/>
      <c r="M1809" s="143"/>
      <c r="N1809" s="143"/>
      <c r="O1809" s="143"/>
    </row>
    <row r="1810" spans="1:15" s="138" customFormat="1" ht="24.95" customHeight="1">
      <c r="A1810" s="67">
        <v>516</v>
      </c>
      <c r="B1810" s="68"/>
      <c r="C1810" s="141" t="s">
        <v>927</v>
      </c>
      <c r="D1810" s="74">
        <v>1</v>
      </c>
      <c r="E1810" s="74" t="s">
        <v>17</v>
      </c>
      <c r="F1810" s="126"/>
      <c r="G1810" s="126"/>
      <c r="H1810" s="126"/>
      <c r="I1810" s="143"/>
      <c r="J1810" s="74">
        <v>1</v>
      </c>
      <c r="K1810" s="145"/>
      <c r="L1810" s="143"/>
      <c r="M1810" s="143"/>
      <c r="N1810" s="143"/>
      <c r="O1810" s="143"/>
    </row>
    <row r="1811" spans="1:15" s="138" customFormat="1" ht="24.95" customHeight="1">
      <c r="A1811" s="67">
        <v>517</v>
      </c>
      <c r="B1811" s="68"/>
      <c r="C1811" s="141" t="s">
        <v>928</v>
      </c>
      <c r="D1811" s="74">
        <v>1</v>
      </c>
      <c r="E1811" s="74" t="s">
        <v>17</v>
      </c>
      <c r="F1811" s="126"/>
      <c r="G1811" s="126"/>
      <c r="H1811" s="126"/>
      <c r="I1811" s="143"/>
      <c r="J1811" s="74">
        <v>1</v>
      </c>
      <c r="K1811" s="145"/>
      <c r="L1811" s="143"/>
      <c r="M1811" s="143"/>
      <c r="N1811" s="143"/>
      <c r="O1811" s="143"/>
    </row>
    <row r="1812" spans="1:15" s="138" customFormat="1" ht="24.95" customHeight="1">
      <c r="A1812" s="67">
        <v>518</v>
      </c>
      <c r="B1812" s="68"/>
      <c r="C1812" s="141" t="s">
        <v>929</v>
      </c>
      <c r="D1812" s="74">
        <v>1</v>
      </c>
      <c r="E1812" s="74" t="s">
        <v>17</v>
      </c>
      <c r="F1812" s="126"/>
      <c r="G1812" s="126"/>
      <c r="H1812" s="126"/>
      <c r="I1812" s="143"/>
      <c r="J1812" s="74">
        <v>1</v>
      </c>
      <c r="K1812" s="145"/>
      <c r="L1812" s="143"/>
      <c r="M1812" s="143"/>
      <c r="N1812" s="143"/>
      <c r="O1812" s="143"/>
    </row>
    <row r="1813" spans="1:15" s="138" customFormat="1" ht="24.95" customHeight="1">
      <c r="A1813" s="67">
        <v>519</v>
      </c>
      <c r="B1813" s="68"/>
      <c r="C1813" s="141" t="s">
        <v>930</v>
      </c>
      <c r="D1813" s="74">
        <v>1</v>
      </c>
      <c r="E1813" s="74" t="s">
        <v>17</v>
      </c>
      <c r="F1813" s="126"/>
      <c r="G1813" s="126"/>
      <c r="H1813" s="126"/>
      <c r="I1813" s="143"/>
      <c r="J1813" s="74">
        <v>1</v>
      </c>
      <c r="K1813" s="145"/>
      <c r="L1813" s="143"/>
      <c r="M1813" s="143"/>
      <c r="N1813" s="143"/>
      <c r="O1813" s="143"/>
    </row>
    <row r="1814" spans="1:15" s="138" customFormat="1" ht="24.95" customHeight="1">
      <c r="A1814" s="67">
        <v>520</v>
      </c>
      <c r="B1814" s="68"/>
      <c r="C1814" s="141" t="s">
        <v>931</v>
      </c>
      <c r="D1814" s="74">
        <v>1</v>
      </c>
      <c r="E1814" s="74" t="s">
        <v>17</v>
      </c>
      <c r="F1814" s="126"/>
      <c r="G1814" s="126"/>
      <c r="H1814" s="126"/>
      <c r="I1814" s="143"/>
      <c r="J1814" s="74">
        <v>1</v>
      </c>
      <c r="K1814" s="145"/>
      <c r="L1814" s="143"/>
      <c r="M1814" s="143"/>
      <c r="N1814" s="143"/>
      <c r="O1814" s="143"/>
    </row>
    <row r="1815" spans="1:15" s="138" customFormat="1" ht="24.95" customHeight="1">
      <c r="A1815" s="67">
        <v>521</v>
      </c>
      <c r="B1815" s="68"/>
      <c r="C1815" s="141" t="s">
        <v>932</v>
      </c>
      <c r="D1815" s="74">
        <v>1</v>
      </c>
      <c r="E1815" s="74" t="s">
        <v>17</v>
      </c>
      <c r="F1815" s="126"/>
      <c r="G1815" s="126"/>
      <c r="H1815" s="126"/>
      <c r="I1815" s="143"/>
      <c r="J1815" s="74">
        <v>1</v>
      </c>
      <c r="K1815" s="145"/>
      <c r="L1815" s="143"/>
      <c r="M1815" s="143"/>
      <c r="N1815" s="143"/>
      <c r="O1815" s="143"/>
    </row>
    <row r="1816" spans="1:15" s="138" customFormat="1" ht="24.95" customHeight="1">
      <c r="A1816" s="67">
        <v>522</v>
      </c>
      <c r="B1816" s="68"/>
      <c r="C1816" s="141" t="s">
        <v>933</v>
      </c>
      <c r="D1816" s="74">
        <v>1</v>
      </c>
      <c r="E1816" s="74" t="s">
        <v>17</v>
      </c>
      <c r="F1816" s="126"/>
      <c r="G1816" s="126"/>
      <c r="H1816" s="126"/>
      <c r="I1816" s="143"/>
      <c r="J1816" s="74">
        <v>1</v>
      </c>
      <c r="K1816" s="145"/>
      <c r="L1816" s="143"/>
      <c r="M1816" s="143"/>
      <c r="N1816" s="143"/>
      <c r="O1816" s="143"/>
    </row>
    <row r="1817" spans="1:15" s="138" customFormat="1" ht="24.95" customHeight="1">
      <c r="A1817" s="67">
        <v>523</v>
      </c>
      <c r="B1817" s="68"/>
      <c r="C1817" s="141" t="s">
        <v>934</v>
      </c>
      <c r="D1817" s="74">
        <v>1</v>
      </c>
      <c r="E1817" s="74" t="s">
        <v>17</v>
      </c>
      <c r="F1817" s="126"/>
      <c r="G1817" s="126"/>
      <c r="H1817" s="126"/>
      <c r="I1817" s="143"/>
      <c r="J1817" s="74">
        <v>1</v>
      </c>
      <c r="K1817" s="145"/>
      <c r="L1817" s="143"/>
      <c r="M1817" s="143"/>
      <c r="N1817" s="143"/>
      <c r="O1817" s="143"/>
    </row>
    <row r="1818" spans="1:15" s="138" customFormat="1" ht="24.95" customHeight="1">
      <c r="A1818" s="67">
        <v>524</v>
      </c>
      <c r="B1818" s="68"/>
      <c r="C1818" s="141" t="s">
        <v>935</v>
      </c>
      <c r="D1818" s="74">
        <v>1</v>
      </c>
      <c r="E1818" s="74" t="s">
        <v>17</v>
      </c>
      <c r="F1818" s="126"/>
      <c r="G1818" s="126"/>
      <c r="H1818" s="126"/>
      <c r="I1818" s="143"/>
      <c r="J1818" s="74">
        <v>1</v>
      </c>
      <c r="K1818" s="145"/>
      <c r="L1818" s="143"/>
      <c r="M1818" s="143"/>
      <c r="N1818" s="143"/>
      <c r="O1818" s="143"/>
    </row>
    <row r="1819" spans="1:15" s="138" customFormat="1" ht="24.95" customHeight="1">
      <c r="A1819" s="67">
        <v>525</v>
      </c>
      <c r="B1819" s="68"/>
      <c r="C1819" s="141" t="s">
        <v>936</v>
      </c>
      <c r="D1819" s="74">
        <v>1</v>
      </c>
      <c r="E1819" s="74" t="s">
        <v>17</v>
      </c>
      <c r="F1819" s="126"/>
      <c r="G1819" s="126"/>
      <c r="H1819" s="126"/>
      <c r="I1819" s="143"/>
      <c r="J1819" s="74">
        <v>1</v>
      </c>
      <c r="K1819" s="145"/>
      <c r="L1819" s="143"/>
      <c r="M1819" s="143"/>
      <c r="N1819" s="143"/>
      <c r="O1819" s="143"/>
    </row>
    <row r="1820" spans="1:15" s="138" customFormat="1" ht="24.95" customHeight="1">
      <c r="A1820" s="67">
        <v>526</v>
      </c>
      <c r="B1820" s="68"/>
      <c r="C1820" s="141" t="s">
        <v>937</v>
      </c>
      <c r="D1820" s="74">
        <v>1</v>
      </c>
      <c r="E1820" s="74" t="s">
        <v>17</v>
      </c>
      <c r="F1820" s="126"/>
      <c r="G1820" s="126"/>
      <c r="H1820" s="126"/>
      <c r="I1820" s="143"/>
      <c r="J1820" s="74">
        <v>1</v>
      </c>
      <c r="K1820" s="145"/>
      <c r="L1820" s="143"/>
      <c r="M1820" s="143"/>
      <c r="N1820" s="143"/>
      <c r="O1820" s="143"/>
    </row>
    <row r="1821" spans="1:15" s="138" customFormat="1" ht="24.95" customHeight="1">
      <c r="A1821" s="67">
        <v>527</v>
      </c>
      <c r="B1821" s="68"/>
      <c r="C1821" s="141" t="s">
        <v>938</v>
      </c>
      <c r="D1821" s="74">
        <v>1</v>
      </c>
      <c r="E1821" s="74" t="s">
        <v>17</v>
      </c>
      <c r="F1821" s="126"/>
      <c r="G1821" s="126"/>
      <c r="H1821" s="126"/>
      <c r="I1821" s="143"/>
      <c r="J1821" s="74">
        <v>1</v>
      </c>
      <c r="K1821" s="145"/>
      <c r="L1821" s="143"/>
      <c r="M1821" s="143"/>
      <c r="N1821" s="143"/>
      <c r="O1821" s="143"/>
    </row>
    <row r="1822" spans="1:15" s="138" customFormat="1" ht="24.95" customHeight="1">
      <c r="A1822" s="67">
        <v>528</v>
      </c>
      <c r="B1822" s="68"/>
      <c r="C1822" s="141" t="s">
        <v>939</v>
      </c>
      <c r="D1822" s="74">
        <v>1</v>
      </c>
      <c r="E1822" s="74" t="s">
        <v>17</v>
      </c>
      <c r="F1822" s="126"/>
      <c r="G1822" s="126"/>
      <c r="H1822" s="126"/>
      <c r="I1822" s="143"/>
      <c r="J1822" s="74">
        <v>1</v>
      </c>
      <c r="K1822" s="145"/>
      <c r="L1822" s="143"/>
      <c r="M1822" s="143"/>
      <c r="N1822" s="143"/>
      <c r="O1822" s="143"/>
    </row>
    <row r="1823" spans="1:15" s="138" customFormat="1" ht="24.95" customHeight="1">
      <c r="A1823" s="67">
        <v>529</v>
      </c>
      <c r="B1823" s="68"/>
      <c r="C1823" s="141" t="s">
        <v>940</v>
      </c>
      <c r="D1823" s="74">
        <v>1</v>
      </c>
      <c r="E1823" s="74" t="s">
        <v>17</v>
      </c>
      <c r="F1823" s="126"/>
      <c r="G1823" s="126"/>
      <c r="H1823" s="126"/>
      <c r="I1823" s="143"/>
      <c r="J1823" s="74">
        <v>1</v>
      </c>
      <c r="K1823" s="145"/>
      <c r="L1823" s="143"/>
      <c r="M1823" s="143"/>
      <c r="N1823" s="143"/>
      <c r="O1823" s="143"/>
    </row>
    <row r="1824" spans="1:15" s="138" customFormat="1" ht="24.95" customHeight="1">
      <c r="A1824" s="67">
        <v>530</v>
      </c>
      <c r="B1824" s="68"/>
      <c r="C1824" s="141" t="s">
        <v>941</v>
      </c>
      <c r="D1824" s="74">
        <v>1</v>
      </c>
      <c r="E1824" s="74" t="s">
        <v>17</v>
      </c>
      <c r="F1824" s="126"/>
      <c r="G1824" s="126"/>
      <c r="H1824" s="126"/>
      <c r="I1824" s="143"/>
      <c r="J1824" s="74">
        <v>1</v>
      </c>
      <c r="K1824" s="145"/>
      <c r="L1824" s="143"/>
      <c r="M1824" s="143"/>
      <c r="N1824" s="143"/>
      <c r="O1824" s="143"/>
    </row>
    <row r="1825" spans="1:15" s="138" customFormat="1" ht="24.95" customHeight="1">
      <c r="A1825" s="67">
        <v>531</v>
      </c>
      <c r="B1825" s="68"/>
      <c r="C1825" s="141" t="s">
        <v>942</v>
      </c>
      <c r="D1825" s="74">
        <v>1</v>
      </c>
      <c r="E1825" s="74" t="s">
        <v>17</v>
      </c>
      <c r="F1825" s="126"/>
      <c r="G1825" s="126"/>
      <c r="H1825" s="126"/>
      <c r="I1825" s="143"/>
      <c r="J1825" s="74">
        <v>1</v>
      </c>
      <c r="K1825" s="145"/>
      <c r="L1825" s="143"/>
      <c r="M1825" s="143"/>
      <c r="N1825" s="143"/>
      <c r="O1825" s="143"/>
    </row>
    <row r="1826" spans="1:15" s="138" customFormat="1" ht="24.95" customHeight="1">
      <c r="A1826" s="67">
        <v>532</v>
      </c>
      <c r="B1826" s="68"/>
      <c r="C1826" s="141" t="s">
        <v>943</v>
      </c>
      <c r="D1826" s="74">
        <v>1</v>
      </c>
      <c r="E1826" s="74" t="s">
        <v>17</v>
      </c>
      <c r="F1826" s="126"/>
      <c r="G1826" s="126"/>
      <c r="H1826" s="126"/>
      <c r="I1826" s="143"/>
      <c r="J1826" s="74">
        <v>1</v>
      </c>
      <c r="K1826" s="145"/>
      <c r="L1826" s="143"/>
      <c r="M1826" s="143"/>
      <c r="N1826" s="143"/>
      <c r="O1826" s="143"/>
    </row>
    <row r="1827" spans="1:15" s="138" customFormat="1" ht="24.95" customHeight="1">
      <c r="A1827" s="67">
        <v>533</v>
      </c>
      <c r="B1827" s="68"/>
      <c r="C1827" s="141" t="s">
        <v>944</v>
      </c>
      <c r="D1827" s="74">
        <v>1</v>
      </c>
      <c r="E1827" s="74" t="s">
        <v>17</v>
      </c>
      <c r="F1827" s="126"/>
      <c r="G1827" s="126"/>
      <c r="H1827" s="126"/>
      <c r="I1827" s="143"/>
      <c r="J1827" s="74">
        <v>1</v>
      </c>
      <c r="K1827" s="145"/>
      <c r="L1827" s="143"/>
      <c r="M1827" s="143"/>
      <c r="N1827" s="143"/>
      <c r="O1827" s="143"/>
    </row>
    <row r="1828" spans="1:15" s="138" customFormat="1" ht="24.95" customHeight="1">
      <c r="A1828" s="67">
        <v>534</v>
      </c>
      <c r="B1828" s="68"/>
      <c r="C1828" s="141" t="s">
        <v>945</v>
      </c>
      <c r="D1828" s="74">
        <v>1</v>
      </c>
      <c r="E1828" s="74" t="s">
        <v>17</v>
      </c>
      <c r="F1828" s="126"/>
      <c r="G1828" s="126"/>
      <c r="H1828" s="126"/>
      <c r="I1828" s="143"/>
      <c r="J1828" s="74">
        <v>1</v>
      </c>
      <c r="K1828" s="145"/>
      <c r="L1828" s="143"/>
      <c r="M1828" s="143"/>
      <c r="N1828" s="143"/>
      <c r="O1828" s="143"/>
    </row>
    <row r="1829" spans="1:15" s="138" customFormat="1" ht="24.75" customHeight="1">
      <c r="A1829" s="67">
        <v>535</v>
      </c>
      <c r="B1829" s="68"/>
      <c r="C1829" s="141" t="s">
        <v>946</v>
      </c>
      <c r="D1829" s="74">
        <v>1</v>
      </c>
      <c r="E1829" s="74" t="s">
        <v>17</v>
      </c>
      <c r="F1829" s="126"/>
      <c r="G1829" s="126"/>
      <c r="H1829" s="126"/>
      <c r="I1829" s="143"/>
      <c r="J1829" s="74">
        <v>1</v>
      </c>
      <c r="K1829" s="145"/>
      <c r="L1829" s="143"/>
      <c r="M1829" s="143"/>
      <c r="N1829" s="143"/>
      <c r="O1829" s="143"/>
    </row>
    <row r="1830" spans="1:15" s="138" customFormat="1" ht="24.75" customHeight="1">
      <c r="A1830" s="67">
        <v>536</v>
      </c>
      <c r="B1830" s="68"/>
      <c r="C1830" s="141" t="s">
        <v>947</v>
      </c>
      <c r="D1830" s="74">
        <v>1</v>
      </c>
      <c r="E1830" s="74" t="s">
        <v>17</v>
      </c>
      <c r="F1830" s="126"/>
      <c r="G1830" s="126"/>
      <c r="H1830" s="126"/>
      <c r="I1830" s="143"/>
      <c r="J1830" s="74">
        <v>1</v>
      </c>
      <c r="K1830" s="145"/>
      <c r="L1830" s="143"/>
      <c r="M1830" s="143"/>
      <c r="N1830" s="143"/>
      <c r="O1830" s="143"/>
    </row>
    <row r="1831" spans="1:15" s="138" customFormat="1" ht="24.95" customHeight="1">
      <c r="A1831" s="67">
        <v>537</v>
      </c>
      <c r="B1831" s="68"/>
      <c r="C1831" s="141" t="s">
        <v>948</v>
      </c>
      <c r="D1831" s="74">
        <v>1</v>
      </c>
      <c r="E1831" s="74" t="s">
        <v>17</v>
      </c>
      <c r="F1831" s="126"/>
      <c r="G1831" s="126"/>
      <c r="H1831" s="126"/>
      <c r="I1831" s="143"/>
      <c r="J1831" s="74">
        <v>1</v>
      </c>
      <c r="K1831" s="145"/>
      <c r="L1831" s="143"/>
      <c r="M1831" s="143"/>
      <c r="N1831" s="143"/>
      <c r="O1831" s="143"/>
    </row>
    <row r="1832" spans="1:15" s="138" customFormat="1" ht="24.95" customHeight="1">
      <c r="A1832" s="67">
        <v>538</v>
      </c>
      <c r="B1832" s="68"/>
      <c r="C1832" s="141" t="s">
        <v>949</v>
      </c>
      <c r="D1832" s="74">
        <v>1</v>
      </c>
      <c r="E1832" s="74" t="s">
        <v>17</v>
      </c>
      <c r="F1832" s="126"/>
      <c r="G1832" s="126"/>
      <c r="H1832" s="126"/>
      <c r="I1832" s="143"/>
      <c r="J1832" s="74">
        <v>1</v>
      </c>
      <c r="K1832" s="145"/>
      <c r="L1832" s="143"/>
      <c r="M1832" s="143"/>
      <c r="N1832" s="143"/>
      <c r="O1832" s="143"/>
    </row>
    <row r="1833" spans="1:15" s="138" customFormat="1" ht="24.95" customHeight="1">
      <c r="A1833" s="67">
        <v>539</v>
      </c>
      <c r="B1833" s="68"/>
      <c r="C1833" s="141" t="s">
        <v>950</v>
      </c>
      <c r="D1833" s="74">
        <v>1</v>
      </c>
      <c r="E1833" s="74" t="s">
        <v>17</v>
      </c>
      <c r="F1833" s="126"/>
      <c r="G1833" s="126"/>
      <c r="H1833" s="126"/>
      <c r="I1833" s="143"/>
      <c r="J1833" s="74">
        <v>1</v>
      </c>
      <c r="K1833" s="145"/>
      <c r="L1833" s="143"/>
      <c r="M1833" s="143"/>
      <c r="N1833" s="143"/>
      <c r="O1833" s="143"/>
    </row>
    <row r="1834" spans="1:15" s="138" customFormat="1" ht="24.95" customHeight="1">
      <c r="A1834" s="67">
        <v>540</v>
      </c>
      <c r="B1834" s="68"/>
      <c r="C1834" s="141" t="s">
        <v>951</v>
      </c>
      <c r="D1834" s="74">
        <v>1</v>
      </c>
      <c r="E1834" s="74" t="s">
        <v>17</v>
      </c>
      <c r="F1834" s="126"/>
      <c r="G1834" s="126"/>
      <c r="H1834" s="126"/>
      <c r="I1834" s="143"/>
      <c r="J1834" s="74">
        <v>1</v>
      </c>
      <c r="K1834" s="145"/>
      <c r="L1834" s="143"/>
      <c r="M1834" s="143"/>
      <c r="N1834" s="143"/>
      <c r="O1834" s="143"/>
    </row>
    <row r="1835" spans="1:15" s="138" customFormat="1" ht="24.95" customHeight="1">
      <c r="A1835" s="67">
        <v>541</v>
      </c>
      <c r="B1835" s="68"/>
      <c r="C1835" s="141" t="s">
        <v>952</v>
      </c>
      <c r="D1835" s="74">
        <v>1</v>
      </c>
      <c r="E1835" s="74" t="s">
        <v>17</v>
      </c>
      <c r="F1835" s="126"/>
      <c r="G1835" s="126"/>
      <c r="H1835" s="126"/>
      <c r="I1835" s="143"/>
      <c r="J1835" s="74">
        <v>1</v>
      </c>
      <c r="K1835" s="145"/>
      <c r="L1835" s="143"/>
      <c r="M1835" s="143"/>
      <c r="N1835" s="143"/>
      <c r="O1835" s="143"/>
    </row>
    <row r="1836" spans="1:15" s="138" customFormat="1" ht="24.95" customHeight="1">
      <c r="A1836" s="67">
        <v>542</v>
      </c>
      <c r="B1836" s="68"/>
      <c r="C1836" s="141" t="s">
        <v>953</v>
      </c>
      <c r="D1836" s="74">
        <v>1</v>
      </c>
      <c r="E1836" s="74" t="s">
        <v>17</v>
      </c>
      <c r="F1836" s="126"/>
      <c r="G1836" s="126"/>
      <c r="H1836" s="126"/>
      <c r="I1836" s="143"/>
      <c r="J1836" s="74">
        <v>1</v>
      </c>
      <c r="K1836" s="145"/>
      <c r="L1836" s="143"/>
      <c r="M1836" s="143"/>
      <c r="N1836" s="143"/>
      <c r="O1836" s="143"/>
    </row>
    <row r="1837" spans="1:15" s="138" customFormat="1" ht="24.95" customHeight="1">
      <c r="A1837" s="67">
        <v>543</v>
      </c>
      <c r="B1837" s="68"/>
      <c r="C1837" s="141" t="s">
        <v>954</v>
      </c>
      <c r="D1837" s="74">
        <v>1</v>
      </c>
      <c r="E1837" s="74" t="s">
        <v>17</v>
      </c>
      <c r="F1837" s="126"/>
      <c r="G1837" s="126"/>
      <c r="H1837" s="126"/>
      <c r="I1837" s="143"/>
      <c r="J1837" s="74">
        <v>1</v>
      </c>
      <c r="K1837" s="145"/>
      <c r="L1837" s="143"/>
      <c r="M1837" s="143"/>
      <c r="N1837" s="143"/>
      <c r="O1837" s="143"/>
    </row>
    <row r="1838" spans="1:15" s="138" customFormat="1" ht="24.95" customHeight="1">
      <c r="A1838" s="67">
        <v>544</v>
      </c>
      <c r="B1838" s="68"/>
      <c r="C1838" s="141" t="s">
        <v>955</v>
      </c>
      <c r="D1838" s="74">
        <v>1</v>
      </c>
      <c r="E1838" s="74" t="s">
        <v>17</v>
      </c>
      <c r="F1838" s="126"/>
      <c r="G1838" s="126"/>
      <c r="H1838" s="126"/>
      <c r="I1838" s="143"/>
      <c r="J1838" s="74">
        <v>1</v>
      </c>
      <c r="K1838" s="145"/>
      <c r="L1838" s="143"/>
      <c r="M1838" s="143"/>
      <c r="N1838" s="143"/>
      <c r="O1838" s="143"/>
    </row>
    <row r="1839" spans="1:15" s="138" customFormat="1" ht="24.95" customHeight="1">
      <c r="A1839" s="67">
        <v>545</v>
      </c>
      <c r="B1839" s="68"/>
      <c r="C1839" s="141" t="s">
        <v>956</v>
      </c>
      <c r="D1839" s="74">
        <v>1</v>
      </c>
      <c r="E1839" s="74" t="s">
        <v>17</v>
      </c>
      <c r="F1839" s="126"/>
      <c r="G1839" s="126"/>
      <c r="H1839" s="126"/>
      <c r="I1839" s="143"/>
      <c r="J1839" s="74">
        <v>1</v>
      </c>
      <c r="K1839" s="145"/>
      <c r="L1839" s="143"/>
      <c r="M1839" s="143"/>
      <c r="N1839" s="143"/>
      <c r="O1839" s="143"/>
    </row>
    <row r="1840" spans="1:15" s="138" customFormat="1" ht="24.95" customHeight="1">
      <c r="A1840" s="67">
        <v>546</v>
      </c>
      <c r="B1840" s="68"/>
      <c r="C1840" s="141" t="s">
        <v>957</v>
      </c>
      <c r="D1840" s="74">
        <v>1</v>
      </c>
      <c r="E1840" s="74" t="s">
        <v>17</v>
      </c>
      <c r="F1840" s="126"/>
      <c r="G1840" s="126"/>
      <c r="H1840" s="126"/>
      <c r="I1840" s="143"/>
      <c r="J1840" s="74">
        <v>1</v>
      </c>
      <c r="K1840" s="145"/>
      <c r="L1840" s="143"/>
      <c r="M1840" s="143"/>
      <c r="N1840" s="143"/>
      <c r="O1840" s="143"/>
    </row>
    <row r="1841" spans="1:15" s="138" customFormat="1" ht="24.95" customHeight="1">
      <c r="A1841" s="67">
        <v>547</v>
      </c>
      <c r="B1841" s="68"/>
      <c r="C1841" s="141" t="s">
        <v>958</v>
      </c>
      <c r="D1841" s="74">
        <v>1</v>
      </c>
      <c r="E1841" s="74" t="s">
        <v>17</v>
      </c>
      <c r="F1841" s="126"/>
      <c r="G1841" s="126"/>
      <c r="H1841" s="126"/>
      <c r="I1841" s="143"/>
      <c r="J1841" s="74">
        <v>1</v>
      </c>
      <c r="K1841" s="145"/>
      <c r="L1841" s="143"/>
      <c r="M1841" s="143"/>
      <c r="N1841" s="143"/>
      <c r="O1841" s="143"/>
    </row>
    <row r="1842" spans="1:15" s="138" customFormat="1" ht="24.95" customHeight="1">
      <c r="A1842" s="67">
        <v>548</v>
      </c>
      <c r="B1842" s="68"/>
      <c r="C1842" s="141" t="s">
        <v>959</v>
      </c>
      <c r="D1842" s="74">
        <v>1</v>
      </c>
      <c r="E1842" s="74" t="s">
        <v>17</v>
      </c>
      <c r="F1842" s="126"/>
      <c r="G1842" s="126"/>
      <c r="H1842" s="126"/>
      <c r="I1842" s="143"/>
      <c r="J1842" s="74">
        <v>1</v>
      </c>
      <c r="K1842" s="145"/>
      <c r="L1842" s="143"/>
      <c r="M1842" s="143"/>
      <c r="N1842" s="143"/>
      <c r="O1842" s="143"/>
    </row>
    <row r="1843" spans="1:15" s="138" customFormat="1" ht="24.95" customHeight="1">
      <c r="A1843" s="67">
        <v>549</v>
      </c>
      <c r="B1843" s="68"/>
      <c r="C1843" s="141" t="s">
        <v>960</v>
      </c>
      <c r="D1843" s="74">
        <v>1</v>
      </c>
      <c r="E1843" s="74" t="s">
        <v>17</v>
      </c>
      <c r="F1843" s="126"/>
      <c r="G1843" s="126"/>
      <c r="H1843" s="126"/>
      <c r="I1843" s="143"/>
      <c r="J1843" s="74">
        <v>1</v>
      </c>
      <c r="K1843" s="145"/>
      <c r="L1843" s="143"/>
      <c r="M1843" s="143"/>
      <c r="N1843" s="143"/>
      <c r="O1843" s="143"/>
    </row>
    <row r="1844" spans="1:15" s="138" customFormat="1" ht="24.95" customHeight="1">
      <c r="A1844" s="67">
        <v>550</v>
      </c>
      <c r="B1844" s="68"/>
      <c r="C1844" s="141" t="s">
        <v>961</v>
      </c>
      <c r="D1844" s="74">
        <v>1</v>
      </c>
      <c r="E1844" s="74" t="s">
        <v>17</v>
      </c>
      <c r="F1844" s="126"/>
      <c r="G1844" s="126"/>
      <c r="H1844" s="126"/>
      <c r="I1844" s="143"/>
      <c r="J1844" s="74">
        <v>1</v>
      </c>
      <c r="K1844" s="145"/>
      <c r="L1844" s="143"/>
      <c r="M1844" s="143"/>
      <c r="N1844" s="143"/>
      <c r="O1844" s="143"/>
    </row>
    <row r="1845" spans="1:15" s="138" customFormat="1" ht="24.95" customHeight="1">
      <c r="A1845" s="67">
        <v>551</v>
      </c>
      <c r="B1845" s="68"/>
      <c r="C1845" s="141" t="s">
        <v>962</v>
      </c>
      <c r="D1845" s="74">
        <v>1</v>
      </c>
      <c r="E1845" s="74" t="s">
        <v>17</v>
      </c>
      <c r="F1845" s="126"/>
      <c r="G1845" s="126"/>
      <c r="H1845" s="126"/>
      <c r="I1845" s="143"/>
      <c r="J1845" s="74">
        <v>1</v>
      </c>
      <c r="K1845" s="145"/>
      <c r="L1845" s="143"/>
      <c r="M1845" s="143"/>
      <c r="N1845" s="143"/>
      <c r="O1845" s="143"/>
    </row>
    <row r="1846" spans="1:15" s="138" customFormat="1" ht="24.95" customHeight="1">
      <c r="A1846" s="67">
        <v>552</v>
      </c>
      <c r="B1846" s="68"/>
      <c r="C1846" s="141" t="s">
        <v>963</v>
      </c>
      <c r="D1846" s="74">
        <v>1</v>
      </c>
      <c r="E1846" s="74" t="s">
        <v>17</v>
      </c>
      <c r="F1846" s="126"/>
      <c r="G1846" s="126"/>
      <c r="H1846" s="126"/>
      <c r="I1846" s="143"/>
      <c r="J1846" s="74">
        <v>1</v>
      </c>
      <c r="K1846" s="145"/>
      <c r="L1846" s="143"/>
      <c r="M1846" s="143"/>
      <c r="N1846" s="143"/>
      <c r="O1846" s="143"/>
    </row>
    <row r="1847" spans="1:15" s="138" customFormat="1" ht="24.95" customHeight="1">
      <c r="A1847" s="67">
        <v>553</v>
      </c>
      <c r="B1847" s="68"/>
      <c r="C1847" s="141" t="s">
        <v>964</v>
      </c>
      <c r="D1847" s="74">
        <v>1</v>
      </c>
      <c r="E1847" s="74" t="s">
        <v>17</v>
      </c>
      <c r="F1847" s="126"/>
      <c r="G1847" s="126"/>
      <c r="H1847" s="126"/>
      <c r="I1847" s="143"/>
      <c r="J1847" s="74">
        <v>1</v>
      </c>
      <c r="K1847" s="145"/>
      <c r="L1847" s="143"/>
      <c r="M1847" s="143"/>
      <c r="N1847" s="143"/>
      <c r="O1847" s="143"/>
    </row>
    <row r="1848" spans="1:15" s="138" customFormat="1" ht="24.95" customHeight="1">
      <c r="A1848" s="67">
        <v>554</v>
      </c>
      <c r="B1848" s="68"/>
      <c r="C1848" s="141" t="s">
        <v>965</v>
      </c>
      <c r="D1848" s="74">
        <v>1</v>
      </c>
      <c r="E1848" s="74" t="s">
        <v>17</v>
      </c>
      <c r="F1848" s="126"/>
      <c r="G1848" s="126"/>
      <c r="H1848" s="126"/>
      <c r="I1848" s="143"/>
      <c r="J1848" s="74">
        <v>1</v>
      </c>
      <c r="K1848" s="145"/>
      <c r="L1848" s="143"/>
      <c r="M1848" s="143"/>
      <c r="N1848" s="143"/>
      <c r="O1848" s="143"/>
    </row>
    <row r="1849" spans="1:15" s="138" customFormat="1" ht="24.95" customHeight="1">
      <c r="A1849" s="67">
        <v>555</v>
      </c>
      <c r="B1849" s="68"/>
      <c r="C1849" s="141" t="s">
        <v>966</v>
      </c>
      <c r="D1849" s="74">
        <v>1</v>
      </c>
      <c r="E1849" s="74" t="s">
        <v>17</v>
      </c>
      <c r="F1849" s="126"/>
      <c r="G1849" s="126"/>
      <c r="H1849" s="126"/>
      <c r="I1849" s="143"/>
      <c r="J1849" s="74">
        <v>1</v>
      </c>
      <c r="K1849" s="145"/>
      <c r="L1849" s="143"/>
      <c r="M1849" s="143"/>
      <c r="N1849" s="143"/>
      <c r="O1849" s="143"/>
    </row>
    <row r="1850" spans="1:15" s="138" customFormat="1" ht="24.95" customHeight="1">
      <c r="A1850" s="67">
        <v>556</v>
      </c>
      <c r="B1850" s="68"/>
      <c r="C1850" s="141" t="s">
        <v>967</v>
      </c>
      <c r="D1850" s="74">
        <v>1</v>
      </c>
      <c r="E1850" s="74" t="s">
        <v>17</v>
      </c>
      <c r="F1850" s="126"/>
      <c r="G1850" s="126"/>
      <c r="H1850" s="126"/>
      <c r="I1850" s="143"/>
      <c r="J1850" s="74">
        <v>1</v>
      </c>
      <c r="K1850" s="145"/>
      <c r="L1850" s="143"/>
      <c r="M1850" s="143"/>
      <c r="N1850" s="143"/>
      <c r="O1850" s="143"/>
    </row>
    <row r="1851" spans="1:15" s="138" customFormat="1" ht="24.95" customHeight="1">
      <c r="A1851" s="67">
        <v>557</v>
      </c>
      <c r="B1851" s="68"/>
      <c r="C1851" s="141" t="s">
        <v>968</v>
      </c>
      <c r="D1851" s="74">
        <v>1</v>
      </c>
      <c r="E1851" s="74" t="s">
        <v>17</v>
      </c>
      <c r="F1851" s="126"/>
      <c r="G1851" s="126"/>
      <c r="H1851" s="126"/>
      <c r="I1851" s="143"/>
      <c r="J1851" s="74">
        <v>1</v>
      </c>
      <c r="K1851" s="145"/>
      <c r="L1851" s="143"/>
      <c r="M1851" s="143"/>
      <c r="N1851" s="143"/>
      <c r="O1851" s="143"/>
    </row>
    <row r="1852" spans="1:15" s="138" customFormat="1" ht="24.95" customHeight="1">
      <c r="A1852" s="67">
        <v>558</v>
      </c>
      <c r="B1852" s="68"/>
      <c r="C1852" s="141" t="s">
        <v>969</v>
      </c>
      <c r="D1852" s="74">
        <v>1</v>
      </c>
      <c r="E1852" s="74" t="s">
        <v>17</v>
      </c>
      <c r="F1852" s="126"/>
      <c r="G1852" s="126"/>
      <c r="H1852" s="126"/>
      <c r="I1852" s="143"/>
      <c r="J1852" s="74">
        <v>1</v>
      </c>
      <c r="K1852" s="145"/>
      <c r="L1852" s="143"/>
      <c r="M1852" s="143"/>
      <c r="N1852" s="143"/>
      <c r="O1852" s="143"/>
    </row>
    <row r="1853" spans="1:15" s="138" customFormat="1" ht="24.95" customHeight="1">
      <c r="A1853" s="67">
        <v>559</v>
      </c>
      <c r="B1853" s="68"/>
      <c r="C1853" s="141" t="s">
        <v>970</v>
      </c>
      <c r="D1853" s="74">
        <v>1</v>
      </c>
      <c r="E1853" s="74" t="s">
        <v>17</v>
      </c>
      <c r="F1853" s="126"/>
      <c r="G1853" s="126"/>
      <c r="H1853" s="126"/>
      <c r="I1853" s="143"/>
      <c r="J1853" s="74">
        <v>1</v>
      </c>
      <c r="K1853" s="145"/>
      <c r="L1853" s="143"/>
      <c r="M1853" s="143"/>
      <c r="N1853" s="143"/>
      <c r="O1853" s="143"/>
    </row>
    <row r="1854" spans="1:15" s="138" customFormat="1" ht="24.95" customHeight="1">
      <c r="A1854" s="67">
        <v>560</v>
      </c>
      <c r="B1854" s="68"/>
      <c r="C1854" s="141" t="s">
        <v>971</v>
      </c>
      <c r="D1854" s="74">
        <v>1</v>
      </c>
      <c r="E1854" s="74" t="s">
        <v>17</v>
      </c>
      <c r="F1854" s="126"/>
      <c r="G1854" s="126"/>
      <c r="H1854" s="126"/>
      <c r="I1854" s="143"/>
      <c r="J1854" s="74">
        <v>1</v>
      </c>
      <c r="K1854" s="145"/>
      <c r="L1854" s="143"/>
      <c r="M1854" s="143"/>
      <c r="N1854" s="143"/>
      <c r="O1854" s="143"/>
    </row>
    <row r="1855" spans="1:15" s="138" customFormat="1" ht="24.95" customHeight="1">
      <c r="A1855" s="67">
        <v>561</v>
      </c>
      <c r="B1855" s="68"/>
      <c r="C1855" s="141" t="s">
        <v>972</v>
      </c>
      <c r="D1855" s="74">
        <v>1</v>
      </c>
      <c r="E1855" s="74" t="s">
        <v>17</v>
      </c>
      <c r="F1855" s="126"/>
      <c r="G1855" s="126"/>
      <c r="H1855" s="126"/>
      <c r="I1855" s="143"/>
      <c r="J1855" s="74">
        <v>1</v>
      </c>
      <c r="K1855" s="145"/>
      <c r="L1855" s="143"/>
      <c r="M1855" s="143"/>
      <c r="N1855" s="143"/>
      <c r="O1855" s="143"/>
    </row>
    <row r="1856" spans="1:15" s="138" customFormat="1" ht="24.95" customHeight="1">
      <c r="A1856" s="67">
        <v>562</v>
      </c>
      <c r="B1856" s="68"/>
      <c r="C1856" s="141" t="s">
        <v>973</v>
      </c>
      <c r="D1856" s="74">
        <v>1</v>
      </c>
      <c r="E1856" s="74" t="s">
        <v>17</v>
      </c>
      <c r="F1856" s="126"/>
      <c r="G1856" s="126"/>
      <c r="H1856" s="126"/>
      <c r="I1856" s="143"/>
      <c r="J1856" s="74">
        <v>1</v>
      </c>
      <c r="K1856" s="145"/>
      <c r="L1856" s="143"/>
      <c r="M1856" s="143"/>
      <c r="N1856" s="143"/>
      <c r="O1856" s="143"/>
    </row>
    <row r="1857" spans="1:15" s="138" customFormat="1" ht="24.95" customHeight="1">
      <c r="A1857" s="67">
        <v>563</v>
      </c>
      <c r="B1857" s="68"/>
      <c r="C1857" s="141" t="s">
        <v>974</v>
      </c>
      <c r="D1857" s="74">
        <v>1</v>
      </c>
      <c r="E1857" s="74" t="s">
        <v>17</v>
      </c>
      <c r="F1857" s="126"/>
      <c r="G1857" s="126"/>
      <c r="H1857" s="126"/>
      <c r="I1857" s="143"/>
      <c r="J1857" s="74">
        <v>1</v>
      </c>
      <c r="K1857" s="145"/>
      <c r="L1857" s="143"/>
      <c r="M1857" s="143"/>
      <c r="N1857" s="143"/>
      <c r="O1857" s="143"/>
    </row>
    <row r="1858" spans="1:15" s="138" customFormat="1" ht="24.95" customHeight="1">
      <c r="A1858" s="67">
        <v>564</v>
      </c>
      <c r="B1858" s="68"/>
      <c r="C1858" s="141" t="s">
        <v>975</v>
      </c>
      <c r="D1858" s="74">
        <v>1</v>
      </c>
      <c r="E1858" s="74" t="s">
        <v>17</v>
      </c>
      <c r="F1858" s="126"/>
      <c r="G1858" s="126"/>
      <c r="H1858" s="126"/>
      <c r="I1858" s="143"/>
      <c r="J1858" s="74">
        <v>1</v>
      </c>
      <c r="K1858" s="145"/>
      <c r="L1858" s="143"/>
      <c r="M1858" s="143"/>
      <c r="N1858" s="143"/>
      <c r="O1858" s="143"/>
    </row>
    <row r="1859" spans="1:15" s="138" customFormat="1" ht="24.95" customHeight="1">
      <c r="A1859" s="67">
        <v>565</v>
      </c>
      <c r="B1859" s="68"/>
      <c r="C1859" s="141" t="s">
        <v>976</v>
      </c>
      <c r="D1859" s="74">
        <v>1</v>
      </c>
      <c r="E1859" s="74" t="s">
        <v>17</v>
      </c>
      <c r="F1859" s="126"/>
      <c r="G1859" s="126"/>
      <c r="H1859" s="126"/>
      <c r="I1859" s="143"/>
      <c r="J1859" s="74">
        <v>1</v>
      </c>
      <c r="K1859" s="145"/>
      <c r="L1859" s="143"/>
      <c r="M1859" s="143"/>
      <c r="N1859" s="143"/>
      <c r="O1859" s="143"/>
    </row>
    <row r="1860" spans="1:15" s="138" customFormat="1" ht="24.95" customHeight="1">
      <c r="A1860" s="67">
        <v>566</v>
      </c>
      <c r="B1860" s="68"/>
      <c r="C1860" s="141" t="s">
        <v>977</v>
      </c>
      <c r="D1860" s="74">
        <v>1</v>
      </c>
      <c r="E1860" s="74" t="s">
        <v>17</v>
      </c>
      <c r="F1860" s="126"/>
      <c r="G1860" s="126"/>
      <c r="H1860" s="126"/>
      <c r="I1860" s="143"/>
      <c r="J1860" s="74">
        <v>1</v>
      </c>
      <c r="K1860" s="145"/>
      <c r="L1860" s="143"/>
      <c r="M1860" s="143"/>
      <c r="N1860" s="143"/>
      <c r="O1860" s="143"/>
    </row>
    <row r="1861" spans="1:15" s="138" customFormat="1" ht="24.95" customHeight="1">
      <c r="A1861" s="67">
        <v>567</v>
      </c>
      <c r="B1861" s="68"/>
      <c r="C1861" s="141" t="s">
        <v>978</v>
      </c>
      <c r="D1861" s="74">
        <v>1</v>
      </c>
      <c r="E1861" s="74" t="s">
        <v>17</v>
      </c>
      <c r="F1861" s="126"/>
      <c r="G1861" s="126"/>
      <c r="H1861" s="126"/>
      <c r="I1861" s="143"/>
      <c r="J1861" s="74">
        <v>1</v>
      </c>
      <c r="K1861" s="145"/>
      <c r="L1861" s="143"/>
      <c r="M1861" s="143"/>
      <c r="N1861" s="143"/>
      <c r="O1861" s="143"/>
    </row>
    <row r="1862" spans="1:15" s="138" customFormat="1" ht="24.95" customHeight="1">
      <c r="A1862" s="67">
        <v>568</v>
      </c>
      <c r="B1862" s="68"/>
      <c r="C1862" s="141" t="s">
        <v>979</v>
      </c>
      <c r="D1862" s="74">
        <v>1</v>
      </c>
      <c r="E1862" s="74" t="s">
        <v>17</v>
      </c>
      <c r="F1862" s="126"/>
      <c r="G1862" s="126"/>
      <c r="H1862" s="126"/>
      <c r="I1862" s="143"/>
      <c r="J1862" s="74">
        <v>1</v>
      </c>
      <c r="K1862" s="145"/>
      <c r="L1862" s="143"/>
      <c r="M1862" s="143"/>
      <c r="N1862" s="143"/>
      <c r="O1862" s="143"/>
    </row>
    <row r="1863" spans="1:15" s="138" customFormat="1" ht="24.95" customHeight="1">
      <c r="A1863" s="67">
        <v>569</v>
      </c>
      <c r="B1863" s="68"/>
      <c r="C1863" s="141" t="s">
        <v>980</v>
      </c>
      <c r="D1863" s="74">
        <v>1</v>
      </c>
      <c r="E1863" s="74" t="s">
        <v>17</v>
      </c>
      <c r="F1863" s="126"/>
      <c r="G1863" s="126"/>
      <c r="H1863" s="126"/>
      <c r="I1863" s="143"/>
      <c r="J1863" s="74">
        <v>1</v>
      </c>
      <c r="K1863" s="145"/>
      <c r="L1863" s="143"/>
      <c r="M1863" s="143"/>
      <c r="N1863" s="143"/>
      <c r="O1863" s="143"/>
    </row>
    <row r="1864" spans="1:15" s="138" customFormat="1" ht="24.95" customHeight="1">
      <c r="A1864" s="67">
        <v>570</v>
      </c>
      <c r="B1864" s="68"/>
      <c r="C1864" s="141" t="s">
        <v>981</v>
      </c>
      <c r="D1864" s="74">
        <v>1</v>
      </c>
      <c r="E1864" s="74" t="s">
        <v>17</v>
      </c>
      <c r="F1864" s="126"/>
      <c r="G1864" s="126"/>
      <c r="H1864" s="126"/>
      <c r="I1864" s="143"/>
      <c r="J1864" s="74">
        <v>1</v>
      </c>
      <c r="K1864" s="145"/>
      <c r="L1864" s="143"/>
      <c r="M1864" s="143"/>
      <c r="N1864" s="143"/>
      <c r="O1864" s="143"/>
    </row>
    <row r="1865" spans="1:15" s="138" customFormat="1" ht="24.95" customHeight="1">
      <c r="A1865" s="67">
        <v>571</v>
      </c>
      <c r="B1865" s="68"/>
      <c r="C1865" s="141" t="s">
        <v>982</v>
      </c>
      <c r="D1865" s="74">
        <v>1</v>
      </c>
      <c r="E1865" s="74" t="s">
        <v>17</v>
      </c>
      <c r="F1865" s="126"/>
      <c r="G1865" s="126"/>
      <c r="H1865" s="126"/>
      <c r="I1865" s="143"/>
      <c r="J1865" s="74">
        <v>1</v>
      </c>
      <c r="K1865" s="145"/>
      <c r="L1865" s="143"/>
      <c r="M1865" s="143"/>
      <c r="N1865" s="143"/>
      <c r="O1865" s="143"/>
    </row>
    <row r="1866" spans="1:15" s="138" customFormat="1" ht="24.95" customHeight="1">
      <c r="A1866" s="67">
        <v>572</v>
      </c>
      <c r="B1866" s="68"/>
      <c r="C1866" s="141" t="s">
        <v>983</v>
      </c>
      <c r="D1866" s="74">
        <v>1</v>
      </c>
      <c r="E1866" s="74" t="s">
        <v>17</v>
      </c>
      <c r="F1866" s="126"/>
      <c r="G1866" s="126"/>
      <c r="H1866" s="126"/>
      <c r="I1866" s="143"/>
      <c r="J1866" s="74">
        <v>1</v>
      </c>
      <c r="K1866" s="145"/>
      <c r="L1866" s="143"/>
      <c r="M1866" s="143"/>
      <c r="N1866" s="143"/>
      <c r="O1866" s="143"/>
    </row>
    <row r="1867" spans="1:15" s="138" customFormat="1" ht="24.95" customHeight="1">
      <c r="A1867" s="67">
        <v>573</v>
      </c>
      <c r="B1867" s="68"/>
      <c r="C1867" s="141" t="s">
        <v>984</v>
      </c>
      <c r="D1867" s="74">
        <v>1</v>
      </c>
      <c r="E1867" s="74" t="s">
        <v>17</v>
      </c>
      <c r="F1867" s="126"/>
      <c r="G1867" s="126"/>
      <c r="H1867" s="126"/>
      <c r="I1867" s="143"/>
      <c r="J1867" s="74">
        <v>1</v>
      </c>
      <c r="K1867" s="145"/>
      <c r="L1867" s="143"/>
      <c r="M1867" s="143"/>
      <c r="N1867" s="143"/>
      <c r="O1867" s="143"/>
    </row>
    <row r="1868" spans="1:15" s="138" customFormat="1" ht="24.95" customHeight="1">
      <c r="A1868" s="67">
        <v>574</v>
      </c>
      <c r="B1868" s="68"/>
      <c r="C1868" s="141" t="s">
        <v>985</v>
      </c>
      <c r="D1868" s="74">
        <v>1</v>
      </c>
      <c r="E1868" s="74" t="s">
        <v>17</v>
      </c>
      <c r="F1868" s="126"/>
      <c r="G1868" s="126"/>
      <c r="H1868" s="126"/>
      <c r="I1868" s="143"/>
      <c r="J1868" s="74">
        <v>1</v>
      </c>
      <c r="K1868" s="145"/>
      <c r="L1868" s="143"/>
      <c r="M1868" s="143"/>
      <c r="N1868" s="143"/>
      <c r="O1868" s="143"/>
    </row>
    <row r="1869" spans="1:15" s="138" customFormat="1" ht="24.95" customHeight="1">
      <c r="A1869" s="67">
        <v>575</v>
      </c>
      <c r="B1869" s="68"/>
      <c r="C1869" s="141" t="s">
        <v>986</v>
      </c>
      <c r="D1869" s="74">
        <v>1</v>
      </c>
      <c r="E1869" s="74" t="s">
        <v>17</v>
      </c>
      <c r="F1869" s="126"/>
      <c r="G1869" s="126"/>
      <c r="H1869" s="126"/>
      <c r="I1869" s="143"/>
      <c r="J1869" s="74">
        <v>1</v>
      </c>
      <c r="K1869" s="145"/>
      <c r="L1869" s="143"/>
      <c r="M1869" s="143"/>
      <c r="N1869" s="143"/>
      <c r="O1869" s="143"/>
    </row>
    <row r="1870" spans="1:15" s="138" customFormat="1" ht="24.95" customHeight="1">
      <c r="A1870" s="67">
        <v>576</v>
      </c>
      <c r="B1870" s="68"/>
      <c r="C1870" s="141" t="s">
        <v>987</v>
      </c>
      <c r="D1870" s="74">
        <v>1</v>
      </c>
      <c r="E1870" s="74" t="s">
        <v>17</v>
      </c>
      <c r="F1870" s="126"/>
      <c r="G1870" s="126"/>
      <c r="H1870" s="126"/>
      <c r="I1870" s="143"/>
      <c r="J1870" s="74">
        <v>1</v>
      </c>
      <c r="K1870" s="145"/>
      <c r="L1870" s="143"/>
      <c r="M1870" s="143"/>
      <c r="N1870" s="143"/>
      <c r="O1870" s="143"/>
    </row>
    <row r="1871" spans="1:15" s="138" customFormat="1" ht="24.95" customHeight="1">
      <c r="A1871" s="67">
        <v>577</v>
      </c>
      <c r="B1871" s="68"/>
      <c r="C1871" s="141" t="s">
        <v>988</v>
      </c>
      <c r="D1871" s="74">
        <v>1</v>
      </c>
      <c r="E1871" s="74" t="s">
        <v>17</v>
      </c>
      <c r="F1871" s="126"/>
      <c r="G1871" s="126"/>
      <c r="H1871" s="126"/>
      <c r="I1871" s="143"/>
      <c r="J1871" s="74">
        <v>1</v>
      </c>
      <c r="K1871" s="145"/>
      <c r="L1871" s="143"/>
      <c r="M1871" s="143"/>
      <c r="N1871" s="143"/>
      <c r="O1871" s="143"/>
    </row>
    <row r="1872" spans="1:15" s="138" customFormat="1" ht="24.95" customHeight="1">
      <c r="A1872" s="67">
        <v>578</v>
      </c>
      <c r="B1872" s="68"/>
      <c r="C1872" s="141" t="s">
        <v>989</v>
      </c>
      <c r="D1872" s="74">
        <v>1</v>
      </c>
      <c r="E1872" s="74" t="s">
        <v>17</v>
      </c>
      <c r="F1872" s="126"/>
      <c r="G1872" s="126"/>
      <c r="H1872" s="126"/>
      <c r="I1872" s="143"/>
      <c r="J1872" s="74">
        <v>1</v>
      </c>
      <c r="K1872" s="145"/>
      <c r="L1872" s="143"/>
      <c r="M1872" s="143"/>
      <c r="N1872" s="143"/>
      <c r="O1872" s="143"/>
    </row>
    <row r="1873" spans="1:15" s="138" customFormat="1" ht="24.95" customHeight="1">
      <c r="A1873" s="67">
        <v>579</v>
      </c>
      <c r="B1873" s="68"/>
      <c r="C1873" s="141" t="s">
        <v>990</v>
      </c>
      <c r="D1873" s="74">
        <v>1</v>
      </c>
      <c r="E1873" s="74" t="s">
        <v>17</v>
      </c>
      <c r="F1873" s="126"/>
      <c r="G1873" s="126"/>
      <c r="H1873" s="126"/>
      <c r="I1873" s="143"/>
      <c r="J1873" s="74">
        <v>1</v>
      </c>
      <c r="K1873" s="145"/>
      <c r="L1873" s="143"/>
      <c r="M1873" s="143"/>
      <c r="N1873" s="143"/>
      <c r="O1873" s="143"/>
    </row>
    <row r="1874" spans="1:15" s="138" customFormat="1" ht="24.95" customHeight="1">
      <c r="A1874" s="67">
        <v>580</v>
      </c>
      <c r="B1874" s="68"/>
      <c r="C1874" s="141" t="s">
        <v>991</v>
      </c>
      <c r="D1874" s="74">
        <v>1</v>
      </c>
      <c r="E1874" s="74" t="s">
        <v>17</v>
      </c>
      <c r="F1874" s="126"/>
      <c r="G1874" s="126"/>
      <c r="H1874" s="126"/>
      <c r="I1874" s="143"/>
      <c r="J1874" s="74">
        <v>1</v>
      </c>
      <c r="K1874" s="145"/>
      <c r="L1874" s="143"/>
      <c r="M1874" s="143"/>
      <c r="N1874" s="143"/>
      <c r="O1874" s="143"/>
    </row>
    <row r="1875" spans="1:15" s="138" customFormat="1" ht="24.95" customHeight="1">
      <c r="A1875" s="67">
        <v>581</v>
      </c>
      <c r="B1875" s="68"/>
      <c r="C1875" s="141" t="s">
        <v>992</v>
      </c>
      <c r="D1875" s="74">
        <v>1</v>
      </c>
      <c r="E1875" s="74" t="s">
        <v>17</v>
      </c>
      <c r="F1875" s="126"/>
      <c r="G1875" s="126"/>
      <c r="H1875" s="126"/>
      <c r="I1875" s="143"/>
      <c r="J1875" s="74">
        <v>1</v>
      </c>
      <c r="K1875" s="145"/>
      <c r="L1875" s="143"/>
      <c r="M1875" s="143"/>
      <c r="N1875" s="143"/>
      <c r="O1875" s="143"/>
    </row>
    <row r="1876" spans="1:15" s="138" customFormat="1" ht="24.95" customHeight="1">
      <c r="A1876" s="67">
        <v>582</v>
      </c>
      <c r="B1876" s="68"/>
      <c r="C1876" s="141" t="s">
        <v>993</v>
      </c>
      <c r="D1876" s="74">
        <v>1</v>
      </c>
      <c r="E1876" s="74" t="s">
        <v>17</v>
      </c>
      <c r="F1876" s="126"/>
      <c r="G1876" s="126"/>
      <c r="H1876" s="126"/>
      <c r="I1876" s="143"/>
      <c r="J1876" s="74">
        <v>1</v>
      </c>
      <c r="K1876" s="145"/>
      <c r="L1876" s="143"/>
      <c r="M1876" s="143"/>
      <c r="N1876" s="143"/>
      <c r="O1876" s="143"/>
    </row>
    <row r="1877" spans="1:15" s="138" customFormat="1" ht="24.95" customHeight="1">
      <c r="A1877" s="67">
        <v>583</v>
      </c>
      <c r="B1877" s="68"/>
      <c r="C1877" s="141" t="s">
        <v>994</v>
      </c>
      <c r="D1877" s="74">
        <v>1</v>
      </c>
      <c r="E1877" s="74" t="s">
        <v>17</v>
      </c>
      <c r="F1877" s="126"/>
      <c r="G1877" s="126"/>
      <c r="H1877" s="126"/>
      <c r="I1877" s="143"/>
      <c r="J1877" s="74">
        <v>1</v>
      </c>
      <c r="K1877" s="145"/>
      <c r="L1877" s="143"/>
      <c r="M1877" s="143"/>
      <c r="N1877" s="143"/>
      <c r="O1877" s="143"/>
    </row>
    <row r="1878" spans="1:15" s="138" customFormat="1" ht="24.95" customHeight="1">
      <c r="A1878" s="67">
        <v>584</v>
      </c>
      <c r="B1878" s="68"/>
      <c r="C1878" s="141" t="s">
        <v>995</v>
      </c>
      <c r="D1878" s="74">
        <v>1</v>
      </c>
      <c r="E1878" s="74" t="s">
        <v>17</v>
      </c>
      <c r="F1878" s="126"/>
      <c r="G1878" s="126"/>
      <c r="H1878" s="126"/>
      <c r="I1878" s="143"/>
      <c r="J1878" s="74">
        <v>1</v>
      </c>
      <c r="K1878" s="145"/>
      <c r="L1878" s="143"/>
      <c r="M1878" s="143"/>
      <c r="N1878" s="143"/>
      <c r="O1878" s="143"/>
    </row>
    <row r="1879" spans="1:15" s="138" customFormat="1" ht="24.95" customHeight="1">
      <c r="A1879" s="67">
        <v>585</v>
      </c>
      <c r="B1879" s="68"/>
      <c r="C1879" s="141" t="s">
        <v>996</v>
      </c>
      <c r="D1879" s="74">
        <v>1</v>
      </c>
      <c r="E1879" s="74" t="s">
        <v>17</v>
      </c>
      <c r="F1879" s="126"/>
      <c r="G1879" s="126"/>
      <c r="H1879" s="126"/>
      <c r="I1879" s="143"/>
      <c r="J1879" s="74">
        <v>1</v>
      </c>
      <c r="K1879" s="145"/>
      <c r="L1879" s="143"/>
      <c r="M1879" s="143"/>
      <c r="N1879" s="143"/>
      <c r="O1879" s="143"/>
    </row>
    <row r="1880" spans="1:15" s="138" customFormat="1" ht="24.95" customHeight="1">
      <c r="A1880" s="67">
        <v>586</v>
      </c>
      <c r="B1880" s="68"/>
      <c r="C1880" s="141" t="s">
        <v>997</v>
      </c>
      <c r="D1880" s="74">
        <v>1</v>
      </c>
      <c r="E1880" s="74" t="s">
        <v>17</v>
      </c>
      <c r="F1880" s="126"/>
      <c r="G1880" s="126"/>
      <c r="H1880" s="126"/>
      <c r="I1880" s="143"/>
      <c r="J1880" s="74">
        <v>1</v>
      </c>
      <c r="K1880" s="145"/>
      <c r="L1880" s="143"/>
      <c r="M1880" s="143"/>
      <c r="N1880" s="143"/>
      <c r="O1880" s="143"/>
    </row>
    <row r="1881" spans="1:15" s="138" customFormat="1" ht="24.95" customHeight="1">
      <c r="A1881" s="67">
        <v>587</v>
      </c>
      <c r="B1881" s="68"/>
      <c r="C1881" s="141" t="s">
        <v>998</v>
      </c>
      <c r="D1881" s="74">
        <v>1</v>
      </c>
      <c r="E1881" s="74" t="s">
        <v>17</v>
      </c>
      <c r="F1881" s="126"/>
      <c r="G1881" s="126"/>
      <c r="H1881" s="126"/>
      <c r="I1881" s="143"/>
      <c r="J1881" s="74">
        <v>1</v>
      </c>
      <c r="K1881" s="145"/>
      <c r="L1881" s="143"/>
      <c r="M1881" s="143"/>
      <c r="N1881" s="143"/>
      <c r="O1881" s="143"/>
    </row>
    <row r="1882" spans="1:15" s="138" customFormat="1" ht="24.95" customHeight="1">
      <c r="A1882" s="67">
        <v>588</v>
      </c>
      <c r="B1882" s="68"/>
      <c r="C1882" s="141" t="s">
        <v>999</v>
      </c>
      <c r="D1882" s="74">
        <v>1</v>
      </c>
      <c r="E1882" s="74" t="s">
        <v>17</v>
      </c>
      <c r="F1882" s="126"/>
      <c r="G1882" s="126"/>
      <c r="H1882" s="126"/>
      <c r="I1882" s="143"/>
      <c r="J1882" s="74">
        <v>1</v>
      </c>
      <c r="K1882" s="145"/>
      <c r="L1882" s="143"/>
      <c r="M1882" s="143"/>
      <c r="N1882" s="143"/>
      <c r="O1882" s="143"/>
    </row>
    <row r="1883" spans="1:15" s="138" customFormat="1" ht="24.95" customHeight="1">
      <c r="A1883" s="67">
        <v>589</v>
      </c>
      <c r="B1883" s="68"/>
      <c r="C1883" s="141" t="s">
        <v>1000</v>
      </c>
      <c r="D1883" s="74">
        <v>1</v>
      </c>
      <c r="E1883" s="74" t="s">
        <v>17</v>
      </c>
      <c r="F1883" s="126"/>
      <c r="G1883" s="126"/>
      <c r="H1883" s="126"/>
      <c r="I1883" s="143"/>
      <c r="J1883" s="74">
        <v>1</v>
      </c>
      <c r="K1883" s="145"/>
      <c r="L1883" s="143"/>
      <c r="M1883" s="143"/>
      <c r="N1883" s="143"/>
      <c r="O1883" s="143"/>
    </row>
    <row r="1884" spans="1:15" s="138" customFormat="1" ht="24.95" customHeight="1">
      <c r="A1884" s="67">
        <v>590</v>
      </c>
      <c r="B1884" s="68"/>
      <c r="C1884" s="141" t="s">
        <v>1001</v>
      </c>
      <c r="D1884" s="74">
        <v>1</v>
      </c>
      <c r="E1884" s="74" t="s">
        <v>17</v>
      </c>
      <c r="F1884" s="126"/>
      <c r="G1884" s="126"/>
      <c r="H1884" s="126"/>
      <c r="I1884" s="143"/>
      <c r="J1884" s="74">
        <v>1</v>
      </c>
      <c r="K1884" s="145"/>
      <c r="L1884" s="143"/>
      <c r="M1884" s="143"/>
      <c r="N1884" s="143"/>
      <c r="O1884" s="143"/>
    </row>
    <row r="1885" spans="1:15" s="138" customFormat="1" ht="24.95" customHeight="1">
      <c r="A1885" s="67">
        <v>591</v>
      </c>
      <c r="B1885" s="68"/>
      <c r="C1885" s="141" t="s">
        <v>1002</v>
      </c>
      <c r="D1885" s="74">
        <v>1</v>
      </c>
      <c r="E1885" s="74" t="s">
        <v>17</v>
      </c>
      <c r="F1885" s="126"/>
      <c r="G1885" s="126"/>
      <c r="H1885" s="126"/>
      <c r="I1885" s="143"/>
      <c r="J1885" s="74">
        <v>1</v>
      </c>
      <c r="K1885" s="145"/>
      <c r="L1885" s="143"/>
      <c r="M1885" s="143"/>
      <c r="N1885" s="143"/>
      <c r="O1885" s="143"/>
    </row>
    <row r="1886" spans="1:15" s="138" customFormat="1" ht="24.95" customHeight="1">
      <c r="A1886" s="67">
        <v>592</v>
      </c>
      <c r="B1886" s="68"/>
      <c r="C1886" s="141" t="s">
        <v>1003</v>
      </c>
      <c r="D1886" s="74">
        <v>1</v>
      </c>
      <c r="E1886" s="74" t="s">
        <v>17</v>
      </c>
      <c r="F1886" s="126"/>
      <c r="G1886" s="126"/>
      <c r="H1886" s="126"/>
      <c r="I1886" s="143"/>
      <c r="J1886" s="74">
        <v>1</v>
      </c>
      <c r="K1886" s="145"/>
      <c r="L1886" s="143"/>
      <c r="M1886" s="143"/>
      <c r="N1886" s="143"/>
      <c r="O1886" s="143"/>
    </row>
    <row r="1887" spans="1:15" s="138" customFormat="1" ht="24.95" customHeight="1">
      <c r="A1887" s="67">
        <v>593</v>
      </c>
      <c r="B1887" s="68"/>
      <c r="C1887" s="141" t="s">
        <v>1004</v>
      </c>
      <c r="D1887" s="74">
        <v>1</v>
      </c>
      <c r="E1887" s="74" t="s">
        <v>17</v>
      </c>
      <c r="F1887" s="126"/>
      <c r="G1887" s="126"/>
      <c r="H1887" s="126"/>
      <c r="I1887" s="143"/>
      <c r="J1887" s="74">
        <v>1</v>
      </c>
      <c r="K1887" s="145"/>
      <c r="L1887" s="143"/>
      <c r="M1887" s="143"/>
      <c r="N1887" s="143"/>
      <c r="O1887" s="143"/>
    </row>
    <row r="1888" spans="1:15" s="138" customFormat="1" ht="24.95" customHeight="1">
      <c r="A1888" s="67">
        <v>594</v>
      </c>
      <c r="B1888" s="68"/>
      <c r="C1888" s="141" t="s">
        <v>1005</v>
      </c>
      <c r="D1888" s="74">
        <v>1</v>
      </c>
      <c r="E1888" s="74" t="s">
        <v>17</v>
      </c>
      <c r="F1888" s="126"/>
      <c r="G1888" s="126"/>
      <c r="H1888" s="126"/>
      <c r="I1888" s="143"/>
      <c r="J1888" s="74">
        <v>1</v>
      </c>
      <c r="K1888" s="145"/>
      <c r="L1888" s="143"/>
      <c r="M1888" s="143"/>
      <c r="N1888" s="143"/>
      <c r="O1888" s="143"/>
    </row>
    <row r="1889" spans="1:15" s="138" customFormat="1" ht="24.95" customHeight="1">
      <c r="A1889" s="67">
        <v>595</v>
      </c>
      <c r="B1889" s="68"/>
      <c r="C1889" s="141" t="s">
        <v>1006</v>
      </c>
      <c r="D1889" s="74">
        <v>1</v>
      </c>
      <c r="E1889" s="74" t="s">
        <v>17</v>
      </c>
      <c r="F1889" s="126"/>
      <c r="G1889" s="126"/>
      <c r="H1889" s="126"/>
      <c r="I1889" s="143"/>
      <c r="J1889" s="74">
        <v>1</v>
      </c>
      <c r="K1889" s="145"/>
      <c r="L1889" s="143"/>
      <c r="M1889" s="143"/>
      <c r="N1889" s="143"/>
      <c r="O1889" s="143"/>
    </row>
    <row r="1890" spans="1:15" s="138" customFormat="1" ht="24.95" customHeight="1">
      <c r="A1890" s="67">
        <v>596</v>
      </c>
      <c r="B1890" s="68"/>
      <c r="C1890" s="141" t="s">
        <v>1007</v>
      </c>
      <c r="D1890" s="74">
        <v>1</v>
      </c>
      <c r="E1890" s="74" t="s">
        <v>17</v>
      </c>
      <c r="F1890" s="126"/>
      <c r="G1890" s="126"/>
      <c r="H1890" s="126"/>
      <c r="I1890" s="143"/>
      <c r="J1890" s="74">
        <v>1</v>
      </c>
      <c r="K1890" s="145"/>
      <c r="L1890" s="143"/>
      <c r="M1890" s="143"/>
      <c r="N1890" s="143"/>
      <c r="O1890" s="143"/>
    </row>
    <row r="1891" spans="1:15" s="138" customFormat="1" ht="24.95" customHeight="1">
      <c r="A1891" s="67">
        <v>597</v>
      </c>
      <c r="B1891" s="68"/>
      <c r="C1891" s="141" t="s">
        <v>1008</v>
      </c>
      <c r="D1891" s="74">
        <v>1</v>
      </c>
      <c r="E1891" s="74" t="s">
        <v>17</v>
      </c>
      <c r="F1891" s="126"/>
      <c r="G1891" s="126"/>
      <c r="H1891" s="126"/>
      <c r="I1891" s="143"/>
      <c r="J1891" s="74">
        <v>1</v>
      </c>
      <c r="K1891" s="145"/>
      <c r="L1891" s="143"/>
      <c r="M1891" s="143"/>
      <c r="N1891" s="143"/>
      <c r="O1891" s="143"/>
    </row>
    <row r="1892" spans="1:15" s="138" customFormat="1" ht="24.95" customHeight="1">
      <c r="A1892" s="67">
        <v>598</v>
      </c>
      <c r="B1892" s="68"/>
      <c r="C1892" s="141" t="s">
        <v>1009</v>
      </c>
      <c r="D1892" s="74">
        <v>1</v>
      </c>
      <c r="E1892" s="74" t="s">
        <v>17</v>
      </c>
      <c r="F1892" s="126"/>
      <c r="G1892" s="126"/>
      <c r="H1892" s="126"/>
      <c r="I1892" s="143"/>
      <c r="J1892" s="74">
        <v>1</v>
      </c>
      <c r="K1892" s="145"/>
      <c r="L1892" s="143"/>
      <c r="M1892" s="143"/>
      <c r="N1892" s="143"/>
      <c r="O1892" s="143"/>
    </row>
    <row r="1893" spans="1:15" s="138" customFormat="1" ht="24.95" customHeight="1">
      <c r="A1893" s="67">
        <v>599</v>
      </c>
      <c r="B1893" s="68"/>
      <c r="C1893" s="141" t="s">
        <v>1010</v>
      </c>
      <c r="D1893" s="74">
        <v>1</v>
      </c>
      <c r="E1893" s="74" t="s">
        <v>17</v>
      </c>
      <c r="F1893" s="126"/>
      <c r="G1893" s="126"/>
      <c r="H1893" s="126"/>
      <c r="I1893" s="143"/>
      <c r="J1893" s="74">
        <v>1</v>
      </c>
      <c r="K1893" s="145"/>
      <c r="L1893" s="143"/>
      <c r="M1893" s="143"/>
      <c r="N1893" s="143"/>
      <c r="O1893" s="143"/>
    </row>
    <row r="1894" spans="1:15" s="138" customFormat="1" ht="24.95" customHeight="1">
      <c r="A1894" s="67">
        <v>600</v>
      </c>
      <c r="B1894" s="68"/>
      <c r="C1894" s="141" t="s">
        <v>1011</v>
      </c>
      <c r="D1894" s="74">
        <v>1</v>
      </c>
      <c r="E1894" s="74" t="s">
        <v>17</v>
      </c>
      <c r="F1894" s="126"/>
      <c r="G1894" s="126"/>
      <c r="H1894" s="126"/>
      <c r="I1894" s="143"/>
      <c r="J1894" s="74">
        <v>1</v>
      </c>
      <c r="K1894" s="145"/>
      <c r="L1894" s="143"/>
      <c r="M1894" s="143"/>
      <c r="N1894" s="143"/>
      <c r="O1894" s="143"/>
    </row>
    <row r="1895" spans="1:15" s="138" customFormat="1" ht="24.95" customHeight="1">
      <c r="A1895" s="67">
        <v>601</v>
      </c>
      <c r="B1895" s="68"/>
      <c r="C1895" s="141" t="s">
        <v>1012</v>
      </c>
      <c r="D1895" s="74">
        <v>1</v>
      </c>
      <c r="E1895" s="74" t="s">
        <v>17</v>
      </c>
      <c r="F1895" s="126"/>
      <c r="G1895" s="126"/>
      <c r="H1895" s="126"/>
      <c r="I1895" s="143"/>
      <c r="J1895" s="74">
        <v>1</v>
      </c>
      <c r="K1895" s="145"/>
      <c r="L1895" s="143"/>
      <c r="M1895" s="143"/>
      <c r="N1895" s="143"/>
      <c r="O1895" s="143"/>
    </row>
    <row r="1896" spans="1:15" s="138" customFormat="1" ht="24.95" customHeight="1">
      <c r="A1896" s="67">
        <v>602</v>
      </c>
      <c r="B1896" s="68"/>
      <c r="C1896" s="141" t="s">
        <v>1013</v>
      </c>
      <c r="D1896" s="74">
        <v>1</v>
      </c>
      <c r="E1896" s="74" t="s">
        <v>17</v>
      </c>
      <c r="F1896" s="126"/>
      <c r="G1896" s="126"/>
      <c r="H1896" s="126"/>
      <c r="I1896" s="143"/>
      <c r="J1896" s="74">
        <v>1</v>
      </c>
      <c r="K1896" s="145"/>
      <c r="L1896" s="143"/>
      <c r="M1896" s="143"/>
      <c r="N1896" s="143"/>
      <c r="O1896" s="143"/>
    </row>
    <row r="1897" spans="1:15" s="138" customFormat="1" ht="24.95" customHeight="1">
      <c r="A1897" s="67">
        <v>603</v>
      </c>
      <c r="B1897" s="68"/>
      <c r="C1897" s="141" t="s">
        <v>1014</v>
      </c>
      <c r="D1897" s="74">
        <v>1</v>
      </c>
      <c r="E1897" s="74" t="s">
        <v>17</v>
      </c>
      <c r="F1897" s="126"/>
      <c r="G1897" s="126"/>
      <c r="H1897" s="126"/>
      <c r="I1897" s="143"/>
      <c r="J1897" s="74">
        <v>1</v>
      </c>
      <c r="K1897" s="145"/>
      <c r="L1897" s="143"/>
      <c r="M1897" s="143"/>
      <c r="N1897" s="143"/>
      <c r="O1897" s="143"/>
    </row>
    <row r="1898" spans="1:15" s="138" customFormat="1" ht="24.95" customHeight="1">
      <c r="A1898" s="67">
        <v>604</v>
      </c>
      <c r="B1898" s="68"/>
      <c r="C1898" s="141" t="s">
        <v>1015</v>
      </c>
      <c r="D1898" s="74">
        <v>1</v>
      </c>
      <c r="E1898" s="74" t="s">
        <v>17</v>
      </c>
      <c r="F1898" s="126"/>
      <c r="G1898" s="126"/>
      <c r="H1898" s="126"/>
      <c r="I1898" s="143"/>
      <c r="J1898" s="74">
        <v>1</v>
      </c>
      <c r="K1898" s="145"/>
      <c r="L1898" s="143"/>
      <c r="M1898" s="143"/>
      <c r="N1898" s="143"/>
      <c r="O1898" s="143"/>
    </row>
    <row r="1899" spans="1:15" s="138" customFormat="1" ht="24.95" customHeight="1">
      <c r="A1899" s="67">
        <v>605</v>
      </c>
      <c r="B1899" s="68"/>
      <c r="C1899" s="141" t="s">
        <v>1016</v>
      </c>
      <c r="D1899" s="74">
        <v>1</v>
      </c>
      <c r="E1899" s="74" t="s">
        <v>17</v>
      </c>
      <c r="F1899" s="126"/>
      <c r="G1899" s="126"/>
      <c r="H1899" s="126"/>
      <c r="I1899" s="143"/>
      <c r="J1899" s="74">
        <v>1</v>
      </c>
      <c r="K1899" s="145"/>
      <c r="L1899" s="143"/>
      <c r="M1899" s="143"/>
      <c r="N1899" s="143"/>
      <c r="O1899" s="143"/>
    </row>
    <row r="1900" spans="1:15" s="138" customFormat="1" ht="24.95" customHeight="1">
      <c r="A1900" s="67">
        <v>606</v>
      </c>
      <c r="B1900" s="68"/>
      <c r="C1900" s="141" t="s">
        <v>1017</v>
      </c>
      <c r="D1900" s="74">
        <v>1</v>
      </c>
      <c r="E1900" s="74" t="s">
        <v>17</v>
      </c>
      <c r="F1900" s="126"/>
      <c r="G1900" s="126"/>
      <c r="H1900" s="126"/>
      <c r="I1900" s="143"/>
      <c r="J1900" s="74">
        <v>1</v>
      </c>
      <c r="K1900" s="145"/>
      <c r="L1900" s="143"/>
      <c r="M1900" s="143"/>
      <c r="N1900" s="143"/>
      <c r="O1900" s="143"/>
    </row>
    <row r="1901" spans="1:15" s="138" customFormat="1" ht="24.95" customHeight="1">
      <c r="A1901" s="67">
        <v>607</v>
      </c>
      <c r="B1901" s="68"/>
      <c r="C1901" s="141" t="s">
        <v>1018</v>
      </c>
      <c r="D1901" s="74">
        <v>1</v>
      </c>
      <c r="E1901" s="74" t="s">
        <v>17</v>
      </c>
      <c r="F1901" s="126"/>
      <c r="G1901" s="126"/>
      <c r="H1901" s="126"/>
      <c r="I1901" s="143"/>
      <c r="J1901" s="74">
        <v>1</v>
      </c>
      <c r="K1901" s="145"/>
      <c r="L1901" s="143"/>
      <c r="M1901" s="143"/>
      <c r="N1901" s="143"/>
      <c r="O1901" s="143"/>
    </row>
    <row r="1902" spans="1:15" s="138" customFormat="1" ht="24.95" customHeight="1">
      <c r="A1902" s="67">
        <v>608</v>
      </c>
      <c r="B1902" s="68"/>
      <c r="C1902" s="141" t="s">
        <v>1019</v>
      </c>
      <c r="D1902" s="74">
        <v>1</v>
      </c>
      <c r="E1902" s="74" t="s">
        <v>17</v>
      </c>
      <c r="F1902" s="126"/>
      <c r="G1902" s="126"/>
      <c r="H1902" s="126"/>
      <c r="I1902" s="143"/>
      <c r="J1902" s="74">
        <v>1</v>
      </c>
      <c r="K1902" s="145"/>
      <c r="L1902" s="143"/>
      <c r="M1902" s="143"/>
      <c r="N1902" s="143"/>
      <c r="O1902" s="143"/>
    </row>
    <row r="1903" spans="1:15" s="138" customFormat="1" ht="24.95" customHeight="1">
      <c r="A1903" s="67">
        <v>609</v>
      </c>
      <c r="B1903" s="68"/>
      <c r="C1903" s="141" t="s">
        <v>1020</v>
      </c>
      <c r="D1903" s="74">
        <v>1</v>
      </c>
      <c r="E1903" s="74" t="s">
        <v>17</v>
      </c>
      <c r="F1903" s="126"/>
      <c r="G1903" s="126"/>
      <c r="H1903" s="126"/>
      <c r="I1903" s="143"/>
      <c r="J1903" s="74">
        <v>1</v>
      </c>
      <c r="K1903" s="145"/>
      <c r="L1903" s="143"/>
      <c r="M1903" s="143"/>
      <c r="N1903" s="143"/>
      <c r="O1903" s="143"/>
    </row>
    <row r="1904" spans="1:15" s="138" customFormat="1" ht="24.95" customHeight="1">
      <c r="A1904" s="67">
        <v>610</v>
      </c>
      <c r="B1904" s="68"/>
      <c r="C1904" s="141" t="s">
        <v>1021</v>
      </c>
      <c r="D1904" s="74">
        <v>1</v>
      </c>
      <c r="E1904" s="74" t="s">
        <v>17</v>
      </c>
      <c r="F1904" s="126"/>
      <c r="G1904" s="126"/>
      <c r="H1904" s="126"/>
      <c r="I1904" s="143"/>
      <c r="J1904" s="74">
        <v>1</v>
      </c>
      <c r="K1904" s="145"/>
      <c r="L1904" s="143"/>
      <c r="M1904" s="143"/>
      <c r="N1904" s="143"/>
      <c r="O1904" s="143"/>
    </row>
    <row r="1905" spans="1:15" s="138" customFormat="1" ht="24.95" customHeight="1">
      <c r="A1905" s="67">
        <v>611</v>
      </c>
      <c r="B1905" s="68"/>
      <c r="C1905" s="141" t="s">
        <v>1022</v>
      </c>
      <c r="D1905" s="74">
        <v>1</v>
      </c>
      <c r="E1905" s="74" t="s">
        <v>17</v>
      </c>
      <c r="F1905" s="126"/>
      <c r="G1905" s="126"/>
      <c r="H1905" s="126"/>
      <c r="I1905" s="143"/>
      <c r="J1905" s="74">
        <v>1</v>
      </c>
      <c r="K1905" s="145"/>
      <c r="L1905" s="143"/>
      <c r="M1905" s="143"/>
      <c r="N1905" s="143"/>
      <c r="O1905" s="143"/>
    </row>
    <row r="1906" spans="1:15" s="138" customFormat="1" ht="24.95" customHeight="1">
      <c r="A1906" s="67">
        <v>612</v>
      </c>
      <c r="B1906" s="68"/>
      <c r="C1906" s="141" t="s">
        <v>1023</v>
      </c>
      <c r="D1906" s="74">
        <v>1</v>
      </c>
      <c r="E1906" s="74" t="s">
        <v>17</v>
      </c>
      <c r="F1906" s="126"/>
      <c r="G1906" s="126"/>
      <c r="H1906" s="126"/>
      <c r="I1906" s="143"/>
      <c r="J1906" s="74">
        <v>1</v>
      </c>
      <c r="K1906" s="145"/>
      <c r="L1906" s="143"/>
      <c r="M1906" s="143"/>
      <c r="N1906" s="143"/>
      <c r="O1906" s="143"/>
    </row>
    <row r="1907" spans="1:15" s="138" customFormat="1" ht="24.95" customHeight="1">
      <c r="A1907" s="67">
        <v>613</v>
      </c>
      <c r="B1907" s="68"/>
      <c r="C1907" s="141" t="s">
        <v>1024</v>
      </c>
      <c r="D1907" s="74">
        <v>1</v>
      </c>
      <c r="E1907" s="74" t="s">
        <v>17</v>
      </c>
      <c r="F1907" s="126"/>
      <c r="G1907" s="126"/>
      <c r="H1907" s="126"/>
      <c r="I1907" s="143"/>
      <c r="J1907" s="74">
        <v>1</v>
      </c>
      <c r="K1907" s="145"/>
      <c r="L1907" s="143"/>
      <c r="M1907" s="143"/>
      <c r="N1907" s="143"/>
      <c r="O1907" s="143"/>
    </row>
    <row r="1908" spans="1:15" s="138" customFormat="1" ht="24.95" customHeight="1">
      <c r="A1908" s="67">
        <v>614</v>
      </c>
      <c r="B1908" s="68"/>
      <c r="C1908" s="141" t="s">
        <v>1025</v>
      </c>
      <c r="D1908" s="74">
        <v>1</v>
      </c>
      <c r="E1908" s="74" t="s">
        <v>17</v>
      </c>
      <c r="F1908" s="126"/>
      <c r="G1908" s="126"/>
      <c r="H1908" s="126"/>
      <c r="I1908" s="143"/>
      <c r="J1908" s="74">
        <v>1</v>
      </c>
      <c r="K1908" s="145"/>
      <c r="L1908" s="143"/>
      <c r="M1908" s="143"/>
      <c r="N1908" s="143"/>
      <c r="O1908" s="143"/>
    </row>
    <row r="1909" spans="1:15" s="138" customFormat="1" ht="24.95" customHeight="1">
      <c r="A1909" s="67">
        <v>615</v>
      </c>
      <c r="B1909" s="68"/>
      <c r="C1909" s="141" t="s">
        <v>1026</v>
      </c>
      <c r="D1909" s="74">
        <v>1</v>
      </c>
      <c r="E1909" s="74" t="s">
        <v>17</v>
      </c>
      <c r="F1909" s="126"/>
      <c r="G1909" s="126"/>
      <c r="H1909" s="126"/>
      <c r="I1909" s="143"/>
      <c r="J1909" s="74">
        <v>1</v>
      </c>
      <c r="K1909" s="145"/>
      <c r="L1909" s="143"/>
      <c r="M1909" s="143"/>
      <c r="N1909" s="143"/>
      <c r="O1909" s="143"/>
    </row>
    <row r="1910" spans="1:15" s="138" customFormat="1" ht="24.95" customHeight="1">
      <c r="A1910" s="67">
        <v>616</v>
      </c>
      <c r="B1910" s="68"/>
      <c r="C1910" s="141" t="s">
        <v>1027</v>
      </c>
      <c r="D1910" s="74">
        <v>1</v>
      </c>
      <c r="E1910" s="74" t="s">
        <v>17</v>
      </c>
      <c r="F1910" s="126"/>
      <c r="G1910" s="126"/>
      <c r="H1910" s="126"/>
      <c r="I1910" s="143"/>
      <c r="J1910" s="74">
        <v>1</v>
      </c>
      <c r="K1910" s="145"/>
      <c r="L1910" s="143"/>
      <c r="M1910" s="143"/>
      <c r="N1910" s="143"/>
      <c r="O1910" s="143"/>
    </row>
    <row r="1911" spans="1:15" s="138" customFormat="1" ht="24.95" customHeight="1">
      <c r="A1911" s="67">
        <v>617</v>
      </c>
      <c r="B1911" s="68"/>
      <c r="C1911" s="141" t="s">
        <v>1028</v>
      </c>
      <c r="D1911" s="74">
        <v>1</v>
      </c>
      <c r="E1911" s="74" t="s">
        <v>17</v>
      </c>
      <c r="F1911" s="126"/>
      <c r="G1911" s="126"/>
      <c r="H1911" s="126"/>
      <c r="I1911" s="143"/>
      <c r="J1911" s="74">
        <v>1</v>
      </c>
      <c r="K1911" s="145"/>
      <c r="L1911" s="143"/>
      <c r="M1911" s="143"/>
      <c r="N1911" s="143"/>
      <c r="O1911" s="143"/>
    </row>
    <row r="1912" spans="1:15" s="138" customFormat="1" ht="24.95" customHeight="1">
      <c r="A1912" s="67">
        <v>618</v>
      </c>
      <c r="B1912" s="68"/>
      <c r="C1912" s="141" t="s">
        <v>1029</v>
      </c>
      <c r="D1912" s="74">
        <v>1</v>
      </c>
      <c r="E1912" s="74" t="s">
        <v>17</v>
      </c>
      <c r="F1912" s="126"/>
      <c r="G1912" s="126"/>
      <c r="H1912" s="126"/>
      <c r="I1912" s="143"/>
      <c r="J1912" s="74">
        <v>1</v>
      </c>
      <c r="K1912" s="145"/>
      <c r="L1912" s="143"/>
      <c r="M1912" s="143"/>
      <c r="N1912" s="143"/>
      <c r="O1912" s="143"/>
    </row>
    <row r="1913" spans="1:15" s="138" customFormat="1" ht="24.95" customHeight="1">
      <c r="A1913" s="67">
        <v>619</v>
      </c>
      <c r="B1913" s="68"/>
      <c r="C1913" s="141" t="s">
        <v>1030</v>
      </c>
      <c r="D1913" s="74">
        <v>1</v>
      </c>
      <c r="E1913" s="74" t="s">
        <v>17</v>
      </c>
      <c r="F1913" s="126"/>
      <c r="G1913" s="126"/>
      <c r="H1913" s="126"/>
      <c r="I1913" s="143"/>
      <c r="J1913" s="74">
        <v>1</v>
      </c>
      <c r="K1913" s="145"/>
      <c r="L1913" s="143"/>
      <c r="M1913" s="143"/>
      <c r="N1913" s="143"/>
      <c r="O1913" s="143"/>
    </row>
    <row r="1914" spans="1:15" s="138" customFormat="1" ht="24.95" customHeight="1">
      <c r="A1914" s="67">
        <v>620</v>
      </c>
      <c r="B1914" s="68"/>
      <c r="C1914" s="141" t="s">
        <v>1031</v>
      </c>
      <c r="D1914" s="74">
        <v>1</v>
      </c>
      <c r="E1914" s="74" t="s">
        <v>17</v>
      </c>
      <c r="F1914" s="126"/>
      <c r="G1914" s="126"/>
      <c r="H1914" s="126"/>
      <c r="I1914" s="143"/>
      <c r="J1914" s="74">
        <v>1</v>
      </c>
      <c r="K1914" s="145"/>
      <c r="L1914" s="143"/>
      <c r="M1914" s="143"/>
      <c r="N1914" s="143"/>
      <c r="O1914" s="143"/>
    </row>
    <row r="1915" spans="1:15" s="138" customFormat="1" ht="24.95" customHeight="1">
      <c r="A1915" s="67">
        <v>621</v>
      </c>
      <c r="B1915" s="68"/>
      <c r="C1915" s="141" t="s">
        <v>1032</v>
      </c>
      <c r="D1915" s="74">
        <v>1</v>
      </c>
      <c r="E1915" s="74" t="s">
        <v>17</v>
      </c>
      <c r="F1915" s="126"/>
      <c r="G1915" s="126"/>
      <c r="H1915" s="126"/>
      <c r="I1915" s="143"/>
      <c r="J1915" s="74">
        <v>1</v>
      </c>
      <c r="K1915" s="145"/>
      <c r="L1915" s="143"/>
      <c r="M1915" s="143"/>
      <c r="N1915" s="143"/>
      <c r="O1915" s="143"/>
    </row>
    <row r="1916" spans="1:15" s="138" customFormat="1" ht="24.95" customHeight="1">
      <c r="A1916" s="67">
        <v>622</v>
      </c>
      <c r="B1916" s="68"/>
      <c r="C1916" s="141" t="s">
        <v>1033</v>
      </c>
      <c r="D1916" s="74">
        <v>1</v>
      </c>
      <c r="E1916" s="74" t="s">
        <v>17</v>
      </c>
      <c r="F1916" s="126"/>
      <c r="G1916" s="126"/>
      <c r="H1916" s="126"/>
      <c r="I1916" s="143"/>
      <c r="J1916" s="74">
        <v>1</v>
      </c>
      <c r="K1916" s="145"/>
      <c r="L1916" s="143"/>
      <c r="M1916" s="143"/>
      <c r="N1916" s="143"/>
      <c r="O1916" s="143"/>
    </row>
    <row r="1917" spans="1:15" s="138" customFormat="1" ht="24.95" customHeight="1">
      <c r="A1917" s="67">
        <v>623</v>
      </c>
      <c r="B1917" s="68"/>
      <c r="C1917" s="141" t="s">
        <v>1034</v>
      </c>
      <c r="D1917" s="74">
        <v>1</v>
      </c>
      <c r="E1917" s="74" t="s">
        <v>17</v>
      </c>
      <c r="F1917" s="126"/>
      <c r="G1917" s="126"/>
      <c r="H1917" s="126"/>
      <c r="I1917" s="143"/>
      <c r="J1917" s="74">
        <v>1</v>
      </c>
      <c r="K1917" s="145"/>
      <c r="L1917" s="143"/>
      <c r="M1917" s="143"/>
      <c r="N1917" s="143"/>
      <c r="O1917" s="143"/>
    </row>
    <row r="1918" spans="1:15" s="138" customFormat="1" ht="24.95" customHeight="1">
      <c r="A1918" s="67">
        <v>624</v>
      </c>
      <c r="B1918" s="68"/>
      <c r="C1918" s="141" t="s">
        <v>1035</v>
      </c>
      <c r="D1918" s="74">
        <v>1</v>
      </c>
      <c r="E1918" s="74" t="s">
        <v>17</v>
      </c>
      <c r="F1918" s="126"/>
      <c r="G1918" s="126"/>
      <c r="H1918" s="126"/>
      <c r="I1918" s="143"/>
      <c r="J1918" s="74">
        <v>1</v>
      </c>
      <c r="K1918" s="145"/>
      <c r="L1918" s="143"/>
      <c r="M1918" s="143"/>
      <c r="N1918" s="143"/>
      <c r="O1918" s="143"/>
    </row>
    <row r="1919" spans="1:15" s="138" customFormat="1" ht="24.95" customHeight="1">
      <c r="A1919" s="67">
        <v>625</v>
      </c>
      <c r="B1919" s="68"/>
      <c r="C1919" s="141" t="s">
        <v>1036</v>
      </c>
      <c r="D1919" s="74">
        <v>1</v>
      </c>
      <c r="E1919" s="74" t="s">
        <v>17</v>
      </c>
      <c r="F1919" s="126"/>
      <c r="G1919" s="126"/>
      <c r="H1919" s="126"/>
      <c r="I1919" s="143"/>
      <c r="J1919" s="74">
        <v>1</v>
      </c>
      <c r="K1919" s="145"/>
      <c r="L1919" s="143"/>
      <c r="M1919" s="143"/>
      <c r="N1919" s="143"/>
      <c r="O1919" s="143"/>
    </row>
    <row r="1920" spans="1:15" s="138" customFormat="1" ht="24.95" customHeight="1">
      <c r="A1920" s="67">
        <v>626</v>
      </c>
      <c r="B1920" s="68"/>
      <c r="C1920" s="141" t="s">
        <v>1037</v>
      </c>
      <c r="D1920" s="74">
        <v>1</v>
      </c>
      <c r="E1920" s="74" t="s">
        <v>17</v>
      </c>
      <c r="F1920" s="126"/>
      <c r="G1920" s="126"/>
      <c r="H1920" s="126"/>
      <c r="I1920" s="143"/>
      <c r="J1920" s="74">
        <v>1</v>
      </c>
      <c r="K1920" s="145"/>
      <c r="L1920" s="143"/>
      <c r="M1920" s="143"/>
      <c r="N1920" s="143"/>
      <c r="O1920" s="143"/>
    </row>
    <row r="1921" spans="1:15" s="138" customFormat="1" ht="24.95" customHeight="1">
      <c r="A1921" s="67">
        <v>627</v>
      </c>
      <c r="B1921" s="68"/>
      <c r="C1921" s="141" t="s">
        <v>1038</v>
      </c>
      <c r="D1921" s="74">
        <v>1</v>
      </c>
      <c r="E1921" s="74" t="s">
        <v>17</v>
      </c>
      <c r="F1921" s="126"/>
      <c r="G1921" s="126"/>
      <c r="H1921" s="126"/>
      <c r="I1921" s="143"/>
      <c r="J1921" s="74">
        <v>1</v>
      </c>
      <c r="K1921" s="145"/>
      <c r="L1921" s="143"/>
      <c r="M1921" s="143"/>
      <c r="N1921" s="143"/>
      <c r="O1921" s="143"/>
    </row>
    <row r="1922" spans="1:15" s="138" customFormat="1" ht="24.95" customHeight="1">
      <c r="A1922" s="67">
        <v>628</v>
      </c>
      <c r="B1922" s="68"/>
      <c r="C1922" s="141" t="s">
        <v>1039</v>
      </c>
      <c r="D1922" s="74">
        <v>1</v>
      </c>
      <c r="E1922" s="74" t="s">
        <v>17</v>
      </c>
      <c r="F1922" s="126"/>
      <c r="G1922" s="126"/>
      <c r="H1922" s="126"/>
      <c r="I1922" s="143"/>
      <c r="J1922" s="74">
        <v>1</v>
      </c>
      <c r="K1922" s="145"/>
      <c r="L1922" s="143"/>
      <c r="M1922" s="143"/>
      <c r="N1922" s="143"/>
      <c r="O1922" s="143"/>
    </row>
    <row r="1923" spans="1:15" s="138" customFormat="1" ht="24.95" customHeight="1">
      <c r="A1923" s="67">
        <v>629</v>
      </c>
      <c r="B1923" s="68"/>
      <c r="C1923" s="141" t="s">
        <v>1040</v>
      </c>
      <c r="D1923" s="74">
        <v>1</v>
      </c>
      <c r="E1923" s="74" t="s">
        <v>17</v>
      </c>
      <c r="F1923" s="126"/>
      <c r="G1923" s="126"/>
      <c r="H1923" s="126"/>
      <c r="I1923" s="143"/>
      <c r="J1923" s="74">
        <v>1</v>
      </c>
      <c r="K1923" s="145"/>
      <c r="L1923" s="143"/>
      <c r="M1923" s="143"/>
      <c r="N1923" s="143"/>
      <c r="O1923" s="143"/>
    </row>
    <row r="1924" spans="1:15" s="138" customFormat="1" ht="24.95" customHeight="1">
      <c r="A1924" s="67">
        <v>630</v>
      </c>
      <c r="B1924" s="68"/>
      <c r="C1924" s="141" t="s">
        <v>1041</v>
      </c>
      <c r="D1924" s="74">
        <v>1</v>
      </c>
      <c r="E1924" s="74" t="s">
        <v>17</v>
      </c>
      <c r="F1924" s="126"/>
      <c r="G1924" s="126"/>
      <c r="H1924" s="126"/>
      <c r="I1924" s="143"/>
      <c r="J1924" s="74">
        <v>1</v>
      </c>
      <c r="K1924" s="145"/>
      <c r="L1924" s="143"/>
      <c r="M1924" s="143"/>
      <c r="N1924" s="143"/>
      <c r="O1924" s="143"/>
    </row>
    <row r="1925" spans="1:15" s="138" customFormat="1" ht="24.95" customHeight="1">
      <c r="A1925" s="67">
        <v>631</v>
      </c>
      <c r="B1925" s="68"/>
      <c r="C1925" s="141" t="s">
        <v>1042</v>
      </c>
      <c r="D1925" s="74">
        <v>1</v>
      </c>
      <c r="E1925" s="74" t="s">
        <v>17</v>
      </c>
      <c r="F1925" s="126"/>
      <c r="G1925" s="126"/>
      <c r="H1925" s="126"/>
      <c r="I1925" s="143"/>
      <c r="J1925" s="74">
        <v>1</v>
      </c>
      <c r="K1925" s="145"/>
      <c r="L1925" s="143"/>
      <c r="M1925" s="143"/>
      <c r="N1925" s="143"/>
      <c r="O1925" s="143"/>
    </row>
    <row r="1926" spans="1:15" s="138" customFormat="1" ht="24.95" customHeight="1">
      <c r="A1926" s="67">
        <v>632</v>
      </c>
      <c r="B1926" s="68"/>
      <c r="C1926" s="141" t="s">
        <v>1043</v>
      </c>
      <c r="D1926" s="74">
        <v>1</v>
      </c>
      <c r="E1926" s="74" t="s">
        <v>17</v>
      </c>
      <c r="F1926" s="126"/>
      <c r="G1926" s="126"/>
      <c r="H1926" s="126"/>
      <c r="I1926" s="143"/>
      <c r="J1926" s="74">
        <v>1</v>
      </c>
      <c r="K1926" s="145"/>
      <c r="L1926" s="143"/>
      <c r="M1926" s="143"/>
      <c r="N1926" s="143"/>
      <c r="O1926" s="143"/>
    </row>
    <row r="1927" spans="1:15" s="138" customFormat="1" ht="24.95" customHeight="1">
      <c r="A1927" s="67">
        <v>633</v>
      </c>
      <c r="B1927" s="68"/>
      <c r="C1927" s="141" t="s">
        <v>1044</v>
      </c>
      <c r="D1927" s="74">
        <v>1</v>
      </c>
      <c r="E1927" s="74" t="s">
        <v>17</v>
      </c>
      <c r="F1927" s="126"/>
      <c r="G1927" s="126"/>
      <c r="H1927" s="126"/>
      <c r="I1927" s="143"/>
      <c r="J1927" s="74">
        <v>1</v>
      </c>
      <c r="K1927" s="145"/>
      <c r="L1927" s="143"/>
      <c r="M1927" s="143"/>
      <c r="N1927" s="143"/>
      <c r="O1927" s="143"/>
    </row>
    <row r="1928" spans="1:15" s="138" customFormat="1" ht="24.95" customHeight="1">
      <c r="A1928" s="67">
        <v>634</v>
      </c>
      <c r="B1928" s="68"/>
      <c r="C1928" s="141" t="s">
        <v>1045</v>
      </c>
      <c r="D1928" s="74">
        <v>1</v>
      </c>
      <c r="E1928" s="74" t="s">
        <v>17</v>
      </c>
      <c r="F1928" s="126"/>
      <c r="G1928" s="126"/>
      <c r="H1928" s="126"/>
      <c r="I1928" s="143"/>
      <c r="J1928" s="74">
        <v>1</v>
      </c>
      <c r="K1928" s="145"/>
      <c r="L1928" s="143"/>
      <c r="M1928" s="143"/>
      <c r="N1928" s="143"/>
      <c r="O1928" s="143"/>
    </row>
    <row r="1929" spans="1:15" s="138" customFormat="1" ht="24.95" customHeight="1">
      <c r="A1929" s="67">
        <v>635</v>
      </c>
      <c r="B1929" s="68"/>
      <c r="C1929" s="141" t="s">
        <v>1046</v>
      </c>
      <c r="D1929" s="74">
        <v>1</v>
      </c>
      <c r="E1929" s="74" t="s">
        <v>17</v>
      </c>
      <c r="F1929" s="126"/>
      <c r="G1929" s="126"/>
      <c r="H1929" s="126"/>
      <c r="I1929" s="143"/>
      <c r="J1929" s="74">
        <v>1</v>
      </c>
      <c r="K1929" s="145"/>
      <c r="L1929" s="143"/>
      <c r="M1929" s="143"/>
      <c r="N1929" s="143"/>
      <c r="O1929" s="143"/>
    </row>
    <row r="1930" spans="1:15" s="138" customFormat="1" ht="24.95" customHeight="1">
      <c r="A1930" s="67">
        <v>636</v>
      </c>
      <c r="B1930" s="68"/>
      <c r="C1930" s="141" t="s">
        <v>1047</v>
      </c>
      <c r="D1930" s="74">
        <v>1</v>
      </c>
      <c r="E1930" s="74" t="s">
        <v>17</v>
      </c>
      <c r="F1930" s="126"/>
      <c r="G1930" s="126"/>
      <c r="H1930" s="126"/>
      <c r="I1930" s="143"/>
      <c r="J1930" s="74">
        <v>1</v>
      </c>
      <c r="K1930" s="145"/>
      <c r="L1930" s="143"/>
      <c r="M1930" s="143"/>
      <c r="N1930" s="143"/>
      <c r="O1930" s="143"/>
    </row>
    <row r="1931" spans="1:15" s="138" customFormat="1" ht="24.95" customHeight="1">
      <c r="A1931" s="67">
        <v>637</v>
      </c>
      <c r="B1931" s="68"/>
      <c r="C1931" s="141" t="s">
        <v>1048</v>
      </c>
      <c r="D1931" s="74">
        <v>1</v>
      </c>
      <c r="E1931" s="74" t="s">
        <v>17</v>
      </c>
      <c r="F1931" s="126"/>
      <c r="G1931" s="126"/>
      <c r="H1931" s="126"/>
      <c r="I1931" s="143"/>
      <c r="J1931" s="74">
        <v>1</v>
      </c>
      <c r="K1931" s="145"/>
      <c r="L1931" s="143"/>
      <c r="M1931" s="143"/>
      <c r="N1931" s="143"/>
      <c r="O1931" s="143"/>
    </row>
    <row r="1932" spans="1:15" s="138" customFormat="1" ht="24.95" customHeight="1">
      <c r="A1932" s="67">
        <v>638</v>
      </c>
      <c r="B1932" s="68"/>
      <c r="C1932" s="141" t="s">
        <v>1049</v>
      </c>
      <c r="D1932" s="74">
        <v>1</v>
      </c>
      <c r="E1932" s="74" t="s">
        <v>17</v>
      </c>
      <c r="F1932" s="126"/>
      <c r="G1932" s="126"/>
      <c r="H1932" s="126"/>
      <c r="I1932" s="143"/>
      <c r="J1932" s="74">
        <v>1</v>
      </c>
      <c r="K1932" s="145"/>
      <c r="L1932" s="143"/>
      <c r="M1932" s="143"/>
      <c r="N1932" s="143"/>
      <c r="O1932" s="143"/>
    </row>
    <row r="1933" spans="1:15" s="138" customFormat="1" ht="24.95" customHeight="1">
      <c r="A1933" s="67">
        <v>639</v>
      </c>
      <c r="B1933" s="68"/>
      <c r="C1933" s="141" t="s">
        <v>1050</v>
      </c>
      <c r="D1933" s="74">
        <v>1</v>
      </c>
      <c r="E1933" s="74" t="s">
        <v>17</v>
      </c>
      <c r="F1933" s="126"/>
      <c r="G1933" s="126"/>
      <c r="H1933" s="126"/>
      <c r="I1933" s="143"/>
      <c r="J1933" s="74">
        <v>1</v>
      </c>
      <c r="K1933" s="145"/>
      <c r="L1933" s="143"/>
      <c r="M1933" s="143"/>
      <c r="N1933" s="143"/>
      <c r="O1933" s="143"/>
    </row>
    <row r="1934" spans="1:15" s="138" customFormat="1" ht="24.95" customHeight="1">
      <c r="A1934" s="67">
        <v>640</v>
      </c>
      <c r="B1934" s="68"/>
      <c r="C1934" s="141" t="s">
        <v>1051</v>
      </c>
      <c r="D1934" s="74">
        <v>1</v>
      </c>
      <c r="E1934" s="74" t="s">
        <v>17</v>
      </c>
      <c r="F1934" s="126"/>
      <c r="G1934" s="126"/>
      <c r="H1934" s="126"/>
      <c r="I1934" s="143"/>
      <c r="J1934" s="74">
        <v>1</v>
      </c>
      <c r="K1934" s="145"/>
      <c r="L1934" s="143"/>
      <c r="M1934" s="143"/>
      <c r="N1934" s="143"/>
      <c r="O1934" s="143"/>
    </row>
    <row r="1935" spans="1:15" s="138" customFormat="1" ht="24.95" customHeight="1">
      <c r="A1935" s="67">
        <v>641</v>
      </c>
      <c r="B1935" s="68"/>
      <c r="C1935" s="141" t="s">
        <v>1052</v>
      </c>
      <c r="D1935" s="74">
        <v>1</v>
      </c>
      <c r="E1935" s="74" t="s">
        <v>17</v>
      </c>
      <c r="F1935" s="126"/>
      <c r="G1935" s="126"/>
      <c r="H1935" s="126"/>
      <c r="I1935" s="143"/>
      <c r="J1935" s="74">
        <v>1</v>
      </c>
      <c r="K1935" s="145"/>
      <c r="L1935" s="143"/>
      <c r="M1935" s="143"/>
      <c r="N1935" s="143"/>
      <c r="O1935" s="143"/>
    </row>
    <row r="1936" spans="1:15" s="138" customFormat="1" ht="24.95" customHeight="1">
      <c r="A1936" s="67">
        <v>642</v>
      </c>
      <c r="B1936" s="68"/>
      <c r="C1936" s="141" t="s">
        <v>1053</v>
      </c>
      <c r="D1936" s="74">
        <v>1</v>
      </c>
      <c r="E1936" s="74" t="s">
        <v>17</v>
      </c>
      <c r="F1936" s="126"/>
      <c r="G1936" s="126"/>
      <c r="H1936" s="126"/>
      <c r="I1936" s="143"/>
      <c r="J1936" s="74">
        <v>1</v>
      </c>
      <c r="K1936" s="145"/>
      <c r="L1936" s="143"/>
      <c r="M1936" s="143"/>
      <c r="N1936" s="143"/>
      <c r="O1936" s="143"/>
    </row>
    <row r="1937" spans="1:15" s="138" customFormat="1" ht="24.95" customHeight="1">
      <c r="A1937" s="67">
        <v>643</v>
      </c>
      <c r="B1937" s="68"/>
      <c r="C1937" s="141" t="s">
        <v>1054</v>
      </c>
      <c r="D1937" s="74">
        <v>1</v>
      </c>
      <c r="E1937" s="74" t="s">
        <v>17</v>
      </c>
      <c r="F1937" s="126"/>
      <c r="G1937" s="126"/>
      <c r="H1937" s="126"/>
      <c r="I1937" s="143"/>
      <c r="J1937" s="74">
        <v>1</v>
      </c>
      <c r="K1937" s="145"/>
      <c r="L1937" s="143"/>
      <c r="M1937" s="143"/>
      <c r="N1937" s="143"/>
      <c r="O1937" s="143"/>
    </row>
    <row r="1938" spans="1:15" s="138" customFormat="1" ht="24.95" customHeight="1">
      <c r="A1938" s="67">
        <v>644</v>
      </c>
      <c r="B1938" s="68"/>
      <c r="C1938" s="141" t="s">
        <v>1055</v>
      </c>
      <c r="D1938" s="74">
        <v>1</v>
      </c>
      <c r="E1938" s="74" t="s">
        <v>17</v>
      </c>
      <c r="F1938" s="126"/>
      <c r="G1938" s="126"/>
      <c r="H1938" s="126"/>
      <c r="I1938" s="143"/>
      <c r="J1938" s="74">
        <v>1</v>
      </c>
      <c r="K1938" s="145"/>
      <c r="L1938" s="143"/>
      <c r="M1938" s="143"/>
      <c r="N1938" s="143"/>
      <c r="O1938" s="143"/>
    </row>
    <row r="1939" spans="1:15" s="138" customFormat="1" ht="24.95" customHeight="1">
      <c r="A1939" s="67">
        <v>645</v>
      </c>
      <c r="B1939" s="68"/>
      <c r="C1939" s="141" t="s">
        <v>1056</v>
      </c>
      <c r="D1939" s="74">
        <v>1</v>
      </c>
      <c r="E1939" s="74" t="s">
        <v>17</v>
      </c>
      <c r="F1939" s="126"/>
      <c r="G1939" s="126"/>
      <c r="H1939" s="126"/>
      <c r="I1939" s="143"/>
      <c r="J1939" s="74">
        <v>1</v>
      </c>
      <c r="K1939" s="145"/>
      <c r="L1939" s="143"/>
      <c r="M1939" s="143"/>
      <c r="N1939" s="143"/>
      <c r="O1939" s="143"/>
    </row>
    <row r="1940" spans="1:15" s="138" customFormat="1" ht="24.95" customHeight="1">
      <c r="A1940" s="67">
        <v>646</v>
      </c>
      <c r="B1940" s="68"/>
      <c r="C1940" s="141" t="s">
        <v>1057</v>
      </c>
      <c r="D1940" s="74">
        <v>1</v>
      </c>
      <c r="E1940" s="74" t="s">
        <v>17</v>
      </c>
      <c r="F1940" s="126"/>
      <c r="G1940" s="126"/>
      <c r="H1940" s="126"/>
      <c r="I1940" s="143"/>
      <c r="J1940" s="74">
        <v>1</v>
      </c>
      <c r="K1940" s="145"/>
      <c r="L1940" s="143"/>
      <c r="M1940" s="143"/>
      <c r="N1940" s="143"/>
      <c r="O1940" s="143"/>
    </row>
    <row r="1941" spans="1:15" s="138" customFormat="1" ht="24.95" customHeight="1">
      <c r="A1941" s="67">
        <v>647</v>
      </c>
      <c r="B1941" s="68"/>
      <c r="C1941" s="141" t="s">
        <v>1058</v>
      </c>
      <c r="D1941" s="74">
        <v>1</v>
      </c>
      <c r="E1941" s="74" t="s">
        <v>17</v>
      </c>
      <c r="F1941" s="126"/>
      <c r="G1941" s="126"/>
      <c r="H1941" s="126"/>
      <c r="I1941" s="143"/>
      <c r="J1941" s="74">
        <v>1</v>
      </c>
      <c r="K1941" s="145"/>
      <c r="L1941" s="143"/>
      <c r="M1941" s="143"/>
      <c r="N1941" s="143"/>
      <c r="O1941" s="143"/>
    </row>
    <row r="1942" spans="1:15" s="138" customFormat="1" ht="24.95" customHeight="1">
      <c r="A1942" s="67">
        <v>648</v>
      </c>
      <c r="B1942" s="68"/>
      <c r="C1942" s="141" t="s">
        <v>1059</v>
      </c>
      <c r="D1942" s="74">
        <v>1</v>
      </c>
      <c r="E1942" s="74" t="s">
        <v>17</v>
      </c>
      <c r="F1942" s="126"/>
      <c r="G1942" s="126"/>
      <c r="H1942" s="126"/>
      <c r="I1942" s="143"/>
      <c r="J1942" s="74">
        <v>1</v>
      </c>
      <c r="K1942" s="145"/>
      <c r="L1942" s="143"/>
      <c r="M1942" s="143"/>
      <c r="N1942" s="143"/>
      <c r="O1942" s="143"/>
    </row>
    <row r="1943" spans="1:15" s="138" customFormat="1" ht="24.95" customHeight="1">
      <c r="A1943" s="67">
        <v>649</v>
      </c>
      <c r="B1943" s="68"/>
      <c r="C1943" s="141" t="s">
        <v>1060</v>
      </c>
      <c r="D1943" s="74">
        <v>1</v>
      </c>
      <c r="E1943" s="74" t="s">
        <v>17</v>
      </c>
      <c r="F1943" s="126"/>
      <c r="G1943" s="126"/>
      <c r="H1943" s="126"/>
      <c r="I1943" s="143"/>
      <c r="J1943" s="74">
        <v>1</v>
      </c>
      <c r="K1943" s="145"/>
      <c r="L1943" s="143"/>
      <c r="M1943" s="143"/>
      <c r="N1943" s="143"/>
      <c r="O1943" s="143"/>
    </row>
    <row r="1944" spans="1:15" s="138" customFormat="1" ht="24.95" customHeight="1">
      <c r="A1944" s="67">
        <v>650</v>
      </c>
      <c r="B1944" s="68"/>
      <c r="C1944" s="141" t="s">
        <v>1061</v>
      </c>
      <c r="D1944" s="74">
        <v>1</v>
      </c>
      <c r="E1944" s="74" t="s">
        <v>17</v>
      </c>
      <c r="F1944" s="126"/>
      <c r="G1944" s="126"/>
      <c r="H1944" s="126"/>
      <c r="I1944" s="143"/>
      <c r="J1944" s="74">
        <v>1</v>
      </c>
      <c r="K1944" s="145"/>
      <c r="L1944" s="143"/>
      <c r="M1944" s="143"/>
      <c r="N1944" s="143"/>
      <c r="O1944" s="143"/>
    </row>
    <row r="1945" spans="1:15" s="138" customFormat="1" ht="24.95" customHeight="1">
      <c r="A1945" s="67">
        <v>651</v>
      </c>
      <c r="B1945" s="68"/>
      <c r="C1945" s="141" t="s">
        <v>1062</v>
      </c>
      <c r="D1945" s="74">
        <v>1</v>
      </c>
      <c r="E1945" s="74" t="s">
        <v>17</v>
      </c>
      <c r="F1945" s="126"/>
      <c r="G1945" s="126"/>
      <c r="H1945" s="126"/>
      <c r="I1945" s="143"/>
      <c r="J1945" s="74">
        <v>1</v>
      </c>
      <c r="K1945" s="145"/>
      <c r="L1945" s="143"/>
      <c r="M1945" s="143"/>
      <c r="N1945" s="143"/>
      <c r="O1945" s="143"/>
    </row>
    <row r="1946" spans="1:15" s="138" customFormat="1" ht="24.95" customHeight="1">
      <c r="A1946" s="67">
        <v>652</v>
      </c>
      <c r="B1946" s="68"/>
      <c r="C1946" s="141" t="s">
        <v>1063</v>
      </c>
      <c r="D1946" s="74">
        <v>1</v>
      </c>
      <c r="E1946" s="74" t="s">
        <v>17</v>
      </c>
      <c r="F1946" s="126"/>
      <c r="G1946" s="126"/>
      <c r="H1946" s="126"/>
      <c r="I1946" s="143"/>
      <c r="J1946" s="74">
        <v>1</v>
      </c>
      <c r="K1946" s="145"/>
      <c r="L1946" s="143"/>
      <c r="M1946" s="143"/>
      <c r="N1946" s="143"/>
      <c r="O1946" s="143"/>
    </row>
    <row r="1947" spans="1:15" s="138" customFormat="1" ht="24.95" customHeight="1">
      <c r="A1947" s="67">
        <v>653</v>
      </c>
      <c r="B1947" s="68"/>
      <c r="C1947" s="141" t="s">
        <v>1064</v>
      </c>
      <c r="D1947" s="74">
        <v>1</v>
      </c>
      <c r="E1947" s="74" t="s">
        <v>17</v>
      </c>
      <c r="F1947" s="126"/>
      <c r="G1947" s="126"/>
      <c r="H1947" s="126"/>
      <c r="I1947" s="143"/>
      <c r="J1947" s="74">
        <v>1</v>
      </c>
      <c r="K1947" s="145"/>
      <c r="L1947" s="143"/>
      <c r="M1947" s="143"/>
      <c r="N1947" s="143"/>
      <c r="O1947" s="143"/>
    </row>
    <row r="1948" spans="1:15" s="138" customFormat="1" ht="24.95" customHeight="1">
      <c r="A1948" s="67">
        <v>654</v>
      </c>
      <c r="B1948" s="68"/>
      <c r="C1948" s="141" t="s">
        <v>1065</v>
      </c>
      <c r="D1948" s="74">
        <v>1</v>
      </c>
      <c r="E1948" s="74" t="s">
        <v>17</v>
      </c>
      <c r="F1948" s="126"/>
      <c r="G1948" s="126"/>
      <c r="H1948" s="126"/>
      <c r="I1948" s="143"/>
      <c r="J1948" s="74">
        <v>1</v>
      </c>
      <c r="K1948" s="145"/>
      <c r="L1948" s="143"/>
      <c r="M1948" s="143"/>
      <c r="N1948" s="143"/>
      <c r="O1948" s="143"/>
    </row>
    <row r="1949" spans="1:15" s="138" customFormat="1" ht="24.95" customHeight="1">
      <c r="A1949" s="67">
        <v>655</v>
      </c>
      <c r="B1949" s="68"/>
      <c r="C1949" s="141" t="s">
        <v>1066</v>
      </c>
      <c r="D1949" s="74">
        <v>1</v>
      </c>
      <c r="E1949" s="74" t="s">
        <v>17</v>
      </c>
      <c r="F1949" s="126"/>
      <c r="G1949" s="126"/>
      <c r="H1949" s="126"/>
      <c r="I1949" s="143"/>
      <c r="J1949" s="74">
        <v>1</v>
      </c>
      <c r="K1949" s="145"/>
      <c r="L1949" s="143"/>
      <c r="M1949" s="143"/>
      <c r="N1949" s="143"/>
      <c r="O1949" s="143"/>
    </row>
    <row r="1950" spans="1:15" s="138" customFormat="1" ht="24.95" customHeight="1">
      <c r="A1950" s="67">
        <v>656</v>
      </c>
      <c r="B1950" s="68"/>
      <c r="C1950" s="141" t="s">
        <v>1067</v>
      </c>
      <c r="D1950" s="74">
        <v>1</v>
      </c>
      <c r="E1950" s="74" t="s">
        <v>17</v>
      </c>
      <c r="F1950" s="126"/>
      <c r="G1950" s="126"/>
      <c r="H1950" s="126"/>
      <c r="I1950" s="143"/>
      <c r="J1950" s="74">
        <v>1</v>
      </c>
      <c r="K1950" s="145"/>
      <c r="L1950" s="143"/>
      <c r="M1950" s="143"/>
      <c r="N1950" s="143"/>
      <c r="O1950" s="143"/>
    </row>
    <row r="1951" spans="1:15" s="138" customFormat="1" ht="24.95" customHeight="1">
      <c r="A1951" s="67">
        <v>657</v>
      </c>
      <c r="B1951" s="68"/>
      <c r="C1951" s="141" t="s">
        <v>1068</v>
      </c>
      <c r="D1951" s="74">
        <v>1</v>
      </c>
      <c r="E1951" s="74" t="s">
        <v>17</v>
      </c>
      <c r="F1951" s="126"/>
      <c r="G1951" s="126"/>
      <c r="H1951" s="126"/>
      <c r="I1951" s="143"/>
      <c r="J1951" s="74">
        <v>1</v>
      </c>
      <c r="K1951" s="145"/>
      <c r="L1951" s="143"/>
      <c r="M1951" s="143"/>
      <c r="N1951" s="143"/>
      <c r="O1951" s="143"/>
    </row>
    <row r="1952" spans="1:15" s="138" customFormat="1" ht="24.95" customHeight="1">
      <c r="A1952" s="67">
        <v>658</v>
      </c>
      <c r="B1952" s="68"/>
      <c r="C1952" s="141" t="s">
        <v>1069</v>
      </c>
      <c r="D1952" s="74">
        <v>1</v>
      </c>
      <c r="E1952" s="74" t="s">
        <v>17</v>
      </c>
      <c r="F1952" s="126"/>
      <c r="G1952" s="126"/>
      <c r="H1952" s="126"/>
      <c r="I1952" s="143"/>
      <c r="J1952" s="74">
        <v>1</v>
      </c>
      <c r="K1952" s="145"/>
      <c r="L1952" s="143"/>
      <c r="M1952" s="143"/>
      <c r="N1952" s="143"/>
      <c r="O1952" s="143"/>
    </row>
    <row r="1953" spans="1:15" s="138" customFormat="1" ht="24.95" customHeight="1">
      <c r="A1953" s="67">
        <v>659</v>
      </c>
      <c r="B1953" s="68"/>
      <c r="C1953" s="141" t="s">
        <v>1070</v>
      </c>
      <c r="D1953" s="74">
        <v>1</v>
      </c>
      <c r="E1953" s="74" t="s">
        <v>17</v>
      </c>
      <c r="F1953" s="126"/>
      <c r="G1953" s="126"/>
      <c r="H1953" s="126"/>
      <c r="I1953" s="143"/>
      <c r="J1953" s="74">
        <v>1</v>
      </c>
      <c r="K1953" s="145"/>
      <c r="L1953" s="143"/>
      <c r="M1953" s="143"/>
      <c r="N1953" s="143"/>
      <c r="O1953" s="143"/>
    </row>
    <row r="1954" spans="1:15" s="138" customFormat="1" ht="24.95" customHeight="1">
      <c r="A1954" s="67">
        <v>660</v>
      </c>
      <c r="B1954" s="68"/>
      <c r="C1954" s="141" t="s">
        <v>1071</v>
      </c>
      <c r="D1954" s="74">
        <v>1</v>
      </c>
      <c r="E1954" s="74" t="s">
        <v>17</v>
      </c>
      <c r="F1954" s="126"/>
      <c r="G1954" s="126"/>
      <c r="H1954" s="126"/>
      <c r="I1954" s="143"/>
      <c r="J1954" s="74">
        <v>1</v>
      </c>
      <c r="K1954" s="145"/>
      <c r="L1954" s="143"/>
      <c r="M1954" s="143"/>
      <c r="N1954" s="143"/>
      <c r="O1954" s="143"/>
    </row>
    <row r="1955" spans="1:15" s="138" customFormat="1" ht="24.95" customHeight="1">
      <c r="A1955" s="67">
        <v>661</v>
      </c>
      <c r="B1955" s="68"/>
      <c r="C1955" s="141" t="s">
        <v>1072</v>
      </c>
      <c r="D1955" s="74">
        <v>1</v>
      </c>
      <c r="E1955" s="74" t="s">
        <v>17</v>
      </c>
      <c r="F1955" s="126"/>
      <c r="G1955" s="126"/>
      <c r="H1955" s="126"/>
      <c r="I1955" s="143"/>
      <c r="J1955" s="74">
        <v>1</v>
      </c>
      <c r="K1955" s="145"/>
      <c r="L1955" s="143"/>
      <c r="M1955" s="143"/>
      <c r="N1955" s="143"/>
      <c r="O1955" s="143"/>
    </row>
    <row r="1956" spans="1:15" s="138" customFormat="1" ht="24.95" customHeight="1">
      <c r="A1956" s="67">
        <v>662</v>
      </c>
      <c r="B1956" s="68"/>
      <c r="C1956" s="141" t="s">
        <v>1073</v>
      </c>
      <c r="D1956" s="74">
        <v>1</v>
      </c>
      <c r="E1956" s="74" t="s">
        <v>17</v>
      </c>
      <c r="F1956" s="126"/>
      <c r="G1956" s="126"/>
      <c r="H1956" s="126"/>
      <c r="I1956" s="143"/>
      <c r="J1956" s="74">
        <v>1</v>
      </c>
      <c r="K1956" s="145"/>
      <c r="L1956" s="143"/>
      <c r="M1956" s="143"/>
      <c r="N1956" s="143"/>
      <c r="O1956" s="143"/>
    </row>
    <row r="1957" spans="1:15" s="138" customFormat="1" ht="24.95" customHeight="1">
      <c r="A1957" s="67">
        <v>663</v>
      </c>
      <c r="B1957" s="68"/>
      <c r="C1957" s="141" t="s">
        <v>1074</v>
      </c>
      <c r="D1957" s="74">
        <v>1</v>
      </c>
      <c r="E1957" s="74" t="s">
        <v>17</v>
      </c>
      <c r="F1957" s="126"/>
      <c r="G1957" s="126"/>
      <c r="H1957" s="126"/>
      <c r="I1957" s="143"/>
      <c r="J1957" s="74">
        <v>1</v>
      </c>
      <c r="K1957" s="145"/>
      <c r="L1957" s="143"/>
      <c r="M1957" s="143"/>
      <c r="N1957" s="143"/>
      <c r="O1957" s="143"/>
    </row>
    <row r="1958" spans="1:15" s="138" customFormat="1" ht="24.95" customHeight="1">
      <c r="A1958" s="67">
        <v>664</v>
      </c>
      <c r="B1958" s="68"/>
      <c r="C1958" s="141" t="s">
        <v>1075</v>
      </c>
      <c r="D1958" s="74">
        <v>1</v>
      </c>
      <c r="E1958" s="74" t="s">
        <v>17</v>
      </c>
      <c r="F1958" s="126"/>
      <c r="G1958" s="126"/>
      <c r="H1958" s="126"/>
      <c r="I1958" s="143"/>
      <c r="J1958" s="74">
        <v>1</v>
      </c>
      <c r="K1958" s="145"/>
      <c r="L1958" s="143"/>
      <c r="M1958" s="143"/>
      <c r="N1958" s="143"/>
      <c r="O1958" s="143"/>
    </row>
    <row r="1959" spans="1:15" s="138" customFormat="1" ht="24.95" customHeight="1">
      <c r="A1959" s="67">
        <v>665</v>
      </c>
      <c r="B1959" s="68"/>
      <c r="C1959" s="141" t="s">
        <v>1076</v>
      </c>
      <c r="D1959" s="74">
        <v>1</v>
      </c>
      <c r="E1959" s="74" t="s">
        <v>17</v>
      </c>
      <c r="F1959" s="126"/>
      <c r="G1959" s="126"/>
      <c r="H1959" s="126"/>
      <c r="I1959" s="143"/>
      <c r="J1959" s="74">
        <v>1</v>
      </c>
      <c r="K1959" s="145"/>
      <c r="L1959" s="143"/>
      <c r="M1959" s="143"/>
      <c r="N1959" s="143"/>
      <c r="O1959" s="143"/>
    </row>
    <row r="1960" spans="1:15" s="138" customFormat="1" ht="24.95" customHeight="1">
      <c r="A1960" s="67">
        <v>666</v>
      </c>
      <c r="B1960" s="68"/>
      <c r="C1960" s="141" t="s">
        <v>1077</v>
      </c>
      <c r="D1960" s="74">
        <v>1</v>
      </c>
      <c r="E1960" s="74" t="s">
        <v>17</v>
      </c>
      <c r="F1960" s="126"/>
      <c r="G1960" s="126"/>
      <c r="H1960" s="126"/>
      <c r="I1960" s="143"/>
      <c r="J1960" s="74">
        <v>1</v>
      </c>
      <c r="K1960" s="145"/>
      <c r="L1960" s="143"/>
      <c r="M1960" s="143"/>
      <c r="N1960" s="143"/>
      <c r="O1960" s="143"/>
    </row>
    <row r="1961" spans="1:15" s="138" customFormat="1" ht="24.95" customHeight="1">
      <c r="A1961" s="67">
        <v>667</v>
      </c>
      <c r="B1961" s="68"/>
      <c r="C1961" s="141" t="s">
        <v>1078</v>
      </c>
      <c r="D1961" s="74">
        <v>1</v>
      </c>
      <c r="E1961" s="74" t="s">
        <v>17</v>
      </c>
      <c r="F1961" s="126"/>
      <c r="G1961" s="126"/>
      <c r="H1961" s="126"/>
      <c r="I1961" s="143"/>
      <c r="J1961" s="74">
        <v>1</v>
      </c>
      <c r="K1961" s="145"/>
      <c r="L1961" s="143"/>
      <c r="M1961" s="143"/>
      <c r="N1961" s="143"/>
      <c r="O1961" s="143"/>
    </row>
    <row r="1962" spans="1:15" s="138" customFormat="1" ht="24.95" customHeight="1">
      <c r="A1962" s="67">
        <v>668</v>
      </c>
      <c r="B1962" s="68"/>
      <c r="C1962" s="141" t="s">
        <v>1079</v>
      </c>
      <c r="D1962" s="74">
        <v>1</v>
      </c>
      <c r="E1962" s="74" t="s">
        <v>17</v>
      </c>
      <c r="F1962" s="126"/>
      <c r="G1962" s="126"/>
      <c r="H1962" s="126"/>
      <c r="I1962" s="143"/>
      <c r="J1962" s="74">
        <v>1</v>
      </c>
      <c r="K1962" s="145"/>
      <c r="L1962" s="143"/>
      <c r="M1962" s="143"/>
      <c r="N1962" s="143"/>
      <c r="O1962" s="143"/>
    </row>
    <row r="1963" spans="1:15" s="138" customFormat="1" ht="24.95" customHeight="1">
      <c r="A1963" s="67">
        <v>669</v>
      </c>
      <c r="B1963" s="68"/>
      <c r="C1963" s="141" t="s">
        <v>1080</v>
      </c>
      <c r="D1963" s="74">
        <v>1</v>
      </c>
      <c r="E1963" s="74" t="s">
        <v>17</v>
      </c>
      <c r="F1963" s="126"/>
      <c r="G1963" s="126"/>
      <c r="H1963" s="126"/>
      <c r="I1963" s="143"/>
      <c r="J1963" s="74">
        <v>1</v>
      </c>
      <c r="K1963" s="145"/>
      <c r="L1963" s="143"/>
      <c r="M1963" s="143"/>
      <c r="N1963" s="143"/>
      <c r="O1963" s="143"/>
    </row>
    <row r="1964" spans="1:15" s="138" customFormat="1" ht="24.95" customHeight="1">
      <c r="A1964" s="67">
        <v>670</v>
      </c>
      <c r="B1964" s="68"/>
      <c r="C1964" s="141" t="s">
        <v>1081</v>
      </c>
      <c r="D1964" s="74">
        <v>1</v>
      </c>
      <c r="E1964" s="74" t="s">
        <v>17</v>
      </c>
      <c r="F1964" s="126"/>
      <c r="G1964" s="126"/>
      <c r="H1964" s="126"/>
      <c r="I1964" s="143"/>
      <c r="J1964" s="74">
        <v>1</v>
      </c>
      <c r="K1964" s="145"/>
      <c r="L1964" s="143"/>
      <c r="M1964" s="143"/>
      <c r="N1964" s="143"/>
      <c r="O1964" s="143"/>
    </row>
    <row r="1965" spans="1:15" s="138" customFormat="1" ht="24.95" customHeight="1">
      <c r="A1965" s="67">
        <v>671</v>
      </c>
      <c r="B1965" s="68"/>
      <c r="C1965" s="141" t="s">
        <v>1082</v>
      </c>
      <c r="D1965" s="74">
        <v>1</v>
      </c>
      <c r="E1965" s="74" t="s">
        <v>17</v>
      </c>
      <c r="F1965" s="126"/>
      <c r="G1965" s="126"/>
      <c r="H1965" s="126"/>
      <c r="I1965" s="143"/>
      <c r="J1965" s="74">
        <v>1</v>
      </c>
      <c r="K1965" s="145"/>
      <c r="L1965" s="143"/>
      <c r="M1965" s="143"/>
      <c r="N1965" s="143"/>
      <c r="O1965" s="143"/>
    </row>
    <row r="1966" spans="1:15" s="138" customFormat="1" ht="24.95" customHeight="1">
      <c r="A1966" s="67">
        <v>672</v>
      </c>
      <c r="B1966" s="68"/>
      <c r="C1966" s="141" t="s">
        <v>1083</v>
      </c>
      <c r="D1966" s="74">
        <v>1</v>
      </c>
      <c r="E1966" s="74" t="s">
        <v>17</v>
      </c>
      <c r="F1966" s="126"/>
      <c r="G1966" s="126"/>
      <c r="H1966" s="126"/>
      <c r="I1966" s="143"/>
      <c r="J1966" s="74">
        <v>1</v>
      </c>
      <c r="K1966" s="145"/>
      <c r="L1966" s="143"/>
      <c r="M1966" s="143"/>
      <c r="N1966" s="143"/>
      <c r="O1966" s="143"/>
    </row>
    <row r="1967" spans="1:15" s="138" customFormat="1" ht="24.95" customHeight="1">
      <c r="A1967" s="67">
        <v>673</v>
      </c>
      <c r="B1967" s="68"/>
      <c r="C1967" s="141" t="s">
        <v>1084</v>
      </c>
      <c r="D1967" s="74">
        <v>1</v>
      </c>
      <c r="E1967" s="74" t="s">
        <v>17</v>
      </c>
      <c r="F1967" s="126"/>
      <c r="G1967" s="126"/>
      <c r="H1967" s="126"/>
      <c r="I1967" s="143"/>
      <c r="J1967" s="74">
        <v>1</v>
      </c>
      <c r="K1967" s="145"/>
      <c r="L1967" s="143"/>
      <c r="M1967" s="143"/>
      <c r="N1967" s="143"/>
      <c r="O1967" s="143"/>
    </row>
    <row r="1968" spans="1:15" s="138" customFormat="1" ht="24.95" customHeight="1">
      <c r="A1968" s="67">
        <v>674</v>
      </c>
      <c r="B1968" s="68"/>
      <c r="C1968" s="141" t="s">
        <v>1085</v>
      </c>
      <c r="D1968" s="74">
        <v>1</v>
      </c>
      <c r="E1968" s="74" t="s">
        <v>17</v>
      </c>
      <c r="F1968" s="126"/>
      <c r="G1968" s="126"/>
      <c r="H1968" s="126"/>
      <c r="I1968" s="143"/>
      <c r="J1968" s="74">
        <v>1</v>
      </c>
      <c r="K1968" s="145"/>
      <c r="L1968" s="143"/>
      <c r="M1968" s="143"/>
      <c r="N1968" s="143"/>
      <c r="O1968" s="143"/>
    </row>
    <row r="1969" spans="1:15" s="138" customFormat="1" ht="24.95" customHeight="1">
      <c r="A1969" s="67">
        <v>675</v>
      </c>
      <c r="B1969" s="68"/>
      <c r="C1969" s="141" t="s">
        <v>1086</v>
      </c>
      <c r="D1969" s="74">
        <v>1</v>
      </c>
      <c r="E1969" s="74" t="s">
        <v>17</v>
      </c>
      <c r="F1969" s="126"/>
      <c r="G1969" s="126"/>
      <c r="H1969" s="126"/>
      <c r="I1969" s="143"/>
      <c r="J1969" s="74">
        <v>1</v>
      </c>
      <c r="K1969" s="145"/>
      <c r="L1969" s="143"/>
      <c r="M1969" s="143"/>
      <c r="N1969" s="143"/>
      <c r="O1969" s="143"/>
    </row>
    <row r="1970" spans="1:15" s="138" customFormat="1" ht="24.95" customHeight="1">
      <c r="A1970" s="67">
        <v>676</v>
      </c>
      <c r="B1970" s="68"/>
      <c r="C1970" s="141" t="s">
        <v>1087</v>
      </c>
      <c r="D1970" s="74">
        <v>1</v>
      </c>
      <c r="E1970" s="74" t="s">
        <v>17</v>
      </c>
      <c r="F1970" s="126"/>
      <c r="G1970" s="126"/>
      <c r="H1970" s="126"/>
      <c r="I1970" s="143"/>
      <c r="J1970" s="74">
        <v>1</v>
      </c>
      <c r="K1970" s="145"/>
      <c r="L1970" s="143"/>
      <c r="M1970" s="143"/>
      <c r="N1970" s="143"/>
      <c r="O1970" s="143"/>
    </row>
    <row r="1971" spans="1:15" s="138" customFormat="1" ht="24.95" customHeight="1">
      <c r="A1971" s="67">
        <v>677</v>
      </c>
      <c r="B1971" s="68"/>
      <c r="C1971" s="141" t="s">
        <v>1088</v>
      </c>
      <c r="D1971" s="74">
        <v>1</v>
      </c>
      <c r="E1971" s="74" t="s">
        <v>17</v>
      </c>
      <c r="F1971" s="126"/>
      <c r="G1971" s="126"/>
      <c r="H1971" s="126"/>
      <c r="I1971" s="143"/>
      <c r="J1971" s="74">
        <v>1</v>
      </c>
      <c r="K1971" s="145"/>
      <c r="L1971" s="143"/>
      <c r="M1971" s="143"/>
      <c r="N1971" s="143"/>
      <c r="O1971" s="143"/>
    </row>
    <row r="1972" spans="1:15" s="138" customFormat="1" ht="24.95" customHeight="1">
      <c r="A1972" s="67">
        <v>678</v>
      </c>
      <c r="B1972" s="68"/>
      <c r="C1972" s="141" t="s">
        <v>1089</v>
      </c>
      <c r="D1972" s="74">
        <v>1</v>
      </c>
      <c r="E1972" s="74" t="s">
        <v>17</v>
      </c>
      <c r="F1972" s="126"/>
      <c r="G1972" s="126"/>
      <c r="H1972" s="126"/>
      <c r="I1972" s="143"/>
      <c r="J1972" s="74">
        <v>1</v>
      </c>
      <c r="K1972" s="145"/>
      <c r="L1972" s="143"/>
      <c r="M1972" s="143"/>
      <c r="N1972" s="143"/>
      <c r="O1972" s="143"/>
    </row>
    <row r="1973" spans="1:15" s="138" customFormat="1" ht="24.95" customHeight="1">
      <c r="A1973" s="67">
        <v>679</v>
      </c>
      <c r="B1973" s="68"/>
      <c r="C1973" s="141" t="s">
        <v>1085</v>
      </c>
      <c r="D1973" s="74">
        <v>1</v>
      </c>
      <c r="E1973" s="74" t="s">
        <v>17</v>
      </c>
      <c r="F1973" s="126"/>
      <c r="G1973" s="126"/>
      <c r="H1973" s="126"/>
      <c r="I1973" s="143"/>
      <c r="J1973" s="74">
        <v>1</v>
      </c>
      <c r="K1973" s="145"/>
      <c r="L1973" s="143"/>
      <c r="M1973" s="143"/>
      <c r="N1973" s="143"/>
      <c r="O1973" s="143"/>
    </row>
    <row r="1974" spans="1:15" s="138" customFormat="1" ht="24.95" customHeight="1">
      <c r="A1974" s="67">
        <v>680</v>
      </c>
      <c r="B1974" s="68"/>
      <c r="C1974" s="141" t="s">
        <v>1090</v>
      </c>
      <c r="D1974" s="74">
        <v>1</v>
      </c>
      <c r="E1974" s="74" t="s">
        <v>17</v>
      </c>
      <c r="F1974" s="126"/>
      <c r="G1974" s="126"/>
      <c r="H1974" s="126"/>
      <c r="I1974" s="143"/>
      <c r="J1974" s="74">
        <v>1</v>
      </c>
      <c r="K1974" s="145"/>
      <c r="L1974" s="143"/>
      <c r="M1974" s="143"/>
      <c r="N1974" s="143"/>
      <c r="O1974" s="143"/>
    </row>
    <row r="1975" spans="1:15" s="138" customFormat="1" ht="24.95" customHeight="1">
      <c r="A1975" s="67">
        <v>681</v>
      </c>
      <c r="B1975" s="68"/>
      <c r="C1975" s="141" t="s">
        <v>1091</v>
      </c>
      <c r="D1975" s="74">
        <v>1</v>
      </c>
      <c r="E1975" s="74" t="s">
        <v>17</v>
      </c>
      <c r="F1975" s="126"/>
      <c r="G1975" s="126"/>
      <c r="H1975" s="126"/>
      <c r="I1975" s="143"/>
      <c r="J1975" s="74">
        <v>1</v>
      </c>
      <c r="K1975" s="145"/>
      <c r="L1975" s="143"/>
      <c r="M1975" s="143"/>
      <c r="N1975" s="143"/>
      <c r="O1975" s="143"/>
    </row>
    <row r="1976" spans="1:15" s="138" customFormat="1" ht="24.95" customHeight="1">
      <c r="A1976" s="67">
        <v>682</v>
      </c>
      <c r="B1976" s="68"/>
      <c r="C1976" s="141" t="s">
        <v>1092</v>
      </c>
      <c r="D1976" s="74">
        <v>1</v>
      </c>
      <c r="E1976" s="74" t="s">
        <v>17</v>
      </c>
      <c r="F1976" s="126"/>
      <c r="G1976" s="126"/>
      <c r="H1976" s="126"/>
      <c r="I1976" s="143"/>
      <c r="J1976" s="74">
        <v>1</v>
      </c>
      <c r="K1976" s="145"/>
      <c r="L1976" s="143"/>
      <c r="M1976" s="143"/>
      <c r="N1976" s="143"/>
      <c r="O1976" s="143"/>
    </row>
    <row r="1977" spans="1:15" s="138" customFormat="1" ht="24.95" customHeight="1">
      <c r="A1977" s="67">
        <v>683</v>
      </c>
      <c r="B1977" s="68"/>
      <c r="C1977" s="141" t="s">
        <v>1093</v>
      </c>
      <c r="D1977" s="74">
        <v>1</v>
      </c>
      <c r="E1977" s="74" t="s">
        <v>17</v>
      </c>
      <c r="F1977" s="126"/>
      <c r="G1977" s="126"/>
      <c r="H1977" s="126"/>
      <c r="I1977" s="143"/>
      <c r="J1977" s="74">
        <v>1</v>
      </c>
      <c r="K1977" s="145"/>
      <c r="L1977" s="143"/>
      <c r="M1977" s="143"/>
      <c r="N1977" s="143"/>
      <c r="O1977" s="143"/>
    </row>
    <row r="1978" spans="1:15" s="138" customFormat="1" ht="24.95" customHeight="1">
      <c r="A1978" s="67">
        <v>684</v>
      </c>
      <c r="B1978" s="68"/>
      <c r="C1978" s="141" t="s">
        <v>1094</v>
      </c>
      <c r="D1978" s="74">
        <v>1</v>
      </c>
      <c r="E1978" s="74" t="s">
        <v>17</v>
      </c>
      <c r="F1978" s="126"/>
      <c r="G1978" s="126"/>
      <c r="H1978" s="126"/>
      <c r="I1978" s="143"/>
      <c r="J1978" s="74">
        <v>1</v>
      </c>
      <c r="K1978" s="145"/>
      <c r="L1978" s="143"/>
      <c r="M1978" s="143"/>
      <c r="N1978" s="143"/>
      <c r="O1978" s="143"/>
    </row>
    <row r="1979" spans="1:15" s="138" customFormat="1" ht="24.95" customHeight="1">
      <c r="A1979" s="67">
        <v>685</v>
      </c>
      <c r="B1979" s="68"/>
      <c r="C1979" s="141" t="s">
        <v>1095</v>
      </c>
      <c r="D1979" s="74">
        <v>1</v>
      </c>
      <c r="E1979" s="74" t="s">
        <v>17</v>
      </c>
      <c r="F1979" s="126"/>
      <c r="G1979" s="126"/>
      <c r="H1979" s="126"/>
      <c r="I1979" s="143"/>
      <c r="J1979" s="74">
        <v>1</v>
      </c>
      <c r="K1979" s="145"/>
      <c r="L1979" s="143"/>
      <c r="M1979" s="143"/>
      <c r="N1979" s="143"/>
      <c r="O1979" s="143"/>
    </row>
    <row r="1980" spans="1:15" s="138" customFormat="1" ht="24.95" customHeight="1">
      <c r="A1980" s="67">
        <v>686</v>
      </c>
      <c r="B1980" s="68"/>
      <c r="C1980" s="141" t="s">
        <v>1096</v>
      </c>
      <c r="D1980" s="74">
        <v>1</v>
      </c>
      <c r="E1980" s="74" t="s">
        <v>17</v>
      </c>
      <c r="F1980" s="126"/>
      <c r="G1980" s="126"/>
      <c r="H1980" s="126"/>
      <c r="I1980" s="143"/>
      <c r="J1980" s="74">
        <v>1</v>
      </c>
      <c r="K1980" s="145"/>
      <c r="L1980" s="143"/>
      <c r="M1980" s="143"/>
      <c r="N1980" s="143"/>
      <c r="O1980" s="143"/>
    </row>
    <row r="1981" spans="1:15" s="138" customFormat="1" ht="24.95" customHeight="1">
      <c r="A1981" s="67">
        <v>687</v>
      </c>
      <c r="B1981" s="68"/>
      <c r="C1981" s="141" t="s">
        <v>1097</v>
      </c>
      <c r="D1981" s="74">
        <v>1</v>
      </c>
      <c r="E1981" s="74" t="s">
        <v>17</v>
      </c>
      <c r="F1981" s="126"/>
      <c r="G1981" s="126"/>
      <c r="H1981" s="126"/>
      <c r="I1981" s="143"/>
      <c r="J1981" s="74">
        <v>1</v>
      </c>
      <c r="K1981" s="145"/>
      <c r="L1981" s="143"/>
      <c r="M1981" s="143"/>
      <c r="N1981" s="143"/>
      <c r="O1981" s="143"/>
    </row>
    <row r="1982" spans="1:15" s="138" customFormat="1" ht="24.95" customHeight="1">
      <c r="A1982" s="67">
        <v>688</v>
      </c>
      <c r="B1982" s="68"/>
      <c r="C1982" s="141" t="s">
        <v>1098</v>
      </c>
      <c r="D1982" s="74">
        <v>1</v>
      </c>
      <c r="E1982" s="74" t="s">
        <v>17</v>
      </c>
      <c r="F1982" s="126"/>
      <c r="G1982" s="126"/>
      <c r="H1982" s="126"/>
      <c r="I1982" s="143"/>
      <c r="J1982" s="74">
        <v>1</v>
      </c>
      <c r="K1982" s="145"/>
      <c r="L1982" s="143"/>
      <c r="M1982" s="143"/>
      <c r="N1982" s="143"/>
      <c r="O1982" s="143"/>
    </row>
    <row r="1983" spans="1:15" s="138" customFormat="1" ht="24.95" customHeight="1">
      <c r="A1983" s="67">
        <v>689</v>
      </c>
      <c r="B1983" s="68"/>
      <c r="C1983" s="141" t="s">
        <v>1099</v>
      </c>
      <c r="D1983" s="74">
        <v>1</v>
      </c>
      <c r="E1983" s="74" t="s">
        <v>17</v>
      </c>
      <c r="F1983" s="126"/>
      <c r="G1983" s="126"/>
      <c r="H1983" s="126"/>
      <c r="I1983" s="143"/>
      <c r="J1983" s="74">
        <v>1</v>
      </c>
      <c r="K1983" s="145"/>
      <c r="L1983" s="143"/>
      <c r="M1983" s="143"/>
      <c r="N1983" s="143"/>
      <c r="O1983" s="143"/>
    </row>
    <row r="1984" spans="1:15" s="138" customFormat="1" ht="24.95" customHeight="1">
      <c r="A1984" s="67">
        <v>690</v>
      </c>
      <c r="B1984" s="68"/>
      <c r="C1984" s="141" t="s">
        <v>1100</v>
      </c>
      <c r="D1984" s="74">
        <v>1</v>
      </c>
      <c r="E1984" s="74" t="s">
        <v>17</v>
      </c>
      <c r="F1984" s="126"/>
      <c r="G1984" s="126"/>
      <c r="H1984" s="126"/>
      <c r="I1984" s="143"/>
      <c r="J1984" s="74">
        <v>1</v>
      </c>
      <c r="K1984" s="145"/>
      <c r="L1984" s="143"/>
      <c r="M1984" s="143"/>
      <c r="N1984" s="143"/>
      <c r="O1984" s="143"/>
    </row>
    <row r="1985" spans="1:15" s="138" customFormat="1" ht="24.95" customHeight="1">
      <c r="A1985" s="67">
        <v>691</v>
      </c>
      <c r="B1985" s="68"/>
      <c r="C1985" s="141" t="s">
        <v>1101</v>
      </c>
      <c r="D1985" s="74">
        <v>1</v>
      </c>
      <c r="E1985" s="74" t="s">
        <v>17</v>
      </c>
      <c r="F1985" s="126"/>
      <c r="G1985" s="126"/>
      <c r="H1985" s="126"/>
      <c r="I1985" s="143"/>
      <c r="J1985" s="74">
        <v>1</v>
      </c>
      <c r="K1985" s="145"/>
      <c r="L1985" s="143"/>
      <c r="M1985" s="143"/>
      <c r="N1985" s="143"/>
      <c r="O1985" s="143"/>
    </row>
    <row r="1986" spans="1:15" s="138" customFormat="1" ht="24.95" customHeight="1">
      <c r="A1986" s="67">
        <v>692</v>
      </c>
      <c r="B1986" s="68"/>
      <c r="C1986" s="141" t="s">
        <v>1102</v>
      </c>
      <c r="D1986" s="74">
        <v>1</v>
      </c>
      <c r="E1986" s="74" t="s">
        <v>17</v>
      </c>
      <c r="F1986" s="126"/>
      <c r="G1986" s="126"/>
      <c r="H1986" s="126"/>
      <c r="I1986" s="143"/>
      <c r="J1986" s="74">
        <v>1</v>
      </c>
      <c r="K1986" s="145"/>
      <c r="L1986" s="143"/>
      <c r="M1986" s="143"/>
      <c r="N1986" s="143"/>
      <c r="O1986" s="143"/>
    </row>
    <row r="1987" spans="1:15" s="138" customFormat="1" ht="24.95" customHeight="1">
      <c r="A1987" s="67">
        <v>693</v>
      </c>
      <c r="B1987" s="68"/>
      <c r="C1987" s="141" t="s">
        <v>1103</v>
      </c>
      <c r="D1987" s="74">
        <v>1</v>
      </c>
      <c r="E1987" s="74" t="s">
        <v>17</v>
      </c>
      <c r="F1987" s="126"/>
      <c r="G1987" s="126"/>
      <c r="H1987" s="126"/>
      <c r="I1987" s="143"/>
      <c r="J1987" s="74">
        <v>1</v>
      </c>
      <c r="K1987" s="145"/>
      <c r="L1987" s="143"/>
      <c r="M1987" s="143"/>
      <c r="N1987" s="143"/>
      <c r="O1987" s="143"/>
    </row>
    <row r="1988" spans="1:15" s="138" customFormat="1" ht="24.95" customHeight="1">
      <c r="A1988" s="67">
        <v>694</v>
      </c>
      <c r="B1988" s="68"/>
      <c r="C1988" s="141" t="s">
        <v>1104</v>
      </c>
      <c r="D1988" s="74">
        <v>1</v>
      </c>
      <c r="E1988" s="74" t="s">
        <v>17</v>
      </c>
      <c r="F1988" s="126"/>
      <c r="G1988" s="126"/>
      <c r="H1988" s="126"/>
      <c r="I1988" s="143"/>
      <c r="J1988" s="74">
        <v>1</v>
      </c>
      <c r="K1988" s="145"/>
      <c r="L1988" s="143"/>
      <c r="M1988" s="143"/>
      <c r="N1988" s="143"/>
      <c r="O1988" s="143"/>
    </row>
    <row r="1989" spans="1:15" s="138" customFormat="1" ht="24.95" customHeight="1">
      <c r="A1989" s="67">
        <v>695</v>
      </c>
      <c r="B1989" s="68"/>
      <c r="C1989" s="141" t="s">
        <v>1105</v>
      </c>
      <c r="D1989" s="74">
        <v>1</v>
      </c>
      <c r="E1989" s="74" t="s">
        <v>17</v>
      </c>
      <c r="F1989" s="126"/>
      <c r="G1989" s="126"/>
      <c r="H1989" s="126"/>
      <c r="I1989" s="143"/>
      <c r="J1989" s="74">
        <v>1</v>
      </c>
      <c r="K1989" s="145"/>
      <c r="L1989" s="143"/>
      <c r="M1989" s="143"/>
      <c r="N1989" s="143"/>
      <c r="O1989" s="143"/>
    </row>
    <row r="1990" spans="1:15" s="138" customFormat="1" ht="24.95" customHeight="1">
      <c r="A1990" s="67">
        <v>696</v>
      </c>
      <c r="B1990" s="68"/>
      <c r="C1990" s="141" t="s">
        <v>1106</v>
      </c>
      <c r="D1990" s="74">
        <v>1</v>
      </c>
      <c r="E1990" s="74" t="s">
        <v>17</v>
      </c>
      <c r="F1990" s="126"/>
      <c r="G1990" s="126"/>
      <c r="H1990" s="126"/>
      <c r="I1990" s="143"/>
      <c r="J1990" s="74">
        <v>1</v>
      </c>
      <c r="K1990" s="145"/>
      <c r="L1990" s="143"/>
      <c r="M1990" s="143"/>
      <c r="N1990" s="143"/>
      <c r="O1990" s="143"/>
    </row>
    <row r="1991" spans="1:15" s="138" customFormat="1" ht="24.95" customHeight="1">
      <c r="A1991" s="67">
        <v>697</v>
      </c>
      <c r="B1991" s="68"/>
      <c r="C1991" s="141" t="s">
        <v>1107</v>
      </c>
      <c r="D1991" s="74">
        <v>1</v>
      </c>
      <c r="E1991" s="74" t="s">
        <v>17</v>
      </c>
      <c r="F1991" s="126"/>
      <c r="G1991" s="126"/>
      <c r="H1991" s="126"/>
      <c r="I1991" s="143"/>
      <c r="J1991" s="74">
        <v>1</v>
      </c>
      <c r="K1991" s="145"/>
      <c r="L1991" s="143"/>
      <c r="M1991" s="143"/>
      <c r="N1991" s="143"/>
      <c r="O1991" s="143"/>
    </row>
    <row r="1992" spans="1:15" s="138" customFormat="1" ht="24.95" customHeight="1">
      <c r="A1992" s="67">
        <v>698</v>
      </c>
      <c r="B1992" s="68"/>
      <c r="C1992" s="141" t="s">
        <v>1108</v>
      </c>
      <c r="D1992" s="74">
        <v>1</v>
      </c>
      <c r="E1992" s="74" t="s">
        <v>17</v>
      </c>
      <c r="F1992" s="126"/>
      <c r="G1992" s="126"/>
      <c r="H1992" s="126"/>
      <c r="I1992" s="143"/>
      <c r="J1992" s="74">
        <v>1</v>
      </c>
      <c r="K1992" s="145"/>
      <c r="L1992" s="143"/>
      <c r="M1992" s="143"/>
      <c r="N1992" s="143"/>
      <c r="O1992" s="143"/>
    </row>
    <row r="1993" spans="1:15" s="138" customFormat="1" ht="24.95" customHeight="1">
      <c r="A1993" s="67">
        <v>699</v>
      </c>
      <c r="B1993" s="68"/>
      <c r="C1993" s="141" t="s">
        <v>1109</v>
      </c>
      <c r="D1993" s="74">
        <v>1</v>
      </c>
      <c r="E1993" s="74" t="s">
        <v>17</v>
      </c>
      <c r="F1993" s="126"/>
      <c r="G1993" s="126"/>
      <c r="H1993" s="126"/>
      <c r="I1993" s="143"/>
      <c r="J1993" s="74">
        <v>1</v>
      </c>
      <c r="K1993" s="145"/>
      <c r="L1993" s="143"/>
      <c r="M1993" s="143"/>
      <c r="N1993" s="143"/>
      <c r="O1993" s="143"/>
    </row>
    <row r="1994" spans="1:15" s="138" customFormat="1" ht="24.95" customHeight="1">
      <c r="A1994" s="67">
        <v>700</v>
      </c>
      <c r="B1994" s="68"/>
      <c r="C1994" s="141" t="s">
        <v>1110</v>
      </c>
      <c r="D1994" s="74">
        <v>1</v>
      </c>
      <c r="E1994" s="74" t="s">
        <v>17</v>
      </c>
      <c r="F1994" s="126"/>
      <c r="G1994" s="126"/>
      <c r="H1994" s="126"/>
      <c r="I1994" s="143"/>
      <c r="J1994" s="74">
        <v>1</v>
      </c>
      <c r="K1994" s="145"/>
      <c r="L1994" s="143"/>
      <c r="M1994" s="143"/>
      <c r="N1994" s="143"/>
      <c r="O1994" s="143"/>
    </row>
    <row r="1995" spans="1:15" s="138" customFormat="1" ht="24.95" customHeight="1">
      <c r="A1995" s="67">
        <v>701</v>
      </c>
      <c r="B1995" s="68"/>
      <c r="C1995" s="141" t="s">
        <v>1111</v>
      </c>
      <c r="D1995" s="74">
        <v>1</v>
      </c>
      <c r="E1995" s="74" t="s">
        <v>17</v>
      </c>
      <c r="F1995" s="126"/>
      <c r="G1995" s="126"/>
      <c r="H1995" s="126"/>
      <c r="I1995" s="143"/>
      <c r="J1995" s="74">
        <v>1</v>
      </c>
      <c r="K1995" s="145"/>
      <c r="L1995" s="143"/>
      <c r="M1995" s="143"/>
      <c r="N1995" s="143"/>
      <c r="O1995" s="143"/>
    </row>
    <row r="1996" spans="1:15" s="138" customFormat="1" ht="24.95" customHeight="1">
      <c r="A1996" s="67">
        <v>702</v>
      </c>
      <c r="B1996" s="68"/>
      <c r="C1996" s="141" t="s">
        <v>1112</v>
      </c>
      <c r="D1996" s="74">
        <v>1</v>
      </c>
      <c r="E1996" s="74" t="s">
        <v>17</v>
      </c>
      <c r="F1996" s="126"/>
      <c r="G1996" s="126"/>
      <c r="H1996" s="126"/>
      <c r="I1996" s="143"/>
      <c r="J1996" s="74">
        <v>1</v>
      </c>
      <c r="K1996" s="143"/>
      <c r="L1996" s="143"/>
      <c r="M1996" s="143"/>
      <c r="N1996" s="143"/>
      <c r="O1996" s="143"/>
    </row>
    <row r="1997" spans="1:15" s="138" customFormat="1" ht="24.95" customHeight="1">
      <c r="A1997" s="67">
        <v>703</v>
      </c>
      <c r="B1997" s="68"/>
      <c r="C1997" s="141" t="s">
        <v>1113</v>
      </c>
      <c r="D1997" s="74">
        <v>1</v>
      </c>
      <c r="E1997" s="74" t="s">
        <v>17</v>
      </c>
      <c r="F1997" s="126"/>
      <c r="G1997" s="126"/>
      <c r="H1997" s="126"/>
      <c r="I1997" s="143"/>
      <c r="J1997" s="74">
        <v>1</v>
      </c>
      <c r="K1997" s="145"/>
      <c r="L1997" s="143"/>
      <c r="M1997" s="143"/>
      <c r="N1997" s="143"/>
      <c r="O1997" s="143"/>
    </row>
    <row r="1998" spans="1:15" s="138" customFormat="1" ht="24.95" customHeight="1">
      <c r="A1998" s="67">
        <v>704</v>
      </c>
      <c r="B1998" s="68"/>
      <c r="C1998" s="141" t="s">
        <v>1114</v>
      </c>
      <c r="D1998" s="74">
        <v>1</v>
      </c>
      <c r="E1998" s="74" t="s">
        <v>17</v>
      </c>
      <c r="F1998" s="126"/>
      <c r="G1998" s="126"/>
      <c r="H1998" s="126"/>
      <c r="I1998" s="143"/>
      <c r="J1998" s="74">
        <v>1</v>
      </c>
      <c r="K1998" s="145"/>
      <c r="L1998" s="143"/>
      <c r="M1998" s="143"/>
      <c r="N1998" s="143"/>
      <c r="O1998" s="143"/>
    </row>
    <row r="1999" spans="1:15" s="138" customFormat="1" ht="24.95" customHeight="1">
      <c r="A1999" s="67">
        <v>705</v>
      </c>
      <c r="B1999" s="68"/>
      <c r="C1999" s="141" t="s">
        <v>1115</v>
      </c>
      <c r="D1999" s="74">
        <v>1</v>
      </c>
      <c r="E1999" s="74" t="s">
        <v>17</v>
      </c>
      <c r="F1999" s="126"/>
      <c r="G1999" s="126"/>
      <c r="H1999" s="126"/>
      <c r="I1999" s="143"/>
      <c r="J1999" s="74">
        <v>1</v>
      </c>
      <c r="K1999" s="145"/>
      <c r="L1999" s="143"/>
      <c r="M1999" s="143"/>
      <c r="N1999" s="143"/>
      <c r="O1999" s="143"/>
    </row>
    <row r="2000" spans="1:15" s="138" customFormat="1" ht="24.95" customHeight="1">
      <c r="A2000" s="67">
        <v>706</v>
      </c>
      <c r="B2000" s="68"/>
      <c r="C2000" s="141" t="s">
        <v>1116</v>
      </c>
      <c r="D2000" s="74">
        <v>1</v>
      </c>
      <c r="E2000" s="74" t="s">
        <v>17</v>
      </c>
      <c r="F2000" s="126"/>
      <c r="G2000" s="126"/>
      <c r="H2000" s="126"/>
      <c r="I2000" s="143"/>
      <c r="J2000" s="74">
        <v>1</v>
      </c>
      <c r="K2000" s="145"/>
      <c r="L2000" s="143"/>
      <c r="M2000" s="143"/>
      <c r="N2000" s="143"/>
      <c r="O2000" s="143"/>
    </row>
    <row r="2001" spans="1:15" s="138" customFormat="1" ht="24.95" customHeight="1">
      <c r="A2001" s="67">
        <v>707</v>
      </c>
      <c r="B2001" s="68"/>
      <c r="C2001" s="141" t="s">
        <v>1117</v>
      </c>
      <c r="D2001" s="74">
        <v>1</v>
      </c>
      <c r="E2001" s="74" t="s">
        <v>17</v>
      </c>
      <c r="F2001" s="126"/>
      <c r="G2001" s="126"/>
      <c r="H2001" s="126"/>
      <c r="I2001" s="143"/>
      <c r="J2001" s="74">
        <v>1</v>
      </c>
      <c r="K2001" s="145"/>
      <c r="L2001" s="143"/>
      <c r="M2001" s="143"/>
      <c r="N2001" s="143"/>
      <c r="O2001" s="143"/>
    </row>
    <row r="2002" spans="1:15" s="138" customFormat="1" ht="24.95" customHeight="1">
      <c r="A2002" s="67">
        <v>708</v>
      </c>
      <c r="B2002" s="68"/>
      <c r="C2002" s="141" t="s">
        <v>1118</v>
      </c>
      <c r="D2002" s="74">
        <v>1</v>
      </c>
      <c r="E2002" s="74" t="s">
        <v>17</v>
      </c>
      <c r="F2002" s="126"/>
      <c r="G2002" s="126"/>
      <c r="H2002" s="126"/>
      <c r="I2002" s="143"/>
      <c r="J2002" s="74">
        <v>1</v>
      </c>
      <c r="K2002" s="145"/>
      <c r="L2002" s="143"/>
      <c r="M2002" s="143"/>
      <c r="N2002" s="143"/>
      <c r="O2002" s="143"/>
    </row>
    <row r="2003" spans="1:15" s="138" customFormat="1" ht="24.95" customHeight="1">
      <c r="A2003" s="67">
        <v>709</v>
      </c>
      <c r="B2003" s="68"/>
      <c r="C2003" s="141" t="s">
        <v>1119</v>
      </c>
      <c r="D2003" s="74">
        <v>1</v>
      </c>
      <c r="E2003" s="74" t="s">
        <v>17</v>
      </c>
      <c r="F2003" s="126"/>
      <c r="G2003" s="126"/>
      <c r="H2003" s="126"/>
      <c r="I2003" s="143"/>
      <c r="J2003" s="74">
        <v>1</v>
      </c>
      <c r="K2003" s="145"/>
      <c r="L2003" s="143"/>
      <c r="M2003" s="143"/>
      <c r="N2003" s="143"/>
      <c r="O2003" s="143"/>
    </row>
    <row r="2004" spans="1:15" s="138" customFormat="1" ht="24.95" customHeight="1">
      <c r="A2004" s="67">
        <v>710</v>
      </c>
      <c r="B2004" s="68"/>
      <c r="C2004" s="141" t="s">
        <v>1120</v>
      </c>
      <c r="D2004" s="74">
        <v>1</v>
      </c>
      <c r="E2004" s="74" t="s">
        <v>17</v>
      </c>
      <c r="F2004" s="126"/>
      <c r="G2004" s="126"/>
      <c r="H2004" s="126"/>
      <c r="I2004" s="143"/>
      <c r="J2004" s="74">
        <v>1</v>
      </c>
      <c r="K2004" s="145"/>
      <c r="L2004" s="143"/>
      <c r="M2004" s="143"/>
      <c r="N2004" s="143"/>
      <c r="O2004" s="143"/>
    </row>
    <row r="2005" spans="1:15" s="138" customFormat="1" ht="24.95" customHeight="1">
      <c r="A2005" s="67">
        <v>711</v>
      </c>
      <c r="B2005" s="68"/>
      <c r="C2005" s="141" t="s">
        <v>1121</v>
      </c>
      <c r="D2005" s="74">
        <v>1</v>
      </c>
      <c r="E2005" s="74" t="s">
        <v>17</v>
      </c>
      <c r="F2005" s="126"/>
      <c r="G2005" s="126"/>
      <c r="H2005" s="126"/>
      <c r="I2005" s="143"/>
      <c r="J2005" s="74">
        <v>1</v>
      </c>
      <c r="K2005" s="145"/>
      <c r="L2005" s="143"/>
      <c r="M2005" s="143"/>
      <c r="N2005" s="143"/>
      <c r="O2005" s="143"/>
    </row>
    <row r="2006" spans="1:15" s="138" customFormat="1" ht="24.95" customHeight="1">
      <c r="A2006" s="67">
        <v>712</v>
      </c>
      <c r="B2006" s="68"/>
      <c r="C2006" s="141" t="s">
        <v>1122</v>
      </c>
      <c r="D2006" s="74">
        <v>1</v>
      </c>
      <c r="E2006" s="74" t="s">
        <v>17</v>
      </c>
      <c r="F2006" s="126"/>
      <c r="G2006" s="126"/>
      <c r="H2006" s="126"/>
      <c r="I2006" s="143"/>
      <c r="J2006" s="74">
        <v>1</v>
      </c>
      <c r="K2006" s="143"/>
      <c r="L2006" s="143"/>
      <c r="M2006" s="143"/>
      <c r="N2006" s="143"/>
      <c r="O2006" s="143"/>
    </row>
    <row r="2007" spans="1:15" s="138" customFormat="1" ht="24.95" customHeight="1">
      <c r="A2007" s="67">
        <v>713</v>
      </c>
      <c r="B2007" s="68"/>
      <c r="C2007" s="141" t="s">
        <v>1123</v>
      </c>
      <c r="D2007" s="74">
        <v>1</v>
      </c>
      <c r="E2007" s="74" t="s">
        <v>17</v>
      </c>
      <c r="F2007" s="126"/>
      <c r="G2007" s="126"/>
      <c r="H2007" s="126"/>
      <c r="I2007" s="143"/>
      <c r="J2007" s="74">
        <v>1</v>
      </c>
      <c r="K2007" s="145"/>
      <c r="L2007" s="143"/>
      <c r="M2007" s="143"/>
      <c r="N2007" s="143"/>
      <c r="O2007" s="143"/>
    </row>
    <row r="2008" spans="1:15" s="138" customFormat="1" ht="24.95" customHeight="1">
      <c r="A2008" s="67">
        <v>714</v>
      </c>
      <c r="B2008" s="68"/>
      <c r="C2008" s="141" t="s">
        <v>1124</v>
      </c>
      <c r="D2008" s="74">
        <v>1</v>
      </c>
      <c r="E2008" s="74" t="s">
        <v>17</v>
      </c>
      <c r="F2008" s="126"/>
      <c r="G2008" s="126"/>
      <c r="H2008" s="126"/>
      <c r="I2008" s="143"/>
      <c r="J2008" s="74">
        <v>1</v>
      </c>
      <c r="K2008" s="145"/>
      <c r="L2008" s="143"/>
      <c r="M2008" s="143"/>
      <c r="N2008" s="143"/>
      <c r="O2008" s="143"/>
    </row>
    <row r="2009" spans="1:15" s="138" customFormat="1" ht="24.95" customHeight="1">
      <c r="A2009" s="67">
        <v>715</v>
      </c>
      <c r="B2009" s="68"/>
      <c r="C2009" s="141" t="s">
        <v>1125</v>
      </c>
      <c r="D2009" s="74">
        <v>1</v>
      </c>
      <c r="E2009" s="74" t="s">
        <v>17</v>
      </c>
      <c r="F2009" s="126"/>
      <c r="G2009" s="126"/>
      <c r="H2009" s="126"/>
      <c r="I2009" s="143"/>
      <c r="J2009" s="74">
        <v>1</v>
      </c>
      <c r="K2009" s="145"/>
      <c r="L2009" s="143"/>
      <c r="M2009" s="143"/>
      <c r="N2009" s="143"/>
      <c r="O2009" s="143"/>
    </row>
    <row r="2010" spans="1:15" s="138" customFormat="1" ht="24.95" customHeight="1">
      <c r="A2010" s="67">
        <v>716</v>
      </c>
      <c r="B2010" s="68"/>
      <c r="C2010" s="141" t="s">
        <v>1126</v>
      </c>
      <c r="D2010" s="74">
        <v>1</v>
      </c>
      <c r="E2010" s="74" t="s">
        <v>17</v>
      </c>
      <c r="F2010" s="126"/>
      <c r="G2010" s="126"/>
      <c r="H2010" s="126"/>
      <c r="I2010" s="143"/>
      <c r="J2010" s="74">
        <v>1</v>
      </c>
      <c r="K2010" s="145"/>
      <c r="L2010" s="143"/>
      <c r="M2010" s="143"/>
      <c r="N2010" s="143"/>
      <c r="O2010" s="143"/>
    </row>
    <row r="2011" spans="1:15" s="138" customFormat="1" ht="24.95" customHeight="1">
      <c r="A2011" s="67">
        <v>717</v>
      </c>
      <c r="B2011" s="68"/>
      <c r="C2011" s="141" t="s">
        <v>1127</v>
      </c>
      <c r="D2011" s="74">
        <v>1</v>
      </c>
      <c r="E2011" s="74" t="s">
        <v>17</v>
      </c>
      <c r="F2011" s="126"/>
      <c r="G2011" s="126"/>
      <c r="H2011" s="126"/>
      <c r="I2011" s="143"/>
      <c r="J2011" s="74">
        <v>1</v>
      </c>
      <c r="K2011" s="145"/>
      <c r="L2011" s="143"/>
      <c r="M2011" s="143"/>
      <c r="N2011" s="143"/>
      <c r="O2011" s="143"/>
    </row>
    <row r="2012" spans="1:15" s="138" customFormat="1" ht="24.95" customHeight="1">
      <c r="A2012" s="67">
        <v>718</v>
      </c>
      <c r="B2012" s="68"/>
      <c r="C2012" s="141" t="s">
        <v>1128</v>
      </c>
      <c r="D2012" s="74">
        <v>1</v>
      </c>
      <c r="E2012" s="74" t="s">
        <v>17</v>
      </c>
      <c r="F2012" s="126"/>
      <c r="G2012" s="126"/>
      <c r="H2012" s="126"/>
      <c r="I2012" s="143"/>
      <c r="J2012" s="74">
        <v>1</v>
      </c>
      <c r="K2012" s="145"/>
      <c r="L2012" s="143"/>
      <c r="M2012" s="143"/>
      <c r="N2012" s="143"/>
      <c r="O2012" s="143"/>
    </row>
    <row r="2013" spans="1:15" s="138" customFormat="1" ht="24.95" customHeight="1">
      <c r="A2013" s="67">
        <v>719</v>
      </c>
      <c r="B2013" s="68"/>
      <c r="C2013" s="141" t="s">
        <v>1129</v>
      </c>
      <c r="D2013" s="74">
        <v>1</v>
      </c>
      <c r="E2013" s="74" t="s">
        <v>17</v>
      </c>
      <c r="F2013" s="126"/>
      <c r="G2013" s="126"/>
      <c r="H2013" s="126"/>
      <c r="I2013" s="143"/>
      <c r="J2013" s="74">
        <v>1</v>
      </c>
      <c r="K2013" s="145"/>
      <c r="L2013" s="143"/>
      <c r="M2013" s="143"/>
      <c r="N2013" s="143"/>
      <c r="O2013" s="143"/>
    </row>
    <row r="2014" spans="1:15" s="138" customFormat="1" ht="24.95" customHeight="1">
      <c r="A2014" s="67">
        <v>720</v>
      </c>
      <c r="B2014" s="68"/>
      <c r="C2014" s="141" t="s">
        <v>1130</v>
      </c>
      <c r="D2014" s="74">
        <v>1</v>
      </c>
      <c r="E2014" s="74" t="s">
        <v>17</v>
      </c>
      <c r="F2014" s="126"/>
      <c r="G2014" s="126"/>
      <c r="H2014" s="126"/>
      <c r="I2014" s="143"/>
      <c r="J2014" s="74">
        <v>1</v>
      </c>
      <c r="K2014" s="145"/>
      <c r="L2014" s="143"/>
      <c r="M2014" s="143"/>
      <c r="N2014" s="143"/>
      <c r="O2014" s="143"/>
    </row>
    <row r="2015" spans="1:15" s="138" customFormat="1" ht="24.95" customHeight="1">
      <c r="A2015" s="67">
        <v>721</v>
      </c>
      <c r="B2015" s="68"/>
      <c r="C2015" s="141" t="s">
        <v>1131</v>
      </c>
      <c r="D2015" s="74">
        <v>1</v>
      </c>
      <c r="E2015" s="74" t="s">
        <v>17</v>
      </c>
      <c r="F2015" s="126"/>
      <c r="G2015" s="126"/>
      <c r="H2015" s="126"/>
      <c r="I2015" s="143"/>
      <c r="J2015" s="74">
        <v>1</v>
      </c>
      <c r="K2015" s="145"/>
      <c r="L2015" s="143"/>
      <c r="M2015" s="143"/>
      <c r="N2015" s="143"/>
      <c r="O2015" s="143"/>
    </row>
    <row r="2016" spans="1:15" s="138" customFormat="1" ht="24.95" customHeight="1">
      <c r="A2016" s="67">
        <v>722</v>
      </c>
      <c r="B2016" s="68"/>
      <c r="C2016" s="141" t="s">
        <v>1132</v>
      </c>
      <c r="D2016" s="74">
        <v>1</v>
      </c>
      <c r="E2016" s="74" t="s">
        <v>17</v>
      </c>
      <c r="F2016" s="126"/>
      <c r="G2016" s="126"/>
      <c r="H2016" s="126"/>
      <c r="I2016" s="143"/>
      <c r="J2016" s="74">
        <v>1</v>
      </c>
      <c r="K2016" s="143"/>
      <c r="L2016" s="143"/>
      <c r="M2016" s="143"/>
      <c r="N2016" s="143"/>
      <c r="O2016" s="143"/>
    </row>
    <row r="2017" spans="1:15" s="138" customFormat="1" ht="24.95" customHeight="1">
      <c r="A2017" s="67">
        <v>723</v>
      </c>
      <c r="B2017" s="68"/>
      <c r="C2017" s="141" t="s">
        <v>1133</v>
      </c>
      <c r="D2017" s="74">
        <v>1</v>
      </c>
      <c r="E2017" s="74" t="s">
        <v>17</v>
      </c>
      <c r="F2017" s="126"/>
      <c r="G2017" s="126"/>
      <c r="H2017" s="126"/>
      <c r="I2017" s="143"/>
      <c r="J2017" s="74">
        <v>1</v>
      </c>
      <c r="K2017" s="145"/>
      <c r="L2017" s="143"/>
      <c r="M2017" s="143"/>
      <c r="N2017" s="143"/>
      <c r="O2017" s="143"/>
    </row>
    <row r="2018" spans="1:15" s="138" customFormat="1" ht="24.95" customHeight="1">
      <c r="A2018" s="67"/>
      <c r="B2018" s="68"/>
      <c r="C2018" s="151" t="s">
        <v>1248</v>
      </c>
      <c r="D2018" s="126"/>
      <c r="E2018" s="126"/>
      <c r="F2018" s="126"/>
      <c r="G2018" s="126"/>
      <c r="H2018" s="126"/>
      <c r="I2018" s="143"/>
      <c r="J2018" s="126"/>
      <c r="K2018" s="145"/>
      <c r="L2018" s="143"/>
      <c r="M2018" s="143"/>
      <c r="N2018" s="143"/>
      <c r="O2018" s="143"/>
    </row>
    <row r="2019" spans="1:15" s="138" customFormat="1" ht="24.95" customHeight="1">
      <c r="A2019" s="67">
        <v>1</v>
      </c>
      <c r="B2019" s="68"/>
      <c r="C2019" s="141" t="s">
        <v>1134</v>
      </c>
      <c r="D2019" s="74">
        <v>1</v>
      </c>
      <c r="E2019" s="74" t="s">
        <v>17</v>
      </c>
      <c r="F2019" s="126"/>
      <c r="G2019" s="126"/>
      <c r="H2019" s="126"/>
      <c r="I2019" s="143"/>
      <c r="J2019" s="74">
        <v>1</v>
      </c>
      <c r="K2019" s="145"/>
      <c r="L2019" s="143"/>
      <c r="M2019" s="143"/>
      <c r="N2019" s="143"/>
      <c r="O2019" s="143"/>
    </row>
    <row r="2020" spans="1:15" s="138" customFormat="1" ht="24.95" customHeight="1">
      <c r="A2020" s="67">
        <v>2</v>
      </c>
      <c r="B2020" s="68"/>
      <c r="C2020" s="141" t="s">
        <v>1135</v>
      </c>
      <c r="D2020" s="74">
        <v>1</v>
      </c>
      <c r="E2020" s="74" t="s">
        <v>17</v>
      </c>
      <c r="F2020" s="126"/>
      <c r="G2020" s="126"/>
      <c r="H2020" s="126"/>
      <c r="I2020" s="143"/>
      <c r="J2020" s="74">
        <v>1</v>
      </c>
      <c r="K2020" s="145"/>
      <c r="L2020" s="143"/>
      <c r="M2020" s="143"/>
      <c r="N2020" s="143"/>
      <c r="O2020" s="143"/>
    </row>
    <row r="2021" spans="1:15" s="138" customFormat="1" ht="24.95" customHeight="1">
      <c r="A2021" s="67">
        <v>3</v>
      </c>
      <c r="B2021" s="68"/>
      <c r="C2021" s="141" t="s">
        <v>1136</v>
      </c>
      <c r="D2021" s="74">
        <v>1</v>
      </c>
      <c r="E2021" s="74" t="s">
        <v>17</v>
      </c>
      <c r="F2021" s="126"/>
      <c r="G2021" s="126"/>
      <c r="H2021" s="126"/>
      <c r="I2021" s="143"/>
      <c r="J2021" s="74">
        <v>1</v>
      </c>
      <c r="K2021" s="145"/>
      <c r="L2021" s="143"/>
      <c r="M2021" s="143"/>
      <c r="N2021" s="143"/>
      <c r="O2021" s="143"/>
    </row>
    <row r="2022" spans="1:15" s="138" customFormat="1" ht="24.95" customHeight="1">
      <c r="A2022" s="67">
        <v>4</v>
      </c>
      <c r="B2022" s="68"/>
      <c r="C2022" s="141" t="s">
        <v>1137</v>
      </c>
      <c r="D2022" s="74">
        <v>1</v>
      </c>
      <c r="E2022" s="74" t="s">
        <v>17</v>
      </c>
      <c r="F2022" s="126"/>
      <c r="G2022" s="126"/>
      <c r="H2022" s="126"/>
      <c r="I2022" s="143"/>
      <c r="J2022" s="74">
        <v>1</v>
      </c>
      <c r="K2022" s="145"/>
      <c r="L2022" s="143"/>
      <c r="M2022" s="143"/>
      <c r="N2022" s="143"/>
      <c r="O2022" s="143"/>
    </row>
    <row r="2023" spans="1:15" s="138" customFormat="1" ht="24.95" customHeight="1">
      <c r="A2023" s="67">
        <v>5</v>
      </c>
      <c r="B2023" s="68"/>
      <c r="C2023" s="141" t="s">
        <v>1138</v>
      </c>
      <c r="D2023" s="74">
        <v>1</v>
      </c>
      <c r="E2023" s="74" t="s">
        <v>17</v>
      </c>
      <c r="F2023" s="126"/>
      <c r="G2023" s="126"/>
      <c r="H2023" s="126"/>
      <c r="I2023" s="143"/>
      <c r="J2023" s="74">
        <v>1</v>
      </c>
      <c r="K2023" s="145"/>
      <c r="L2023" s="143"/>
      <c r="M2023" s="143"/>
      <c r="N2023" s="143"/>
      <c r="O2023" s="143"/>
    </row>
    <row r="2024" spans="1:15" s="138" customFormat="1" ht="24.95" customHeight="1">
      <c r="A2024" s="67">
        <v>6</v>
      </c>
      <c r="B2024" s="68"/>
      <c r="C2024" s="141" t="s">
        <v>1139</v>
      </c>
      <c r="D2024" s="74">
        <v>1</v>
      </c>
      <c r="E2024" s="74" t="s">
        <v>17</v>
      </c>
      <c r="F2024" s="126"/>
      <c r="G2024" s="126"/>
      <c r="H2024" s="126"/>
      <c r="I2024" s="143"/>
      <c r="J2024" s="74">
        <v>1</v>
      </c>
      <c r="K2024" s="145"/>
      <c r="L2024" s="143"/>
      <c r="M2024" s="143"/>
      <c r="N2024" s="143"/>
      <c r="O2024" s="143"/>
    </row>
    <row r="2025" spans="1:15" s="138" customFormat="1" ht="24.95" customHeight="1">
      <c r="A2025" s="67">
        <v>7</v>
      </c>
      <c r="B2025" s="68"/>
      <c r="C2025" s="141" t="s">
        <v>1140</v>
      </c>
      <c r="D2025" s="74">
        <v>1</v>
      </c>
      <c r="E2025" s="74" t="s">
        <v>17</v>
      </c>
      <c r="F2025" s="126"/>
      <c r="G2025" s="126"/>
      <c r="H2025" s="126"/>
      <c r="I2025" s="143"/>
      <c r="J2025" s="74">
        <v>1</v>
      </c>
      <c r="K2025" s="145"/>
      <c r="L2025" s="143"/>
      <c r="M2025" s="143"/>
      <c r="N2025" s="143"/>
      <c r="O2025" s="143"/>
    </row>
    <row r="2026" spans="1:15" s="138" customFormat="1" ht="24.95" customHeight="1">
      <c r="A2026" s="67">
        <v>8</v>
      </c>
      <c r="B2026" s="68"/>
      <c r="C2026" s="141" t="s">
        <v>1141</v>
      </c>
      <c r="D2026" s="74">
        <v>1</v>
      </c>
      <c r="E2026" s="74" t="s">
        <v>17</v>
      </c>
      <c r="F2026" s="126"/>
      <c r="G2026" s="126"/>
      <c r="H2026" s="126"/>
      <c r="I2026" s="143"/>
      <c r="J2026" s="74">
        <v>1</v>
      </c>
      <c r="K2026" s="145"/>
      <c r="L2026" s="143"/>
      <c r="M2026" s="143"/>
      <c r="N2026" s="143"/>
      <c r="O2026" s="143"/>
    </row>
    <row r="2027" spans="1:15" s="138" customFormat="1" ht="24.95" customHeight="1">
      <c r="A2027" s="67">
        <v>9</v>
      </c>
      <c r="B2027" s="68"/>
      <c r="C2027" s="141" t="s">
        <v>1142</v>
      </c>
      <c r="D2027" s="74">
        <v>1</v>
      </c>
      <c r="E2027" s="74" t="s">
        <v>17</v>
      </c>
      <c r="F2027" s="126"/>
      <c r="G2027" s="126"/>
      <c r="H2027" s="126"/>
      <c r="I2027" s="143"/>
      <c r="J2027" s="74">
        <v>1</v>
      </c>
      <c r="K2027" s="145"/>
      <c r="L2027" s="143"/>
      <c r="M2027" s="143"/>
      <c r="N2027" s="143"/>
      <c r="O2027" s="143"/>
    </row>
    <row r="2028" spans="1:15" s="138" customFormat="1" ht="24.95" customHeight="1">
      <c r="A2028" s="67">
        <v>10</v>
      </c>
      <c r="B2028" s="68"/>
      <c r="C2028" s="141" t="s">
        <v>1143</v>
      </c>
      <c r="D2028" s="74">
        <v>1</v>
      </c>
      <c r="E2028" s="74" t="s">
        <v>17</v>
      </c>
      <c r="F2028" s="126"/>
      <c r="G2028" s="126"/>
      <c r="H2028" s="126"/>
      <c r="I2028" s="143"/>
      <c r="J2028" s="74">
        <v>1</v>
      </c>
      <c r="K2028" s="145"/>
      <c r="L2028" s="143"/>
      <c r="M2028" s="143"/>
      <c r="N2028" s="143"/>
      <c r="O2028" s="146"/>
    </row>
    <row r="2029" spans="1:15" s="138" customFormat="1" ht="24.95" customHeight="1">
      <c r="A2029" s="67">
        <v>11</v>
      </c>
      <c r="B2029" s="68"/>
      <c r="C2029" s="141" t="s">
        <v>1144</v>
      </c>
      <c r="D2029" s="74">
        <v>1</v>
      </c>
      <c r="E2029" s="74" t="s">
        <v>17</v>
      </c>
      <c r="F2029" s="126"/>
      <c r="G2029" s="126"/>
      <c r="H2029" s="126"/>
      <c r="I2029" s="143"/>
      <c r="J2029" s="74">
        <v>1</v>
      </c>
      <c r="K2029" s="145"/>
      <c r="L2029" s="143"/>
      <c r="M2029" s="143"/>
      <c r="N2029" s="143"/>
      <c r="O2029" s="143"/>
    </row>
    <row r="2030" spans="1:15" s="138" customFormat="1" ht="24.95" customHeight="1">
      <c r="A2030" s="67">
        <v>12</v>
      </c>
      <c r="B2030" s="68"/>
      <c r="C2030" s="141" t="s">
        <v>1145</v>
      </c>
      <c r="D2030" s="74">
        <v>1</v>
      </c>
      <c r="E2030" s="74" t="s">
        <v>17</v>
      </c>
      <c r="F2030" s="126"/>
      <c r="G2030" s="126"/>
      <c r="H2030" s="126"/>
      <c r="I2030" s="143"/>
      <c r="J2030" s="74">
        <v>1</v>
      </c>
      <c r="K2030" s="145"/>
      <c r="L2030" s="143"/>
      <c r="M2030" s="143"/>
      <c r="N2030" s="143"/>
      <c r="O2030" s="143"/>
    </row>
    <row r="2031" spans="1:15" s="138" customFormat="1" ht="24.95" customHeight="1">
      <c r="A2031" s="67">
        <v>13</v>
      </c>
      <c r="B2031" s="68"/>
      <c r="C2031" s="141" t="s">
        <v>1146</v>
      </c>
      <c r="D2031" s="74">
        <v>1</v>
      </c>
      <c r="E2031" s="74" t="s">
        <v>17</v>
      </c>
      <c r="F2031" s="126"/>
      <c r="G2031" s="126"/>
      <c r="H2031" s="126"/>
      <c r="I2031" s="143"/>
      <c r="J2031" s="74">
        <v>1</v>
      </c>
      <c r="K2031" s="145"/>
      <c r="L2031" s="143"/>
      <c r="M2031" s="143"/>
      <c r="N2031" s="143"/>
      <c r="O2031" s="143"/>
    </row>
    <row r="2032" spans="1:15" s="138" customFormat="1" ht="24.95" customHeight="1">
      <c r="A2032" s="67">
        <v>14</v>
      </c>
      <c r="B2032" s="68"/>
      <c r="C2032" s="141" t="s">
        <v>1147</v>
      </c>
      <c r="D2032" s="74">
        <v>1</v>
      </c>
      <c r="E2032" s="74" t="s">
        <v>17</v>
      </c>
      <c r="F2032" s="126"/>
      <c r="G2032" s="126"/>
      <c r="H2032" s="126"/>
      <c r="I2032" s="143"/>
      <c r="J2032" s="74">
        <v>1</v>
      </c>
      <c r="K2032" s="145"/>
      <c r="L2032" s="143"/>
      <c r="M2032" s="143"/>
      <c r="N2032" s="143"/>
      <c r="O2032" s="143"/>
    </row>
    <row r="2033" spans="1:15" s="138" customFormat="1" ht="24.95" customHeight="1">
      <c r="A2033" s="67">
        <v>15</v>
      </c>
      <c r="B2033" s="68"/>
      <c r="C2033" s="141" t="s">
        <v>1148</v>
      </c>
      <c r="D2033" s="74">
        <v>1</v>
      </c>
      <c r="E2033" s="74" t="s">
        <v>17</v>
      </c>
      <c r="F2033" s="126"/>
      <c r="G2033" s="126"/>
      <c r="H2033" s="126"/>
      <c r="I2033" s="143"/>
      <c r="J2033" s="74">
        <v>1</v>
      </c>
      <c r="K2033" s="145"/>
      <c r="L2033" s="143"/>
      <c r="M2033" s="143"/>
      <c r="N2033" s="143"/>
      <c r="O2033" s="143"/>
    </row>
    <row r="2034" spans="1:15" s="138" customFormat="1" ht="24.95" customHeight="1">
      <c r="A2034" s="67">
        <v>16</v>
      </c>
      <c r="B2034" s="68"/>
      <c r="C2034" s="141" t="s">
        <v>1149</v>
      </c>
      <c r="D2034" s="74">
        <v>1</v>
      </c>
      <c r="E2034" s="74" t="s">
        <v>17</v>
      </c>
      <c r="F2034" s="126"/>
      <c r="G2034" s="126"/>
      <c r="H2034" s="126"/>
      <c r="I2034" s="143"/>
      <c r="J2034" s="74">
        <v>1</v>
      </c>
      <c r="K2034" s="145"/>
      <c r="L2034" s="143"/>
      <c r="M2034" s="143"/>
      <c r="N2034" s="143"/>
      <c r="O2034" s="143"/>
    </row>
    <row r="2035" spans="1:15" s="138" customFormat="1" ht="24.95" customHeight="1">
      <c r="A2035" s="67">
        <v>17</v>
      </c>
      <c r="B2035" s="68"/>
      <c r="C2035" s="141" t="s">
        <v>1150</v>
      </c>
      <c r="D2035" s="74">
        <v>1</v>
      </c>
      <c r="E2035" s="74" t="s">
        <v>17</v>
      </c>
      <c r="F2035" s="126"/>
      <c r="G2035" s="126"/>
      <c r="H2035" s="126"/>
      <c r="I2035" s="143"/>
      <c r="J2035" s="74">
        <v>1</v>
      </c>
      <c r="K2035" s="145"/>
      <c r="L2035" s="143"/>
      <c r="M2035" s="143"/>
      <c r="N2035" s="143"/>
      <c r="O2035" s="143"/>
    </row>
    <row r="2036" spans="1:15" s="138" customFormat="1" ht="24.95" customHeight="1">
      <c r="A2036" s="67">
        <v>18</v>
      </c>
      <c r="B2036" s="68"/>
      <c r="C2036" s="141" t="s">
        <v>1151</v>
      </c>
      <c r="D2036" s="74">
        <v>1</v>
      </c>
      <c r="E2036" s="74" t="s">
        <v>17</v>
      </c>
      <c r="F2036" s="126"/>
      <c r="G2036" s="126"/>
      <c r="H2036" s="126"/>
      <c r="I2036" s="143"/>
      <c r="J2036" s="74">
        <v>1</v>
      </c>
      <c r="K2036" s="145"/>
      <c r="L2036" s="143"/>
      <c r="M2036" s="143"/>
      <c r="N2036" s="143"/>
      <c r="O2036" s="146"/>
    </row>
    <row r="2037" spans="1:15" s="138" customFormat="1" ht="24.95" customHeight="1">
      <c r="A2037" s="67">
        <v>19</v>
      </c>
      <c r="B2037" s="68"/>
      <c r="C2037" s="141" t="s">
        <v>1152</v>
      </c>
      <c r="D2037" s="74">
        <v>1</v>
      </c>
      <c r="E2037" s="74" t="s">
        <v>17</v>
      </c>
      <c r="F2037" s="126"/>
      <c r="G2037" s="126"/>
      <c r="H2037" s="126"/>
      <c r="I2037" s="143"/>
      <c r="J2037" s="74">
        <v>1</v>
      </c>
      <c r="K2037" s="145"/>
      <c r="L2037" s="143"/>
      <c r="M2037" s="143"/>
      <c r="N2037" s="143"/>
      <c r="O2037" s="143"/>
    </row>
    <row r="2038" spans="1:15" s="138" customFormat="1" ht="24.95" customHeight="1">
      <c r="A2038" s="67">
        <v>20</v>
      </c>
      <c r="B2038" s="68"/>
      <c r="C2038" s="141" t="s">
        <v>1153</v>
      </c>
      <c r="D2038" s="74">
        <v>1</v>
      </c>
      <c r="E2038" s="74" t="s">
        <v>17</v>
      </c>
      <c r="F2038" s="126"/>
      <c r="G2038" s="126"/>
      <c r="H2038" s="126"/>
      <c r="I2038" s="143"/>
      <c r="J2038" s="74">
        <v>1</v>
      </c>
      <c r="K2038" s="145"/>
      <c r="L2038" s="143"/>
      <c r="M2038" s="143"/>
      <c r="N2038" s="143"/>
      <c r="O2038" s="143"/>
    </row>
    <row r="2039" spans="1:15" s="138" customFormat="1" ht="24.95" customHeight="1">
      <c r="A2039" s="67">
        <v>21</v>
      </c>
      <c r="B2039" s="68"/>
      <c r="C2039" s="141" t="s">
        <v>1154</v>
      </c>
      <c r="D2039" s="74">
        <v>1</v>
      </c>
      <c r="E2039" s="74" t="s">
        <v>17</v>
      </c>
      <c r="F2039" s="126"/>
      <c r="G2039" s="126"/>
      <c r="H2039" s="126"/>
      <c r="I2039" s="143"/>
      <c r="J2039" s="74">
        <v>1</v>
      </c>
      <c r="K2039" s="145"/>
      <c r="L2039" s="143"/>
      <c r="M2039" s="143"/>
      <c r="N2039" s="143"/>
      <c r="O2039" s="143"/>
    </row>
    <row r="2040" spans="1:15" s="138" customFormat="1" ht="24.95" customHeight="1">
      <c r="A2040" s="67">
        <v>22</v>
      </c>
      <c r="B2040" s="68"/>
      <c r="C2040" s="141" t="s">
        <v>1155</v>
      </c>
      <c r="D2040" s="74">
        <v>1</v>
      </c>
      <c r="E2040" s="74" t="s">
        <v>17</v>
      </c>
      <c r="F2040" s="126"/>
      <c r="G2040" s="126"/>
      <c r="H2040" s="126"/>
      <c r="I2040" s="143"/>
      <c r="J2040" s="74">
        <v>1</v>
      </c>
      <c r="K2040" s="145"/>
      <c r="L2040" s="143"/>
      <c r="M2040" s="143"/>
      <c r="N2040" s="143"/>
      <c r="O2040" s="143"/>
    </row>
    <row r="2041" spans="1:15" s="138" customFormat="1" ht="24.95" customHeight="1">
      <c r="A2041" s="67">
        <v>23</v>
      </c>
      <c r="B2041" s="68"/>
      <c r="C2041" s="141" t="s">
        <v>1156</v>
      </c>
      <c r="D2041" s="74">
        <v>1</v>
      </c>
      <c r="E2041" s="74" t="s">
        <v>17</v>
      </c>
      <c r="F2041" s="126"/>
      <c r="G2041" s="126"/>
      <c r="H2041" s="126"/>
      <c r="I2041" s="143"/>
      <c r="J2041" s="74">
        <v>1</v>
      </c>
      <c r="K2041" s="145"/>
      <c r="L2041" s="143"/>
      <c r="M2041" s="143"/>
      <c r="N2041" s="143"/>
      <c r="O2041" s="143"/>
    </row>
    <row r="2042" spans="1:15" s="138" customFormat="1" ht="24.95" customHeight="1">
      <c r="A2042" s="67">
        <v>24</v>
      </c>
      <c r="B2042" s="68"/>
      <c r="C2042" s="141" t="s">
        <v>1157</v>
      </c>
      <c r="D2042" s="74">
        <v>1</v>
      </c>
      <c r="E2042" s="74" t="s">
        <v>17</v>
      </c>
      <c r="F2042" s="126"/>
      <c r="G2042" s="126"/>
      <c r="H2042" s="126"/>
      <c r="I2042" s="143"/>
      <c r="J2042" s="74">
        <v>1</v>
      </c>
      <c r="K2042" s="145"/>
      <c r="L2042" s="143"/>
      <c r="M2042" s="143"/>
      <c r="N2042" s="143"/>
      <c r="O2042" s="143"/>
    </row>
    <row r="2043" spans="1:15" s="138" customFormat="1" ht="24.95" customHeight="1">
      <c r="A2043" s="67">
        <v>25</v>
      </c>
      <c r="B2043" s="68"/>
      <c r="C2043" s="141" t="s">
        <v>1158</v>
      </c>
      <c r="D2043" s="74">
        <v>1</v>
      </c>
      <c r="E2043" s="74" t="s">
        <v>17</v>
      </c>
      <c r="F2043" s="126"/>
      <c r="G2043" s="126"/>
      <c r="H2043" s="126"/>
      <c r="I2043" s="143"/>
      <c r="J2043" s="74">
        <v>1</v>
      </c>
      <c r="K2043" s="145"/>
      <c r="L2043" s="143"/>
      <c r="M2043" s="143"/>
      <c r="N2043" s="143"/>
      <c r="O2043" s="143"/>
    </row>
    <row r="2044" spans="1:15" s="138" customFormat="1" ht="24.95" customHeight="1">
      <c r="A2044" s="67">
        <v>26</v>
      </c>
      <c r="B2044" s="68"/>
      <c r="C2044" s="141" t="s">
        <v>1159</v>
      </c>
      <c r="D2044" s="74">
        <v>1</v>
      </c>
      <c r="E2044" s="74" t="s">
        <v>17</v>
      </c>
      <c r="F2044" s="126"/>
      <c r="G2044" s="126"/>
      <c r="H2044" s="126"/>
      <c r="I2044" s="143"/>
      <c r="J2044" s="74">
        <v>1</v>
      </c>
      <c r="K2044" s="145"/>
      <c r="L2044" s="143"/>
      <c r="M2044" s="143"/>
      <c r="N2044" s="143"/>
      <c r="O2044" s="143"/>
    </row>
    <row r="2045" spans="1:15" s="138" customFormat="1" ht="24.95" customHeight="1">
      <c r="A2045" s="67">
        <v>27</v>
      </c>
      <c r="B2045" s="68"/>
      <c r="C2045" s="141" t="s">
        <v>1160</v>
      </c>
      <c r="D2045" s="74">
        <v>1</v>
      </c>
      <c r="E2045" s="74" t="s">
        <v>17</v>
      </c>
      <c r="F2045" s="126"/>
      <c r="G2045" s="126"/>
      <c r="H2045" s="126"/>
      <c r="I2045" s="143"/>
      <c r="J2045" s="74">
        <v>1</v>
      </c>
      <c r="K2045" s="145"/>
      <c r="L2045" s="143"/>
      <c r="M2045" s="143"/>
      <c r="N2045" s="143"/>
      <c r="O2045" s="143"/>
    </row>
    <row r="2046" spans="1:15" s="138" customFormat="1" ht="24.95" customHeight="1">
      <c r="A2046" s="67">
        <v>28</v>
      </c>
      <c r="B2046" s="68"/>
      <c r="C2046" s="141" t="s">
        <v>1161</v>
      </c>
      <c r="D2046" s="74">
        <v>1</v>
      </c>
      <c r="E2046" s="74" t="s">
        <v>17</v>
      </c>
      <c r="F2046" s="126"/>
      <c r="G2046" s="126"/>
      <c r="H2046" s="126"/>
      <c r="I2046" s="143"/>
      <c r="J2046" s="74">
        <v>1</v>
      </c>
      <c r="K2046" s="145"/>
      <c r="L2046" s="143"/>
      <c r="M2046" s="143"/>
      <c r="N2046" s="143"/>
      <c r="O2046" s="143"/>
    </row>
    <row r="2047" spans="1:15" s="138" customFormat="1" ht="24.95" customHeight="1">
      <c r="A2047" s="67">
        <v>29</v>
      </c>
      <c r="B2047" s="68"/>
      <c r="C2047" s="141" t="s">
        <v>1162</v>
      </c>
      <c r="D2047" s="74">
        <v>1</v>
      </c>
      <c r="E2047" s="74" t="s">
        <v>17</v>
      </c>
      <c r="F2047" s="126"/>
      <c r="G2047" s="126"/>
      <c r="H2047" s="126"/>
      <c r="I2047" s="143"/>
      <c r="J2047" s="74">
        <v>1</v>
      </c>
      <c r="K2047" s="145"/>
      <c r="L2047" s="143"/>
      <c r="M2047" s="143"/>
      <c r="N2047" s="143"/>
      <c r="O2047" s="143"/>
    </row>
    <row r="2048" spans="1:15" s="138" customFormat="1" ht="24.95" customHeight="1">
      <c r="A2048" s="67">
        <v>30</v>
      </c>
      <c r="B2048" s="68"/>
      <c r="C2048" s="141" t="s">
        <v>1163</v>
      </c>
      <c r="D2048" s="74">
        <v>1</v>
      </c>
      <c r="E2048" s="74" t="s">
        <v>17</v>
      </c>
      <c r="F2048" s="126"/>
      <c r="G2048" s="126"/>
      <c r="H2048" s="126"/>
      <c r="I2048" s="143"/>
      <c r="J2048" s="74">
        <v>1</v>
      </c>
      <c r="K2048" s="145"/>
      <c r="L2048" s="143"/>
      <c r="M2048" s="143"/>
      <c r="N2048" s="143"/>
      <c r="O2048" s="143"/>
    </row>
    <row r="2049" spans="1:15" s="138" customFormat="1" ht="24.95" customHeight="1">
      <c r="A2049" s="67">
        <v>31</v>
      </c>
      <c r="B2049" s="68"/>
      <c r="C2049" s="141" t="s">
        <v>1164</v>
      </c>
      <c r="D2049" s="74">
        <v>1</v>
      </c>
      <c r="E2049" s="74" t="s">
        <v>17</v>
      </c>
      <c r="F2049" s="126"/>
      <c r="G2049" s="126"/>
      <c r="H2049" s="126"/>
      <c r="I2049" s="143"/>
      <c r="J2049" s="74">
        <v>1</v>
      </c>
      <c r="K2049" s="145"/>
      <c r="L2049" s="143"/>
      <c r="M2049" s="143"/>
      <c r="N2049" s="143"/>
      <c r="O2049" s="143"/>
    </row>
    <row r="2050" spans="1:15" s="138" customFormat="1" ht="24.95" customHeight="1">
      <c r="A2050" s="67">
        <v>32</v>
      </c>
      <c r="B2050" s="68"/>
      <c r="C2050" s="141" t="s">
        <v>1165</v>
      </c>
      <c r="D2050" s="74">
        <v>1</v>
      </c>
      <c r="E2050" s="74" t="s">
        <v>17</v>
      </c>
      <c r="F2050" s="126"/>
      <c r="G2050" s="126"/>
      <c r="H2050" s="126"/>
      <c r="I2050" s="143"/>
      <c r="J2050" s="74">
        <v>1</v>
      </c>
      <c r="K2050" s="145"/>
      <c r="L2050" s="143"/>
      <c r="M2050" s="143"/>
      <c r="N2050" s="143"/>
      <c r="O2050" s="143"/>
    </row>
    <row r="2051" spans="1:15" s="138" customFormat="1" ht="24.95" customHeight="1">
      <c r="A2051" s="67">
        <v>33</v>
      </c>
      <c r="B2051" s="68"/>
      <c r="C2051" s="141" t="s">
        <v>1166</v>
      </c>
      <c r="D2051" s="74">
        <v>1</v>
      </c>
      <c r="E2051" s="74" t="s">
        <v>17</v>
      </c>
      <c r="F2051" s="126"/>
      <c r="G2051" s="126"/>
      <c r="H2051" s="126"/>
      <c r="I2051" s="143"/>
      <c r="J2051" s="74">
        <v>1</v>
      </c>
      <c r="K2051" s="145"/>
      <c r="L2051" s="143"/>
      <c r="M2051" s="143"/>
      <c r="N2051" s="143"/>
      <c r="O2051" s="143"/>
    </row>
    <row r="2052" spans="1:15" s="138" customFormat="1" ht="24.95" customHeight="1">
      <c r="A2052" s="67">
        <v>34</v>
      </c>
      <c r="B2052" s="68"/>
      <c r="C2052" s="141" t="s">
        <v>1167</v>
      </c>
      <c r="D2052" s="74">
        <v>1</v>
      </c>
      <c r="E2052" s="74" t="s">
        <v>17</v>
      </c>
      <c r="F2052" s="126"/>
      <c r="G2052" s="126"/>
      <c r="H2052" s="126"/>
      <c r="I2052" s="143"/>
      <c r="J2052" s="74">
        <v>1</v>
      </c>
      <c r="K2052" s="145"/>
      <c r="L2052" s="143"/>
      <c r="M2052" s="143"/>
      <c r="N2052" s="143"/>
      <c r="O2052" s="143"/>
    </row>
    <row r="2053" spans="1:15" s="138" customFormat="1" ht="24.95" customHeight="1">
      <c r="A2053" s="67">
        <v>35</v>
      </c>
      <c r="B2053" s="68"/>
      <c r="C2053" s="141" t="s">
        <v>1168</v>
      </c>
      <c r="D2053" s="74">
        <v>1</v>
      </c>
      <c r="E2053" s="74" t="s">
        <v>17</v>
      </c>
      <c r="F2053" s="126"/>
      <c r="G2053" s="126"/>
      <c r="H2053" s="126"/>
      <c r="I2053" s="143"/>
      <c r="J2053" s="74">
        <v>1</v>
      </c>
      <c r="K2053" s="145"/>
      <c r="L2053" s="143"/>
      <c r="M2053" s="143"/>
      <c r="N2053" s="143"/>
      <c r="O2053" s="143"/>
    </row>
    <row r="2054" spans="1:15" s="138" customFormat="1" ht="24.95" customHeight="1">
      <c r="A2054" s="67">
        <v>36</v>
      </c>
      <c r="B2054" s="68"/>
      <c r="C2054" s="141" t="s">
        <v>1169</v>
      </c>
      <c r="D2054" s="74">
        <v>1</v>
      </c>
      <c r="E2054" s="74" t="s">
        <v>17</v>
      </c>
      <c r="F2054" s="126"/>
      <c r="G2054" s="126"/>
      <c r="H2054" s="126"/>
      <c r="I2054" s="143"/>
      <c r="J2054" s="74">
        <v>1</v>
      </c>
      <c r="K2054" s="145"/>
      <c r="L2054" s="143"/>
      <c r="M2054" s="143"/>
      <c r="N2054" s="143"/>
      <c r="O2054" s="143"/>
    </row>
    <row r="2055" spans="1:15" s="138" customFormat="1" ht="24.95" customHeight="1">
      <c r="A2055" s="67">
        <v>37</v>
      </c>
      <c r="B2055" s="68"/>
      <c r="C2055" s="141" t="s">
        <v>1170</v>
      </c>
      <c r="D2055" s="74">
        <v>1</v>
      </c>
      <c r="E2055" s="74" t="s">
        <v>17</v>
      </c>
      <c r="F2055" s="126"/>
      <c r="G2055" s="126"/>
      <c r="H2055" s="126"/>
      <c r="I2055" s="143"/>
      <c r="J2055" s="74">
        <v>1</v>
      </c>
      <c r="K2055" s="145"/>
      <c r="L2055" s="143"/>
      <c r="M2055" s="143"/>
      <c r="N2055" s="143"/>
      <c r="O2055" s="143"/>
    </row>
    <row r="2056" spans="1:15" s="138" customFormat="1" ht="24.95" customHeight="1">
      <c r="A2056" s="67">
        <v>38</v>
      </c>
      <c r="B2056" s="68"/>
      <c r="C2056" s="141" t="s">
        <v>1171</v>
      </c>
      <c r="D2056" s="74">
        <v>1</v>
      </c>
      <c r="E2056" s="74" t="s">
        <v>17</v>
      </c>
      <c r="F2056" s="126"/>
      <c r="G2056" s="126"/>
      <c r="H2056" s="126"/>
      <c r="I2056" s="143"/>
      <c r="J2056" s="74">
        <v>1</v>
      </c>
      <c r="K2056" s="145"/>
      <c r="L2056" s="143"/>
      <c r="M2056" s="143"/>
      <c r="N2056" s="143"/>
      <c r="O2056" s="143"/>
    </row>
    <row r="2057" spans="1:15" s="138" customFormat="1" ht="24.95" customHeight="1">
      <c r="A2057" s="67">
        <v>39</v>
      </c>
      <c r="B2057" s="68"/>
      <c r="C2057" s="141" t="s">
        <v>1172</v>
      </c>
      <c r="D2057" s="74">
        <v>1</v>
      </c>
      <c r="E2057" s="74" t="s">
        <v>17</v>
      </c>
      <c r="F2057" s="126"/>
      <c r="G2057" s="126"/>
      <c r="H2057" s="126"/>
      <c r="I2057" s="143"/>
      <c r="J2057" s="74">
        <v>1</v>
      </c>
      <c r="K2057" s="145"/>
      <c r="L2057" s="143"/>
      <c r="M2057" s="143"/>
      <c r="N2057" s="143"/>
      <c r="O2057" s="143"/>
    </row>
    <row r="2058" spans="1:15" s="138" customFormat="1" ht="24.95" customHeight="1">
      <c r="A2058" s="67">
        <v>40</v>
      </c>
      <c r="B2058" s="68"/>
      <c r="C2058" s="141" t="s">
        <v>1173</v>
      </c>
      <c r="D2058" s="74">
        <v>1</v>
      </c>
      <c r="E2058" s="74" t="s">
        <v>17</v>
      </c>
      <c r="F2058" s="126"/>
      <c r="G2058" s="126"/>
      <c r="H2058" s="126"/>
      <c r="I2058" s="143"/>
      <c r="J2058" s="74">
        <v>1</v>
      </c>
      <c r="K2058" s="145"/>
      <c r="L2058" s="143"/>
      <c r="M2058" s="143"/>
      <c r="N2058" s="143"/>
      <c r="O2058" s="143"/>
    </row>
    <row r="2059" spans="1:15" s="138" customFormat="1" ht="24.95" customHeight="1">
      <c r="A2059" s="67">
        <v>41</v>
      </c>
      <c r="B2059" s="68"/>
      <c r="C2059" s="141" t="s">
        <v>1174</v>
      </c>
      <c r="D2059" s="74">
        <v>1</v>
      </c>
      <c r="E2059" s="74" t="s">
        <v>17</v>
      </c>
      <c r="F2059" s="126"/>
      <c r="G2059" s="126"/>
      <c r="H2059" s="126"/>
      <c r="I2059" s="143"/>
      <c r="J2059" s="74">
        <v>1</v>
      </c>
      <c r="K2059" s="145"/>
      <c r="L2059" s="143"/>
      <c r="M2059" s="143"/>
      <c r="N2059" s="143"/>
      <c r="O2059" s="143"/>
    </row>
    <row r="2060" spans="1:15" s="138" customFormat="1" ht="24.95" customHeight="1">
      <c r="A2060" s="67">
        <v>42</v>
      </c>
      <c r="B2060" s="68"/>
      <c r="C2060" s="141" t="s">
        <v>1175</v>
      </c>
      <c r="D2060" s="74">
        <v>1</v>
      </c>
      <c r="E2060" s="74" t="s">
        <v>17</v>
      </c>
      <c r="F2060" s="126"/>
      <c r="G2060" s="126"/>
      <c r="H2060" s="126"/>
      <c r="I2060" s="143"/>
      <c r="J2060" s="74">
        <v>1</v>
      </c>
      <c r="K2060" s="145"/>
      <c r="L2060" s="143"/>
      <c r="M2060" s="143"/>
      <c r="N2060" s="143"/>
      <c r="O2060" s="143"/>
    </row>
    <row r="2061" spans="1:15" s="138" customFormat="1" ht="24.95" customHeight="1">
      <c r="A2061" s="67">
        <v>43</v>
      </c>
      <c r="B2061" s="68"/>
      <c r="C2061" s="141" t="s">
        <v>1176</v>
      </c>
      <c r="D2061" s="74">
        <v>1</v>
      </c>
      <c r="E2061" s="74" t="s">
        <v>17</v>
      </c>
      <c r="F2061" s="126"/>
      <c r="G2061" s="126"/>
      <c r="H2061" s="126"/>
      <c r="I2061" s="143"/>
      <c r="J2061" s="74">
        <v>1</v>
      </c>
      <c r="K2061" s="145"/>
      <c r="L2061" s="143"/>
      <c r="M2061" s="143"/>
      <c r="N2061" s="143"/>
      <c r="O2061" s="143"/>
    </row>
    <row r="2062" spans="1:15" s="138" customFormat="1" ht="24.95" customHeight="1">
      <c r="A2062" s="67">
        <v>44</v>
      </c>
      <c r="B2062" s="68"/>
      <c r="C2062" s="141" t="s">
        <v>1177</v>
      </c>
      <c r="D2062" s="74">
        <v>1</v>
      </c>
      <c r="E2062" s="74" t="s">
        <v>17</v>
      </c>
      <c r="F2062" s="126"/>
      <c r="G2062" s="126"/>
      <c r="H2062" s="126"/>
      <c r="I2062" s="143"/>
      <c r="J2062" s="74">
        <v>1</v>
      </c>
      <c r="K2062" s="145"/>
      <c r="L2062" s="143"/>
      <c r="M2062" s="143"/>
      <c r="N2062" s="143"/>
      <c r="O2062" s="143"/>
    </row>
    <row r="2063" spans="1:15" s="138" customFormat="1" ht="24.95" hidden="1" customHeight="1">
      <c r="A2063" s="67">
        <v>45</v>
      </c>
      <c r="B2063" s="68"/>
      <c r="C2063" s="141" t="s">
        <v>1178</v>
      </c>
      <c r="D2063" s="74">
        <v>1</v>
      </c>
      <c r="E2063" s="74" t="s">
        <v>17</v>
      </c>
      <c r="F2063" s="126"/>
      <c r="G2063" s="126"/>
      <c r="H2063" s="126"/>
      <c r="I2063" s="143"/>
      <c r="J2063" s="74">
        <v>1</v>
      </c>
      <c r="K2063" s="145"/>
      <c r="L2063" s="143"/>
      <c r="M2063" s="143"/>
      <c r="N2063" s="143"/>
      <c r="O2063" s="143"/>
    </row>
    <row r="2064" spans="1:15" s="138" customFormat="1" ht="24.95" hidden="1" customHeight="1">
      <c r="A2064" s="67">
        <v>46</v>
      </c>
      <c r="B2064" s="68"/>
      <c r="C2064" s="141" t="s">
        <v>1179</v>
      </c>
      <c r="D2064" s="74">
        <v>1</v>
      </c>
      <c r="E2064" s="74" t="s">
        <v>17</v>
      </c>
      <c r="F2064" s="126"/>
      <c r="G2064" s="126"/>
      <c r="H2064" s="126"/>
      <c r="I2064" s="143"/>
      <c r="J2064" s="74">
        <v>1</v>
      </c>
      <c r="K2064" s="145"/>
      <c r="L2064" s="143"/>
      <c r="M2064" s="143"/>
      <c r="N2064" s="143"/>
      <c r="O2064" s="143"/>
    </row>
    <row r="2065" spans="1:15" s="138" customFormat="1" ht="24.95" hidden="1" customHeight="1">
      <c r="A2065" s="67">
        <v>47</v>
      </c>
      <c r="B2065" s="68"/>
      <c r="C2065" s="141" t="s">
        <v>1180</v>
      </c>
      <c r="D2065" s="74">
        <v>1</v>
      </c>
      <c r="E2065" s="74" t="s">
        <v>17</v>
      </c>
      <c r="F2065" s="126"/>
      <c r="G2065" s="126"/>
      <c r="H2065" s="126"/>
      <c r="I2065" s="143"/>
      <c r="J2065" s="74">
        <v>1</v>
      </c>
      <c r="K2065" s="145"/>
      <c r="L2065" s="143"/>
      <c r="M2065" s="143"/>
      <c r="N2065" s="143"/>
      <c r="O2065" s="143"/>
    </row>
    <row r="2066" spans="1:15" s="138" customFormat="1" ht="24.95" customHeight="1">
      <c r="A2066" s="67">
        <v>48</v>
      </c>
      <c r="B2066" s="68"/>
      <c r="C2066" s="141" t="s">
        <v>1177</v>
      </c>
      <c r="D2066" s="74">
        <v>1</v>
      </c>
      <c r="E2066" s="74" t="s">
        <v>17</v>
      </c>
      <c r="F2066" s="126"/>
      <c r="G2066" s="126"/>
      <c r="H2066" s="126"/>
      <c r="I2066" s="143"/>
      <c r="J2066" s="74">
        <v>1</v>
      </c>
      <c r="K2066" s="145"/>
      <c r="L2066" s="143"/>
      <c r="M2066" s="143"/>
      <c r="N2066" s="143"/>
      <c r="O2066" s="143"/>
    </row>
    <row r="2067" spans="1:15" s="138" customFormat="1" ht="24.95" customHeight="1">
      <c r="A2067" s="67">
        <v>49</v>
      </c>
      <c r="B2067" s="68"/>
      <c r="C2067" s="141" t="s">
        <v>1179</v>
      </c>
      <c r="D2067" s="74">
        <v>1</v>
      </c>
      <c r="E2067" s="74" t="s">
        <v>17</v>
      </c>
      <c r="F2067" s="126"/>
      <c r="G2067" s="126"/>
      <c r="H2067" s="126"/>
      <c r="I2067" s="143"/>
      <c r="J2067" s="74">
        <v>1</v>
      </c>
      <c r="K2067" s="145"/>
      <c r="L2067" s="143"/>
      <c r="M2067" s="143"/>
      <c r="N2067" s="143"/>
      <c r="O2067" s="143"/>
    </row>
    <row r="2068" spans="1:15" s="138" customFormat="1" ht="24.95" customHeight="1">
      <c r="A2068" s="67">
        <v>50</v>
      </c>
      <c r="B2068" s="68"/>
      <c r="C2068" s="141" t="s">
        <v>1181</v>
      </c>
      <c r="D2068" s="74">
        <v>1</v>
      </c>
      <c r="E2068" s="74" t="s">
        <v>17</v>
      </c>
      <c r="F2068" s="126"/>
      <c r="G2068" s="126"/>
      <c r="H2068" s="126"/>
      <c r="I2068" s="143"/>
      <c r="J2068" s="74">
        <v>1</v>
      </c>
      <c r="K2068" s="145"/>
      <c r="L2068" s="143"/>
      <c r="M2068" s="143"/>
      <c r="N2068" s="143"/>
      <c r="O2068" s="143"/>
    </row>
    <row r="2069" spans="1:15" s="138" customFormat="1" ht="24.95" customHeight="1">
      <c r="A2069" s="67">
        <v>51</v>
      </c>
      <c r="B2069" s="68"/>
      <c r="C2069" s="141" t="s">
        <v>1182</v>
      </c>
      <c r="D2069" s="74">
        <v>1</v>
      </c>
      <c r="E2069" s="74" t="s">
        <v>17</v>
      </c>
      <c r="F2069" s="126"/>
      <c r="G2069" s="126"/>
      <c r="H2069" s="126"/>
      <c r="I2069" s="143"/>
      <c r="J2069" s="74">
        <v>1</v>
      </c>
      <c r="K2069" s="145"/>
      <c r="L2069" s="143"/>
      <c r="M2069" s="143"/>
      <c r="N2069" s="143"/>
      <c r="O2069" s="143"/>
    </row>
    <row r="2070" spans="1:15" s="138" customFormat="1" ht="24.95" customHeight="1">
      <c r="A2070" s="67">
        <v>52</v>
      </c>
      <c r="B2070" s="68"/>
      <c r="C2070" s="141" t="s">
        <v>1183</v>
      </c>
      <c r="D2070" s="74">
        <v>1</v>
      </c>
      <c r="E2070" s="74" t="s">
        <v>17</v>
      </c>
      <c r="F2070" s="126"/>
      <c r="G2070" s="126"/>
      <c r="H2070" s="126"/>
      <c r="I2070" s="143"/>
      <c r="J2070" s="74">
        <v>1</v>
      </c>
      <c r="K2070" s="145"/>
      <c r="L2070" s="143"/>
      <c r="M2070" s="143"/>
      <c r="N2070" s="143"/>
      <c r="O2070" s="143"/>
    </row>
    <row r="2071" spans="1:15" s="138" customFormat="1" ht="24.95" customHeight="1">
      <c r="A2071" s="67">
        <v>53</v>
      </c>
      <c r="B2071" s="68"/>
      <c r="C2071" s="141" t="s">
        <v>1164</v>
      </c>
      <c r="D2071" s="74">
        <v>1</v>
      </c>
      <c r="E2071" s="74" t="s">
        <v>17</v>
      </c>
      <c r="F2071" s="126"/>
      <c r="G2071" s="126"/>
      <c r="H2071" s="126"/>
      <c r="I2071" s="143"/>
      <c r="J2071" s="74">
        <v>1</v>
      </c>
      <c r="K2071" s="145"/>
      <c r="L2071" s="143"/>
      <c r="M2071" s="143"/>
      <c r="N2071" s="143"/>
      <c r="O2071" s="143"/>
    </row>
    <row r="2072" spans="1:15" s="138" customFormat="1" ht="24.95" customHeight="1">
      <c r="A2072" s="67">
        <v>54</v>
      </c>
      <c r="B2072" s="68"/>
      <c r="C2072" s="141" t="s">
        <v>1165</v>
      </c>
      <c r="D2072" s="74">
        <v>1</v>
      </c>
      <c r="E2072" s="74" t="s">
        <v>17</v>
      </c>
      <c r="F2072" s="126"/>
      <c r="G2072" s="126"/>
      <c r="H2072" s="126"/>
      <c r="I2072" s="143"/>
      <c r="J2072" s="74">
        <v>1</v>
      </c>
      <c r="K2072" s="145"/>
      <c r="L2072" s="143"/>
      <c r="M2072" s="143"/>
      <c r="N2072" s="143"/>
      <c r="O2072" s="143"/>
    </row>
    <row r="2073" spans="1:15" s="138" customFormat="1" ht="24.95" customHeight="1">
      <c r="A2073" s="67">
        <v>55</v>
      </c>
      <c r="B2073" s="68"/>
      <c r="C2073" s="141" t="s">
        <v>1184</v>
      </c>
      <c r="D2073" s="74">
        <v>1</v>
      </c>
      <c r="E2073" s="74" t="s">
        <v>17</v>
      </c>
      <c r="F2073" s="126"/>
      <c r="G2073" s="126"/>
      <c r="H2073" s="126"/>
      <c r="I2073" s="143"/>
      <c r="J2073" s="74">
        <v>1</v>
      </c>
      <c r="K2073" s="145"/>
      <c r="L2073" s="143"/>
      <c r="M2073" s="143"/>
      <c r="N2073" s="143"/>
      <c r="O2073" s="143"/>
    </row>
    <row r="2074" spans="1:15" s="138" customFormat="1" ht="24.95" customHeight="1">
      <c r="A2074" s="67">
        <v>56</v>
      </c>
      <c r="B2074" s="68"/>
      <c r="C2074" s="141" t="s">
        <v>1185</v>
      </c>
      <c r="D2074" s="74">
        <v>1</v>
      </c>
      <c r="E2074" s="74" t="s">
        <v>17</v>
      </c>
      <c r="F2074" s="126"/>
      <c r="G2074" s="126"/>
      <c r="H2074" s="126"/>
      <c r="I2074" s="143"/>
      <c r="J2074" s="74">
        <v>1</v>
      </c>
      <c r="K2074" s="145"/>
      <c r="L2074" s="143"/>
      <c r="M2074" s="143"/>
      <c r="N2074" s="143"/>
      <c r="O2074" s="143"/>
    </row>
    <row r="2075" spans="1:15" s="138" customFormat="1" ht="24.95" customHeight="1">
      <c r="A2075" s="67">
        <v>57</v>
      </c>
      <c r="B2075" s="68"/>
      <c r="C2075" s="141" t="s">
        <v>1186</v>
      </c>
      <c r="D2075" s="74">
        <v>1</v>
      </c>
      <c r="E2075" s="74" t="s">
        <v>17</v>
      </c>
      <c r="F2075" s="126"/>
      <c r="G2075" s="126"/>
      <c r="H2075" s="126"/>
      <c r="I2075" s="143"/>
      <c r="J2075" s="74">
        <v>1</v>
      </c>
      <c r="K2075" s="145"/>
      <c r="L2075" s="143"/>
      <c r="M2075" s="143"/>
      <c r="N2075" s="143"/>
      <c r="O2075" s="143"/>
    </row>
    <row r="2076" spans="1:15" s="138" customFormat="1" ht="24.95" customHeight="1">
      <c r="A2076" s="67">
        <v>58</v>
      </c>
      <c r="B2076" s="68"/>
      <c r="C2076" s="141" t="s">
        <v>1187</v>
      </c>
      <c r="D2076" s="74">
        <v>1</v>
      </c>
      <c r="E2076" s="74" t="s">
        <v>17</v>
      </c>
      <c r="F2076" s="126"/>
      <c r="G2076" s="126"/>
      <c r="H2076" s="126"/>
      <c r="I2076" s="143"/>
      <c r="J2076" s="74">
        <v>1</v>
      </c>
      <c r="K2076" s="145"/>
      <c r="L2076" s="143"/>
      <c r="M2076" s="143"/>
      <c r="N2076" s="143"/>
      <c r="O2076" s="143"/>
    </row>
    <row r="2077" spans="1:15" s="138" customFormat="1" ht="24.95" customHeight="1">
      <c r="A2077" s="67">
        <v>59</v>
      </c>
      <c r="B2077" s="68"/>
      <c r="C2077" s="141" t="s">
        <v>1188</v>
      </c>
      <c r="D2077" s="74">
        <v>1</v>
      </c>
      <c r="E2077" s="74" t="s">
        <v>17</v>
      </c>
      <c r="F2077" s="126"/>
      <c r="G2077" s="126"/>
      <c r="H2077" s="126"/>
      <c r="I2077" s="143"/>
      <c r="J2077" s="74">
        <v>1</v>
      </c>
      <c r="K2077" s="145"/>
      <c r="L2077" s="143"/>
      <c r="M2077" s="143"/>
      <c r="N2077" s="143"/>
      <c r="O2077" s="143"/>
    </row>
    <row r="2078" spans="1:15" s="138" customFormat="1" ht="24.95" customHeight="1">
      <c r="A2078" s="67">
        <v>60</v>
      </c>
      <c r="B2078" s="68"/>
      <c r="C2078" s="141" t="s">
        <v>1189</v>
      </c>
      <c r="D2078" s="74">
        <v>1</v>
      </c>
      <c r="E2078" s="74" t="s">
        <v>17</v>
      </c>
      <c r="F2078" s="126"/>
      <c r="G2078" s="126"/>
      <c r="H2078" s="126"/>
      <c r="I2078" s="143"/>
      <c r="J2078" s="74">
        <v>1</v>
      </c>
      <c r="K2078" s="145"/>
      <c r="L2078" s="143"/>
      <c r="M2078" s="143"/>
      <c r="N2078" s="143"/>
      <c r="O2078" s="143"/>
    </row>
    <row r="2079" spans="1:15" s="138" customFormat="1" ht="24.95" customHeight="1">
      <c r="A2079" s="67">
        <v>61</v>
      </c>
      <c r="B2079" s="68"/>
      <c r="C2079" s="141" t="s">
        <v>1190</v>
      </c>
      <c r="D2079" s="74">
        <v>1</v>
      </c>
      <c r="E2079" s="74" t="s">
        <v>17</v>
      </c>
      <c r="F2079" s="126"/>
      <c r="G2079" s="126"/>
      <c r="H2079" s="126"/>
      <c r="I2079" s="143"/>
      <c r="J2079" s="74">
        <v>1</v>
      </c>
      <c r="K2079" s="145"/>
      <c r="L2079" s="143"/>
      <c r="M2079" s="143"/>
      <c r="N2079" s="143"/>
      <c r="O2079" s="143"/>
    </row>
    <row r="2080" spans="1:15" s="138" customFormat="1" ht="24.95" customHeight="1">
      <c r="A2080" s="67">
        <v>62</v>
      </c>
      <c r="B2080" s="68"/>
      <c r="C2080" s="141" t="s">
        <v>1191</v>
      </c>
      <c r="D2080" s="74">
        <v>1</v>
      </c>
      <c r="E2080" s="74" t="s">
        <v>17</v>
      </c>
      <c r="F2080" s="126"/>
      <c r="G2080" s="126"/>
      <c r="H2080" s="126"/>
      <c r="I2080" s="143"/>
      <c r="J2080" s="74">
        <v>1</v>
      </c>
      <c r="K2080" s="145"/>
      <c r="L2080" s="143"/>
      <c r="M2080" s="143"/>
      <c r="N2080" s="143"/>
      <c r="O2080" s="143"/>
    </row>
    <row r="2081" spans="1:15" s="138" customFormat="1" ht="24.95" customHeight="1">
      <c r="A2081" s="67">
        <v>63</v>
      </c>
      <c r="B2081" s="68"/>
      <c r="C2081" s="141" t="s">
        <v>1192</v>
      </c>
      <c r="D2081" s="74">
        <v>1</v>
      </c>
      <c r="E2081" s="74" t="s">
        <v>17</v>
      </c>
      <c r="F2081" s="126"/>
      <c r="G2081" s="126"/>
      <c r="H2081" s="126"/>
      <c r="I2081" s="143"/>
      <c r="J2081" s="74">
        <v>1</v>
      </c>
      <c r="K2081" s="145"/>
      <c r="L2081" s="143"/>
      <c r="M2081" s="143"/>
      <c r="N2081" s="143"/>
      <c r="O2081" s="143"/>
    </row>
    <row r="2082" spans="1:15" s="138" customFormat="1" ht="24.95" customHeight="1">
      <c r="A2082" s="67">
        <v>64</v>
      </c>
      <c r="B2082" s="68"/>
      <c r="C2082" s="141" t="s">
        <v>1193</v>
      </c>
      <c r="D2082" s="74">
        <v>1</v>
      </c>
      <c r="E2082" s="74" t="s">
        <v>17</v>
      </c>
      <c r="F2082" s="126"/>
      <c r="G2082" s="126"/>
      <c r="H2082" s="126"/>
      <c r="I2082" s="143"/>
      <c r="J2082" s="74">
        <v>1</v>
      </c>
      <c r="K2082" s="145"/>
      <c r="L2082" s="143"/>
      <c r="M2082" s="143"/>
      <c r="N2082" s="143"/>
      <c r="O2082" s="143"/>
    </row>
    <row r="2083" spans="1:15" s="138" customFormat="1" ht="24.95" customHeight="1">
      <c r="A2083" s="67">
        <v>65</v>
      </c>
      <c r="B2083" s="68"/>
      <c r="C2083" s="141" t="s">
        <v>1194</v>
      </c>
      <c r="D2083" s="74">
        <v>1</v>
      </c>
      <c r="E2083" s="74" t="s">
        <v>17</v>
      </c>
      <c r="F2083" s="126"/>
      <c r="G2083" s="126"/>
      <c r="H2083" s="126"/>
      <c r="I2083" s="143"/>
      <c r="J2083" s="74">
        <v>1</v>
      </c>
      <c r="K2083" s="145"/>
      <c r="L2083" s="143"/>
      <c r="M2083" s="143"/>
      <c r="N2083" s="143"/>
      <c r="O2083" s="143"/>
    </row>
    <row r="2084" spans="1:15" s="138" customFormat="1" ht="24.95" customHeight="1">
      <c r="A2084" s="67">
        <v>66</v>
      </c>
      <c r="B2084" s="68"/>
      <c r="C2084" s="141" t="s">
        <v>1195</v>
      </c>
      <c r="D2084" s="74">
        <v>1</v>
      </c>
      <c r="E2084" s="74" t="s">
        <v>17</v>
      </c>
      <c r="F2084" s="126"/>
      <c r="G2084" s="126"/>
      <c r="H2084" s="126"/>
      <c r="I2084" s="143"/>
      <c r="J2084" s="74">
        <v>1</v>
      </c>
      <c r="K2084" s="145"/>
      <c r="L2084" s="143"/>
      <c r="M2084" s="143"/>
      <c r="N2084" s="143"/>
      <c r="O2084" s="143"/>
    </row>
    <row r="2085" spans="1:15" s="138" customFormat="1" ht="24.95" customHeight="1">
      <c r="A2085" s="67">
        <v>67</v>
      </c>
      <c r="B2085" s="68"/>
      <c r="C2085" s="141" t="s">
        <v>1196</v>
      </c>
      <c r="D2085" s="74">
        <v>1</v>
      </c>
      <c r="E2085" s="74" t="s">
        <v>17</v>
      </c>
      <c r="F2085" s="126"/>
      <c r="G2085" s="126"/>
      <c r="H2085" s="126"/>
      <c r="I2085" s="143"/>
      <c r="J2085" s="74">
        <v>1</v>
      </c>
      <c r="K2085" s="145"/>
      <c r="L2085" s="143"/>
      <c r="M2085" s="143"/>
      <c r="N2085" s="143"/>
      <c r="O2085" s="143"/>
    </row>
    <row r="2086" spans="1:15" s="138" customFormat="1" ht="24.95" customHeight="1">
      <c r="A2086" s="67">
        <v>68</v>
      </c>
      <c r="B2086" s="68"/>
      <c r="C2086" s="141" t="s">
        <v>1197</v>
      </c>
      <c r="D2086" s="74">
        <v>1</v>
      </c>
      <c r="E2086" s="74" t="s">
        <v>17</v>
      </c>
      <c r="F2086" s="126"/>
      <c r="G2086" s="126"/>
      <c r="H2086" s="126"/>
      <c r="I2086" s="143"/>
      <c r="J2086" s="74">
        <v>1</v>
      </c>
      <c r="K2086" s="145"/>
      <c r="L2086" s="143"/>
      <c r="M2086" s="143"/>
      <c r="N2086" s="143"/>
      <c r="O2086" s="143"/>
    </row>
    <row r="2087" spans="1:15" s="138" customFormat="1" ht="24.95" customHeight="1">
      <c r="A2087" s="67">
        <v>69</v>
      </c>
      <c r="B2087" s="68"/>
      <c r="C2087" s="141" t="s">
        <v>1198</v>
      </c>
      <c r="D2087" s="74">
        <v>1</v>
      </c>
      <c r="E2087" s="74" t="s">
        <v>17</v>
      </c>
      <c r="F2087" s="126"/>
      <c r="G2087" s="126"/>
      <c r="H2087" s="126"/>
      <c r="I2087" s="143"/>
      <c r="J2087" s="74">
        <v>1</v>
      </c>
      <c r="K2087" s="145"/>
      <c r="L2087" s="143"/>
      <c r="M2087" s="143"/>
      <c r="N2087" s="143"/>
      <c r="O2087" s="143"/>
    </row>
    <row r="2088" spans="1:15" s="138" customFormat="1" ht="24.95" customHeight="1">
      <c r="A2088" s="67">
        <v>70</v>
      </c>
      <c r="B2088" s="68"/>
      <c r="C2088" s="141" t="s">
        <v>1199</v>
      </c>
      <c r="D2088" s="74">
        <v>1</v>
      </c>
      <c r="E2088" s="74" t="s">
        <v>17</v>
      </c>
      <c r="F2088" s="126"/>
      <c r="G2088" s="126"/>
      <c r="H2088" s="126"/>
      <c r="I2088" s="143"/>
      <c r="J2088" s="74">
        <v>1</v>
      </c>
      <c r="K2088" s="145"/>
      <c r="L2088" s="143"/>
      <c r="M2088" s="143"/>
      <c r="N2088" s="143"/>
      <c r="O2088" s="143"/>
    </row>
    <row r="2089" spans="1:15" s="138" customFormat="1" ht="24.95" customHeight="1">
      <c r="A2089" s="67">
        <v>71</v>
      </c>
      <c r="B2089" s="68"/>
      <c r="C2089" s="141" t="s">
        <v>1200</v>
      </c>
      <c r="D2089" s="74">
        <v>1</v>
      </c>
      <c r="E2089" s="74" t="s">
        <v>17</v>
      </c>
      <c r="F2089" s="126"/>
      <c r="G2089" s="126"/>
      <c r="H2089" s="126"/>
      <c r="I2089" s="143"/>
      <c r="J2089" s="74">
        <v>1</v>
      </c>
      <c r="K2089" s="145"/>
      <c r="L2089" s="143"/>
      <c r="M2089" s="143"/>
      <c r="N2089" s="143"/>
      <c r="O2089" s="143"/>
    </row>
    <row r="2090" spans="1:15" s="138" customFormat="1" ht="24.95" customHeight="1">
      <c r="A2090" s="67">
        <v>72</v>
      </c>
      <c r="B2090" s="68"/>
      <c r="C2090" s="141" t="s">
        <v>1201</v>
      </c>
      <c r="D2090" s="74">
        <v>1</v>
      </c>
      <c r="E2090" s="74" t="s">
        <v>17</v>
      </c>
      <c r="F2090" s="126"/>
      <c r="G2090" s="126"/>
      <c r="H2090" s="126"/>
      <c r="I2090" s="143"/>
      <c r="J2090" s="74">
        <v>1</v>
      </c>
      <c r="K2090" s="145"/>
      <c r="L2090" s="143"/>
      <c r="M2090" s="143"/>
      <c r="N2090" s="143"/>
      <c r="O2090" s="143"/>
    </row>
    <row r="2091" spans="1:15" s="138" customFormat="1" ht="24.95" customHeight="1">
      <c r="A2091" s="67">
        <v>73</v>
      </c>
      <c r="B2091" s="68"/>
      <c r="C2091" s="141" t="s">
        <v>1202</v>
      </c>
      <c r="D2091" s="74">
        <v>1</v>
      </c>
      <c r="E2091" s="74" t="s">
        <v>17</v>
      </c>
      <c r="F2091" s="126"/>
      <c r="G2091" s="126"/>
      <c r="H2091" s="126"/>
      <c r="I2091" s="143"/>
      <c r="J2091" s="74">
        <v>1</v>
      </c>
      <c r="K2091" s="145"/>
      <c r="L2091" s="143"/>
      <c r="M2091" s="143"/>
      <c r="N2091" s="143"/>
      <c r="O2091" s="143"/>
    </row>
    <row r="2092" spans="1:15" s="138" customFormat="1" ht="24.95" customHeight="1">
      <c r="A2092" s="67">
        <v>74</v>
      </c>
      <c r="B2092" s="68"/>
      <c r="C2092" s="141" t="s">
        <v>1203</v>
      </c>
      <c r="D2092" s="74">
        <v>1</v>
      </c>
      <c r="E2092" s="74" t="s">
        <v>17</v>
      </c>
      <c r="F2092" s="126"/>
      <c r="G2092" s="126"/>
      <c r="H2092" s="126"/>
      <c r="I2092" s="143"/>
      <c r="J2092" s="74">
        <v>1</v>
      </c>
      <c r="K2092" s="145"/>
      <c r="L2092" s="143"/>
      <c r="M2092" s="143"/>
      <c r="N2092" s="143"/>
      <c r="O2092" s="143"/>
    </row>
    <row r="2093" spans="1:15" s="138" customFormat="1" ht="24.95" customHeight="1">
      <c r="A2093" s="67">
        <v>75</v>
      </c>
      <c r="B2093" s="68"/>
      <c r="C2093" s="141" t="s">
        <v>1204</v>
      </c>
      <c r="D2093" s="74">
        <v>1</v>
      </c>
      <c r="E2093" s="74" t="s">
        <v>17</v>
      </c>
      <c r="F2093" s="126"/>
      <c r="G2093" s="126"/>
      <c r="H2093" s="126"/>
      <c r="I2093" s="143"/>
      <c r="J2093" s="74">
        <v>1</v>
      </c>
      <c r="K2093" s="145"/>
      <c r="L2093" s="143"/>
      <c r="M2093" s="143"/>
      <c r="N2093" s="143"/>
      <c r="O2093" s="143"/>
    </row>
    <row r="2094" spans="1:15" s="138" customFormat="1" ht="24.95" customHeight="1">
      <c r="A2094" s="67">
        <v>76</v>
      </c>
      <c r="B2094" s="68"/>
      <c r="C2094" s="141" t="s">
        <v>1205</v>
      </c>
      <c r="D2094" s="74">
        <v>1</v>
      </c>
      <c r="E2094" s="74" t="s">
        <v>17</v>
      </c>
      <c r="F2094" s="126"/>
      <c r="G2094" s="126"/>
      <c r="H2094" s="126"/>
      <c r="I2094" s="143"/>
      <c r="J2094" s="74">
        <v>1</v>
      </c>
      <c r="K2094" s="145"/>
      <c r="L2094" s="143"/>
      <c r="M2094" s="143"/>
      <c r="N2094" s="143"/>
      <c r="O2094" s="143"/>
    </row>
    <row r="2095" spans="1:15" s="138" customFormat="1" ht="24.95" customHeight="1">
      <c r="A2095" s="67">
        <v>77</v>
      </c>
      <c r="B2095" s="68"/>
      <c r="C2095" s="141" t="s">
        <v>1206</v>
      </c>
      <c r="D2095" s="74">
        <v>1</v>
      </c>
      <c r="E2095" s="74" t="s">
        <v>17</v>
      </c>
      <c r="F2095" s="126"/>
      <c r="G2095" s="126"/>
      <c r="H2095" s="126"/>
      <c r="I2095" s="143"/>
      <c r="J2095" s="74">
        <v>1</v>
      </c>
      <c r="K2095" s="145"/>
      <c r="L2095" s="143"/>
      <c r="M2095" s="143"/>
      <c r="N2095" s="143"/>
      <c r="O2095" s="143"/>
    </row>
    <row r="2096" spans="1:15" s="138" customFormat="1" ht="24.95" customHeight="1">
      <c r="A2096" s="67">
        <v>78</v>
      </c>
      <c r="B2096" s="68"/>
      <c r="C2096" s="141" t="s">
        <v>1207</v>
      </c>
      <c r="D2096" s="74">
        <v>1</v>
      </c>
      <c r="E2096" s="74" t="s">
        <v>17</v>
      </c>
      <c r="F2096" s="126"/>
      <c r="G2096" s="126"/>
      <c r="H2096" s="126"/>
      <c r="I2096" s="143"/>
      <c r="J2096" s="74">
        <v>1</v>
      </c>
      <c r="K2096" s="145"/>
      <c r="L2096" s="143"/>
      <c r="M2096" s="143"/>
      <c r="N2096" s="143"/>
      <c r="O2096" s="143"/>
    </row>
    <row r="2097" spans="1:15" s="138" customFormat="1" ht="24.95" customHeight="1">
      <c r="A2097" s="67">
        <v>79</v>
      </c>
      <c r="B2097" s="68"/>
      <c r="C2097" s="141" t="s">
        <v>1208</v>
      </c>
      <c r="D2097" s="74">
        <v>1</v>
      </c>
      <c r="E2097" s="74" t="s">
        <v>17</v>
      </c>
      <c r="F2097" s="126"/>
      <c r="G2097" s="126"/>
      <c r="H2097" s="126"/>
      <c r="I2097" s="143"/>
      <c r="J2097" s="74">
        <v>1</v>
      </c>
      <c r="K2097" s="145"/>
      <c r="L2097" s="143"/>
      <c r="M2097" s="143"/>
      <c r="N2097" s="143"/>
      <c r="O2097" s="143"/>
    </row>
    <row r="2098" spans="1:15" s="138" customFormat="1" ht="24.95" customHeight="1">
      <c r="A2098" s="67">
        <v>80</v>
      </c>
      <c r="B2098" s="68"/>
      <c r="C2098" s="141" t="s">
        <v>1209</v>
      </c>
      <c r="D2098" s="74">
        <v>1</v>
      </c>
      <c r="E2098" s="74" t="s">
        <v>17</v>
      </c>
      <c r="F2098" s="126"/>
      <c r="G2098" s="126"/>
      <c r="H2098" s="126"/>
      <c r="I2098" s="143"/>
      <c r="J2098" s="74">
        <v>1</v>
      </c>
      <c r="K2098" s="145"/>
      <c r="L2098" s="143"/>
      <c r="M2098" s="143"/>
      <c r="N2098" s="143"/>
      <c r="O2098" s="143"/>
    </row>
    <row r="2099" spans="1:15" s="138" customFormat="1" ht="24.95" customHeight="1">
      <c r="A2099" s="67">
        <v>81</v>
      </c>
      <c r="B2099" s="68"/>
      <c r="C2099" s="141" t="s">
        <v>1210</v>
      </c>
      <c r="D2099" s="74">
        <v>1</v>
      </c>
      <c r="E2099" s="74" t="s">
        <v>17</v>
      </c>
      <c r="F2099" s="126"/>
      <c r="G2099" s="126"/>
      <c r="H2099" s="126"/>
      <c r="I2099" s="143"/>
      <c r="J2099" s="74">
        <v>1</v>
      </c>
      <c r="K2099" s="145"/>
      <c r="L2099" s="143"/>
      <c r="M2099" s="143"/>
      <c r="N2099" s="143"/>
      <c r="O2099" s="143"/>
    </row>
    <row r="2100" spans="1:15" s="138" customFormat="1" ht="24.95" customHeight="1">
      <c r="A2100" s="67">
        <v>82</v>
      </c>
      <c r="B2100" s="68"/>
      <c r="C2100" s="141" t="s">
        <v>1211</v>
      </c>
      <c r="D2100" s="74">
        <v>1</v>
      </c>
      <c r="E2100" s="74" t="s">
        <v>17</v>
      </c>
      <c r="F2100" s="126"/>
      <c r="G2100" s="126"/>
      <c r="H2100" s="126"/>
      <c r="I2100" s="143"/>
      <c r="J2100" s="74">
        <v>1</v>
      </c>
      <c r="K2100" s="145"/>
      <c r="L2100" s="143"/>
      <c r="M2100" s="143"/>
      <c r="N2100" s="143"/>
      <c r="O2100" s="143"/>
    </row>
    <row r="2101" spans="1:15" s="138" customFormat="1" ht="24.95" customHeight="1">
      <c r="A2101" s="67">
        <v>83</v>
      </c>
      <c r="B2101" s="68"/>
      <c r="C2101" s="141" t="s">
        <v>1212</v>
      </c>
      <c r="D2101" s="74">
        <v>1</v>
      </c>
      <c r="E2101" s="74" t="s">
        <v>17</v>
      </c>
      <c r="F2101" s="126"/>
      <c r="G2101" s="126"/>
      <c r="H2101" s="126"/>
      <c r="I2101" s="143"/>
      <c r="J2101" s="74">
        <v>1</v>
      </c>
      <c r="K2101" s="145"/>
      <c r="L2101" s="143"/>
      <c r="M2101" s="143"/>
      <c r="N2101" s="143"/>
      <c r="O2101" s="143"/>
    </row>
    <row r="2102" spans="1:15" s="138" customFormat="1" ht="24.95" customHeight="1">
      <c r="A2102" s="67">
        <v>84</v>
      </c>
      <c r="B2102" s="68"/>
      <c r="C2102" s="141" t="s">
        <v>1213</v>
      </c>
      <c r="D2102" s="74">
        <v>1</v>
      </c>
      <c r="E2102" s="74" t="s">
        <v>17</v>
      </c>
      <c r="F2102" s="126"/>
      <c r="G2102" s="126"/>
      <c r="H2102" s="126"/>
      <c r="I2102" s="143"/>
      <c r="J2102" s="74">
        <v>1</v>
      </c>
      <c r="K2102" s="145"/>
      <c r="L2102" s="143"/>
      <c r="M2102" s="143"/>
      <c r="N2102" s="143"/>
      <c r="O2102" s="143"/>
    </row>
    <row r="2103" spans="1:15" s="138" customFormat="1" ht="24.95" customHeight="1">
      <c r="A2103" s="67">
        <v>85</v>
      </c>
      <c r="B2103" s="68"/>
      <c r="C2103" s="141" t="s">
        <v>1214</v>
      </c>
      <c r="D2103" s="74">
        <v>1</v>
      </c>
      <c r="E2103" s="74" t="s">
        <v>17</v>
      </c>
      <c r="F2103" s="126"/>
      <c r="G2103" s="126"/>
      <c r="H2103" s="126"/>
      <c r="I2103" s="143"/>
      <c r="J2103" s="74">
        <v>1</v>
      </c>
      <c r="K2103" s="145"/>
      <c r="L2103" s="143"/>
      <c r="M2103" s="143"/>
      <c r="N2103" s="143"/>
      <c r="O2103" s="143"/>
    </row>
    <row r="2104" spans="1:15" s="138" customFormat="1" ht="24.95" customHeight="1">
      <c r="A2104" s="67">
        <v>86</v>
      </c>
      <c r="B2104" s="68"/>
      <c r="C2104" s="141" t="s">
        <v>1215</v>
      </c>
      <c r="D2104" s="74">
        <v>1</v>
      </c>
      <c r="E2104" s="74" t="s">
        <v>17</v>
      </c>
      <c r="F2104" s="126"/>
      <c r="G2104" s="126"/>
      <c r="H2104" s="126"/>
      <c r="I2104" s="143"/>
      <c r="J2104" s="74">
        <v>1</v>
      </c>
      <c r="K2104" s="145"/>
      <c r="L2104" s="143"/>
      <c r="M2104" s="143"/>
      <c r="N2104" s="143"/>
      <c r="O2104" s="143"/>
    </row>
    <row r="2105" spans="1:15" s="138" customFormat="1" ht="24.95" customHeight="1">
      <c r="A2105" s="67">
        <v>87</v>
      </c>
      <c r="B2105" s="68"/>
      <c r="C2105" s="141" t="s">
        <v>1216</v>
      </c>
      <c r="D2105" s="74">
        <v>1</v>
      </c>
      <c r="E2105" s="74" t="s">
        <v>17</v>
      </c>
      <c r="F2105" s="126"/>
      <c r="G2105" s="126"/>
      <c r="H2105" s="126"/>
      <c r="I2105" s="143"/>
      <c r="J2105" s="74">
        <v>1</v>
      </c>
      <c r="K2105" s="145"/>
      <c r="L2105" s="143"/>
      <c r="M2105" s="143"/>
      <c r="N2105" s="143"/>
      <c r="O2105" s="143"/>
    </row>
    <row r="2106" spans="1:15" s="138" customFormat="1" ht="24.95" customHeight="1">
      <c r="A2106" s="67">
        <v>88</v>
      </c>
      <c r="B2106" s="68"/>
      <c r="C2106" s="141" t="s">
        <v>1217</v>
      </c>
      <c r="D2106" s="74">
        <v>1</v>
      </c>
      <c r="E2106" s="74" t="s">
        <v>17</v>
      </c>
      <c r="F2106" s="126"/>
      <c r="G2106" s="126"/>
      <c r="H2106" s="126"/>
      <c r="I2106" s="143"/>
      <c r="J2106" s="74">
        <v>1</v>
      </c>
      <c r="K2106" s="145"/>
      <c r="L2106" s="143"/>
      <c r="M2106" s="143"/>
      <c r="N2106" s="143"/>
      <c r="O2106" s="143"/>
    </row>
    <row r="2107" spans="1:15" s="138" customFormat="1" ht="24.95" customHeight="1">
      <c r="A2107" s="67">
        <v>89</v>
      </c>
      <c r="B2107" s="68"/>
      <c r="C2107" s="141" t="s">
        <v>1218</v>
      </c>
      <c r="D2107" s="74">
        <v>1</v>
      </c>
      <c r="E2107" s="74" t="s">
        <v>17</v>
      </c>
      <c r="F2107" s="126"/>
      <c r="G2107" s="126"/>
      <c r="H2107" s="126"/>
      <c r="I2107" s="143"/>
      <c r="J2107" s="74">
        <v>1</v>
      </c>
      <c r="K2107" s="145"/>
      <c r="L2107" s="143"/>
      <c r="M2107" s="143"/>
      <c r="N2107" s="143"/>
      <c r="O2107" s="143"/>
    </row>
    <row r="2108" spans="1:15" s="138" customFormat="1" ht="24.95" customHeight="1">
      <c r="A2108" s="67">
        <v>90</v>
      </c>
      <c r="B2108" s="68"/>
      <c r="C2108" s="141" t="s">
        <v>1219</v>
      </c>
      <c r="D2108" s="74">
        <v>1</v>
      </c>
      <c r="E2108" s="74" t="s">
        <v>17</v>
      </c>
      <c r="F2108" s="126"/>
      <c r="G2108" s="126"/>
      <c r="H2108" s="126"/>
      <c r="I2108" s="143"/>
      <c r="J2108" s="74">
        <v>1</v>
      </c>
      <c r="K2108" s="145"/>
      <c r="L2108" s="143"/>
      <c r="M2108" s="143"/>
      <c r="N2108" s="143"/>
      <c r="O2108" s="143"/>
    </row>
    <row r="2109" spans="1:15" s="138" customFormat="1" ht="24.95" customHeight="1">
      <c r="A2109" s="67">
        <v>91</v>
      </c>
      <c r="B2109" s="68"/>
      <c r="C2109" s="141" t="s">
        <v>1220</v>
      </c>
      <c r="D2109" s="74">
        <v>1</v>
      </c>
      <c r="E2109" s="74" t="s">
        <v>17</v>
      </c>
      <c r="F2109" s="126"/>
      <c r="G2109" s="126"/>
      <c r="H2109" s="126"/>
      <c r="I2109" s="143"/>
      <c r="J2109" s="74">
        <v>1</v>
      </c>
      <c r="K2109" s="145"/>
      <c r="L2109" s="143"/>
      <c r="M2109" s="143"/>
      <c r="N2109" s="143"/>
      <c r="O2109" s="143"/>
    </row>
    <row r="2110" spans="1:15" s="138" customFormat="1" ht="24.95" customHeight="1">
      <c r="A2110" s="67">
        <v>92</v>
      </c>
      <c r="B2110" s="68"/>
      <c r="C2110" s="141" t="s">
        <v>1221</v>
      </c>
      <c r="D2110" s="74">
        <v>1</v>
      </c>
      <c r="E2110" s="74" t="s">
        <v>17</v>
      </c>
      <c r="F2110" s="126"/>
      <c r="G2110" s="126"/>
      <c r="H2110" s="126"/>
      <c r="I2110" s="143"/>
      <c r="J2110" s="74">
        <v>1</v>
      </c>
      <c r="K2110" s="145"/>
      <c r="L2110" s="143"/>
      <c r="M2110" s="143"/>
      <c r="N2110" s="143"/>
      <c r="O2110" s="143"/>
    </row>
    <row r="2111" spans="1:15" s="138" customFormat="1" ht="24.95" customHeight="1">
      <c r="A2111" s="67">
        <v>93</v>
      </c>
      <c r="B2111" s="68"/>
      <c r="C2111" s="141" t="s">
        <v>1222</v>
      </c>
      <c r="D2111" s="74">
        <v>1</v>
      </c>
      <c r="E2111" s="74" t="s">
        <v>17</v>
      </c>
      <c r="F2111" s="126"/>
      <c r="G2111" s="126"/>
      <c r="H2111" s="126"/>
      <c r="I2111" s="143"/>
      <c r="J2111" s="74">
        <v>1</v>
      </c>
      <c r="K2111" s="145"/>
      <c r="L2111" s="143"/>
      <c r="M2111" s="143"/>
      <c r="N2111" s="143"/>
      <c r="O2111" s="143"/>
    </row>
    <row r="2112" spans="1:15" s="138" customFormat="1" ht="24.95" customHeight="1">
      <c r="A2112" s="67">
        <v>94</v>
      </c>
      <c r="B2112" s="68"/>
      <c r="C2112" s="141" t="s">
        <v>1223</v>
      </c>
      <c r="D2112" s="74">
        <v>1</v>
      </c>
      <c r="E2112" s="74" t="s">
        <v>17</v>
      </c>
      <c r="F2112" s="126"/>
      <c r="G2112" s="126"/>
      <c r="H2112" s="126"/>
      <c r="I2112" s="143"/>
      <c r="J2112" s="74">
        <v>1</v>
      </c>
      <c r="K2112" s="145"/>
      <c r="L2112" s="143"/>
      <c r="M2112" s="143"/>
      <c r="N2112" s="143"/>
      <c r="O2112" s="143"/>
    </row>
    <row r="2113" spans="1:15" s="138" customFormat="1" ht="24.95" customHeight="1">
      <c r="A2113" s="67">
        <v>95</v>
      </c>
      <c r="B2113" s="68"/>
      <c r="C2113" s="141" t="s">
        <v>1224</v>
      </c>
      <c r="D2113" s="74">
        <v>1</v>
      </c>
      <c r="E2113" s="74" t="s">
        <v>17</v>
      </c>
      <c r="F2113" s="126"/>
      <c r="G2113" s="126"/>
      <c r="H2113" s="126"/>
      <c r="I2113" s="143"/>
      <c r="J2113" s="74">
        <v>1</v>
      </c>
      <c r="K2113" s="145"/>
      <c r="L2113" s="143"/>
      <c r="M2113" s="143"/>
      <c r="N2113" s="143"/>
      <c r="O2113" s="143"/>
    </row>
    <row r="2114" spans="1:15" s="138" customFormat="1" ht="24.95" customHeight="1">
      <c r="A2114" s="67">
        <v>96</v>
      </c>
      <c r="B2114" s="68"/>
      <c r="C2114" s="141" t="s">
        <v>1225</v>
      </c>
      <c r="D2114" s="74">
        <v>1</v>
      </c>
      <c r="E2114" s="74" t="s">
        <v>17</v>
      </c>
      <c r="F2114" s="126"/>
      <c r="G2114" s="126"/>
      <c r="H2114" s="126"/>
      <c r="I2114" s="143"/>
      <c r="J2114" s="74">
        <v>1</v>
      </c>
      <c r="K2114" s="145"/>
      <c r="L2114" s="143"/>
      <c r="M2114" s="143"/>
      <c r="N2114" s="143"/>
      <c r="O2114" s="143"/>
    </row>
    <row r="2115" spans="1:15" s="138" customFormat="1" ht="24.95" customHeight="1">
      <c r="A2115" s="67">
        <v>97</v>
      </c>
      <c r="B2115" s="68"/>
      <c r="C2115" s="141" t="s">
        <v>1226</v>
      </c>
      <c r="D2115" s="74">
        <v>1</v>
      </c>
      <c r="E2115" s="74" t="s">
        <v>17</v>
      </c>
      <c r="F2115" s="126"/>
      <c r="G2115" s="126"/>
      <c r="H2115" s="126"/>
      <c r="I2115" s="143"/>
      <c r="J2115" s="74">
        <v>1</v>
      </c>
      <c r="K2115" s="145"/>
      <c r="L2115" s="143"/>
      <c r="M2115" s="143"/>
      <c r="N2115" s="143"/>
      <c r="O2115" s="143"/>
    </row>
    <row r="2116" spans="1:15" s="138" customFormat="1" ht="24.95" customHeight="1">
      <c r="A2116" s="67">
        <v>98</v>
      </c>
      <c r="B2116" s="68"/>
      <c r="C2116" s="141" t="s">
        <v>1227</v>
      </c>
      <c r="D2116" s="74">
        <v>1</v>
      </c>
      <c r="E2116" s="74" t="s">
        <v>17</v>
      </c>
      <c r="F2116" s="126"/>
      <c r="G2116" s="126"/>
      <c r="H2116" s="126"/>
      <c r="I2116" s="143"/>
      <c r="J2116" s="74">
        <v>1</v>
      </c>
      <c r="K2116" s="145"/>
      <c r="L2116" s="143"/>
      <c r="M2116" s="143"/>
      <c r="N2116" s="143"/>
      <c r="O2116" s="143"/>
    </row>
    <row r="2117" spans="1:15" s="138" customFormat="1" ht="24.95" customHeight="1">
      <c r="A2117" s="67">
        <v>99</v>
      </c>
      <c r="B2117" s="68"/>
      <c r="C2117" s="141" t="s">
        <v>1228</v>
      </c>
      <c r="D2117" s="74">
        <v>1</v>
      </c>
      <c r="E2117" s="74" t="s">
        <v>17</v>
      </c>
      <c r="F2117" s="126"/>
      <c r="G2117" s="126"/>
      <c r="H2117" s="126"/>
      <c r="I2117" s="143"/>
      <c r="J2117" s="74">
        <v>1</v>
      </c>
      <c r="K2117" s="145"/>
      <c r="L2117" s="143"/>
      <c r="M2117" s="143"/>
      <c r="N2117" s="143"/>
      <c r="O2117" s="143"/>
    </row>
    <row r="2118" spans="1:15" s="138" customFormat="1" ht="24.95" customHeight="1">
      <c r="A2118" s="67">
        <v>100</v>
      </c>
      <c r="B2118" s="68"/>
      <c r="C2118" s="141" t="s">
        <v>1229</v>
      </c>
      <c r="D2118" s="74">
        <v>1</v>
      </c>
      <c r="E2118" s="74" t="s">
        <v>17</v>
      </c>
      <c r="F2118" s="126"/>
      <c r="G2118" s="126"/>
      <c r="H2118" s="126"/>
      <c r="I2118" s="143"/>
      <c r="J2118" s="74">
        <v>1</v>
      </c>
      <c r="K2118" s="145"/>
      <c r="L2118" s="143"/>
      <c r="M2118" s="143"/>
      <c r="N2118" s="143"/>
      <c r="O2118" s="143"/>
    </row>
    <row r="2119" spans="1:15" s="138" customFormat="1" ht="24.95" customHeight="1">
      <c r="A2119" s="67">
        <v>101</v>
      </c>
      <c r="B2119" s="68"/>
      <c r="C2119" s="141" t="s">
        <v>1230</v>
      </c>
      <c r="D2119" s="74">
        <v>1</v>
      </c>
      <c r="E2119" s="74" t="s">
        <v>17</v>
      </c>
      <c r="F2119" s="126"/>
      <c r="G2119" s="126"/>
      <c r="H2119" s="126"/>
      <c r="I2119" s="143"/>
      <c r="J2119" s="74">
        <v>1</v>
      </c>
      <c r="K2119" s="145"/>
      <c r="L2119" s="143"/>
      <c r="M2119" s="143"/>
      <c r="N2119" s="143"/>
      <c r="O2119" s="143"/>
    </row>
    <row r="2120" spans="1:15" s="138" customFormat="1" ht="24.95" customHeight="1">
      <c r="A2120" s="67">
        <v>102</v>
      </c>
      <c r="B2120" s="68"/>
      <c r="C2120" s="141" t="s">
        <v>1231</v>
      </c>
      <c r="D2120" s="74">
        <v>1</v>
      </c>
      <c r="E2120" s="74" t="s">
        <v>17</v>
      </c>
      <c r="F2120" s="126"/>
      <c r="G2120" s="126"/>
      <c r="H2120" s="126"/>
      <c r="I2120" s="143"/>
      <c r="J2120" s="74">
        <v>1</v>
      </c>
      <c r="K2120" s="145"/>
      <c r="L2120" s="143"/>
      <c r="M2120" s="143"/>
      <c r="N2120" s="143"/>
      <c r="O2120" s="143"/>
    </row>
    <row r="2121" spans="1:15" s="138" customFormat="1" ht="24.95" customHeight="1">
      <c r="A2121" s="67">
        <v>103</v>
      </c>
      <c r="B2121" s="68"/>
      <c r="C2121" s="141" t="s">
        <v>1232</v>
      </c>
      <c r="D2121" s="74">
        <v>1</v>
      </c>
      <c r="E2121" s="74" t="s">
        <v>17</v>
      </c>
      <c r="F2121" s="126"/>
      <c r="G2121" s="126"/>
      <c r="H2121" s="126"/>
      <c r="I2121" s="143"/>
      <c r="J2121" s="74">
        <v>1</v>
      </c>
      <c r="K2121" s="145"/>
      <c r="L2121" s="143"/>
      <c r="M2121" s="143"/>
      <c r="N2121" s="143"/>
      <c r="O2121" s="143"/>
    </row>
    <row r="2122" spans="1:15" s="138" customFormat="1" ht="24.95" customHeight="1">
      <c r="A2122" s="67">
        <v>104</v>
      </c>
      <c r="B2122" s="68"/>
      <c r="C2122" s="141" t="s">
        <v>1233</v>
      </c>
      <c r="D2122" s="74">
        <v>1</v>
      </c>
      <c r="E2122" s="74" t="s">
        <v>17</v>
      </c>
      <c r="F2122" s="126"/>
      <c r="G2122" s="126"/>
      <c r="H2122" s="126"/>
      <c r="I2122" s="143"/>
      <c r="J2122" s="74">
        <v>1</v>
      </c>
      <c r="K2122" s="145"/>
      <c r="L2122" s="143"/>
      <c r="M2122" s="143"/>
      <c r="N2122" s="143"/>
      <c r="O2122" s="143"/>
    </row>
    <row r="2123" spans="1:15" s="138" customFormat="1" ht="24.95" hidden="1" customHeight="1">
      <c r="A2123" s="67">
        <v>105</v>
      </c>
      <c r="B2123" s="68"/>
      <c r="C2123" s="141" t="s">
        <v>1231</v>
      </c>
      <c r="D2123" s="74">
        <v>1</v>
      </c>
      <c r="E2123" s="74" t="s">
        <v>17</v>
      </c>
      <c r="F2123" s="126"/>
      <c r="G2123" s="126"/>
      <c r="H2123" s="126"/>
      <c r="I2123" s="143"/>
      <c r="J2123" s="74">
        <v>1</v>
      </c>
      <c r="K2123" s="145"/>
      <c r="L2123" s="143"/>
      <c r="M2123" s="143"/>
      <c r="N2123" s="143"/>
      <c r="O2123" s="143"/>
    </row>
    <row r="2124" spans="1:15" s="138" customFormat="1" ht="24.95" hidden="1" customHeight="1">
      <c r="A2124" s="67">
        <v>106</v>
      </c>
      <c r="B2124" s="68"/>
      <c r="C2124" s="141" t="s">
        <v>1232</v>
      </c>
      <c r="D2124" s="74">
        <v>1</v>
      </c>
      <c r="E2124" s="74" t="s">
        <v>17</v>
      </c>
      <c r="F2124" s="126"/>
      <c r="G2124" s="126"/>
      <c r="H2124" s="126"/>
      <c r="I2124" s="143"/>
      <c r="J2124" s="74">
        <v>1</v>
      </c>
      <c r="K2124" s="145"/>
      <c r="L2124" s="143"/>
      <c r="M2124" s="143"/>
      <c r="N2124" s="143"/>
      <c r="O2124" s="143"/>
    </row>
    <row r="2125" spans="1:15" s="138" customFormat="1" ht="24.95" hidden="1" customHeight="1">
      <c r="A2125" s="67">
        <v>107</v>
      </c>
      <c r="B2125" s="68"/>
      <c r="C2125" s="141" t="s">
        <v>1233</v>
      </c>
      <c r="D2125" s="74">
        <v>1</v>
      </c>
      <c r="E2125" s="74" t="s">
        <v>17</v>
      </c>
      <c r="F2125" s="126"/>
      <c r="G2125" s="126"/>
      <c r="H2125" s="126"/>
      <c r="I2125" s="143"/>
      <c r="J2125" s="74">
        <v>1</v>
      </c>
      <c r="K2125" s="145"/>
      <c r="L2125" s="143"/>
      <c r="M2125" s="143"/>
      <c r="N2125" s="143"/>
      <c r="O2125" s="143"/>
    </row>
    <row r="2126" spans="1:15" s="138" customFormat="1" ht="24.95" customHeight="1">
      <c r="A2126" s="67">
        <v>108</v>
      </c>
      <c r="B2126" s="68"/>
      <c r="C2126" s="141" t="s">
        <v>1234</v>
      </c>
      <c r="D2126" s="74">
        <v>1</v>
      </c>
      <c r="E2126" s="74" t="s">
        <v>17</v>
      </c>
      <c r="F2126" s="126"/>
      <c r="G2126" s="126"/>
      <c r="H2126" s="126"/>
      <c r="I2126" s="143"/>
      <c r="J2126" s="74">
        <v>1</v>
      </c>
      <c r="K2126" s="145"/>
      <c r="L2126" s="143"/>
      <c r="M2126" s="143"/>
      <c r="N2126" s="143"/>
      <c r="O2126" s="143"/>
    </row>
    <row r="2127" spans="1:15" s="138" customFormat="1" ht="24.95" customHeight="1">
      <c r="A2127" s="67">
        <v>109</v>
      </c>
      <c r="B2127" s="68"/>
      <c r="C2127" s="141" t="s">
        <v>1235</v>
      </c>
      <c r="D2127" s="74">
        <v>1</v>
      </c>
      <c r="E2127" s="74" t="s">
        <v>17</v>
      </c>
      <c r="F2127" s="126"/>
      <c r="G2127" s="126"/>
      <c r="H2127" s="126"/>
      <c r="I2127" s="143"/>
      <c r="J2127" s="74">
        <v>1</v>
      </c>
      <c r="K2127" s="145"/>
      <c r="L2127" s="143"/>
      <c r="M2127" s="143"/>
      <c r="N2127" s="143"/>
      <c r="O2127" s="143"/>
    </row>
    <row r="2128" spans="1:15" s="138" customFormat="1" ht="24.95" customHeight="1">
      <c r="A2128" s="67">
        <v>110</v>
      </c>
      <c r="B2128" s="68"/>
      <c r="C2128" s="141" t="s">
        <v>1236</v>
      </c>
      <c r="D2128" s="74">
        <v>1</v>
      </c>
      <c r="E2128" s="74" t="s">
        <v>17</v>
      </c>
      <c r="F2128" s="126"/>
      <c r="G2128" s="126"/>
      <c r="H2128" s="126"/>
      <c r="I2128" s="143"/>
      <c r="J2128" s="74">
        <v>1</v>
      </c>
      <c r="K2128" s="145"/>
      <c r="L2128" s="143"/>
      <c r="M2128" s="143"/>
      <c r="N2128" s="143"/>
      <c r="O2128" s="143"/>
    </row>
    <row r="2129" spans="1:15" s="137" customFormat="1">
      <c r="B2129" s="126"/>
      <c r="C2129" s="196" t="s">
        <v>1249</v>
      </c>
      <c r="D2129" s="126"/>
      <c r="E2129" s="126"/>
      <c r="F2129" s="126"/>
      <c r="G2129" s="126"/>
      <c r="H2129" s="126"/>
      <c r="J2129" s="126"/>
    </row>
    <row r="2130" spans="1:15" s="137" customFormat="1" ht="24.95" customHeight="1">
      <c r="A2130" s="67">
        <v>1</v>
      </c>
      <c r="B2130" s="68"/>
      <c r="C2130" s="141" t="s">
        <v>1237</v>
      </c>
      <c r="D2130" s="74">
        <v>1</v>
      </c>
      <c r="E2130" s="74" t="s">
        <v>17</v>
      </c>
      <c r="F2130" s="126"/>
      <c r="G2130" s="126"/>
      <c r="H2130" s="126"/>
      <c r="I2130" s="143"/>
      <c r="J2130" s="74">
        <v>1</v>
      </c>
      <c r="K2130" s="144"/>
      <c r="L2130" s="143"/>
      <c r="M2130" s="143"/>
      <c r="N2130" s="143"/>
      <c r="O2130" s="147"/>
    </row>
    <row r="2131" spans="1:15" s="137" customFormat="1" ht="24.95" customHeight="1">
      <c r="A2131" s="67">
        <v>2</v>
      </c>
      <c r="B2131" s="68"/>
      <c r="C2131" s="141" t="s">
        <v>1238</v>
      </c>
      <c r="D2131" s="74">
        <v>1</v>
      </c>
      <c r="E2131" s="74" t="s">
        <v>17</v>
      </c>
      <c r="F2131" s="126"/>
      <c r="G2131" s="126"/>
      <c r="H2131" s="126"/>
      <c r="I2131" s="143"/>
      <c r="J2131" s="74">
        <v>1</v>
      </c>
      <c r="K2131" s="144"/>
      <c r="L2131" s="143"/>
      <c r="M2131" s="143"/>
      <c r="N2131" s="143"/>
      <c r="O2131" s="147"/>
    </row>
    <row r="2132" spans="1:15" s="137" customFormat="1" ht="24.95" customHeight="1">
      <c r="A2132" s="67">
        <v>3</v>
      </c>
      <c r="B2132" s="68"/>
      <c r="C2132" s="141" t="s">
        <v>1239</v>
      </c>
      <c r="D2132" s="74">
        <v>1</v>
      </c>
      <c r="E2132" s="74" t="s">
        <v>17</v>
      </c>
      <c r="F2132" s="126"/>
      <c r="G2132" s="126"/>
      <c r="H2132" s="126"/>
      <c r="I2132" s="143"/>
      <c r="J2132" s="74">
        <v>1</v>
      </c>
      <c r="K2132" s="144"/>
      <c r="L2132" s="143"/>
      <c r="M2132" s="143"/>
      <c r="N2132" s="143"/>
      <c r="O2132" s="147"/>
    </row>
    <row r="2133" spans="1:15" s="137" customFormat="1" ht="24.95" customHeight="1">
      <c r="A2133" s="67">
        <v>4</v>
      </c>
      <c r="B2133" s="68"/>
      <c r="C2133" s="141" t="s">
        <v>501</v>
      </c>
      <c r="D2133" s="74">
        <v>1</v>
      </c>
      <c r="E2133" s="74" t="s">
        <v>17</v>
      </c>
      <c r="F2133" s="126"/>
      <c r="G2133" s="126"/>
      <c r="H2133" s="126"/>
      <c r="I2133" s="143"/>
      <c r="J2133" s="74">
        <v>1</v>
      </c>
      <c r="K2133" s="144"/>
      <c r="L2133" s="143"/>
      <c r="M2133" s="143"/>
      <c r="N2133" s="143"/>
      <c r="O2133" s="147"/>
    </row>
    <row r="2134" spans="1:15" s="137" customFormat="1" ht="24.95" customHeight="1">
      <c r="A2134" s="67">
        <v>5</v>
      </c>
      <c r="B2134" s="68"/>
      <c r="C2134" s="141" t="s">
        <v>1239</v>
      </c>
      <c r="D2134" s="74">
        <v>1</v>
      </c>
      <c r="E2134" s="74" t="s">
        <v>17</v>
      </c>
      <c r="F2134" s="126"/>
      <c r="G2134" s="126"/>
      <c r="H2134" s="126"/>
      <c r="I2134" s="61"/>
      <c r="J2134" s="74">
        <v>1</v>
      </c>
      <c r="K2134" s="142"/>
      <c r="L2134" s="142"/>
      <c r="M2134" s="142"/>
      <c r="N2134" s="143"/>
      <c r="O2134" s="147"/>
    </row>
    <row r="2135" spans="1:15" s="137" customFormat="1" ht="24.95" customHeight="1">
      <c r="A2135" s="67">
        <v>6</v>
      </c>
      <c r="B2135" s="68"/>
      <c r="C2135" s="141" t="s">
        <v>1240</v>
      </c>
      <c r="D2135" s="74">
        <v>1</v>
      </c>
      <c r="E2135" s="74" t="s">
        <v>17</v>
      </c>
      <c r="F2135" s="126"/>
      <c r="G2135" s="126"/>
      <c r="H2135" s="126"/>
      <c r="I2135" s="143"/>
      <c r="J2135" s="74">
        <v>1</v>
      </c>
      <c r="K2135" s="144"/>
      <c r="L2135" s="143"/>
      <c r="M2135" s="143"/>
      <c r="N2135" s="143"/>
      <c r="O2135" s="147"/>
    </row>
    <row r="2136" spans="1:15" s="137" customFormat="1" ht="24.95" customHeight="1">
      <c r="A2136" s="67">
        <v>7</v>
      </c>
      <c r="B2136" s="68"/>
      <c r="C2136" s="141" t="s">
        <v>1239</v>
      </c>
      <c r="D2136" s="74">
        <v>1</v>
      </c>
      <c r="E2136" s="74" t="s">
        <v>17</v>
      </c>
      <c r="F2136" s="126"/>
      <c r="G2136" s="126"/>
      <c r="H2136" s="126"/>
      <c r="I2136" s="143"/>
      <c r="J2136" s="74">
        <v>1</v>
      </c>
      <c r="K2136" s="144"/>
      <c r="L2136" s="143"/>
      <c r="M2136" s="143"/>
      <c r="N2136" s="143"/>
      <c r="O2136" s="147"/>
    </row>
    <row r="2137" spans="1:15" s="137" customFormat="1" ht="24.95" customHeight="1">
      <c r="A2137" s="67">
        <v>8</v>
      </c>
      <c r="B2137" s="68"/>
      <c r="C2137" s="141" t="s">
        <v>1241</v>
      </c>
      <c r="D2137" s="74">
        <v>1</v>
      </c>
      <c r="E2137" s="74" t="s">
        <v>17</v>
      </c>
      <c r="F2137" s="126"/>
      <c r="G2137" s="126"/>
      <c r="H2137" s="126"/>
      <c r="I2137" s="143"/>
      <c r="J2137" s="74">
        <v>1</v>
      </c>
      <c r="K2137" s="144"/>
      <c r="L2137" s="143"/>
      <c r="M2137" s="143"/>
      <c r="N2137" s="143"/>
      <c r="O2137" s="147"/>
    </row>
    <row r="2138" spans="1:15" s="137" customFormat="1" ht="24.95" customHeight="1">
      <c r="A2138" s="67">
        <v>9</v>
      </c>
      <c r="B2138" s="68"/>
      <c r="C2138" s="141" t="s">
        <v>1239</v>
      </c>
      <c r="D2138" s="74">
        <v>1</v>
      </c>
      <c r="E2138" s="74" t="s">
        <v>17</v>
      </c>
      <c r="F2138" s="126"/>
      <c r="G2138" s="126"/>
      <c r="H2138" s="126"/>
      <c r="I2138" s="143"/>
      <c r="J2138" s="74">
        <v>1</v>
      </c>
      <c r="K2138" s="144"/>
      <c r="L2138" s="143"/>
      <c r="M2138" s="143"/>
      <c r="N2138" s="143"/>
      <c r="O2138" s="147"/>
    </row>
    <row r="2139" spans="1:15" s="137" customFormat="1" ht="24.95" customHeight="1">
      <c r="A2139" s="67">
        <v>10</v>
      </c>
      <c r="B2139" s="68"/>
      <c r="C2139" s="141" t="s">
        <v>1242</v>
      </c>
      <c r="D2139" s="74">
        <v>1</v>
      </c>
      <c r="E2139" s="74" t="s">
        <v>17</v>
      </c>
      <c r="F2139" s="126"/>
      <c r="G2139" s="126"/>
      <c r="H2139" s="126"/>
      <c r="I2139" s="143"/>
      <c r="J2139" s="74">
        <v>1</v>
      </c>
      <c r="K2139" s="144"/>
      <c r="L2139" s="143"/>
      <c r="M2139" s="143"/>
      <c r="N2139" s="143"/>
      <c r="O2139" s="147"/>
    </row>
    <row r="2140" spans="1:15" s="137" customFormat="1" ht="24.95" customHeight="1">
      <c r="A2140" s="67">
        <v>11</v>
      </c>
      <c r="B2140" s="68"/>
      <c r="C2140" s="141" t="s">
        <v>1243</v>
      </c>
      <c r="D2140" s="74">
        <v>1</v>
      </c>
      <c r="E2140" s="74" t="s">
        <v>17</v>
      </c>
      <c r="F2140" s="126"/>
      <c r="G2140" s="126"/>
      <c r="H2140" s="126"/>
      <c r="I2140" s="143"/>
      <c r="J2140" s="74">
        <v>1</v>
      </c>
      <c r="K2140" s="144"/>
      <c r="L2140" s="143"/>
      <c r="M2140" s="143"/>
      <c r="N2140" s="143"/>
      <c r="O2140" s="147"/>
    </row>
    <row r="2141" spans="1:15" s="137" customFormat="1" ht="24.95" customHeight="1">
      <c r="A2141" s="67">
        <v>12</v>
      </c>
      <c r="B2141" s="68"/>
      <c r="C2141" s="141" t="s">
        <v>1239</v>
      </c>
      <c r="D2141" s="74">
        <v>1</v>
      </c>
      <c r="E2141" s="74" t="s">
        <v>17</v>
      </c>
      <c r="F2141" s="126"/>
      <c r="G2141" s="126"/>
      <c r="H2141" s="126"/>
      <c r="I2141" s="143"/>
      <c r="J2141" s="74">
        <v>1</v>
      </c>
      <c r="K2141" s="144"/>
      <c r="L2141" s="143"/>
      <c r="M2141" s="143"/>
      <c r="N2141" s="143"/>
      <c r="O2141" s="147"/>
    </row>
    <row r="2142" spans="1:15" s="137" customFormat="1" ht="24.95" customHeight="1">
      <c r="A2142" s="67">
        <v>13</v>
      </c>
      <c r="B2142" s="68"/>
      <c r="C2142" s="141" t="s">
        <v>1242</v>
      </c>
      <c r="D2142" s="74">
        <v>1</v>
      </c>
      <c r="E2142" s="74" t="s">
        <v>17</v>
      </c>
      <c r="F2142" s="126"/>
      <c r="G2142" s="126"/>
      <c r="H2142" s="126"/>
      <c r="I2142" s="143"/>
      <c r="J2142" s="74">
        <v>1</v>
      </c>
      <c r="K2142" s="144"/>
      <c r="L2142" s="143"/>
      <c r="M2142" s="143"/>
      <c r="N2142" s="143"/>
      <c r="O2142" s="147"/>
    </row>
    <row r="2143" spans="1:15" s="137" customFormat="1" ht="24.95" customHeight="1">
      <c r="A2143" s="67">
        <v>14</v>
      </c>
      <c r="B2143" s="68"/>
      <c r="C2143" s="141" t="s">
        <v>1244</v>
      </c>
      <c r="D2143" s="74">
        <v>1</v>
      </c>
      <c r="E2143" s="74" t="s">
        <v>17</v>
      </c>
      <c r="F2143" s="126"/>
      <c r="G2143" s="126"/>
      <c r="H2143" s="126"/>
      <c r="I2143" s="143"/>
      <c r="J2143" s="74">
        <v>1</v>
      </c>
      <c r="K2143" s="144"/>
      <c r="L2143" s="143"/>
      <c r="M2143" s="143"/>
      <c r="N2143" s="143"/>
      <c r="O2143" s="147"/>
    </row>
    <row r="2144" spans="1:15" s="137" customFormat="1" ht="24.95" customHeight="1">
      <c r="A2144" s="67">
        <v>15</v>
      </c>
      <c r="B2144" s="68"/>
      <c r="C2144" s="141" t="s">
        <v>1239</v>
      </c>
      <c r="D2144" s="74">
        <v>1</v>
      </c>
      <c r="E2144" s="74" t="s">
        <v>17</v>
      </c>
      <c r="F2144" s="126"/>
      <c r="G2144" s="126"/>
      <c r="H2144" s="126"/>
      <c r="I2144" s="143"/>
      <c r="J2144" s="74">
        <v>1</v>
      </c>
      <c r="K2144" s="144"/>
      <c r="L2144" s="143"/>
      <c r="M2144" s="143"/>
      <c r="N2144" s="143"/>
      <c r="O2144" s="147"/>
    </row>
    <row r="2145" spans="1:15" s="137" customFormat="1" ht="24.95" customHeight="1">
      <c r="A2145" s="67">
        <v>16</v>
      </c>
      <c r="B2145" s="68"/>
      <c r="C2145" s="141" t="s">
        <v>502</v>
      </c>
      <c r="D2145" s="74">
        <v>1</v>
      </c>
      <c r="E2145" s="74" t="s">
        <v>17</v>
      </c>
      <c r="F2145" s="126"/>
      <c r="G2145" s="126"/>
      <c r="H2145" s="126"/>
      <c r="I2145" s="143"/>
      <c r="J2145" s="74">
        <v>1</v>
      </c>
      <c r="K2145" s="144"/>
      <c r="L2145" s="143"/>
      <c r="M2145" s="143"/>
      <c r="N2145" s="143"/>
      <c r="O2145" s="147"/>
    </row>
    <row r="2146" spans="1:15" s="137" customFormat="1" ht="24.95" customHeight="1">
      <c r="A2146" s="67">
        <v>17</v>
      </c>
      <c r="B2146" s="68"/>
      <c r="C2146" s="141" t="s">
        <v>1239</v>
      </c>
      <c r="D2146" s="74">
        <v>1</v>
      </c>
      <c r="E2146" s="74" t="s">
        <v>17</v>
      </c>
      <c r="F2146" s="126"/>
      <c r="G2146" s="126"/>
      <c r="H2146" s="126"/>
      <c r="I2146" s="143"/>
      <c r="J2146" s="74">
        <v>1</v>
      </c>
      <c r="K2146" s="144"/>
      <c r="L2146" s="143"/>
      <c r="M2146" s="143"/>
      <c r="N2146" s="143"/>
      <c r="O2146" s="147"/>
    </row>
    <row r="2147" spans="1:15" s="138" customFormat="1" ht="24.95" customHeight="1">
      <c r="A2147" s="67">
        <v>18</v>
      </c>
      <c r="B2147" s="68"/>
      <c r="C2147" s="141" t="s">
        <v>1245</v>
      </c>
      <c r="D2147" s="74">
        <v>1</v>
      </c>
      <c r="E2147" s="74" t="s">
        <v>17</v>
      </c>
      <c r="F2147" s="126"/>
      <c r="G2147" s="126"/>
      <c r="H2147" s="126"/>
      <c r="I2147" s="143"/>
      <c r="J2147" s="74">
        <v>1</v>
      </c>
      <c r="K2147" s="145"/>
      <c r="L2147" s="143"/>
      <c r="M2147" s="143"/>
      <c r="N2147" s="143"/>
      <c r="O2147" s="143"/>
    </row>
    <row r="2148" spans="1:15" s="138" customFormat="1" ht="24.95" customHeight="1">
      <c r="A2148" s="67">
        <v>19</v>
      </c>
      <c r="B2148" s="68"/>
      <c r="C2148" s="141" t="s">
        <v>1246</v>
      </c>
      <c r="D2148" s="74">
        <v>1</v>
      </c>
      <c r="E2148" s="74" t="s">
        <v>17</v>
      </c>
      <c r="F2148" s="126"/>
      <c r="G2148" s="126"/>
      <c r="H2148" s="126"/>
      <c r="I2148" s="143"/>
      <c r="J2148" s="74">
        <v>1</v>
      </c>
      <c r="K2148" s="145"/>
      <c r="L2148" s="143"/>
      <c r="M2148" s="143"/>
      <c r="N2148" s="143"/>
      <c r="O2148" s="143"/>
    </row>
    <row r="2149" spans="1:15" s="138" customFormat="1" ht="24.95" customHeight="1">
      <c r="A2149" s="67">
        <v>20</v>
      </c>
      <c r="B2149" s="68"/>
      <c r="C2149" s="141" t="s">
        <v>1245</v>
      </c>
      <c r="D2149" s="74">
        <v>1</v>
      </c>
      <c r="E2149" s="74" t="s">
        <v>17</v>
      </c>
      <c r="F2149" s="126"/>
      <c r="G2149" s="126"/>
      <c r="H2149" s="126"/>
      <c r="I2149" s="143"/>
      <c r="J2149" s="74">
        <v>1</v>
      </c>
      <c r="K2149" s="145"/>
      <c r="L2149" s="143"/>
      <c r="M2149" s="143"/>
      <c r="N2149" s="143"/>
      <c r="O2149" s="143"/>
    </row>
    <row r="2150" spans="1:15" s="138" customFormat="1" ht="24.95" customHeight="1">
      <c r="A2150" s="67">
        <v>21</v>
      </c>
      <c r="B2150" s="68"/>
      <c r="C2150" s="141" t="s">
        <v>1247</v>
      </c>
      <c r="D2150" s="74">
        <v>1</v>
      </c>
      <c r="E2150" s="74" t="s">
        <v>17</v>
      </c>
      <c r="F2150" s="126"/>
      <c r="G2150" s="126"/>
      <c r="H2150" s="126"/>
      <c r="I2150" s="143"/>
      <c r="J2150" s="74">
        <v>1</v>
      </c>
      <c r="K2150" s="145"/>
      <c r="L2150" s="143"/>
      <c r="M2150" s="143"/>
      <c r="N2150" s="143"/>
      <c r="O2150" s="143"/>
    </row>
    <row r="2151" spans="1:15" s="132" customFormat="1" ht="66.75" customHeight="1">
      <c r="A2151" s="130"/>
      <c r="B2151" s="68" t="s">
        <v>1803</v>
      </c>
      <c r="C2151" s="72" t="s">
        <v>1802</v>
      </c>
      <c r="D2151" s="127"/>
      <c r="E2151" s="128"/>
      <c r="F2151" s="131"/>
      <c r="G2151" s="131"/>
      <c r="H2151" s="126"/>
      <c r="I2151" s="136"/>
      <c r="J2151" s="127"/>
      <c r="K2151" s="136"/>
    </row>
    <row r="2152" spans="1:15" s="132" customFormat="1" ht="18.75" customHeight="1">
      <c r="A2152" s="67">
        <v>1</v>
      </c>
      <c r="B2152" s="133"/>
      <c r="C2152" s="75" t="s">
        <v>401</v>
      </c>
      <c r="D2152" s="74">
        <v>1</v>
      </c>
      <c r="E2152" s="74" t="str">
        <f>IF(D2152&gt;1,"Nos.","No.")</f>
        <v>No.</v>
      </c>
      <c r="F2152" s="134"/>
      <c r="G2152" s="134"/>
      <c r="H2152" s="126"/>
      <c r="I2152" s="136"/>
      <c r="J2152" s="74">
        <v>1</v>
      </c>
      <c r="K2152" s="136"/>
    </row>
    <row r="2153" spans="1:15" s="132" customFormat="1" ht="18.75" customHeight="1">
      <c r="A2153" s="67">
        <v>2</v>
      </c>
      <c r="B2153" s="133"/>
      <c r="C2153" s="75" t="s">
        <v>402</v>
      </c>
      <c r="D2153" s="74">
        <v>1</v>
      </c>
      <c r="E2153" s="74" t="str">
        <f t="shared" ref="E2153:E2160" si="0">IF(D2153&gt;1,"Nos.","No.")</f>
        <v>No.</v>
      </c>
      <c r="F2153" s="134"/>
      <c r="G2153" s="134"/>
      <c r="H2153" s="126"/>
      <c r="I2153" s="136"/>
      <c r="J2153" s="74">
        <v>1</v>
      </c>
      <c r="K2153" s="136"/>
    </row>
    <row r="2154" spans="1:15" s="132" customFormat="1" ht="18.75" customHeight="1">
      <c r="A2154" s="67">
        <v>3</v>
      </c>
      <c r="B2154" s="133"/>
      <c r="C2154" s="75" t="s">
        <v>403</v>
      </c>
      <c r="D2154" s="74">
        <v>1</v>
      </c>
      <c r="E2154" s="74" t="str">
        <f t="shared" si="0"/>
        <v>No.</v>
      </c>
      <c r="F2154" s="134"/>
      <c r="G2154" s="134"/>
      <c r="H2154" s="126"/>
      <c r="I2154" s="136"/>
      <c r="J2154" s="74">
        <v>1</v>
      </c>
      <c r="K2154" s="136"/>
    </row>
    <row r="2155" spans="1:15" s="132" customFormat="1" ht="18.75" customHeight="1">
      <c r="A2155" s="67">
        <v>4</v>
      </c>
      <c r="B2155" s="133"/>
      <c r="C2155" s="75" t="s">
        <v>404</v>
      </c>
      <c r="D2155" s="74">
        <v>1</v>
      </c>
      <c r="E2155" s="74" t="str">
        <f t="shared" si="0"/>
        <v>No.</v>
      </c>
      <c r="F2155" s="134"/>
      <c r="G2155" s="134"/>
      <c r="H2155" s="126"/>
      <c r="I2155" s="136"/>
      <c r="J2155" s="74">
        <v>1</v>
      </c>
      <c r="K2155" s="136"/>
    </row>
    <row r="2156" spans="1:15" s="132" customFormat="1" ht="18.75" customHeight="1">
      <c r="A2156" s="67">
        <v>5</v>
      </c>
      <c r="B2156" s="133"/>
      <c r="C2156" s="75" t="s">
        <v>405</v>
      </c>
      <c r="D2156" s="74">
        <v>1</v>
      </c>
      <c r="E2156" s="74" t="str">
        <f t="shared" si="0"/>
        <v>No.</v>
      </c>
      <c r="F2156" s="134"/>
      <c r="G2156" s="134"/>
      <c r="H2156" s="126"/>
      <c r="I2156" s="136"/>
      <c r="J2156" s="74">
        <v>1</v>
      </c>
      <c r="K2156" s="136"/>
    </row>
    <row r="2157" spans="1:15" s="132" customFormat="1" ht="18.75" customHeight="1">
      <c r="A2157" s="67">
        <v>6</v>
      </c>
      <c r="B2157" s="133"/>
      <c r="C2157" s="75" t="s">
        <v>406</v>
      </c>
      <c r="D2157" s="74">
        <v>1</v>
      </c>
      <c r="E2157" s="74" t="str">
        <f t="shared" si="0"/>
        <v>No.</v>
      </c>
      <c r="F2157" s="134"/>
      <c r="G2157" s="134"/>
      <c r="H2157" s="126"/>
      <c r="I2157" s="136"/>
      <c r="J2157" s="74">
        <v>1</v>
      </c>
      <c r="K2157" s="136"/>
    </row>
    <row r="2158" spans="1:15" s="132" customFormat="1" ht="18.75" customHeight="1">
      <c r="A2158" s="67">
        <v>7</v>
      </c>
      <c r="B2158" s="133"/>
      <c r="C2158" s="75" t="s">
        <v>407</v>
      </c>
      <c r="D2158" s="74">
        <v>1</v>
      </c>
      <c r="E2158" s="74" t="str">
        <f t="shared" si="0"/>
        <v>No.</v>
      </c>
      <c r="F2158" s="134"/>
      <c r="G2158" s="134"/>
      <c r="H2158" s="126"/>
      <c r="I2158" s="136"/>
      <c r="J2158" s="74">
        <v>1</v>
      </c>
      <c r="K2158" s="136"/>
    </row>
    <row r="2159" spans="1:15" s="132" customFormat="1" ht="18.75" customHeight="1">
      <c r="A2159" s="67">
        <v>8</v>
      </c>
      <c r="B2159" s="133"/>
      <c r="C2159" s="75" t="s">
        <v>408</v>
      </c>
      <c r="D2159" s="74">
        <v>1</v>
      </c>
      <c r="E2159" s="74" t="str">
        <f t="shared" si="0"/>
        <v>No.</v>
      </c>
      <c r="F2159" s="134"/>
      <c r="G2159" s="134"/>
      <c r="H2159" s="126"/>
      <c r="I2159" s="136"/>
      <c r="J2159" s="74">
        <v>1</v>
      </c>
      <c r="K2159" s="136"/>
    </row>
    <row r="2160" spans="1:15" s="132" customFormat="1" ht="18.75" customHeight="1">
      <c r="A2160" s="67">
        <v>9</v>
      </c>
      <c r="B2160" s="133"/>
      <c r="C2160" s="75" t="s">
        <v>409</v>
      </c>
      <c r="D2160" s="74">
        <v>1</v>
      </c>
      <c r="E2160" s="74" t="str">
        <f t="shared" si="0"/>
        <v>No.</v>
      </c>
      <c r="F2160" s="134"/>
      <c r="G2160" s="134"/>
      <c r="H2160" s="126"/>
      <c r="I2160" s="136"/>
      <c r="J2160" s="74">
        <v>1</v>
      </c>
      <c r="K2160" s="136"/>
    </row>
    <row r="2161" spans="1:12" s="2" customFormat="1" ht="39" customHeight="1">
      <c r="A2161" s="125"/>
      <c r="B2161" s="68" t="s">
        <v>399</v>
      </c>
      <c r="C2161" s="72" t="s">
        <v>400</v>
      </c>
      <c r="D2161" s="74">
        <v>1</v>
      </c>
      <c r="E2161" s="74" t="s">
        <v>2</v>
      </c>
      <c r="F2161" s="127"/>
      <c r="G2161" s="127"/>
      <c r="H2161" s="126"/>
      <c r="I2161" s="135"/>
      <c r="J2161" s="74">
        <v>1</v>
      </c>
      <c r="K2161" s="135"/>
    </row>
    <row r="2162" spans="1:12" s="2" customFormat="1" ht="123" customHeight="1">
      <c r="A2162" s="67"/>
      <c r="B2162" s="68" t="s">
        <v>1275</v>
      </c>
      <c r="C2162" s="75" t="s">
        <v>1276</v>
      </c>
      <c r="D2162" s="158">
        <v>1</v>
      </c>
      <c r="E2162" s="128" t="s">
        <v>1277</v>
      </c>
      <c r="F2162" s="154"/>
      <c r="G2162" s="154"/>
      <c r="H2162" s="126"/>
      <c r="I2162" s="156"/>
      <c r="J2162" s="158">
        <v>1</v>
      </c>
      <c r="K2162" s="156"/>
      <c r="L2162" s="157"/>
    </row>
    <row r="2163" spans="1:12" s="2" customFormat="1" ht="102.75" customHeight="1">
      <c r="A2163" s="67"/>
      <c r="B2163" s="68" t="s">
        <v>1278</v>
      </c>
      <c r="C2163" s="75" t="s">
        <v>1279</v>
      </c>
      <c r="D2163" s="158">
        <v>1</v>
      </c>
      <c r="E2163" s="128" t="s">
        <v>1277</v>
      </c>
      <c r="F2163" s="154"/>
      <c r="G2163" s="154"/>
      <c r="H2163" s="126"/>
      <c r="I2163" s="156"/>
      <c r="J2163" s="158">
        <v>1</v>
      </c>
      <c r="K2163" s="156"/>
      <c r="L2163" s="157"/>
    </row>
    <row r="2164" spans="1:12" s="2" customFormat="1" ht="24" customHeight="1">
      <c r="A2164" s="125"/>
      <c r="B2164" s="125"/>
      <c r="C2164" s="95" t="s">
        <v>117</v>
      </c>
      <c r="D2164" s="154"/>
      <c r="E2164" s="128"/>
      <c r="F2164" s="154"/>
      <c r="G2164" s="154"/>
      <c r="H2164" s="77"/>
      <c r="I2164" s="156"/>
      <c r="J2164" s="154"/>
      <c r="K2164" s="156"/>
      <c r="L2164" s="157"/>
    </row>
    <row r="2165" spans="1:12" s="7" customFormat="1" ht="88.5" customHeight="1">
      <c r="A2165" s="67"/>
      <c r="B2165" s="67" t="s">
        <v>1286</v>
      </c>
      <c r="C2165" s="75" t="s">
        <v>1389</v>
      </c>
      <c r="D2165" s="73">
        <v>1</v>
      </c>
      <c r="E2165" s="74" t="s">
        <v>1</v>
      </c>
      <c r="F2165" s="154"/>
      <c r="G2165" s="154"/>
      <c r="H2165" s="77"/>
      <c r="I2165" s="156"/>
      <c r="J2165" s="73">
        <v>1</v>
      </c>
      <c r="K2165" s="156"/>
      <c r="L2165" s="155"/>
    </row>
    <row r="2166" spans="1:12" s="7" customFormat="1" ht="78" customHeight="1">
      <c r="A2166" s="67"/>
      <c r="B2166" s="67" t="s">
        <v>1287</v>
      </c>
      <c r="C2166" s="75" t="s">
        <v>119</v>
      </c>
      <c r="D2166" s="73">
        <v>1</v>
      </c>
      <c r="E2166" s="74" t="s">
        <v>1</v>
      </c>
      <c r="F2166" s="154"/>
      <c r="G2166" s="154"/>
      <c r="H2166" s="77"/>
      <c r="I2166" s="156"/>
      <c r="J2166" s="73">
        <v>1</v>
      </c>
      <c r="K2166" s="156"/>
      <c r="L2166" s="155"/>
    </row>
    <row r="2167" spans="1:12" s="7" customFormat="1" ht="99.75" customHeight="1">
      <c r="A2167" s="67"/>
      <c r="B2167" s="67" t="s">
        <v>173</v>
      </c>
      <c r="C2167" s="75" t="s">
        <v>174</v>
      </c>
      <c r="D2167" s="73">
        <v>1</v>
      </c>
      <c r="E2167" s="74" t="s">
        <v>1</v>
      </c>
      <c r="F2167" s="154"/>
      <c r="G2167" s="154"/>
      <c r="H2167" s="77"/>
      <c r="I2167" s="156"/>
      <c r="J2167" s="73">
        <v>1</v>
      </c>
      <c r="K2167" s="156"/>
      <c r="L2167" s="155"/>
    </row>
    <row r="2168" spans="1:12" s="7" customFormat="1" ht="42" customHeight="1">
      <c r="A2168" s="67"/>
      <c r="B2168" s="67" t="s">
        <v>1429</v>
      </c>
      <c r="C2168" s="75" t="s">
        <v>1273</v>
      </c>
      <c r="D2168" s="73">
        <v>1</v>
      </c>
      <c r="E2168" s="74" t="s">
        <v>1</v>
      </c>
      <c r="F2168" s="154"/>
      <c r="G2168" s="154"/>
      <c r="H2168" s="77"/>
      <c r="I2168" s="156"/>
      <c r="J2168" s="73">
        <v>1</v>
      </c>
      <c r="K2168" s="156"/>
      <c r="L2168" s="155"/>
    </row>
    <row r="2169" spans="1:12" s="7" customFormat="1" ht="82.5" customHeight="1">
      <c r="A2169" s="67"/>
      <c r="B2169" s="67" t="s">
        <v>1807</v>
      </c>
      <c r="C2169" s="75" t="s">
        <v>122</v>
      </c>
      <c r="D2169" s="73">
        <v>1</v>
      </c>
      <c r="E2169" s="74" t="s">
        <v>1</v>
      </c>
      <c r="F2169" s="154"/>
      <c r="G2169" s="154"/>
      <c r="H2169" s="77"/>
      <c r="I2169" s="156"/>
      <c r="J2169" s="73">
        <v>1</v>
      </c>
      <c r="K2169" s="156"/>
      <c r="L2169" s="155"/>
    </row>
    <row r="2170" spans="1:12" s="64" customFormat="1" ht="20.25" customHeight="1">
      <c r="A2170" s="67"/>
      <c r="B2170" s="68"/>
      <c r="C2170" s="95" t="s">
        <v>123</v>
      </c>
      <c r="D2170" s="74"/>
      <c r="E2170" s="74"/>
      <c r="F2170" s="71"/>
      <c r="G2170" s="76"/>
      <c r="H2170" s="71"/>
      <c r="J2170" s="74"/>
    </row>
    <row r="2171" spans="1:12" s="64" customFormat="1" ht="20.25" customHeight="1">
      <c r="A2171" s="67"/>
      <c r="B2171" s="68"/>
      <c r="C2171" s="75" t="s">
        <v>146</v>
      </c>
      <c r="D2171" s="74">
        <v>1</v>
      </c>
      <c r="E2171" s="74" t="s">
        <v>1</v>
      </c>
      <c r="F2171" s="71"/>
      <c r="G2171" s="76"/>
      <c r="H2171" s="81"/>
      <c r="J2171" s="74">
        <v>1</v>
      </c>
    </row>
    <row r="2172" spans="1:12" s="64" customFormat="1" ht="20.25" customHeight="1">
      <c r="A2172" s="67"/>
      <c r="B2172" s="68"/>
      <c r="C2172" s="75" t="s">
        <v>147</v>
      </c>
      <c r="D2172" s="74">
        <v>1</v>
      </c>
      <c r="E2172" s="74" t="s">
        <v>1</v>
      </c>
      <c r="F2172" s="71"/>
      <c r="G2172" s="76"/>
      <c r="H2172" s="81"/>
      <c r="J2172" s="74">
        <v>1</v>
      </c>
    </row>
    <row r="2173" spans="1:12" s="64" customFormat="1" ht="43.5" customHeight="1">
      <c r="A2173" s="67"/>
      <c r="B2173" s="68"/>
      <c r="C2173" s="95" t="s">
        <v>1272</v>
      </c>
      <c r="D2173" s="74"/>
      <c r="E2173" s="74"/>
      <c r="F2173" s="71"/>
      <c r="G2173" s="76"/>
      <c r="H2173" s="71"/>
      <c r="J2173" s="74"/>
    </row>
    <row r="2174" spans="1:12" s="64" customFormat="1" ht="20.25" customHeight="1">
      <c r="A2174" s="67"/>
      <c r="B2174" s="68"/>
      <c r="C2174" s="75" t="s">
        <v>148</v>
      </c>
      <c r="D2174" s="74">
        <v>1</v>
      </c>
      <c r="E2174" s="74" t="s">
        <v>1</v>
      </c>
      <c r="F2174" s="71"/>
      <c r="G2174" s="76"/>
      <c r="H2174" s="71"/>
      <c r="J2174" s="74">
        <v>1</v>
      </c>
    </row>
    <row r="2175" spans="1:12" s="64" customFormat="1" ht="20.25" customHeight="1">
      <c r="A2175" s="67"/>
      <c r="B2175" s="68"/>
      <c r="C2175" s="69" t="s">
        <v>128</v>
      </c>
      <c r="D2175" s="74"/>
      <c r="E2175" s="74"/>
      <c r="F2175" s="71"/>
      <c r="G2175" s="76"/>
      <c r="H2175" s="71"/>
      <c r="J2175" s="74"/>
    </row>
    <row r="2176" spans="1:12" s="64" customFormat="1" ht="53.25" customHeight="1">
      <c r="A2176" s="67"/>
      <c r="B2176" s="68"/>
      <c r="C2176" s="75" t="s">
        <v>149</v>
      </c>
      <c r="D2176" s="74">
        <v>1</v>
      </c>
      <c r="E2176" s="74" t="s">
        <v>1</v>
      </c>
      <c r="F2176" s="81"/>
      <c r="G2176" s="76"/>
      <c r="H2176" s="81"/>
      <c r="J2176" s="74">
        <v>1</v>
      </c>
    </row>
    <row r="2177" spans="1:10" s="64" customFormat="1" ht="49.5" customHeight="1">
      <c r="A2177" s="67"/>
      <c r="B2177" s="68"/>
      <c r="C2177" s="75" t="s">
        <v>175</v>
      </c>
      <c r="D2177" s="74">
        <v>1</v>
      </c>
      <c r="E2177" s="74" t="s">
        <v>1</v>
      </c>
      <c r="F2177" s="81"/>
      <c r="G2177" s="76"/>
      <c r="H2177" s="81"/>
      <c r="J2177" s="74">
        <v>1</v>
      </c>
    </row>
    <row r="2178" spans="1:10" s="102" customFormat="1" ht="36.75" customHeight="1">
      <c r="A2178" s="63"/>
      <c r="B2178" s="98" t="s">
        <v>150</v>
      </c>
      <c r="C2178" s="99" t="s">
        <v>151</v>
      </c>
      <c r="D2178" s="100"/>
      <c r="E2178" s="65"/>
      <c r="F2178" s="101"/>
      <c r="G2178" s="101"/>
      <c r="H2178" s="126"/>
      <c r="J2178" s="100"/>
    </row>
    <row r="2181" spans="1:10">
      <c r="A2181" s="62"/>
      <c r="B2181" s="62"/>
      <c r="D2181" s="61"/>
      <c r="E2181" s="61"/>
      <c r="F2181" s="61"/>
      <c r="G2181" s="61"/>
      <c r="H2181" s="61"/>
      <c r="J2181" s="61"/>
    </row>
  </sheetData>
  <mergeCells count="4">
    <mergeCell ref="G1:H1"/>
    <mergeCell ref="A2:C2"/>
    <mergeCell ref="D2:E2"/>
    <mergeCell ref="F2:H2"/>
  </mergeCells>
  <printOptions horizontalCentered="1" gridLinesSet="0"/>
  <pageMargins left="0.74" right="0.73" top="1" bottom="0.97" header="0.42" footer="0.42"/>
  <pageSetup paperSize="9" scale="87" fitToHeight="0" orientation="landscape" r:id="rId1"/>
  <headerFooter alignWithMargins="0">
    <oddHeader>&amp;L&amp;G&amp;R&amp;14&amp;K03-011TENDER DOCUMENTS FOR MECHANICAL WORKS AT FACTORY&amp;10&amp;K000000
&amp;"-,Bold"&amp;18&amp;K03+000KIA LUCKY MOTORS PLANT, BIN QASIM INDUSTRIAL PARK, KARACHI</oddHeader>
    <oddFooter>&amp;L&amp;"Calibri,Bold"&amp;18&amp;K03+000S. MEHBOOB &amp;&amp; COMPANY&amp;R&amp;"Calibri,Regular"&amp;12Sec-IV - &amp;P of &amp;N&amp;8
&amp;5&amp;Z
&amp;F</oddFooter>
  </headerFooter>
  <rowBreaks count="2" manualBreakCount="2">
    <brk id="292" max="7" man="1"/>
    <brk id="317" max="7" man="1"/>
  </rowBreaks>
  <legacy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HVAC WORKS</vt:lpstr>
      <vt:lpstr>summary</vt:lpstr>
      <vt:lpstr>HVAC </vt:lpstr>
      <vt:lpstr>PLUMBING1</vt:lpstr>
      <vt:lpstr>drainage</vt:lpstr>
      <vt:lpstr>Sheet1</vt:lpstr>
      <vt:lpstr>HVAC Main building (2)</vt:lpstr>
      <vt:lpstr>Sheet2</vt:lpstr>
      <vt:lpstr>drainage!Print_Area</vt:lpstr>
      <vt:lpstr>'HVAC '!Print_Area</vt:lpstr>
      <vt:lpstr>'HVAC Main building (2)'!Print_Area</vt:lpstr>
      <vt:lpstr>'HVAC WORKS'!Print_Area</vt:lpstr>
      <vt:lpstr>PLUMBING1!Print_Area</vt:lpstr>
      <vt:lpstr>drainage!Print_Titles</vt:lpstr>
      <vt:lpstr>'HVAC '!Print_Titles</vt:lpstr>
      <vt:lpstr>'HVAC Main building (2)'!Print_Titles</vt:lpstr>
      <vt:lpstr>'HVAC WORKS'!Print_Titles</vt:lpstr>
      <vt:lpstr>PLUMBING1!Print_Titles</vt:lpstr>
    </vt:vector>
  </TitlesOfParts>
  <Company>artec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athula</dc:creator>
  <cp:lastModifiedBy>Pioneer Engineering</cp:lastModifiedBy>
  <cp:lastPrinted>2023-03-11T06:19:45Z</cp:lastPrinted>
  <dcterms:created xsi:type="dcterms:W3CDTF">2005-02-23T05:35:39Z</dcterms:created>
  <dcterms:modified xsi:type="dcterms:W3CDTF">2023-03-11T06:32:52Z</dcterms:modified>
</cp:coreProperties>
</file>