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H:\Pioneer\Projects 2023\Standard Chartered Bank\BOQ ICL Building (Rec from ASPL on 7 June 23)\1- Ground Floor\"/>
    </mc:Choice>
  </mc:AlternateContent>
  <xr:revisionPtr revIDLastSave="0" documentId="13_ncr:1_{6671462D-905D-47B3-B560-0FB815A644EC}" xr6:coauthVersionLast="47" xr6:coauthVersionMax="47" xr10:uidLastSave="{00000000-0000-0000-0000-000000000000}"/>
  <bookViews>
    <workbookView xWindow="-120" yWindow="-120" windowWidth="29040" windowHeight="15840" tabRatio="602" xr2:uid="{00000000-000D-0000-FFFF-FFFF00000000}"/>
  </bookViews>
  <sheets>
    <sheet name="BOQ" sheetId="46" r:id="rId1"/>
  </sheets>
  <externalReferences>
    <externalReference r:id="rId2"/>
  </externalReferences>
  <definedNames>
    <definedName name="_xlnm._FilterDatabase" localSheetId="0" hidden="1">BOQ!$C$39:$H$49</definedName>
    <definedName name="dlist" localSheetId="0">#REF!</definedName>
    <definedName name="dlist">#REF!</definedName>
    <definedName name="List">[1]Sheet4!$G$4:$G$10</definedName>
    <definedName name="_xlnm.Print_Area" localSheetId="0">BOQ!$A$1:$J$64</definedName>
    <definedName name="_xlnm.Print_Titles" localSheetId="0">BOQ!$1:$8</definedName>
    <definedName name="TO" localSheetId="0">#REF!</definedName>
    <definedName name="TO">#REF!</definedName>
  </definedNames>
  <calcPr calcId="181029"/>
</workbook>
</file>

<file path=xl/calcChain.xml><?xml version="1.0" encoding="utf-8"?>
<calcChain xmlns="http://schemas.openxmlformats.org/spreadsheetml/2006/main">
  <c r="L63" i="46" l="1"/>
  <c r="L62" i="46"/>
  <c r="L65" i="46"/>
  <c r="L64" i="46"/>
  <c r="G55" i="46"/>
  <c r="I55" i="46"/>
  <c r="J55" i="46"/>
  <c r="I54" i="46" l="1"/>
  <c r="G54" i="46"/>
  <c r="J53" i="46"/>
  <c r="I53" i="46"/>
  <c r="G53" i="46"/>
  <c r="I52" i="46"/>
  <c r="J52" i="46" s="1"/>
  <c r="G52" i="46"/>
  <c r="I51" i="46"/>
  <c r="G51" i="46"/>
  <c r="I50" i="46"/>
  <c r="G50" i="46"/>
  <c r="I48" i="46"/>
  <c r="G48" i="46"/>
  <c r="I46" i="46"/>
  <c r="G46" i="46"/>
  <c r="I43" i="46"/>
  <c r="J43" i="46" s="1"/>
  <c r="G43" i="46"/>
  <c r="I42" i="46"/>
  <c r="G42" i="46"/>
  <c r="I41" i="46"/>
  <c r="G41" i="46"/>
  <c r="I39" i="46"/>
  <c r="G39" i="46"/>
  <c r="J38" i="46"/>
  <c r="I38" i="46"/>
  <c r="G38" i="46"/>
  <c r="I37" i="46"/>
  <c r="G37" i="46"/>
  <c r="I36" i="46"/>
  <c r="J36" i="46" s="1"/>
  <c r="G36" i="46"/>
  <c r="I34" i="46"/>
  <c r="G34" i="46"/>
  <c r="I32" i="46"/>
  <c r="J32" i="46" s="1"/>
  <c r="G32" i="46"/>
  <c r="I31" i="46"/>
  <c r="G31" i="46"/>
  <c r="J31" i="46" s="1"/>
  <c r="I30" i="46"/>
  <c r="G30" i="46"/>
  <c r="I29" i="46"/>
  <c r="J29" i="46" s="1"/>
  <c r="G29" i="46"/>
  <c r="I27" i="46"/>
  <c r="G27" i="46"/>
  <c r="I26" i="46"/>
  <c r="J26" i="46" s="1"/>
  <c r="G26" i="46"/>
  <c r="I25" i="46"/>
  <c r="G25" i="46"/>
  <c r="J25" i="46" s="1"/>
  <c r="I24" i="46"/>
  <c r="J24" i="46" s="1"/>
  <c r="G24" i="46"/>
  <c r="I23" i="46"/>
  <c r="G23" i="46"/>
  <c r="I22" i="46"/>
  <c r="J22" i="46" s="1"/>
  <c r="G22" i="46"/>
  <c r="I21" i="46"/>
  <c r="J21" i="46" s="1"/>
  <c r="G21" i="46"/>
  <c r="I20" i="46"/>
  <c r="G20" i="46"/>
  <c r="I18" i="46"/>
  <c r="G18" i="46"/>
  <c r="I17" i="46"/>
  <c r="G17" i="46"/>
  <c r="J17" i="46" s="1"/>
  <c r="I16" i="46"/>
  <c r="G16" i="46"/>
  <c r="I15" i="46"/>
  <c r="G15" i="46"/>
  <c r="I14" i="46"/>
  <c r="G14" i="46"/>
  <c r="I13" i="46"/>
  <c r="G13" i="46"/>
  <c r="J13" i="46" s="1"/>
  <c r="I12" i="46"/>
  <c r="G12" i="46"/>
  <c r="D34" i="46"/>
  <c r="A19" i="46"/>
  <c r="B20" i="46" s="1"/>
  <c r="B21" i="46" s="1"/>
  <c r="B22" i="46" s="1"/>
  <c r="B23" i="46" s="1"/>
  <c r="B24" i="46" s="1"/>
  <c r="B25" i="46" s="1"/>
  <c r="B26" i="46" s="1"/>
  <c r="B12" i="46"/>
  <c r="B13" i="46" s="1"/>
  <c r="B14" i="46" s="1"/>
  <c r="B15" i="46" s="1"/>
  <c r="B16" i="46" s="1"/>
  <c r="B17" i="46" s="1"/>
  <c r="B18" i="46" s="1"/>
  <c r="J51" i="46" l="1"/>
  <c r="J54" i="46"/>
  <c r="J50" i="46"/>
  <c r="J48" i="46"/>
  <c r="J46" i="46"/>
  <c r="J42" i="46"/>
  <c r="J41" i="46"/>
  <c r="J39" i="46"/>
  <c r="J37" i="46"/>
  <c r="J34" i="46"/>
  <c r="J30" i="46"/>
  <c r="J27" i="46"/>
  <c r="J23" i="46"/>
  <c r="J20" i="46"/>
  <c r="J12" i="46"/>
  <c r="J18" i="46"/>
  <c r="J16" i="46"/>
  <c r="J15" i="46"/>
  <c r="J14" i="46"/>
  <c r="A27" i="46"/>
  <c r="A28" i="46" s="1"/>
  <c r="A33" i="46" s="1"/>
  <c r="A35" i="46"/>
  <c r="B34" i="46"/>
  <c r="B29" i="46"/>
  <c r="B30" i="46" s="1"/>
  <c r="B31" i="46" s="1"/>
  <c r="B32" i="46" s="1"/>
  <c r="J58" i="46"/>
  <c r="A39" i="46" l="1"/>
  <c r="A40" i="46" s="1"/>
  <c r="B36" i="46"/>
  <c r="B37" i="46" s="1"/>
  <c r="B38" i="46" s="1"/>
  <c r="B41" i="46" l="1"/>
  <c r="B42" i="46" s="1"/>
  <c r="B43" i="46" s="1"/>
  <c r="A44" i="46"/>
  <c r="A49" i="46" l="1"/>
  <c r="B45" i="46"/>
  <c r="B47" i="46" s="1"/>
  <c r="A52" i="46" l="1"/>
  <c r="A53" i="46" s="1"/>
  <c r="A54" i="46" s="1"/>
  <c r="B50" i="46"/>
  <c r="B51" i="46" s="1"/>
</calcChain>
</file>

<file path=xl/sharedStrings.xml><?xml version="1.0" encoding="utf-8"?>
<sst xmlns="http://schemas.openxmlformats.org/spreadsheetml/2006/main" count="110" uniqueCount="79">
  <si>
    <t>DESCRIPTION</t>
  </si>
  <si>
    <t>UNIT</t>
  </si>
  <si>
    <t>QTY</t>
  </si>
  <si>
    <t>RATE</t>
  </si>
  <si>
    <t>Job.</t>
  </si>
  <si>
    <t>Nos.</t>
  </si>
  <si>
    <t>MATERIAL</t>
  </si>
  <si>
    <t>LABOUR</t>
  </si>
  <si>
    <t>TOTAL</t>
  </si>
  <si>
    <t>Lot</t>
  </si>
  <si>
    <t>AMOUNT</t>
  </si>
  <si>
    <t>No.</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</si>
  <si>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</si>
  <si>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</si>
  <si>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</si>
  <si>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</si>
  <si>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</si>
  <si>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</si>
  <si>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</si>
  <si>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</si>
  <si>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</si>
  <si>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</si>
  <si>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</si>
  <si>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</si>
  <si>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Electric power wiring / supply to be provided at outdoor, indoor units &amp; other HVAC equipment with isolation box by electrical contractor.</t>
  </si>
  <si>
    <t>ACMV Works</t>
  </si>
  <si>
    <t>All works shall be completed, tested and commissioned as per drawings, specifications and as per instruction of Consultant</t>
  </si>
  <si>
    <t>32mm dia</t>
  </si>
  <si>
    <t>Rm</t>
  </si>
  <si>
    <t>40mm dia</t>
  </si>
  <si>
    <t>25mm dia</t>
  </si>
  <si>
    <t>Sqm</t>
  </si>
  <si>
    <t xml:space="preserve"> Total Cost of Works Rs.</t>
  </si>
  <si>
    <t>i.</t>
  </si>
  <si>
    <t xml:space="preserve">Exhaust Air Disc Valves </t>
  </si>
  <si>
    <t>150mm dia</t>
  </si>
  <si>
    <t>Total Cost of Project</t>
  </si>
  <si>
    <t>Cost of Owner Supplied VRF Units (Gree, China) Rs.</t>
  </si>
  <si>
    <t>200mm x 200mm</t>
  </si>
  <si>
    <t>Supply &amp; Return Air Grills / Registers</t>
  </si>
  <si>
    <t>Supply &amp; installation of SCH-40 uPVC make class D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</si>
  <si>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ventilation fans as per mentioned in schedule, including vibration isolator, flexible duct connection / connector, power wiring from isolation box to unit (4 to 5 meter radius), support &amp; hangers complete in all respects ready to operate as per drawings, specification and as per instruction of consultant.</t>
  </si>
  <si>
    <t>GF-EAF-02</t>
  </si>
  <si>
    <t>Supply &amp;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</si>
  <si>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</si>
  <si>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</si>
  <si>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of consultant.</t>
  </si>
  <si>
    <t>GF-EAF-03</t>
  </si>
  <si>
    <t>Supply &amp; installation of air curtains including, supports, electrical connection etc, complete in all respects ready to operate as per drawings, specification &amp; as per instruction of consultant.</t>
  </si>
  <si>
    <t>1400mm x 150mm</t>
  </si>
  <si>
    <t>1.5m Length</t>
  </si>
  <si>
    <t>Standard Chartered Bank (Head Office)</t>
  </si>
  <si>
    <t>Ground Floor, Karachi.</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</si>
  <si>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</si>
  <si>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Rev.02</t>
  </si>
  <si>
    <t>Date: 29-05-2023</t>
  </si>
  <si>
    <t>GF-AC-01</t>
  </si>
  <si>
    <t>GF-AC-02</t>
  </si>
  <si>
    <t>GF-AC-03</t>
  </si>
  <si>
    <t>GF-AC-04</t>
  </si>
  <si>
    <t>GF-CSU-01</t>
  </si>
  <si>
    <t>GF-CSU-02</t>
  </si>
  <si>
    <t>GF-FAHU-01</t>
  </si>
  <si>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</si>
  <si>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 xml:space="preserve">Supply &amp; installation of refrigerant pipes (liquid + gas) with 12mm thick expended rubber foam insulation, PVC tape wrapping + control wiring in G.I. for external / PVC for internal from outdoor unit to indoor unit, including additional gas charging if required, complete in all respects ready to operate as per specification, drawings and as per instruction of consultant. </t>
  </si>
  <si>
    <t>50mm dia</t>
  </si>
  <si>
    <t>GF-EAF-01 (with uPVC Pipe &amp; Fittings)</t>
  </si>
  <si>
    <t>100mm dia</t>
  </si>
  <si>
    <t>600mm x 200mm</t>
  </si>
  <si>
    <t>200mm x 150mm</t>
  </si>
  <si>
    <t>200mm x 100mm</t>
  </si>
  <si>
    <t>GF-AC-04 (Hard Pipes)</t>
  </si>
  <si>
    <t>GF-AC-01 (Soft Pipes)</t>
  </si>
  <si>
    <t>GF-AC-02 (Soft Pipes)</t>
  </si>
  <si>
    <t>GF-AC-03 (Soft Pipes)</t>
  </si>
  <si>
    <t>GF-CSU-01 (Soft Pipes)</t>
  </si>
  <si>
    <t>GF-CSU-02 (Soft Pipes)</t>
  </si>
  <si>
    <t>GF-FAHU-01 (Hard Pipes)</t>
  </si>
  <si>
    <t>Bill of Quantities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</si>
</sst>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General_)"/>
    <numFmt numFmtId="165" formatCode="#,##0.0"/>
    <numFmt numFmtId="166" formatCode="_(* #,##0_);_(* \(#,##0\);_(* &quot;-&quot;??_);_(@_)"/>
  </numFmts>
  <fonts count="16"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sz val="11"/>
      <color theme="0"/>
      <name val="Arial"/>
      <family val="2"/>
    </font>
    <font>
      <i/>
      <sz val="10"/>
      <name val="Arial"/>
      <family val="2"/>
    </font>
    <font>
      <sz val="9"/>
      <name val="Arial"/>
      <family val="2"/>
    </font>
    <font>
      <b/>
      <sz val="10"/>
      <name val="Arial"/>
      <family val="2"/>
    </font>
    <font>
      <sz val="11"/>
      <name val="Arial"/>
      <family val="2"/>
    </font>
    <font>
      <sz val="12"/>
      <name val="Times New Roman"/>
      <family val="1"/>
    </font>
    <font>
      <b/>
      <sz val="10"/>
      <color rgb="FFFF0000"/>
      <name val="Arial"/>
      <family val="2"/>
    </font>
    <font>
      <sz val="10"/>
      <color theme="1"/>
      <name val="Arial"/>
      <family val="2"/>
    </font>
    <font>
      <sz val="11"/>
      <name val="Arial"/>
    </font>
  </fonts>
  <fills count="3">
    <fill>
      <patternFill patternType="none"/>
    </fill>
    <fill>
      <patternFill patternType="gray125"/>
    </fill>
    <fill>
      <patternFill patternType="solid">
        <fgColor theme="0"/>
        <bgColor indexed="64"/>
      </patternFill>
    </fill>
  </fills>
  <borders count="6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s>
  <cellStyleXfs count="14">
    <xf numFmtId="0" fontId="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43" fontId="1" fillId="0" borderId="0" applyFont="0" applyFill="0" applyBorder="0" applyAlignment="0" applyProtection="0"/>
    <xf numFmtId="9" fontId="11" fillId="0" borderId="0" applyFont="0" applyFill="0" applyBorder="0" applyAlignment="0" applyProtection="0"/>
    <xf numFmtId="43" fontId="12" fillId="0" borderId="0" applyFont="0" applyFill="0" applyBorder="0" applyAlignment="0" applyProtection="0"/>
    <xf numFmtId="0" fontId="2" fillId="0" borderId="0">
      <alignment vertical="center"/>
    </xf>
    <xf numFmtId="43" fontId="15" fillId="0" borderId="0" applyFont="0" applyFill="0" applyBorder="0" applyAlignment="0" applyProtection="0"/>
  </cellStyleXfs>
  <cellXfs count="216">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164" fontId="1" fillId="0" borderId="2" xfId="3" applyNumberFormat="1" applyFont="1" applyBorder="1" applyAlignment="1">
      <alignment horizontal="center" vertical="center"/>
    </xf>
    <xf numFmtId="0" fontId="4" fillId="0" borderId="5" xfId="3" applyBorder="1" applyAlignment="1">
      <alignment horizontal="center" vertical="center"/>
    </xf>
    <xf numFmtId="164" fontId="2" fillId="0" borderId="0" xfId="3" applyNumberFormat="1" applyFont="1" applyAlignment="1">
      <alignment horizontal="left" vertical="center"/>
    </xf>
    <xf numFmtId="164" fontId="4" fillId="0" borderId="0" xfId="3" applyNumberFormat="1" applyAlignment="1">
      <alignment horizontal="left" vertical="center"/>
    </xf>
    <xf numFmtId="0" fontId="1" fillId="0" borderId="2" xfId="3" applyFont="1" applyBorder="1" applyAlignment="1">
      <alignment horizontal="center" vertical="center"/>
    </xf>
    <xf numFmtId="164" fontId="5" fillId="0" borderId="13" xfId="3" applyNumberFormat="1" applyFont="1" applyBorder="1" applyAlignment="1">
      <alignment horizontal="center" vertical="center"/>
    </xf>
    <xf numFmtId="0" fontId="1" fillId="0" borderId="6" xfId="3" applyFont="1" applyBorder="1" applyAlignment="1">
      <alignment horizontal="justify" vertical="top"/>
    </xf>
    <xf numFmtId="3" fontId="3" fillId="0" borderId="0" xfId="3" applyNumberFormat="1" applyFont="1" applyAlignment="1">
      <alignment horizontal="center" vertical="center"/>
    </xf>
    <xf numFmtId="3" fontId="7" fillId="0" borderId="5" xfId="3" applyNumberFormat="1" applyFont="1" applyBorder="1" applyAlignment="1">
      <alignment horizontal="center" vertical="center"/>
    </xf>
    <xf numFmtId="3" fontId="4" fillId="0" borderId="0" xfId="3" applyNumberFormat="1" applyAlignment="1">
      <alignment horizontal="center"/>
    </xf>
    <xf numFmtId="0" fontId="1" fillId="0" borderId="22" xfId="3" applyFont="1" applyBorder="1" applyAlignment="1">
      <alignment horizontal="center" vertical="center"/>
    </xf>
    <xf numFmtId="0" fontId="1" fillId="0" borderId="22" xfId="3" quotePrefix="1" applyFont="1" applyBorder="1" applyAlignment="1">
      <alignment horizontal="center" vertical="top"/>
    </xf>
    <xf numFmtId="164" fontId="1" fillId="0" borderId="22" xfId="3" applyNumberFormat="1" applyFont="1" applyBorder="1" applyAlignment="1">
      <alignment horizontal="center" vertical="top"/>
    </xf>
    <xf numFmtId="0" fontId="1" fillId="0" borderId="4" xfId="3" applyFont="1" applyBorder="1" applyAlignment="1">
      <alignment horizontal="center"/>
    </xf>
    <xf numFmtId="3" fontId="1" fillId="0" borderId="12" xfId="3" applyNumberFormat="1" applyFont="1" applyBorder="1"/>
    <xf numFmtId="3" fontId="1" fillId="0" borderId="9" xfId="3" applyNumberFormat="1" applyFont="1" applyBorder="1"/>
    <xf numFmtId="3" fontId="5" fillId="0" borderId="15" xfId="3" applyNumberFormat="1" applyFont="1" applyBorder="1" applyAlignment="1">
      <alignment horizontal="center" vertical="center"/>
    </xf>
    <xf numFmtId="3" fontId="1" fillId="0" borderId="6" xfId="3" applyNumberFormat="1" applyFont="1" applyBorder="1" applyAlignment="1">
      <alignment horizontal="center"/>
    </xf>
    <xf numFmtId="3" fontId="1" fillId="0" borderId="7" xfId="3" applyNumberFormat="1" applyFont="1" applyBorder="1" applyAlignment="1">
      <alignment horizontal="center" vertical="center"/>
    </xf>
    <xf numFmtId="3" fontId="1" fillId="0" borderId="8" xfId="3" applyNumberFormat="1" applyFont="1" applyBorder="1" applyAlignment="1">
      <alignment horizontal="center" vertical="center"/>
    </xf>
    <xf numFmtId="3" fontId="1" fillId="0" borderId="10" xfId="3" applyNumberFormat="1" applyFont="1" applyBorder="1" applyAlignment="1">
      <alignment horizontal="center"/>
    </xf>
    <xf numFmtId="0" fontId="1" fillId="0" borderId="5" xfId="3" applyFont="1" applyBorder="1" applyAlignment="1">
      <alignment vertical="center"/>
    </xf>
    <xf numFmtId="164"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3" fontId="5" fillId="0" borderId="14" xfId="3" applyNumberFormat="1" applyFont="1" applyBorder="1" applyAlignment="1">
      <alignment horizontal="center" vertical="center"/>
    </xf>
    <xf numFmtId="0" fontId="5" fillId="0" borderId="0" xfId="3" applyFont="1" applyAlignment="1">
      <alignment vertical="center"/>
    </xf>
    <xf numFmtId="0" fontId="1" fillId="0" borderId="22" xfId="3" applyFont="1" applyBorder="1" applyAlignment="1">
      <alignment horizontal="center"/>
    </xf>
    <xf numFmtId="0" fontId="1" fillId="0" borderId="7" xfId="3" applyFont="1" applyBorder="1" applyAlignment="1">
      <alignment horizontal="left" vertical="center"/>
    </xf>
    <xf numFmtId="0" fontId="4" fillId="0" borderId="0" xfId="3"/>
    <xf numFmtId="0" fontId="4" fillId="0" borderId="0" xfId="3" applyAlignment="1">
      <alignment horizontal="center"/>
    </xf>
    <xf numFmtId="3" fontId="4" fillId="0" borderId="0" xfId="3" applyNumberFormat="1"/>
    <xf numFmtId="0" fontId="9" fillId="0" borderId="20" xfId="3" applyFont="1" applyBorder="1" applyAlignment="1">
      <alignment horizontal="left" vertical="center"/>
    </xf>
    <xf numFmtId="0" fontId="1" fillId="0" borderId="22" xfId="3" quotePrefix="1" applyFont="1" applyBorder="1" applyAlignment="1">
      <alignment horizontal="center" vertical="center"/>
    </xf>
    <xf numFmtId="164" fontId="1" fillId="0" borderId="2" xfId="3" applyNumberFormat="1" applyFont="1" applyBorder="1" applyAlignment="1">
      <alignment horizontal="left" vertical="center"/>
    </xf>
    <xf numFmtId="0" fontId="1" fillId="0" borderId="22" xfId="3" applyFont="1" applyBorder="1" applyAlignment="1">
      <alignment vertical="center"/>
    </xf>
    <xf numFmtId="0" fontId="1" fillId="0" borderId="0" xfId="3" quotePrefix="1" applyFont="1" applyAlignment="1">
      <alignment horizontal="left" vertical="top"/>
    </xf>
    <xf numFmtId="164" fontId="1" fillId="0" borderId="20" xfId="3" applyNumberFormat="1" applyFont="1" applyBorder="1" applyAlignment="1">
      <alignment horizontal="left" vertical="center"/>
    </xf>
    <xf numFmtId="0" fontId="4" fillId="0" borderId="0" xfId="3" applyAlignment="1">
      <alignment horizontal="left"/>
    </xf>
    <xf numFmtId="165" fontId="1" fillId="0" borderId="20" xfId="3" applyNumberFormat="1" applyFont="1" applyBorder="1" applyAlignment="1">
      <alignment horizontal="left" vertical="center"/>
    </xf>
    <xf numFmtId="12" fontId="1" fillId="0" borderId="22" xfId="3" quotePrefix="1" applyNumberFormat="1" applyFont="1" applyBorder="1" applyAlignment="1">
      <alignment horizontal="center" vertical="center"/>
    </xf>
    <xf numFmtId="0" fontId="1" fillId="0" borderId="2" xfId="3" applyFont="1" applyBorder="1" applyAlignment="1">
      <alignment horizontal="justify" vertical="top"/>
    </xf>
    <xf numFmtId="0" fontId="1" fillId="0" borderId="3" xfId="3" applyFont="1" applyBorder="1" applyAlignment="1">
      <alignment horizontal="center" vertical="center"/>
    </xf>
    <xf numFmtId="164" fontId="5" fillId="0" borderId="22" xfId="3" applyNumberFormat="1" applyFont="1" applyBorder="1" applyAlignment="1">
      <alignment horizontal="center" vertical="center"/>
    </xf>
    <xf numFmtId="3" fontId="5" fillId="0" borderId="9" xfId="3" applyNumberFormat="1" applyFont="1" applyBorder="1" applyAlignment="1">
      <alignment horizontal="center" vertical="center"/>
    </xf>
    <xf numFmtId="0" fontId="1" fillId="0" borderId="0" xfId="3" applyFont="1" applyAlignment="1">
      <alignment horizontal="left"/>
    </xf>
    <xf numFmtId="164" fontId="5" fillId="0" borderId="23" xfId="3" applyNumberFormat="1" applyFont="1" applyBorder="1" applyAlignment="1">
      <alignment horizontal="center" vertical="center"/>
    </xf>
    <xf numFmtId="164" fontId="5" fillId="0" borderId="26" xfId="3" applyNumberFormat="1" applyFont="1" applyBorder="1" applyAlignment="1">
      <alignment horizontal="center" vertical="center"/>
    </xf>
    <xf numFmtId="3" fontId="5" fillId="0" borderId="27" xfId="3" applyNumberFormat="1" applyFont="1" applyBorder="1" applyAlignment="1">
      <alignment horizontal="center" vertical="center"/>
    </xf>
    <xf numFmtId="3" fontId="10" fillId="0" borderId="18" xfId="3" applyNumberFormat="1" applyFont="1" applyBorder="1" applyAlignment="1">
      <alignment vertical="center"/>
    </xf>
    <xf numFmtId="0" fontId="1" fillId="0" borderId="16" xfId="3" applyFont="1" applyBorder="1" applyAlignment="1">
      <alignment horizontal="center" vertical="center"/>
    </xf>
    <xf numFmtId="0" fontId="1" fillId="0" borderId="19" xfId="3" applyFont="1" applyBorder="1" applyAlignment="1">
      <alignment horizontal="left" vertical="center"/>
    </xf>
    <xf numFmtId="0" fontId="1" fillId="0" borderId="28" xfId="3" applyFont="1" applyBorder="1" applyAlignment="1">
      <alignment vertical="center"/>
    </xf>
    <xf numFmtId="9" fontId="1" fillId="0" borderId="7" xfId="10" applyFont="1" applyFill="1" applyBorder="1" applyAlignment="1">
      <alignment horizontal="left" vertical="center"/>
    </xf>
    <xf numFmtId="9" fontId="1" fillId="0" borderId="8" xfId="10" applyFont="1" applyFill="1" applyBorder="1" applyAlignment="1">
      <alignment horizontal="left" vertical="center"/>
    </xf>
    <xf numFmtId="3" fontId="10" fillId="0" borderId="25" xfId="3" applyNumberFormat="1" applyFont="1" applyBorder="1" applyAlignment="1">
      <alignment horizontal="right" vertical="center"/>
    </xf>
    <xf numFmtId="164" fontId="10" fillId="0" borderId="25" xfId="3" applyNumberFormat="1" applyFont="1" applyBorder="1" applyAlignment="1">
      <alignment horizontal="right" vertical="center"/>
    </xf>
    <xf numFmtId="3" fontId="1" fillId="0" borderId="8" xfId="3" applyNumberFormat="1" applyFont="1" applyBorder="1" applyAlignment="1">
      <alignment horizontal="center"/>
    </xf>
    <xf numFmtId="0" fontId="1" fillId="0" borderId="0" xfId="3" applyFont="1" applyAlignment="1">
      <alignment vertical="top"/>
    </xf>
    <xf numFmtId="0" fontId="1" fillId="0" borderId="0" xfId="3" applyFont="1" applyAlignment="1">
      <alignment horizontal="center" vertical="top"/>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5" fillId="0" borderId="31" xfId="3" applyNumberFormat="1" applyFont="1" applyBorder="1" applyAlignment="1">
      <alignment horizontal="center" vertical="center"/>
    </xf>
    <xf numFmtId="3" fontId="5" fillId="0" borderId="32" xfId="3" applyNumberFormat="1" applyFont="1" applyBorder="1" applyAlignment="1">
      <alignment horizontal="center" vertical="center"/>
    </xf>
    <xf numFmtId="3" fontId="5" fillId="0" borderId="33" xfId="3" applyNumberFormat="1" applyFont="1" applyBorder="1" applyAlignment="1">
      <alignment horizontal="center" vertical="center"/>
    </xf>
    <xf numFmtId="3" fontId="5" fillId="0" borderId="34" xfId="3" applyNumberFormat="1" applyFont="1" applyBorder="1" applyAlignment="1">
      <alignment horizontal="center" vertical="center"/>
    </xf>
    <xf numFmtId="3" fontId="1" fillId="0" borderId="35" xfId="3" applyNumberFormat="1" applyFont="1" applyBorder="1"/>
    <xf numFmtId="3" fontId="1" fillId="0" borderId="36" xfId="3" applyNumberFormat="1" applyFont="1" applyBorder="1"/>
    <xf numFmtId="3" fontId="8" fillId="0" borderId="35" xfId="3" applyNumberFormat="1" applyFont="1" applyBorder="1" applyAlignment="1">
      <alignment horizontal="center"/>
    </xf>
    <xf numFmtId="3" fontId="8" fillId="0" borderId="36" xfId="3" applyNumberFormat="1" applyFont="1" applyBorder="1"/>
    <xf numFmtId="3" fontId="10" fillId="0" borderId="41" xfId="3" applyNumberFormat="1" applyFont="1" applyBorder="1" applyAlignment="1">
      <alignment vertical="center"/>
    </xf>
    <xf numFmtId="3" fontId="5" fillId="0" borderId="43" xfId="3" applyNumberFormat="1" applyFont="1" applyBorder="1" applyAlignment="1">
      <alignment horizontal="center" vertical="center"/>
    </xf>
    <xf numFmtId="3" fontId="5" fillId="0" borderId="44" xfId="3" applyNumberFormat="1" applyFont="1" applyBorder="1" applyAlignment="1">
      <alignment horizontal="center" vertical="center"/>
    </xf>
    <xf numFmtId="3" fontId="5" fillId="0" borderId="36" xfId="3" applyNumberFormat="1" applyFont="1" applyBorder="1" applyAlignment="1">
      <alignment horizontal="center" vertical="center"/>
    </xf>
    <xf numFmtId="3" fontId="1" fillId="0" borderId="44" xfId="3" applyNumberFormat="1" applyFont="1" applyBorder="1"/>
    <xf numFmtId="3" fontId="8" fillId="0" borderId="44" xfId="3" applyNumberFormat="1" applyFont="1" applyBorder="1"/>
    <xf numFmtId="3" fontId="10" fillId="0" borderId="47" xfId="3" applyNumberFormat="1" applyFont="1" applyBorder="1" applyAlignment="1">
      <alignment vertical="center"/>
    </xf>
    <xf numFmtId="0" fontId="4" fillId="0" borderId="0" xfId="3" applyAlignment="1">
      <alignment horizontal="right" vertical="center"/>
    </xf>
    <xf numFmtId="12" fontId="4" fillId="0" borderId="0" xfId="3" applyNumberFormat="1" applyAlignment="1">
      <alignment vertical="center"/>
    </xf>
    <xf numFmtId="3" fontId="13" fillId="0" borderId="0" xfId="3" applyNumberFormat="1" applyFont="1" applyAlignment="1">
      <alignment horizontal="center"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3" fontId="1" fillId="0" borderId="6" xfId="3" applyNumberFormat="1" applyFont="1" applyBorder="1" applyAlignment="1">
      <alignment horizontal="center" vertical="center"/>
    </xf>
    <xf numFmtId="164" fontId="1" fillId="0" borderId="20" xfId="3" applyNumberFormat="1" applyFont="1" applyBorder="1" applyAlignment="1">
      <alignment horizontal="left" vertical="top"/>
    </xf>
    <xf numFmtId="164" fontId="1" fillId="0" borderId="4" xfId="3" applyNumberFormat="1" applyFont="1" applyBorder="1" applyAlignment="1">
      <alignment horizontal="left" vertical="center"/>
    </xf>
    <xf numFmtId="164" fontId="1" fillId="0" borderId="4" xfId="3" applyNumberFormat="1" applyFont="1" applyBorder="1" applyAlignment="1">
      <alignment horizontal="center" vertical="center"/>
    </xf>
    <xf numFmtId="3" fontId="1" fillId="0" borderId="10" xfId="3" applyNumberFormat="1" applyFont="1" applyBorder="1" applyAlignment="1">
      <alignment horizontal="center" vertical="center"/>
    </xf>
    <xf numFmtId="0" fontId="1" fillId="0" borderId="0" xfId="3" applyFont="1" applyAlignment="1">
      <alignment horizontal="center" vertical="center"/>
    </xf>
    <xf numFmtId="0" fontId="1" fillId="0" borderId="0" xfId="3" applyFont="1" applyAlignment="1">
      <alignment horizontal="left" vertical="center"/>
    </xf>
    <xf numFmtId="164" fontId="10" fillId="0" borderId="0" xfId="3" applyNumberFormat="1" applyFont="1" applyAlignment="1">
      <alignment horizontal="right" vertical="center"/>
    </xf>
    <xf numFmtId="3" fontId="10" fillId="0" borderId="0" xfId="3" applyNumberFormat="1" applyFont="1" applyAlignment="1">
      <alignment horizontal="right" vertical="center"/>
    </xf>
    <xf numFmtId="3" fontId="10" fillId="0" borderId="0" xfId="3" applyNumberFormat="1" applyFont="1" applyAlignment="1">
      <alignment vertical="center"/>
    </xf>
    <xf numFmtId="164" fontId="1" fillId="0" borderId="0" xfId="3" applyNumberFormat="1" applyFont="1" applyAlignment="1">
      <alignment horizontal="justify" vertical="center"/>
    </xf>
    <xf numFmtId="0" fontId="1" fillId="0" borderId="8" xfId="3" quotePrefix="1" applyFont="1" applyBorder="1" applyAlignment="1">
      <alignment horizontal="justify" vertical="top"/>
    </xf>
    <xf numFmtId="164" fontId="1" fillId="0" borderId="3" xfId="3" applyNumberFormat="1" applyFont="1" applyBorder="1" applyAlignment="1">
      <alignment horizontal="center"/>
    </xf>
    <xf numFmtId="164" fontId="1" fillId="0" borderId="48" xfId="3" applyNumberFormat="1" applyFont="1" applyBorder="1" applyAlignment="1">
      <alignment horizontal="center" vertical="top"/>
    </xf>
    <xf numFmtId="164" fontId="1" fillId="0" borderId="49" xfId="3" quotePrefix="1" applyNumberFormat="1" applyFont="1" applyBorder="1" applyAlignment="1">
      <alignment horizontal="left" vertical="top"/>
    </xf>
    <xf numFmtId="0" fontId="1" fillId="0" borderId="50" xfId="3" applyFont="1" applyBorder="1" applyAlignment="1">
      <alignment horizontal="center" vertical="center"/>
    </xf>
    <xf numFmtId="0" fontId="1" fillId="0" borderId="50" xfId="3" applyFont="1" applyBorder="1" applyAlignment="1">
      <alignment horizontal="left" vertical="center"/>
    </xf>
    <xf numFmtId="164" fontId="10" fillId="0" borderId="50" xfId="3" applyNumberFormat="1" applyFont="1" applyBorder="1" applyAlignment="1">
      <alignment horizontal="right" vertical="center"/>
    </xf>
    <xf numFmtId="3" fontId="10" fillId="0" borderId="50" xfId="3" applyNumberFormat="1" applyFont="1" applyBorder="1" applyAlignment="1">
      <alignment horizontal="right" vertical="center"/>
    </xf>
    <xf numFmtId="0" fontId="1" fillId="0" borderId="50" xfId="3" applyFont="1" applyBorder="1" applyAlignment="1">
      <alignment vertical="center"/>
    </xf>
    <xf numFmtId="3" fontId="10" fillId="0" borderId="50" xfId="3" applyNumberFormat="1" applyFont="1" applyBorder="1" applyAlignment="1">
      <alignment vertical="center"/>
    </xf>
    <xf numFmtId="164" fontId="1" fillId="0" borderId="3" xfId="3" applyNumberFormat="1" applyFont="1" applyBorder="1" applyAlignment="1">
      <alignment horizontal="left" vertical="center"/>
    </xf>
    <xf numFmtId="164" fontId="1" fillId="0" borderId="3" xfId="3" applyNumberFormat="1" applyFont="1" applyBorder="1" applyAlignment="1">
      <alignment horizontal="center" vertical="center"/>
    </xf>
    <xf numFmtId="0" fontId="14" fillId="0" borderId="22" xfId="3" quotePrefix="1" applyFont="1" applyBorder="1" applyAlignment="1">
      <alignment horizontal="center" vertical="top"/>
    </xf>
    <xf numFmtId="0" fontId="14" fillId="0" borderId="20" xfId="3" quotePrefix="1" applyFont="1" applyBorder="1" applyAlignment="1">
      <alignment horizontal="left" vertical="top"/>
    </xf>
    <xf numFmtId="0" fontId="14" fillId="0" borderId="0" xfId="3" applyFont="1"/>
    <xf numFmtId="0" fontId="14" fillId="0" borderId="0" xfId="3" applyFont="1" applyAlignment="1">
      <alignment vertical="center"/>
    </xf>
    <xf numFmtId="164" fontId="1" fillId="0" borderId="22" xfId="3" quotePrefix="1" applyNumberFormat="1" applyFont="1" applyBorder="1" applyAlignment="1">
      <alignment horizontal="center" vertical="top"/>
    </xf>
    <xf numFmtId="164" fontId="1" fillId="0" borderId="20" xfId="3" quotePrefix="1" applyNumberFormat="1" applyFont="1" applyBorder="1" applyAlignment="1">
      <alignment horizontal="left" vertical="top"/>
    </xf>
    <xf numFmtId="164" fontId="1" fillId="0" borderId="1" xfId="3" quotePrefix="1" applyNumberFormat="1" applyFont="1" applyBorder="1" applyAlignment="1">
      <alignment horizontal="justify" vertical="top"/>
    </xf>
    <xf numFmtId="3" fontId="1" fillId="0" borderId="35" xfId="3" applyNumberFormat="1" applyFont="1" applyBorder="1" applyAlignment="1">
      <alignment horizontal="right"/>
    </xf>
    <xf numFmtId="3" fontId="1" fillId="0" borderId="36" xfId="3" applyNumberFormat="1" applyFont="1" applyBorder="1" applyAlignment="1">
      <alignment horizontal="right"/>
    </xf>
    <xf numFmtId="3" fontId="1" fillId="0" borderId="44" xfId="3" applyNumberFormat="1" applyFont="1" applyBorder="1" applyAlignment="1">
      <alignment horizontal="right"/>
    </xf>
    <xf numFmtId="0" fontId="14" fillId="0" borderId="22" xfId="3" quotePrefix="1" applyFont="1" applyBorder="1" applyAlignment="1">
      <alignment horizontal="center" vertical="center"/>
    </xf>
    <xf numFmtId="0" fontId="14" fillId="0" borderId="20" xfId="3" quotePrefix="1" applyFont="1" applyBorder="1" applyAlignment="1">
      <alignment horizontal="left" vertical="center"/>
    </xf>
    <xf numFmtId="3" fontId="1" fillId="0" borderId="40" xfId="3" applyNumberFormat="1" applyFont="1" applyBorder="1"/>
    <xf numFmtId="3" fontId="1" fillId="0" borderId="46" xfId="3" applyNumberFormat="1" applyFont="1" applyBorder="1"/>
    <xf numFmtId="0" fontId="1" fillId="0" borderId="8" xfId="3" applyFont="1" applyBorder="1" applyAlignment="1">
      <alignment horizontal="justify" vertical="top"/>
    </xf>
    <xf numFmtId="0" fontId="14" fillId="0" borderId="7" xfId="3" applyFont="1" applyBorder="1" applyAlignment="1">
      <alignment horizontal="left" vertical="center"/>
    </xf>
    <xf numFmtId="0" fontId="14" fillId="0" borderId="2" xfId="3" applyFont="1" applyBorder="1" applyAlignment="1">
      <alignment horizontal="center" vertical="center"/>
    </xf>
    <xf numFmtId="3" fontId="14" fillId="0" borderId="7" xfId="3" applyNumberFormat="1" applyFont="1" applyBorder="1" applyAlignment="1">
      <alignment horizontal="center" vertical="center"/>
    </xf>
    <xf numFmtId="0" fontId="1" fillId="0" borderId="10" xfId="3" quotePrefix="1" applyFont="1" applyBorder="1" applyAlignment="1">
      <alignment horizontal="justify" vertical="top"/>
    </xf>
    <xf numFmtId="3" fontId="8" fillId="0" borderId="39" xfId="3" applyNumberFormat="1" applyFont="1" applyBorder="1" applyAlignment="1">
      <alignment horizontal="center" vertical="center"/>
    </xf>
    <xf numFmtId="164" fontId="1" fillId="0" borderId="51" xfId="3" applyNumberFormat="1" applyFont="1" applyBorder="1" applyAlignment="1">
      <alignment horizontal="justify" vertical="top"/>
    </xf>
    <xf numFmtId="164" fontId="1" fillId="0" borderId="52" xfId="3" applyNumberFormat="1" applyFont="1" applyBorder="1" applyAlignment="1">
      <alignment horizontal="center"/>
    </xf>
    <xf numFmtId="3" fontId="1" fillId="0" borderId="51" xfId="3" applyNumberFormat="1" applyFont="1" applyBorder="1" applyAlignment="1">
      <alignment horizontal="center"/>
    </xf>
    <xf numFmtId="3" fontId="4" fillId="0" borderId="5" xfId="3" applyNumberFormat="1" applyBorder="1" applyAlignment="1">
      <alignment vertical="center"/>
    </xf>
    <xf numFmtId="0" fontId="4" fillId="0" borderId="5" xfId="0" applyFont="1" applyBorder="1" applyAlignment="1">
      <alignment horizontal="right"/>
    </xf>
    <xf numFmtId="0" fontId="1" fillId="0" borderId="8" xfId="3" applyFont="1" applyBorder="1" applyAlignment="1">
      <alignment horizontal="left" vertical="center"/>
    </xf>
    <xf numFmtId="0" fontId="14" fillId="0" borderId="10" xfId="3" quotePrefix="1" applyFont="1" applyBorder="1" applyAlignment="1">
      <alignment horizontal="justify" vertical="top"/>
    </xf>
    <xf numFmtId="0" fontId="14" fillId="0" borderId="4" xfId="3" applyFont="1" applyBorder="1" applyAlignment="1">
      <alignment horizontal="center"/>
    </xf>
    <xf numFmtId="3" fontId="14" fillId="0" borderId="10" xfId="3" applyNumberFormat="1" applyFont="1" applyBorder="1" applyAlignment="1">
      <alignment horizontal="center"/>
    </xf>
    <xf numFmtId="165" fontId="14" fillId="2" borderId="39" xfId="3" applyNumberFormat="1" applyFont="1" applyFill="1" applyBorder="1" applyAlignment="1">
      <alignment horizontal="right"/>
    </xf>
    <xf numFmtId="3" fontId="14" fillId="2" borderId="40" xfId="3" applyNumberFormat="1" applyFont="1" applyFill="1" applyBorder="1" applyAlignment="1">
      <alignment horizontal="right"/>
    </xf>
    <xf numFmtId="3" fontId="14" fillId="0" borderId="46" xfId="3" applyNumberFormat="1" applyFont="1" applyBorder="1" applyAlignment="1">
      <alignment horizontal="right"/>
    </xf>
    <xf numFmtId="3" fontId="14" fillId="0" borderId="40" xfId="3" applyNumberFormat="1" applyFont="1" applyBorder="1" applyAlignment="1">
      <alignment horizontal="right"/>
    </xf>
    <xf numFmtId="3" fontId="14" fillId="2" borderId="12" xfId="3" applyNumberFormat="1" applyFont="1" applyFill="1" applyBorder="1"/>
    <xf numFmtId="0" fontId="1" fillId="0" borderId="20" xfId="3" applyFont="1" applyBorder="1" applyAlignment="1">
      <alignment horizontal="left" vertical="center"/>
    </xf>
    <xf numFmtId="0" fontId="1" fillId="0" borderId="2" xfId="3" applyFont="1" applyBorder="1" applyAlignment="1">
      <alignment vertical="center" wrapText="1"/>
    </xf>
    <xf numFmtId="2" fontId="1" fillId="0" borderId="6" xfId="3" applyNumberFormat="1" applyFont="1" applyBorder="1" applyAlignment="1">
      <alignment horizontal="justify" vertical="top"/>
    </xf>
    <xf numFmtId="0" fontId="1" fillId="0" borderId="53" xfId="3" applyFont="1" applyBorder="1" applyAlignment="1">
      <alignment horizontal="center" vertical="center"/>
    </xf>
    <xf numFmtId="0" fontId="1" fillId="0" borderId="54" xfId="3" applyFont="1" applyBorder="1" applyAlignment="1">
      <alignment horizontal="left" vertical="center"/>
    </xf>
    <xf numFmtId="0" fontId="1" fillId="0" borderId="55" xfId="3" applyFont="1" applyBorder="1" applyAlignment="1">
      <alignment vertical="center" wrapText="1"/>
    </xf>
    <xf numFmtId="0" fontId="1" fillId="0" borderId="55" xfId="3" applyFont="1" applyBorder="1" applyAlignment="1">
      <alignment horizontal="center" vertical="center"/>
    </xf>
    <xf numFmtId="3" fontId="1" fillId="0" borderId="56" xfId="3" applyNumberFormat="1" applyFont="1" applyBorder="1" applyAlignment="1">
      <alignment horizontal="center" vertical="center"/>
    </xf>
    <xf numFmtId="0" fontId="1" fillId="0" borderId="57" xfId="3" quotePrefix="1" applyFont="1" applyBorder="1" applyAlignment="1">
      <alignment horizontal="center" vertical="top"/>
    </xf>
    <xf numFmtId="0" fontId="1" fillId="0" borderId="58" xfId="3" quotePrefix="1" applyFont="1" applyBorder="1" applyAlignment="1">
      <alignment horizontal="left" vertical="top"/>
    </xf>
    <xf numFmtId="0" fontId="1" fillId="0" borderId="59" xfId="3" applyFont="1" applyBorder="1" applyAlignment="1">
      <alignment horizontal="justify" vertical="top"/>
    </xf>
    <xf numFmtId="0" fontId="1" fillId="0" borderId="60" xfId="3" applyFont="1" applyBorder="1" applyAlignment="1">
      <alignment horizontal="center"/>
    </xf>
    <xf numFmtId="3" fontId="9" fillId="0" borderId="61" xfId="3" applyNumberFormat="1" applyFont="1" applyBorder="1" applyAlignment="1">
      <alignment vertical="center" wrapText="1"/>
    </xf>
    <xf numFmtId="3" fontId="1" fillId="0" borderId="62" xfId="3" applyNumberFormat="1" applyFont="1" applyBorder="1" applyAlignment="1">
      <alignment horizontal="center" wrapText="1"/>
    </xf>
    <xf numFmtId="3" fontId="1" fillId="0" borderId="63" xfId="3" applyNumberFormat="1" applyFont="1" applyBorder="1"/>
    <xf numFmtId="3" fontId="1" fillId="0" borderId="64" xfId="3" applyNumberFormat="1" applyFont="1" applyBorder="1"/>
    <xf numFmtId="12" fontId="1" fillId="0" borderId="61" xfId="3" applyNumberFormat="1" applyFont="1" applyBorder="1"/>
    <xf numFmtId="0" fontId="1" fillId="0" borderId="53" xfId="3" quotePrefix="1" applyFont="1" applyBorder="1" applyAlignment="1">
      <alignment horizontal="center" vertical="top"/>
    </xf>
    <xf numFmtId="0" fontId="9" fillId="0" borderId="54" xfId="3" applyFont="1" applyBorder="1" applyAlignment="1">
      <alignment horizontal="left" vertical="center"/>
    </xf>
    <xf numFmtId="0" fontId="1" fillId="0" borderId="65" xfId="3" applyFont="1" applyBorder="1" applyAlignment="1">
      <alignment horizontal="justify" vertical="top"/>
    </xf>
    <xf numFmtId="0" fontId="1" fillId="0" borderId="66" xfId="3" applyFont="1" applyBorder="1" applyAlignment="1">
      <alignment horizontal="center"/>
    </xf>
    <xf numFmtId="3" fontId="1" fillId="0" borderId="65" xfId="3" applyNumberFormat="1" applyFont="1" applyBorder="1" applyAlignment="1">
      <alignment horizontal="center"/>
    </xf>
    <xf numFmtId="0" fontId="9" fillId="0" borderId="58" xfId="3" applyFont="1" applyBorder="1" applyAlignment="1">
      <alignment horizontal="left" vertical="center"/>
    </xf>
    <xf numFmtId="0" fontId="1" fillId="0" borderId="59" xfId="3" quotePrefix="1" applyFont="1" applyBorder="1" applyAlignment="1">
      <alignment horizontal="justify" vertical="top"/>
    </xf>
    <xf numFmtId="0" fontId="1" fillId="0" borderId="60" xfId="3" applyFont="1" applyBorder="1" applyAlignment="1">
      <alignment horizontal="center" vertical="center"/>
    </xf>
    <xf numFmtId="3" fontId="1" fillId="0" borderId="59" xfId="3" applyNumberFormat="1" applyFont="1" applyBorder="1" applyAlignment="1">
      <alignment horizontal="center" vertical="center"/>
    </xf>
    <xf numFmtId="3" fontId="1" fillId="0" borderId="62" xfId="3" applyNumberFormat="1" applyFont="1" applyBorder="1" applyAlignment="1">
      <alignment vertical="center"/>
    </xf>
    <xf numFmtId="3" fontId="1" fillId="0" borderId="63" xfId="3" applyNumberFormat="1" applyFont="1" applyBorder="1" applyAlignment="1">
      <alignment vertical="center"/>
    </xf>
    <xf numFmtId="3" fontId="1" fillId="0" borderId="64" xfId="3" applyNumberFormat="1" applyFont="1" applyBorder="1" applyAlignment="1">
      <alignment vertical="center"/>
    </xf>
    <xf numFmtId="3" fontId="1" fillId="0" borderId="61" xfId="3" applyNumberFormat="1" applyFont="1" applyBorder="1" applyAlignment="1">
      <alignment vertical="center"/>
    </xf>
    <xf numFmtId="0" fontId="1" fillId="0" borderId="53" xfId="3" applyFont="1" applyBorder="1" applyAlignment="1">
      <alignment vertical="center"/>
    </xf>
    <xf numFmtId="164" fontId="1" fillId="0" borderId="54" xfId="3" applyNumberFormat="1" applyFont="1" applyBorder="1" applyAlignment="1">
      <alignment horizontal="left" vertical="center"/>
    </xf>
    <xf numFmtId="164" fontId="1" fillId="0" borderId="66" xfId="3" applyNumberFormat="1" applyFont="1" applyBorder="1" applyAlignment="1">
      <alignment horizontal="left" vertical="center"/>
    </xf>
    <xf numFmtId="164" fontId="1" fillId="0" borderId="66" xfId="3" applyNumberFormat="1" applyFont="1" applyBorder="1" applyAlignment="1">
      <alignment horizontal="center" vertical="center"/>
    </xf>
    <xf numFmtId="3" fontId="1" fillId="0" borderId="65" xfId="3" applyNumberFormat="1" applyFont="1" applyBorder="1" applyAlignment="1">
      <alignment horizontal="center" vertical="center"/>
    </xf>
    <xf numFmtId="164" fontId="1" fillId="0" borderId="57" xfId="3" quotePrefix="1" applyNumberFormat="1" applyFont="1" applyBorder="1" applyAlignment="1">
      <alignment horizontal="center" vertical="top"/>
    </xf>
    <xf numFmtId="164" fontId="1" fillId="0" borderId="58" xfId="3" applyNumberFormat="1" applyFont="1" applyBorder="1" applyAlignment="1">
      <alignment horizontal="left" vertical="top"/>
    </xf>
    <xf numFmtId="164" fontId="1" fillId="0" borderId="67" xfId="3" quotePrefix="1" applyNumberFormat="1" applyFont="1" applyBorder="1" applyAlignment="1">
      <alignment horizontal="justify" vertical="top"/>
    </xf>
    <xf numFmtId="0" fontId="1" fillId="0" borderId="68" xfId="3" applyFont="1" applyBorder="1" applyAlignment="1">
      <alignment horizontal="center"/>
    </xf>
    <xf numFmtId="3" fontId="1" fillId="0" borderId="67" xfId="3" applyNumberFormat="1" applyFont="1" applyBorder="1" applyAlignment="1">
      <alignment horizontal="center"/>
    </xf>
    <xf numFmtId="165" fontId="1" fillId="0" borderId="54" xfId="3" applyNumberFormat="1" applyFont="1" applyBorder="1" applyAlignment="1">
      <alignment horizontal="left" vertical="center"/>
    </xf>
    <xf numFmtId="164" fontId="1" fillId="0" borderId="57" xfId="3" applyNumberFormat="1" applyFont="1" applyBorder="1" applyAlignment="1">
      <alignment horizontal="center" vertical="top"/>
    </xf>
    <xf numFmtId="164" fontId="1" fillId="0" borderId="60" xfId="3" applyNumberFormat="1" applyFont="1" applyBorder="1" applyAlignment="1">
      <alignment horizontal="center"/>
    </xf>
    <xf numFmtId="3" fontId="1" fillId="0" borderId="59" xfId="3" applyNumberFormat="1" applyFont="1" applyBorder="1" applyAlignment="1">
      <alignment horizontal="center"/>
    </xf>
    <xf numFmtId="3" fontId="1" fillId="0" borderId="62" xfId="3" applyNumberFormat="1" applyFont="1" applyBorder="1" applyAlignment="1">
      <alignment horizontal="right"/>
    </xf>
    <xf numFmtId="3" fontId="1" fillId="0" borderId="63" xfId="3" applyNumberFormat="1" applyFont="1" applyBorder="1" applyAlignment="1">
      <alignment horizontal="right"/>
    </xf>
    <xf numFmtId="3" fontId="1" fillId="0" borderId="64" xfId="3" applyNumberFormat="1" applyFont="1" applyBorder="1" applyAlignment="1">
      <alignment horizontal="right"/>
    </xf>
    <xf numFmtId="0" fontId="10" fillId="0" borderId="0" xfId="3" applyFont="1" applyAlignment="1">
      <alignment horizontal="left"/>
    </xf>
    <xf numFmtId="3" fontId="5" fillId="0" borderId="24" xfId="3" applyNumberFormat="1" applyFont="1" applyBorder="1" applyAlignment="1">
      <alignment horizontal="center" vertical="center"/>
    </xf>
    <xf numFmtId="166" fontId="1" fillId="0" borderId="37" xfId="13" applyNumberFormat="1" applyFont="1" applyBorder="1" applyAlignment="1">
      <alignment vertical="center"/>
    </xf>
    <xf numFmtId="166" fontId="1" fillId="0" borderId="38" xfId="13" applyNumberFormat="1" applyFont="1" applyBorder="1" applyAlignment="1">
      <alignment vertical="center"/>
    </xf>
    <xf numFmtId="166" fontId="1" fillId="0" borderId="45" xfId="13" applyNumberFormat="1" applyFont="1" applyBorder="1" applyAlignment="1">
      <alignment vertical="center"/>
    </xf>
    <xf numFmtId="166" fontId="1" fillId="0" borderId="11" xfId="13" applyNumberFormat="1" applyFont="1" applyBorder="1" applyAlignment="1">
      <alignment vertical="center"/>
    </xf>
    <xf numFmtId="166" fontId="1" fillId="0" borderId="37" xfId="13" applyNumberFormat="1" applyFont="1" applyBorder="1" applyAlignment="1"/>
    <xf numFmtId="166" fontId="1" fillId="0" borderId="38" xfId="13" applyNumberFormat="1" applyFont="1" applyBorder="1" applyAlignment="1"/>
    <xf numFmtId="166" fontId="1" fillId="0" borderId="45" xfId="13" applyNumberFormat="1" applyFont="1" applyBorder="1" applyAlignment="1"/>
    <xf numFmtId="166" fontId="1" fillId="0" borderId="11" xfId="13" applyNumberFormat="1" applyFont="1" applyBorder="1" applyAlignment="1"/>
    <xf numFmtId="3" fontId="1" fillId="0" borderId="39" xfId="3" applyNumberFormat="1" applyFont="1" applyBorder="1" applyAlignment="1">
      <alignment horizontal="right"/>
    </xf>
    <xf numFmtId="3" fontId="1" fillId="0" borderId="40" xfId="3" applyNumberFormat="1" applyFont="1" applyBorder="1" applyAlignment="1">
      <alignment horizontal="right"/>
    </xf>
    <xf numFmtId="3" fontId="1" fillId="0" borderId="46" xfId="3" applyNumberFormat="1" applyFont="1" applyBorder="1" applyAlignment="1">
      <alignment horizontal="right"/>
    </xf>
    <xf numFmtId="3" fontId="1" fillId="0" borderId="61" xfId="3" applyNumberFormat="1" applyFont="1" applyBorder="1"/>
    <xf numFmtId="0" fontId="1" fillId="0" borderId="0" xfId="3" applyFont="1" applyAlignment="1">
      <alignment horizontal="left" vertical="top" wrapText="1"/>
    </xf>
    <xf numFmtId="0" fontId="1" fillId="0" borderId="0" xfId="3" applyFont="1" applyAlignment="1">
      <alignment horizontal="left" vertical="top"/>
    </xf>
    <xf numFmtId="3" fontId="5" fillId="0" borderId="29" xfId="3" applyNumberFormat="1" applyFont="1" applyBorder="1" applyAlignment="1">
      <alignment horizontal="center" vertical="center"/>
    </xf>
    <xf numFmtId="3" fontId="5" fillId="0" borderId="30" xfId="3" applyNumberFormat="1" applyFont="1" applyBorder="1" applyAlignment="1">
      <alignment horizontal="center" vertical="center"/>
    </xf>
    <xf numFmtId="3" fontId="5" fillId="0" borderId="42" xfId="3" applyNumberFormat="1" applyFont="1" applyBorder="1" applyAlignment="1">
      <alignment horizontal="center" vertical="center"/>
    </xf>
    <xf numFmtId="164" fontId="5" fillId="0" borderId="21" xfId="3" applyNumberFormat="1" applyFont="1" applyBorder="1" applyAlignment="1">
      <alignment horizontal="center" vertical="center"/>
    </xf>
    <xf numFmtId="164" fontId="5" fillId="0" borderId="17" xfId="3" applyNumberFormat="1" applyFont="1" applyBorder="1" applyAlignment="1">
      <alignment horizontal="center" vertical="center"/>
    </xf>
    <xf numFmtId="3" fontId="1" fillId="0" borderId="0" xfId="3" applyNumberFormat="1" applyFont="1" applyAlignment="1">
      <alignment vertical="top"/>
    </xf>
  </cellXfs>
  <cellStyles count="14">
    <cellStyle name="Comma" xfId="13"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Percent" xfId="10" builtinId="5"/>
    <cellStyle name="Percent 2" xfId="5" xr:uid="{00000000-0005-0000-0000-00000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
  <sheetViews>
    <sheetView showGridLines="0" tabSelected="1" zoomScaleNormal="100" zoomScaleSheetLayoutView="112" workbookViewId="0">
      <pane ySplit="8" topLeftCell="A54" activePane="bottomLeft" state="frozen"/>
      <selection activeCell="C7" sqref="C7:E7"/>
      <selection pane="bottomLeft" activeCell="L64" sqref="L64"/>
    </sheetView>
  </sheetViews>
  <sheetFormatPr defaultColWidth="9" defaultRowHeight="14.25" x14ac:dyDescent="0.2"/>
  <cols>
    <col min="1" max="1" width="3.625" style="37" customWidth="1"/>
    <col min="2" max="2" width="4.75" style="45" customWidth="1"/>
    <col min="3" max="3" width="45.625" style="36" customWidth="1"/>
    <col min="4" max="4" width="5.375" style="37" bestFit="1" customWidth="1"/>
    <col min="5" max="5" width="6.375" style="13" customWidth="1"/>
    <col min="6" max="6" width="10.625" style="38" customWidth="1"/>
    <col min="7" max="7" width="12.625" style="38" customWidth="1"/>
    <col min="8" max="8" width="10.625" style="38" customWidth="1"/>
    <col min="9" max="9" width="12.625" style="38" customWidth="1"/>
    <col min="10" max="10" width="14.625" style="38" customWidth="1"/>
    <col min="11" max="16384" width="9" style="36"/>
  </cols>
  <sheetData>
    <row r="1" spans="1:10" s="3" customFormat="1" ht="18" customHeight="1" x14ac:dyDescent="0.2">
      <c r="A1" s="26" t="s">
        <v>78</v>
      </c>
      <c r="B1" s="26"/>
      <c r="C1" s="27"/>
      <c r="D1" s="28"/>
      <c r="E1" s="11"/>
      <c r="F1" s="29"/>
      <c r="G1" s="29"/>
      <c r="H1" s="29"/>
      <c r="I1" s="29"/>
      <c r="J1" s="87"/>
    </row>
    <row r="2" spans="1:10" s="3" customFormat="1" ht="18" customHeight="1" x14ac:dyDescent="0.2">
      <c r="A2" s="6" t="s">
        <v>25</v>
      </c>
      <c r="B2" s="6"/>
      <c r="C2" s="27"/>
      <c r="D2" s="28"/>
      <c r="E2" s="11"/>
      <c r="F2" s="29"/>
      <c r="G2" s="86"/>
      <c r="H2" s="31"/>
      <c r="I2" s="29"/>
      <c r="J2" s="30"/>
    </row>
    <row r="3" spans="1:10" s="31" customFormat="1" ht="6" customHeight="1" x14ac:dyDescent="0.2">
      <c r="A3" s="6"/>
      <c r="B3" s="6"/>
      <c r="C3" s="27"/>
      <c r="D3" s="28"/>
      <c r="E3" s="11"/>
      <c r="F3" s="29"/>
      <c r="G3" s="29"/>
      <c r="H3" s="29"/>
      <c r="I3" s="29"/>
      <c r="J3" s="29"/>
    </row>
    <row r="4" spans="1:10" s="31" customFormat="1" ht="18" customHeight="1" x14ac:dyDescent="0.2">
      <c r="A4" s="26" t="s">
        <v>51</v>
      </c>
      <c r="B4" s="6"/>
      <c r="D4" s="28"/>
      <c r="E4" s="11"/>
      <c r="F4" s="29"/>
      <c r="G4" s="29"/>
      <c r="H4" s="29"/>
      <c r="I4" s="29"/>
      <c r="J4" s="85" t="s">
        <v>54</v>
      </c>
    </row>
    <row r="5" spans="1:10" s="31" customFormat="1" ht="17.25" customHeight="1" x14ac:dyDescent="0.2">
      <c r="A5" s="6" t="s">
        <v>52</v>
      </c>
      <c r="B5" s="6"/>
      <c r="D5" s="28"/>
      <c r="E5" s="11"/>
      <c r="F5" s="29"/>
      <c r="G5" s="29"/>
      <c r="H5" s="29"/>
      <c r="I5" s="29"/>
      <c r="J5" s="85" t="s">
        <v>55</v>
      </c>
    </row>
    <row r="6" spans="1:10" s="31" customFormat="1" ht="6" customHeight="1" thickBot="1" x14ac:dyDescent="0.25">
      <c r="A6" s="6"/>
      <c r="B6" s="6"/>
      <c r="D6" s="28"/>
      <c r="E6" s="11"/>
      <c r="F6" s="136"/>
      <c r="G6" s="136"/>
      <c r="H6" s="136"/>
      <c r="I6" s="136"/>
      <c r="J6" s="137"/>
    </row>
    <row r="7" spans="1:10" s="31" customFormat="1" ht="15.75" thickBot="1" x14ac:dyDescent="0.25">
      <c r="A7" s="7"/>
      <c r="B7" s="7"/>
      <c r="C7" s="25"/>
      <c r="D7" s="5"/>
      <c r="E7" s="12"/>
      <c r="F7" s="210" t="s">
        <v>6</v>
      </c>
      <c r="G7" s="211"/>
      <c r="H7" s="212" t="s">
        <v>7</v>
      </c>
      <c r="I7" s="211"/>
      <c r="J7" s="195" t="s">
        <v>8</v>
      </c>
    </row>
    <row r="8" spans="1:10" s="33" customFormat="1" ht="20.100000000000001" customHeight="1" thickBot="1" x14ac:dyDescent="0.25">
      <c r="A8" s="213" t="s">
        <v>12</v>
      </c>
      <c r="B8" s="214"/>
      <c r="C8" s="9" t="s">
        <v>0</v>
      </c>
      <c r="D8" s="9" t="s">
        <v>1</v>
      </c>
      <c r="E8" s="20" t="s">
        <v>2</v>
      </c>
      <c r="F8" s="70" t="s">
        <v>3</v>
      </c>
      <c r="G8" s="71" t="s">
        <v>10</v>
      </c>
      <c r="H8" s="79" t="s">
        <v>3</v>
      </c>
      <c r="I8" s="71" t="s">
        <v>10</v>
      </c>
      <c r="J8" s="32" t="s">
        <v>10</v>
      </c>
    </row>
    <row r="9" spans="1:10" s="33" customFormat="1" ht="8.25" customHeight="1" thickTop="1" x14ac:dyDescent="0.2">
      <c r="A9" s="50"/>
      <c r="B9" s="53"/>
      <c r="C9" s="54"/>
      <c r="D9" s="54"/>
      <c r="E9" s="55"/>
      <c r="F9" s="72"/>
      <c r="G9" s="73"/>
      <c r="H9" s="80"/>
      <c r="I9" s="81"/>
      <c r="J9" s="51"/>
    </row>
    <row r="10" spans="1:10" s="2" customFormat="1" ht="36.75" customHeight="1" x14ac:dyDescent="0.2">
      <c r="A10" s="34"/>
      <c r="B10" s="52"/>
      <c r="C10" s="48" t="s">
        <v>26</v>
      </c>
      <c r="D10" s="1"/>
      <c r="E10" s="21"/>
      <c r="F10" s="74"/>
      <c r="G10" s="75"/>
      <c r="H10" s="82"/>
      <c r="I10" s="75"/>
      <c r="J10" s="19"/>
    </row>
    <row r="11" spans="1:10" s="2" customFormat="1" ht="102" x14ac:dyDescent="0.2">
      <c r="A11" s="15">
        <v>1</v>
      </c>
      <c r="B11" s="43"/>
      <c r="C11" s="10" t="s">
        <v>63</v>
      </c>
      <c r="D11" s="1"/>
      <c r="E11" s="21"/>
      <c r="F11" s="76"/>
      <c r="G11" s="77"/>
      <c r="H11" s="83"/>
      <c r="I11" s="77"/>
      <c r="J11" s="19"/>
    </row>
    <row r="12" spans="1:10" s="3" customFormat="1" ht="26.1" customHeight="1" x14ac:dyDescent="0.2">
      <c r="A12" s="14"/>
      <c r="B12" s="147">
        <f>A11+0.1</f>
        <v>1.1000000000000001</v>
      </c>
      <c r="C12" s="148" t="s">
        <v>56</v>
      </c>
      <c r="D12" s="8" t="s">
        <v>5</v>
      </c>
      <c r="E12" s="22">
        <v>2</v>
      </c>
      <c r="F12" s="196">
        <v>15000</v>
      </c>
      <c r="G12" s="197">
        <f>F12*E12</f>
        <v>30000</v>
      </c>
      <c r="H12" s="198">
        <v>8000</v>
      </c>
      <c r="I12" s="197">
        <f>H12*E12</f>
        <v>16000</v>
      </c>
      <c r="J12" s="199">
        <f>I12+G12</f>
        <v>46000</v>
      </c>
    </row>
    <row r="13" spans="1:10" s="3" customFormat="1" ht="26.1" customHeight="1" x14ac:dyDescent="0.2">
      <c r="A13" s="14"/>
      <c r="B13" s="147">
        <f t="shared" ref="B13:B18" si="0">B12+0.1</f>
        <v>1.2000000000000002</v>
      </c>
      <c r="C13" s="148" t="s">
        <v>57</v>
      </c>
      <c r="D13" s="8" t="s">
        <v>5</v>
      </c>
      <c r="E13" s="23">
        <v>2</v>
      </c>
      <c r="F13" s="196">
        <v>15000</v>
      </c>
      <c r="G13" s="197">
        <f t="shared" ref="G13:G18" si="1">F13*E13</f>
        <v>30000</v>
      </c>
      <c r="H13" s="198">
        <v>8000</v>
      </c>
      <c r="I13" s="197">
        <f t="shared" ref="I13:I18" si="2">H13*E13</f>
        <v>16000</v>
      </c>
      <c r="J13" s="199">
        <f t="shared" ref="J13:J18" si="3">I13+G13</f>
        <v>46000</v>
      </c>
    </row>
    <row r="14" spans="1:10" s="3" customFormat="1" ht="26.1" customHeight="1" x14ac:dyDescent="0.2">
      <c r="A14" s="14"/>
      <c r="B14" s="147">
        <f t="shared" si="0"/>
        <v>1.3000000000000003</v>
      </c>
      <c r="C14" s="148" t="s">
        <v>58</v>
      </c>
      <c r="D14" s="8" t="s">
        <v>11</v>
      </c>
      <c r="E14" s="22">
        <v>1</v>
      </c>
      <c r="F14" s="196">
        <v>18000</v>
      </c>
      <c r="G14" s="197">
        <f t="shared" si="1"/>
        <v>18000</v>
      </c>
      <c r="H14" s="198">
        <v>8000</v>
      </c>
      <c r="I14" s="197">
        <f t="shared" si="2"/>
        <v>8000</v>
      </c>
      <c r="J14" s="199">
        <f t="shared" si="3"/>
        <v>26000</v>
      </c>
    </row>
    <row r="15" spans="1:10" s="3" customFormat="1" ht="26.1" customHeight="1" x14ac:dyDescent="0.2">
      <c r="A15" s="14"/>
      <c r="B15" s="147">
        <f t="shared" si="0"/>
        <v>1.4000000000000004</v>
      </c>
      <c r="C15" s="148" t="s">
        <v>59</v>
      </c>
      <c r="D15" s="8" t="s">
        <v>5</v>
      </c>
      <c r="E15" s="22">
        <v>4</v>
      </c>
      <c r="F15" s="196">
        <v>20000</v>
      </c>
      <c r="G15" s="197">
        <f t="shared" si="1"/>
        <v>80000</v>
      </c>
      <c r="H15" s="198">
        <v>10000</v>
      </c>
      <c r="I15" s="197">
        <f t="shared" si="2"/>
        <v>40000</v>
      </c>
      <c r="J15" s="199">
        <f t="shared" si="3"/>
        <v>120000</v>
      </c>
    </row>
    <row r="16" spans="1:10" s="3" customFormat="1" ht="26.1" customHeight="1" x14ac:dyDescent="0.2">
      <c r="A16" s="14"/>
      <c r="B16" s="147">
        <f t="shared" si="0"/>
        <v>1.5000000000000004</v>
      </c>
      <c r="C16" s="148" t="s">
        <v>60</v>
      </c>
      <c r="D16" s="8" t="s">
        <v>5</v>
      </c>
      <c r="E16" s="22">
        <v>4</v>
      </c>
      <c r="F16" s="196">
        <v>15000</v>
      </c>
      <c r="G16" s="197">
        <f t="shared" si="1"/>
        <v>60000</v>
      </c>
      <c r="H16" s="198">
        <v>8000</v>
      </c>
      <c r="I16" s="197">
        <f t="shared" si="2"/>
        <v>32000</v>
      </c>
      <c r="J16" s="199">
        <f t="shared" si="3"/>
        <v>92000</v>
      </c>
    </row>
    <row r="17" spans="1:10" s="3" customFormat="1" ht="26.1" customHeight="1" x14ac:dyDescent="0.2">
      <c r="A17" s="14"/>
      <c r="B17" s="147">
        <f t="shared" si="0"/>
        <v>1.6000000000000005</v>
      </c>
      <c r="C17" s="148" t="s">
        <v>61</v>
      </c>
      <c r="D17" s="8" t="s">
        <v>5</v>
      </c>
      <c r="E17" s="22">
        <v>3</v>
      </c>
      <c r="F17" s="196">
        <v>18000</v>
      </c>
      <c r="G17" s="197">
        <f t="shared" si="1"/>
        <v>54000</v>
      </c>
      <c r="H17" s="198">
        <v>8000</v>
      </c>
      <c r="I17" s="197">
        <f t="shared" si="2"/>
        <v>24000</v>
      </c>
      <c r="J17" s="199">
        <f t="shared" si="3"/>
        <v>78000</v>
      </c>
    </row>
    <row r="18" spans="1:10" s="3" customFormat="1" ht="26.1" customHeight="1" thickBot="1" x14ac:dyDescent="0.25">
      <c r="A18" s="150"/>
      <c r="B18" s="151">
        <f t="shared" si="0"/>
        <v>1.7000000000000006</v>
      </c>
      <c r="C18" s="152" t="s">
        <v>62</v>
      </c>
      <c r="D18" s="153" t="s">
        <v>11</v>
      </c>
      <c r="E18" s="154">
        <v>1</v>
      </c>
      <c r="F18" s="196">
        <v>35000</v>
      </c>
      <c r="G18" s="197">
        <f t="shared" si="1"/>
        <v>35000</v>
      </c>
      <c r="H18" s="198">
        <v>15000</v>
      </c>
      <c r="I18" s="197">
        <f t="shared" si="2"/>
        <v>15000</v>
      </c>
      <c r="J18" s="199">
        <f t="shared" si="3"/>
        <v>50000</v>
      </c>
    </row>
    <row r="19" spans="1:10" s="2" customFormat="1" ht="89.25" x14ac:dyDescent="0.2">
      <c r="A19" s="155">
        <f>A11+1</f>
        <v>2</v>
      </c>
      <c r="B19" s="156"/>
      <c r="C19" s="157" t="s">
        <v>64</v>
      </c>
      <c r="D19" s="158"/>
      <c r="E19" s="159"/>
      <c r="F19" s="160"/>
      <c r="G19" s="161"/>
      <c r="H19" s="162"/>
      <c r="I19" s="161"/>
      <c r="J19" s="163"/>
    </row>
    <row r="20" spans="1:10" s="3" customFormat="1" ht="26.1" customHeight="1" x14ac:dyDescent="0.2">
      <c r="A20" s="47"/>
      <c r="B20" s="39">
        <f>A19+0.1</f>
        <v>2.1</v>
      </c>
      <c r="C20" s="60" t="s">
        <v>72</v>
      </c>
      <c r="D20" s="8" t="s">
        <v>28</v>
      </c>
      <c r="E20" s="22">
        <v>30</v>
      </c>
      <c r="F20" s="196">
        <v>4570</v>
      </c>
      <c r="G20" s="197">
        <f t="shared" ref="G20:G26" si="4">F20*E20</f>
        <v>137100</v>
      </c>
      <c r="H20" s="198">
        <v>900</v>
      </c>
      <c r="I20" s="197">
        <f t="shared" ref="I20:I26" si="5">H20*E20</f>
        <v>27000</v>
      </c>
      <c r="J20" s="199">
        <f t="shared" ref="J20:J26" si="6">I20+G20</f>
        <v>164100</v>
      </c>
    </row>
    <row r="21" spans="1:10" s="3" customFormat="1" ht="26.1" customHeight="1" x14ac:dyDescent="0.2">
      <c r="A21" s="47"/>
      <c r="B21" s="39">
        <f>B20+0.1</f>
        <v>2.2000000000000002</v>
      </c>
      <c r="C21" s="61" t="s">
        <v>73</v>
      </c>
      <c r="D21" s="49" t="s">
        <v>28</v>
      </c>
      <c r="E21" s="23">
        <v>42</v>
      </c>
      <c r="F21" s="196">
        <v>4680</v>
      </c>
      <c r="G21" s="197">
        <f t="shared" si="4"/>
        <v>196560</v>
      </c>
      <c r="H21" s="198">
        <v>950</v>
      </c>
      <c r="I21" s="197">
        <f t="shared" si="5"/>
        <v>39900</v>
      </c>
      <c r="J21" s="199">
        <f t="shared" si="6"/>
        <v>236460</v>
      </c>
    </row>
    <row r="22" spans="1:10" s="3" customFormat="1" ht="26.1" customHeight="1" x14ac:dyDescent="0.2">
      <c r="A22" s="47"/>
      <c r="B22" s="39">
        <f>B21+0.1</f>
        <v>2.3000000000000003</v>
      </c>
      <c r="C22" s="61" t="s">
        <v>74</v>
      </c>
      <c r="D22" s="8" t="s">
        <v>28</v>
      </c>
      <c r="E22" s="23">
        <v>10</v>
      </c>
      <c r="F22" s="196">
        <v>5355</v>
      </c>
      <c r="G22" s="197">
        <f t="shared" si="4"/>
        <v>53550</v>
      </c>
      <c r="H22" s="198">
        <v>1000</v>
      </c>
      <c r="I22" s="197">
        <f t="shared" si="5"/>
        <v>10000</v>
      </c>
      <c r="J22" s="199">
        <f t="shared" si="6"/>
        <v>63550</v>
      </c>
    </row>
    <row r="23" spans="1:10" s="3" customFormat="1" ht="26.1" customHeight="1" x14ac:dyDescent="0.2">
      <c r="A23" s="47"/>
      <c r="B23" s="39">
        <f>B22+0.1</f>
        <v>2.4000000000000004</v>
      </c>
      <c r="C23" s="60" t="s">
        <v>71</v>
      </c>
      <c r="D23" s="8" t="s">
        <v>28</v>
      </c>
      <c r="E23" s="22">
        <v>125</v>
      </c>
      <c r="F23" s="196">
        <v>6920</v>
      </c>
      <c r="G23" s="197">
        <f t="shared" si="4"/>
        <v>865000</v>
      </c>
      <c r="H23" s="198">
        <v>1025</v>
      </c>
      <c r="I23" s="197">
        <f t="shared" si="5"/>
        <v>128125</v>
      </c>
      <c r="J23" s="199">
        <f t="shared" si="6"/>
        <v>993125</v>
      </c>
    </row>
    <row r="24" spans="1:10" s="3" customFormat="1" ht="26.1" customHeight="1" x14ac:dyDescent="0.2">
      <c r="A24" s="47"/>
      <c r="B24" s="39">
        <f t="shared" ref="B24:B26" si="7">B23+0.1</f>
        <v>2.5000000000000004</v>
      </c>
      <c r="C24" s="61" t="s">
        <v>75</v>
      </c>
      <c r="D24" s="8" t="s">
        <v>28</v>
      </c>
      <c r="E24" s="23">
        <v>90</v>
      </c>
      <c r="F24" s="196">
        <v>4680</v>
      </c>
      <c r="G24" s="197">
        <f t="shared" si="4"/>
        <v>421200</v>
      </c>
      <c r="H24" s="198">
        <v>950</v>
      </c>
      <c r="I24" s="197">
        <f t="shared" si="5"/>
        <v>85500</v>
      </c>
      <c r="J24" s="199">
        <f t="shared" si="6"/>
        <v>506700</v>
      </c>
    </row>
    <row r="25" spans="1:10" s="3" customFormat="1" ht="26.1" customHeight="1" x14ac:dyDescent="0.2">
      <c r="A25" s="47"/>
      <c r="B25" s="39">
        <f t="shared" si="7"/>
        <v>2.6000000000000005</v>
      </c>
      <c r="C25" s="61" t="s">
        <v>76</v>
      </c>
      <c r="D25" s="8" t="s">
        <v>28</v>
      </c>
      <c r="E25" s="23">
        <v>65</v>
      </c>
      <c r="F25" s="196">
        <v>5355</v>
      </c>
      <c r="G25" s="197">
        <f t="shared" si="4"/>
        <v>348075</v>
      </c>
      <c r="H25" s="198">
        <v>1000</v>
      </c>
      <c r="I25" s="197">
        <f t="shared" si="5"/>
        <v>65000</v>
      </c>
      <c r="J25" s="199">
        <f t="shared" si="6"/>
        <v>413075</v>
      </c>
    </row>
    <row r="26" spans="1:10" s="3" customFormat="1" ht="26.1" customHeight="1" x14ac:dyDescent="0.2">
      <c r="A26" s="47"/>
      <c r="B26" s="39">
        <f t="shared" si="7"/>
        <v>2.7000000000000006</v>
      </c>
      <c r="C26" s="61" t="s">
        <v>77</v>
      </c>
      <c r="D26" s="49" t="s">
        <v>28</v>
      </c>
      <c r="E26" s="23">
        <v>20</v>
      </c>
      <c r="F26" s="196">
        <v>11230</v>
      </c>
      <c r="G26" s="197">
        <f t="shared" si="4"/>
        <v>224600</v>
      </c>
      <c r="H26" s="198">
        <v>2250</v>
      </c>
      <c r="I26" s="197">
        <f t="shared" si="5"/>
        <v>45000</v>
      </c>
      <c r="J26" s="199">
        <f t="shared" si="6"/>
        <v>269600</v>
      </c>
    </row>
    <row r="27" spans="1:10" s="3" customFormat="1" ht="77.25" thickBot="1" x14ac:dyDescent="0.25">
      <c r="A27" s="164">
        <f>A19+1</f>
        <v>3</v>
      </c>
      <c r="B27" s="165"/>
      <c r="C27" s="166" t="s">
        <v>21</v>
      </c>
      <c r="D27" s="167" t="s">
        <v>31</v>
      </c>
      <c r="E27" s="168">
        <v>10</v>
      </c>
      <c r="F27" s="200">
        <v>6600</v>
      </c>
      <c r="G27" s="201">
        <f>F27*E27</f>
        <v>66000</v>
      </c>
      <c r="H27" s="202">
        <v>660</v>
      </c>
      <c r="I27" s="201">
        <f>H27*E27</f>
        <v>6600</v>
      </c>
      <c r="J27" s="203">
        <f>I27+G27</f>
        <v>72600</v>
      </c>
    </row>
    <row r="28" spans="1:10" s="3" customFormat="1" ht="76.5" x14ac:dyDescent="0.2">
      <c r="A28" s="155">
        <f>A27+1</f>
        <v>4</v>
      </c>
      <c r="B28" s="169"/>
      <c r="C28" s="170" t="s">
        <v>40</v>
      </c>
      <c r="D28" s="171"/>
      <c r="E28" s="172"/>
      <c r="F28" s="173"/>
      <c r="G28" s="174"/>
      <c r="H28" s="175"/>
      <c r="I28" s="174"/>
      <c r="J28" s="176"/>
    </row>
    <row r="29" spans="1:10" s="3" customFormat="1" ht="24" customHeight="1" x14ac:dyDescent="0.2">
      <c r="A29" s="40"/>
      <c r="B29" s="39">
        <f>A28+0.1</f>
        <v>4.0999999999999996</v>
      </c>
      <c r="C29" s="35" t="s">
        <v>30</v>
      </c>
      <c r="D29" s="8" t="s">
        <v>28</v>
      </c>
      <c r="E29" s="22">
        <v>165</v>
      </c>
      <c r="F29" s="196">
        <v>1450</v>
      </c>
      <c r="G29" s="197">
        <f t="shared" ref="G29:G32" si="8">F29*E29</f>
        <v>239250</v>
      </c>
      <c r="H29" s="198">
        <v>350</v>
      </c>
      <c r="I29" s="197">
        <f t="shared" ref="I29:I32" si="9">H29*E29</f>
        <v>57750</v>
      </c>
      <c r="J29" s="199">
        <f t="shared" ref="J29:J32" si="10">I29+G29</f>
        <v>297000</v>
      </c>
    </row>
    <row r="30" spans="1:10" s="3" customFormat="1" ht="24" customHeight="1" x14ac:dyDescent="0.2">
      <c r="A30" s="40"/>
      <c r="B30" s="39">
        <f>B29+0.1</f>
        <v>4.1999999999999993</v>
      </c>
      <c r="C30" s="35" t="s">
        <v>27</v>
      </c>
      <c r="D30" s="8" t="s">
        <v>28</v>
      </c>
      <c r="E30" s="22">
        <v>25</v>
      </c>
      <c r="F30" s="196">
        <v>1975</v>
      </c>
      <c r="G30" s="197">
        <f t="shared" si="8"/>
        <v>49375</v>
      </c>
      <c r="H30" s="198">
        <v>350</v>
      </c>
      <c r="I30" s="197">
        <f t="shared" si="9"/>
        <v>8750</v>
      </c>
      <c r="J30" s="199">
        <f t="shared" si="10"/>
        <v>58125</v>
      </c>
    </row>
    <row r="31" spans="1:10" s="3" customFormat="1" ht="24" customHeight="1" x14ac:dyDescent="0.2">
      <c r="A31" s="40"/>
      <c r="B31" s="39">
        <f>B30+0.1</f>
        <v>4.2999999999999989</v>
      </c>
      <c r="C31" s="138" t="s">
        <v>29</v>
      </c>
      <c r="D31" s="49" t="s">
        <v>28</v>
      </c>
      <c r="E31" s="23">
        <v>5</v>
      </c>
      <c r="F31" s="196">
        <v>2750</v>
      </c>
      <c r="G31" s="197">
        <f t="shared" si="8"/>
        <v>13750</v>
      </c>
      <c r="H31" s="198">
        <v>400</v>
      </c>
      <c r="I31" s="197">
        <f t="shared" si="9"/>
        <v>2000</v>
      </c>
      <c r="J31" s="199">
        <f t="shared" si="10"/>
        <v>15750</v>
      </c>
    </row>
    <row r="32" spans="1:10" s="3" customFormat="1" ht="24" customHeight="1" x14ac:dyDescent="0.2">
      <c r="A32" s="40"/>
      <c r="B32" s="39">
        <f>B31+0.1</f>
        <v>4.3999999999999986</v>
      </c>
      <c r="C32" s="138" t="s">
        <v>65</v>
      </c>
      <c r="D32" s="49" t="s">
        <v>28</v>
      </c>
      <c r="E32" s="23">
        <v>10</v>
      </c>
      <c r="F32" s="196">
        <v>3300</v>
      </c>
      <c r="G32" s="197">
        <f t="shared" si="8"/>
        <v>33000</v>
      </c>
      <c r="H32" s="198">
        <v>450</v>
      </c>
      <c r="I32" s="197">
        <f t="shared" si="9"/>
        <v>4500</v>
      </c>
      <c r="J32" s="199">
        <f t="shared" si="10"/>
        <v>37500</v>
      </c>
    </row>
    <row r="33" spans="1:10" s="115" customFormat="1" ht="51" x14ac:dyDescent="0.2">
      <c r="A33" s="113">
        <f>A28+1</f>
        <v>5</v>
      </c>
      <c r="B33" s="114"/>
      <c r="C33" s="139" t="s">
        <v>48</v>
      </c>
      <c r="D33" s="140"/>
      <c r="E33" s="141"/>
      <c r="F33" s="142"/>
      <c r="G33" s="143"/>
      <c r="H33" s="144"/>
      <c r="I33" s="145"/>
      <c r="J33" s="146"/>
    </row>
    <row r="34" spans="1:10" s="116" customFormat="1" ht="17.100000000000001" customHeight="1" x14ac:dyDescent="0.2">
      <c r="A34" s="123"/>
      <c r="B34" s="124">
        <f>A33+0.1</f>
        <v>5.0999999999999996</v>
      </c>
      <c r="C34" s="128" t="s">
        <v>50</v>
      </c>
      <c r="D34" s="129" t="str">
        <f>IF(C34="","",IF(E34="","",IF(E34&gt;1,"Nos.","No.")))</f>
        <v>Nos.</v>
      </c>
      <c r="E34" s="130">
        <v>2</v>
      </c>
      <c r="F34" s="196">
        <v>96000</v>
      </c>
      <c r="G34" s="197">
        <f t="shared" ref="G34" si="11">F34*E34</f>
        <v>192000</v>
      </c>
      <c r="H34" s="198">
        <v>3000</v>
      </c>
      <c r="I34" s="197">
        <f t="shared" ref="I34" si="12">H34*E34</f>
        <v>6000</v>
      </c>
      <c r="J34" s="199">
        <f t="shared" ref="J34" si="13">I34+G34</f>
        <v>198000</v>
      </c>
    </row>
    <row r="35" spans="1:10" s="3" customFormat="1" ht="76.5" x14ac:dyDescent="0.2">
      <c r="A35" s="16">
        <f>A33+1</f>
        <v>6</v>
      </c>
      <c r="B35" s="39"/>
      <c r="C35" s="131" t="s">
        <v>41</v>
      </c>
      <c r="D35" s="17"/>
      <c r="E35" s="24"/>
      <c r="F35" s="132"/>
      <c r="G35" s="125"/>
      <c r="H35" s="126"/>
      <c r="I35" s="125"/>
      <c r="J35" s="18"/>
    </row>
    <row r="36" spans="1:10" s="3" customFormat="1" ht="21.95" customHeight="1" x14ac:dyDescent="0.2">
      <c r="A36" s="42"/>
      <c r="B36" s="44">
        <f>A35+0.1</f>
        <v>6.1</v>
      </c>
      <c r="C36" s="41" t="s">
        <v>66</v>
      </c>
      <c r="D36" s="4" t="s">
        <v>5</v>
      </c>
      <c r="E36" s="22">
        <v>2</v>
      </c>
      <c r="F36" s="196">
        <v>42000</v>
      </c>
      <c r="G36" s="197">
        <f t="shared" ref="G36:G39" si="14">F36*E36</f>
        <v>84000</v>
      </c>
      <c r="H36" s="198">
        <v>3000</v>
      </c>
      <c r="I36" s="197">
        <f t="shared" ref="I36:I39" si="15">H36*E36</f>
        <v>6000</v>
      </c>
      <c r="J36" s="199">
        <f t="shared" ref="J36:J39" si="16">I36+G36</f>
        <v>90000</v>
      </c>
    </row>
    <row r="37" spans="1:10" s="3" customFormat="1" ht="24" customHeight="1" x14ac:dyDescent="0.2">
      <c r="A37" s="42"/>
      <c r="B37" s="44">
        <f>B36+0.1</f>
        <v>6.1999999999999993</v>
      </c>
      <c r="C37" s="111" t="s">
        <v>42</v>
      </c>
      <c r="D37" s="112" t="s">
        <v>11</v>
      </c>
      <c r="E37" s="23">
        <v>1</v>
      </c>
      <c r="F37" s="196">
        <v>62000</v>
      </c>
      <c r="G37" s="197">
        <f t="shared" si="14"/>
        <v>62000</v>
      </c>
      <c r="H37" s="198">
        <v>3000</v>
      </c>
      <c r="I37" s="197">
        <f t="shared" si="15"/>
        <v>3000</v>
      </c>
      <c r="J37" s="199">
        <f t="shared" si="16"/>
        <v>65000</v>
      </c>
    </row>
    <row r="38" spans="1:10" s="3" customFormat="1" ht="24" customHeight="1" thickBot="1" x14ac:dyDescent="0.25">
      <c r="A38" s="177"/>
      <c r="B38" s="178">
        <f>B37+0.1</f>
        <v>6.2999999999999989</v>
      </c>
      <c r="C38" s="179" t="s">
        <v>47</v>
      </c>
      <c r="D38" s="180" t="s">
        <v>11</v>
      </c>
      <c r="E38" s="181">
        <v>1</v>
      </c>
      <c r="F38" s="196">
        <v>73000</v>
      </c>
      <c r="G38" s="197">
        <f t="shared" si="14"/>
        <v>73000</v>
      </c>
      <c r="H38" s="198">
        <v>3000</v>
      </c>
      <c r="I38" s="197">
        <f t="shared" si="15"/>
        <v>3000</v>
      </c>
      <c r="J38" s="199">
        <f t="shared" si="16"/>
        <v>76000</v>
      </c>
    </row>
    <row r="39" spans="1:10" s="2" customFormat="1" ht="114.75" x14ac:dyDescent="0.2">
      <c r="A39" s="182">
        <f>A35+1</f>
        <v>7</v>
      </c>
      <c r="B39" s="183"/>
      <c r="C39" s="184" t="s">
        <v>53</v>
      </c>
      <c r="D39" s="185" t="s">
        <v>31</v>
      </c>
      <c r="E39" s="186">
        <v>40</v>
      </c>
      <c r="F39" s="200">
        <v>6800</v>
      </c>
      <c r="G39" s="201">
        <f t="shared" si="14"/>
        <v>272000</v>
      </c>
      <c r="H39" s="202">
        <v>750</v>
      </c>
      <c r="I39" s="201">
        <f t="shared" si="15"/>
        <v>30000</v>
      </c>
      <c r="J39" s="203">
        <f t="shared" si="16"/>
        <v>302000</v>
      </c>
    </row>
    <row r="40" spans="1:10" s="3" customFormat="1" ht="63.75" x14ac:dyDescent="0.2">
      <c r="A40" s="16">
        <f>A39+1</f>
        <v>8</v>
      </c>
      <c r="B40" s="39"/>
      <c r="C40" s="149" t="s">
        <v>18</v>
      </c>
      <c r="D40" s="1"/>
      <c r="E40" s="21"/>
      <c r="F40" s="120"/>
      <c r="G40" s="121"/>
      <c r="H40" s="122"/>
      <c r="I40" s="121"/>
      <c r="J40" s="19"/>
    </row>
    <row r="41" spans="1:10" s="3" customFormat="1" ht="21.95" customHeight="1" x14ac:dyDescent="0.2">
      <c r="A41" s="14"/>
      <c r="B41" s="46">
        <f>A40+0.1</f>
        <v>8.1</v>
      </c>
      <c r="C41" s="41" t="s">
        <v>67</v>
      </c>
      <c r="D41" s="4" t="s">
        <v>5</v>
      </c>
      <c r="E41" s="22">
        <v>2</v>
      </c>
      <c r="F41" s="200">
        <v>5000</v>
      </c>
      <c r="G41" s="201">
        <f t="shared" ref="G41:G43" si="17">F41*E41</f>
        <v>10000</v>
      </c>
      <c r="H41" s="202">
        <v>1000</v>
      </c>
      <c r="I41" s="201">
        <f t="shared" ref="I41:I43" si="18">H41*E41</f>
        <v>2000</v>
      </c>
      <c r="J41" s="203">
        <f t="shared" ref="J41:J43" si="19">I41+G41</f>
        <v>12000</v>
      </c>
    </row>
    <row r="42" spans="1:10" s="3" customFormat="1" ht="21.95" customHeight="1" x14ac:dyDescent="0.2">
      <c r="A42" s="14"/>
      <c r="B42" s="46">
        <f>B41+0.1</f>
        <v>8.1999999999999993</v>
      </c>
      <c r="C42" s="41" t="s">
        <v>38</v>
      </c>
      <c r="D42" s="4" t="s">
        <v>5</v>
      </c>
      <c r="E42" s="22">
        <v>2</v>
      </c>
      <c r="F42" s="196">
        <v>5000</v>
      </c>
      <c r="G42" s="197">
        <f t="shared" si="17"/>
        <v>10000</v>
      </c>
      <c r="H42" s="202">
        <v>1000</v>
      </c>
      <c r="I42" s="197">
        <f t="shared" si="18"/>
        <v>2000</v>
      </c>
      <c r="J42" s="199">
        <f t="shared" si="19"/>
        <v>12000</v>
      </c>
    </row>
    <row r="43" spans="1:10" s="3" customFormat="1" ht="21.95" customHeight="1" x14ac:dyDescent="0.2">
      <c r="A43" s="14"/>
      <c r="B43" s="46">
        <f>B42+0.1</f>
        <v>8.2999999999999989</v>
      </c>
      <c r="C43" s="111" t="s">
        <v>68</v>
      </c>
      <c r="D43" s="112" t="s">
        <v>11</v>
      </c>
      <c r="E43" s="23">
        <v>1</v>
      </c>
      <c r="F43" s="196">
        <v>9500</v>
      </c>
      <c r="G43" s="197">
        <f t="shared" si="17"/>
        <v>9500</v>
      </c>
      <c r="H43" s="198">
        <v>2000</v>
      </c>
      <c r="I43" s="197">
        <f t="shared" si="18"/>
        <v>2000</v>
      </c>
      <c r="J43" s="199">
        <f t="shared" si="19"/>
        <v>11500</v>
      </c>
    </row>
    <row r="44" spans="1:10" s="2" customFormat="1" ht="76.5" x14ac:dyDescent="0.2">
      <c r="A44" s="117">
        <f>A40+1</f>
        <v>9</v>
      </c>
      <c r="B44" s="118"/>
      <c r="C44" s="119" t="s">
        <v>43</v>
      </c>
      <c r="D44" s="1"/>
      <c r="E44" s="21"/>
      <c r="F44" s="120"/>
      <c r="G44" s="121"/>
      <c r="H44" s="122"/>
      <c r="I44" s="121"/>
      <c r="J44" s="19"/>
    </row>
    <row r="45" spans="1:10" s="3" customFormat="1" ht="21.95" customHeight="1" x14ac:dyDescent="0.2">
      <c r="A45" s="14"/>
      <c r="B45" s="46">
        <f>A44+0.1</f>
        <v>9.1</v>
      </c>
      <c r="C45" s="88" t="s">
        <v>39</v>
      </c>
      <c r="D45" s="89"/>
      <c r="E45" s="90"/>
      <c r="F45" s="120"/>
      <c r="G45" s="121"/>
      <c r="H45" s="122"/>
      <c r="I45" s="121"/>
      <c r="J45" s="19"/>
    </row>
    <row r="46" spans="1:10" s="3" customFormat="1" ht="21.95" customHeight="1" x14ac:dyDescent="0.2">
      <c r="A46" s="14"/>
      <c r="B46" s="46" t="s">
        <v>33</v>
      </c>
      <c r="C46" s="41" t="s">
        <v>49</v>
      </c>
      <c r="D46" s="4" t="s">
        <v>11</v>
      </c>
      <c r="E46" s="22">
        <v>1</v>
      </c>
      <c r="F46" s="200">
        <v>13000</v>
      </c>
      <c r="G46" s="201">
        <f t="shared" ref="G46" si="20">F46*E46</f>
        <v>13000</v>
      </c>
      <c r="H46" s="202">
        <v>2000</v>
      </c>
      <c r="I46" s="201">
        <f t="shared" ref="I46" si="21">H46*E46</f>
        <v>2000</v>
      </c>
      <c r="J46" s="203">
        <f t="shared" ref="J46" si="22">I46+G46</f>
        <v>15000</v>
      </c>
    </row>
    <row r="47" spans="1:10" s="3" customFormat="1" ht="21.95" customHeight="1" x14ac:dyDescent="0.2">
      <c r="A47" s="14"/>
      <c r="B47" s="46">
        <f>B45+0.1</f>
        <v>9.1999999999999993</v>
      </c>
      <c r="C47" s="92" t="s">
        <v>34</v>
      </c>
      <c r="D47" s="93"/>
      <c r="E47" s="94"/>
      <c r="F47" s="204"/>
      <c r="G47" s="205"/>
      <c r="H47" s="206"/>
      <c r="I47" s="205"/>
      <c r="J47" s="18"/>
    </row>
    <row r="48" spans="1:10" s="3" customFormat="1" ht="21.95" customHeight="1" thickBot="1" x14ac:dyDescent="0.25">
      <c r="A48" s="150"/>
      <c r="B48" s="187" t="s">
        <v>33</v>
      </c>
      <c r="C48" s="179" t="s">
        <v>35</v>
      </c>
      <c r="D48" s="180" t="s">
        <v>5</v>
      </c>
      <c r="E48" s="181">
        <v>10</v>
      </c>
      <c r="F48" s="200">
        <v>3000</v>
      </c>
      <c r="G48" s="201">
        <f t="shared" ref="G48" si="23">F48*E48</f>
        <v>30000</v>
      </c>
      <c r="H48" s="202">
        <v>1000</v>
      </c>
      <c r="I48" s="201">
        <f t="shared" ref="I48" si="24">H48*E48</f>
        <v>10000</v>
      </c>
      <c r="J48" s="203">
        <f t="shared" ref="J48" si="25">I48+G48</f>
        <v>40000</v>
      </c>
    </row>
    <row r="49" spans="1:12" s="2" customFormat="1" ht="51" x14ac:dyDescent="0.2">
      <c r="A49" s="188">
        <f>A44+1</f>
        <v>10</v>
      </c>
      <c r="B49" s="183"/>
      <c r="C49" s="170" t="s">
        <v>44</v>
      </c>
      <c r="D49" s="189"/>
      <c r="E49" s="190"/>
      <c r="F49" s="191"/>
      <c r="G49" s="192"/>
      <c r="H49" s="193"/>
      <c r="I49" s="192"/>
      <c r="J49" s="207"/>
    </row>
    <row r="50" spans="1:12" s="3" customFormat="1" ht="26.1" customHeight="1" x14ac:dyDescent="0.2">
      <c r="A50" s="14"/>
      <c r="B50" s="46">
        <f>A49+0.1</f>
        <v>10.1</v>
      </c>
      <c r="C50" s="41" t="s">
        <v>70</v>
      </c>
      <c r="D50" s="4" t="s">
        <v>11</v>
      </c>
      <c r="E50" s="22">
        <v>1</v>
      </c>
      <c r="F50" s="200">
        <v>3000</v>
      </c>
      <c r="G50" s="201">
        <f t="shared" ref="G50:G54" si="26">F50*E50</f>
        <v>3000</v>
      </c>
      <c r="H50" s="202">
        <v>1000</v>
      </c>
      <c r="I50" s="201">
        <f t="shared" ref="I50:I54" si="27">H50*E50</f>
        <v>1000</v>
      </c>
      <c r="J50" s="203">
        <f t="shared" ref="J50:J54" si="28">I50+G50</f>
        <v>4000</v>
      </c>
    </row>
    <row r="51" spans="1:12" s="3" customFormat="1" ht="26.1" customHeight="1" x14ac:dyDescent="0.2">
      <c r="A51" s="14"/>
      <c r="B51" s="46">
        <f>B50+0.1</f>
        <v>10.199999999999999</v>
      </c>
      <c r="C51" s="41" t="s">
        <v>69</v>
      </c>
      <c r="D51" s="4" t="s">
        <v>11</v>
      </c>
      <c r="E51" s="22">
        <v>1</v>
      </c>
      <c r="F51" s="200">
        <v>3200</v>
      </c>
      <c r="G51" s="201">
        <f t="shared" si="26"/>
        <v>3200</v>
      </c>
      <c r="H51" s="202">
        <v>1000</v>
      </c>
      <c r="I51" s="201">
        <f t="shared" si="27"/>
        <v>1000</v>
      </c>
      <c r="J51" s="203">
        <f t="shared" si="28"/>
        <v>4200</v>
      </c>
    </row>
    <row r="52" spans="1:12" s="2" customFormat="1" ht="76.5" x14ac:dyDescent="0.2">
      <c r="A52" s="16">
        <f>A49+1</f>
        <v>11</v>
      </c>
      <c r="B52" s="91"/>
      <c r="C52" s="101" t="s">
        <v>46</v>
      </c>
      <c r="D52" s="102" t="s">
        <v>9</v>
      </c>
      <c r="E52" s="64">
        <v>1</v>
      </c>
      <c r="F52" s="200">
        <v>45000</v>
      </c>
      <c r="G52" s="201">
        <f t="shared" si="26"/>
        <v>45000</v>
      </c>
      <c r="H52" s="202">
        <v>15000</v>
      </c>
      <c r="I52" s="201">
        <f t="shared" si="27"/>
        <v>15000</v>
      </c>
      <c r="J52" s="203">
        <f t="shared" si="28"/>
        <v>60000</v>
      </c>
    </row>
    <row r="53" spans="1:12" s="3" customFormat="1" ht="76.5" x14ac:dyDescent="0.2">
      <c r="A53" s="16">
        <f>A52+1</f>
        <v>12</v>
      </c>
      <c r="B53" s="118"/>
      <c r="C53" s="127" t="s">
        <v>23</v>
      </c>
      <c r="D53" s="102" t="s">
        <v>4</v>
      </c>
      <c r="E53" s="64">
        <v>1</v>
      </c>
      <c r="F53" s="200">
        <v>90000</v>
      </c>
      <c r="G53" s="201">
        <f t="shared" si="26"/>
        <v>90000</v>
      </c>
      <c r="H53" s="202">
        <v>70000</v>
      </c>
      <c r="I53" s="201">
        <f t="shared" si="27"/>
        <v>70000</v>
      </c>
      <c r="J53" s="203">
        <f t="shared" si="28"/>
        <v>160000</v>
      </c>
    </row>
    <row r="54" spans="1:12" s="3" customFormat="1" ht="77.25" thickBot="1" x14ac:dyDescent="0.25">
      <c r="A54" s="103">
        <f>A53+1</f>
        <v>13</v>
      </c>
      <c r="B54" s="104"/>
      <c r="C54" s="133" t="s">
        <v>45</v>
      </c>
      <c r="D54" s="134" t="s">
        <v>4</v>
      </c>
      <c r="E54" s="135">
        <v>1</v>
      </c>
      <c r="F54" s="200">
        <v>20000</v>
      </c>
      <c r="G54" s="201">
        <f t="shared" si="26"/>
        <v>20000</v>
      </c>
      <c r="H54" s="202">
        <v>20000</v>
      </c>
      <c r="I54" s="201">
        <f t="shared" si="27"/>
        <v>20000</v>
      </c>
      <c r="J54" s="203">
        <f t="shared" si="28"/>
        <v>40000</v>
      </c>
    </row>
    <row r="55" spans="1:12" s="3" customFormat="1" ht="29.25" customHeight="1" thickTop="1" thickBot="1" x14ac:dyDescent="0.25">
      <c r="A55" s="57"/>
      <c r="B55" s="58"/>
      <c r="C55" s="63" t="s">
        <v>32</v>
      </c>
      <c r="D55" s="62"/>
      <c r="E55" s="59"/>
      <c r="F55" s="78"/>
      <c r="G55" s="56">
        <f>SUM(G11:G54)</f>
        <v>3871160</v>
      </c>
      <c r="H55" s="84"/>
      <c r="I55" s="56">
        <f>SUM(I11:I54)</f>
        <v>804125</v>
      </c>
      <c r="J55" s="56">
        <f>SUM(J11:J54)</f>
        <v>4675285</v>
      </c>
    </row>
    <row r="56" spans="1:12" s="3" customFormat="1" ht="6.75" customHeight="1" x14ac:dyDescent="0.2">
      <c r="A56" s="105"/>
      <c r="B56" s="106"/>
      <c r="C56" s="107"/>
      <c r="D56" s="108"/>
      <c r="E56" s="109"/>
      <c r="F56" s="110"/>
      <c r="G56" s="110"/>
      <c r="H56" s="110"/>
      <c r="I56" s="110"/>
      <c r="J56" s="110"/>
    </row>
    <row r="57" spans="1:12" s="3" customFormat="1" ht="20.100000000000001" hidden="1" customHeight="1" x14ac:dyDescent="0.2">
      <c r="A57" s="95"/>
      <c r="B57" s="96"/>
      <c r="C57" s="97" t="s">
        <v>37</v>
      </c>
      <c r="D57" s="98"/>
      <c r="F57" s="99"/>
      <c r="G57" s="99"/>
      <c r="H57" s="99"/>
      <c r="I57" s="99"/>
      <c r="J57" s="99"/>
    </row>
    <row r="58" spans="1:12" s="3" customFormat="1" ht="12.75" hidden="1" customHeight="1" x14ac:dyDescent="0.2">
      <c r="A58" s="95"/>
      <c r="B58" s="96"/>
      <c r="C58" s="97" t="s">
        <v>36</v>
      </c>
      <c r="D58" s="98"/>
      <c r="F58" s="99"/>
      <c r="G58" s="99"/>
      <c r="H58" s="99"/>
      <c r="I58" s="99"/>
      <c r="J58" s="99">
        <f>J55+J57</f>
        <v>4675285</v>
      </c>
    </row>
    <row r="59" spans="1:12" s="3" customFormat="1" ht="12.75" hidden="1" customHeight="1" x14ac:dyDescent="0.2">
      <c r="A59" s="95"/>
      <c r="B59" s="96"/>
      <c r="C59" s="100"/>
      <c r="D59" s="98"/>
      <c r="F59" s="99"/>
      <c r="G59" s="99"/>
      <c r="H59" s="99"/>
      <c r="I59" s="99"/>
      <c r="J59" s="99"/>
    </row>
    <row r="60" spans="1:12" s="2" customFormat="1" ht="14.25" customHeight="1" x14ac:dyDescent="0.2">
      <c r="A60" s="194" t="s">
        <v>13</v>
      </c>
      <c r="B60" s="52"/>
      <c r="D60" s="67"/>
      <c r="E60" s="68"/>
      <c r="F60" s="69"/>
      <c r="G60" s="69"/>
      <c r="H60" s="69"/>
      <c r="I60" s="69"/>
      <c r="J60" s="69"/>
    </row>
    <row r="61" spans="1:12" s="65" customFormat="1" ht="21" customHeight="1" x14ac:dyDescent="0.2">
      <c r="A61" s="66" t="s">
        <v>14</v>
      </c>
      <c r="B61" s="208" t="s">
        <v>24</v>
      </c>
      <c r="C61" s="209"/>
      <c r="D61" s="209"/>
      <c r="E61" s="209"/>
      <c r="F61" s="209"/>
      <c r="G61" s="209"/>
      <c r="H61" s="209"/>
      <c r="I61" s="209"/>
      <c r="J61" s="209"/>
    </row>
    <row r="62" spans="1:12" s="65" customFormat="1" ht="30.75" customHeight="1" x14ac:dyDescent="0.2">
      <c r="A62" s="66" t="s">
        <v>15</v>
      </c>
      <c r="B62" s="208" t="s">
        <v>16</v>
      </c>
      <c r="C62" s="209"/>
      <c r="D62" s="209"/>
      <c r="E62" s="209"/>
      <c r="F62" s="209"/>
      <c r="G62" s="209"/>
      <c r="H62" s="209"/>
      <c r="I62" s="209"/>
      <c r="J62" s="209"/>
      <c r="L62" s="65">
        <f>J55*3.5%</f>
        <v>163634.97500000001</v>
      </c>
    </row>
    <row r="63" spans="1:12" s="65" customFormat="1" ht="33.75" customHeight="1" x14ac:dyDescent="0.2">
      <c r="A63" s="66" t="s">
        <v>17</v>
      </c>
      <c r="B63" s="208" t="s">
        <v>19</v>
      </c>
      <c r="C63" s="208"/>
      <c r="D63" s="208"/>
      <c r="E63" s="208"/>
      <c r="F63" s="208"/>
      <c r="G63" s="208"/>
      <c r="H63" s="208"/>
      <c r="I63" s="208"/>
      <c r="J63" s="208"/>
      <c r="L63" s="215">
        <f>J55-L62</f>
        <v>4511650.0250000004</v>
      </c>
    </row>
    <row r="64" spans="1:12" s="65" customFormat="1" ht="33.75" customHeight="1" x14ac:dyDescent="0.2">
      <c r="A64" s="66" t="s">
        <v>22</v>
      </c>
      <c r="B64" s="208" t="s">
        <v>20</v>
      </c>
      <c r="C64" s="208"/>
      <c r="D64" s="208"/>
      <c r="E64" s="208"/>
      <c r="F64" s="208"/>
      <c r="G64" s="208"/>
      <c r="H64" s="208"/>
      <c r="I64" s="208"/>
      <c r="J64" s="208"/>
      <c r="L64" s="215">
        <f>L63*7%</f>
        <v>315815.50175000005</v>
      </c>
    </row>
    <row r="65" spans="12:12" x14ac:dyDescent="0.2">
      <c r="L65" s="38">
        <f>L64+L63</f>
        <v>4827465.5267500002</v>
      </c>
    </row>
  </sheetData>
  <mergeCells count="7">
    <mergeCell ref="B62:J62"/>
    <mergeCell ref="B63:J63"/>
    <mergeCell ref="B64:J64"/>
    <mergeCell ref="F7:G7"/>
    <mergeCell ref="H7:I7"/>
    <mergeCell ref="A8:B8"/>
    <mergeCell ref="B61:J61"/>
  </mergeCells>
  <printOptions horizontalCentered="1"/>
  <pageMargins left="0.25" right="0.25" top="0.75" bottom="0.5" header="0.32" footer="0.25"/>
  <pageSetup paperSize="9" scale="95" orientation="landscape" r:id="rId1"/>
  <headerFooter scaleWithDoc="0" alignWithMargins="0">
    <oddFooter>&amp;L&amp;8SEM Engineers&amp;R&amp;8Page &amp;P of  &amp;N</oddFooter>
  </headerFooter>
  <rowBreaks count="5" manualBreakCount="5">
    <brk id="18" max="9" man="1"/>
    <brk id="27" max="9" man="1"/>
    <brk id="38" max="9" man="1"/>
    <brk id="48" max="9" man="1"/>
    <brk id="55"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BOQ</vt:lpstr>
      <vt:lpstr>BOQ!Print_Area</vt:lpstr>
      <vt:lpstr>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2023-05-30T10:34:20Z</cp:lastPrinted>
  <dcterms:created xsi:type="dcterms:W3CDTF">2001-08-24T09:20:00Z</dcterms:created>
  <dcterms:modified xsi:type="dcterms:W3CDTF">2023-07-06T13:16:05Z</dcterms:modified>
</cp:coreProperties>
</file>