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H:\Pioneer\Projects 2023\UEP 17th Floor\"/>
    </mc:Choice>
  </mc:AlternateContent>
  <xr:revisionPtr revIDLastSave="0" documentId="13_ncr:1_{BACBDF88-6797-4116-87BB-E0C4C916072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heet1" sheetId="1" r:id="rId1"/>
    <sheet name="Gran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6" i="2" l="1"/>
  <c r="B24" i="2"/>
  <c r="I23" i="2" l="1"/>
  <c r="I21" i="2"/>
  <c r="I22" i="2" s="1"/>
  <c r="I24" i="2" l="1"/>
  <c r="B13" i="2"/>
  <c r="B15" i="2" s="1"/>
  <c r="B19" i="2" s="1"/>
  <c r="D8" i="1"/>
  <c r="D10" i="1" s="1"/>
  <c r="G5" i="1"/>
  <c r="B17" i="2" l="1"/>
  <c r="B20" i="2" s="1"/>
  <c r="D5" i="1"/>
  <c r="G6" i="1"/>
  <c r="G7" i="1" s="1"/>
  <c r="D19" i="1"/>
  <c r="G11" i="1" s="1"/>
  <c r="D12" i="1"/>
  <c r="B22" i="2" l="1"/>
  <c r="B26" i="2" s="1"/>
  <c r="D14" i="1"/>
  <c r="D23" i="1" s="1"/>
  <c r="J4" i="1"/>
  <c r="J8" i="1" s="1"/>
  <c r="G15" i="1"/>
  <c r="G16" i="1" s="1"/>
  <c r="D16" i="1" l="1"/>
  <c r="D21" i="1" s="1"/>
  <c r="D24" i="1" s="1"/>
  <c r="D26" i="1" s="1"/>
</calcChain>
</file>

<file path=xl/sharedStrings.xml><?xml version="1.0" encoding="utf-8"?>
<sst xmlns="http://schemas.openxmlformats.org/spreadsheetml/2006/main" count="44" uniqueCount="37">
  <si>
    <t>Bill Summary for the project UEP 17th Floor DMC Karachi</t>
  </si>
  <si>
    <t>Contract Amount</t>
  </si>
  <si>
    <t>MOBILIZATION ADVANCE</t>
  </si>
  <si>
    <t>Tax 8%</t>
  </si>
  <si>
    <t>CHQ Amount</t>
  </si>
  <si>
    <t>DEDUCTION</t>
  </si>
  <si>
    <t>Mobilizatin adv 20%</t>
  </si>
  <si>
    <t>RUNNING BILL NO 1</t>
  </si>
  <si>
    <t>SUBMITTED</t>
  </si>
  <si>
    <t>VERIFIED</t>
  </si>
  <si>
    <t>Less Retention</t>
  </si>
  <si>
    <t>Balance Payable</t>
  </si>
  <si>
    <t>DEDUCTION IN IPC 1</t>
  </si>
  <si>
    <t>Mob advance 20%</t>
  </si>
  <si>
    <t>TOTAL</t>
  </si>
  <si>
    <t>Mob Payable</t>
  </si>
  <si>
    <t>RETENTION AMOUNT</t>
  </si>
  <si>
    <t>Less Mobilization</t>
  </si>
  <si>
    <t>ADD SST 13%</t>
  </si>
  <si>
    <t>LESS WHTAX</t>
  </si>
  <si>
    <t>LESS SST TAX</t>
  </si>
  <si>
    <t>DEDUCTION IN adhoc in IPC 2</t>
  </si>
  <si>
    <t>TOTAL RECEIVABLE</t>
  </si>
  <si>
    <t>Total Work Done</t>
  </si>
  <si>
    <t>Gross Work Done</t>
  </si>
  <si>
    <t>Amount Receivable</t>
  </si>
  <si>
    <t>WHT deducted once at the time of mob adv received</t>
  </si>
  <si>
    <t>WHT deducted will be deducted and SST wil be added when retention amount released</t>
  </si>
  <si>
    <t>LESS SST TAX 20%</t>
  </si>
  <si>
    <t>LESS WHTAX  08%</t>
  </si>
  <si>
    <t>IPC-1</t>
  </si>
  <si>
    <t>IPC-2</t>
  </si>
  <si>
    <t>IPC-3</t>
  </si>
  <si>
    <t>IPC-4</t>
  </si>
  <si>
    <t>IPC-5</t>
  </si>
  <si>
    <t>Amount Received</t>
  </si>
  <si>
    <t>Amount Payable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</si>
</sst>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4">
    <xf numFmtId="0" fontId="0" fillId="0" borderId="0" xfId="0"/>
    <xf numFmtId="164" fontId="0" fillId="0" borderId="0" xfId="1" applyNumberFormat="1" applyFont="1"/>
    <xf numFmtId="164" fontId="4" fillId="0" borderId="1" xfId="1" applyNumberFormat="1" applyFont="1" applyBorder="1"/>
    <xf numFmtId="0" fontId="4" fillId="0" borderId="1" xfId="0" applyFont="1" applyBorder="1" applyAlignment="1">
      <alignment horizontal="right"/>
    </xf>
    <xf numFmtId="0" fontId="0" fillId="0" borderId="0" xfId="0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1" xfId="0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1" applyNumberFormat="1" applyFont="1" applyBorder="1" applyAlignment="1">
      <alignment vertical="center"/>
    </xf>
    <xf numFmtId="0" fontId="2" fillId="0" borderId="0" xfId="0" applyFont="1"/>
    <xf numFmtId="164" fontId="2" fillId="0" borderId="0" xfId="1" applyNumberFormat="1" applyFont="1" applyBorder="1" applyAlignment="1">
      <alignment horizontal="center" vertical="center"/>
    </xf>
    <xf numFmtId="9" fontId="2" fillId="0" borderId="0" xfId="2" applyFont="1" applyBorder="1" applyAlignment="1">
      <alignment vertical="center"/>
    </xf>
    <xf numFmtId="164" fontId="2" fillId="0" borderId="0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5" xfId="0" applyFont="1" applyBorder="1" applyAlignment="1">
      <alignment horizontal="center" vertical="center"/>
    </xf>
    <xf numFmtId="164" fontId="2" fillId="0" borderId="6" xfId="1" applyNumberFormat="1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0" fillId="0" borderId="5" xfId="0" applyBorder="1" applyAlignment="1">
      <alignment vertical="center"/>
    </xf>
    <xf numFmtId="164" fontId="0" fillId="0" borderId="6" xfId="1" applyNumberFormat="1" applyFont="1" applyBorder="1" applyAlignment="1">
      <alignment vertical="center"/>
    </xf>
    <xf numFmtId="0" fontId="2" fillId="0" borderId="5" xfId="0" applyFont="1" applyBorder="1"/>
    <xf numFmtId="164" fontId="5" fillId="0" borderId="6" xfId="1" applyNumberFormat="1" applyFont="1" applyBorder="1" applyAlignment="1">
      <alignment vertical="center"/>
    </xf>
    <xf numFmtId="164" fontId="2" fillId="0" borderId="6" xfId="1" applyNumberFormat="1" applyFont="1" applyBorder="1"/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9" fontId="2" fillId="0" borderId="8" xfId="2" applyFont="1" applyBorder="1" applyAlignment="1">
      <alignment vertical="center"/>
    </xf>
    <xf numFmtId="164" fontId="2" fillId="0" borderId="9" xfId="1" applyNumberFormat="1" applyFont="1" applyBorder="1" applyAlignment="1">
      <alignment vertical="center"/>
    </xf>
    <xf numFmtId="0" fontId="5" fillId="0" borderId="1" xfId="0" applyFont="1" applyBorder="1" applyAlignment="1">
      <alignment horizontal="right"/>
    </xf>
    <xf numFmtId="164" fontId="2" fillId="0" borderId="8" xfId="1" applyNumberFormat="1" applyFont="1" applyBorder="1" applyAlignment="1">
      <alignment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right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1714500</xdr:colOff>
      <xdr:row>10</xdr:row>
      <xdr:rowOff>209550</xdr:rowOff>
    </xdr:from>
    <xdr:to>
      <xdr:col>15</xdr:col>
      <xdr:colOff>343680</xdr:colOff>
      <xdr:row>28</xdr:row>
      <xdr:rowOff>114941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91B909E-103E-92F4-FBA3-069E4AA6C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06300" y="2724150"/>
          <a:ext cx="5591955" cy="45916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61"/>
  <sheetViews>
    <sheetView topLeftCell="A7" workbookViewId="0">
      <selection activeCell="I14" sqref="I14"/>
    </sheetView>
  </sheetViews>
  <sheetFormatPr defaultRowHeight="15" x14ac:dyDescent="0.25"/>
  <cols>
    <col min="1" max="1" width="27.42578125" customWidth="1"/>
    <col min="2" max="3" width="17.28515625" customWidth="1"/>
    <col min="4" max="4" width="22.42578125" customWidth="1"/>
    <col min="5" max="5" width="6.5703125" customWidth="1"/>
    <col min="6" max="6" width="34.7109375" customWidth="1"/>
    <col min="7" max="7" width="24" customWidth="1"/>
    <col min="9" max="9" width="34.7109375" customWidth="1"/>
    <col min="10" max="10" width="24" customWidth="1"/>
  </cols>
  <sheetData>
    <row r="2" spans="1:10" ht="23.25" x14ac:dyDescent="0.35">
      <c r="A2" s="32" t="s">
        <v>0</v>
      </c>
      <c r="B2" s="33"/>
      <c r="C2" s="33"/>
      <c r="D2" s="34"/>
      <c r="F2" s="35" t="s">
        <v>2</v>
      </c>
      <c r="G2" s="35"/>
      <c r="I2" s="35" t="s">
        <v>16</v>
      </c>
      <c r="J2" s="35"/>
    </row>
    <row r="3" spans="1:10" ht="35.25" customHeight="1" x14ac:dyDescent="0.25">
      <c r="A3" s="16"/>
      <c r="D3" s="17"/>
      <c r="F3" s="37" t="s">
        <v>26</v>
      </c>
      <c r="G3" s="38"/>
      <c r="I3" s="39" t="s">
        <v>27</v>
      </c>
      <c r="J3" s="40"/>
    </row>
    <row r="4" spans="1:10" ht="23.25" x14ac:dyDescent="0.35">
      <c r="A4" s="18" t="s">
        <v>1</v>
      </c>
      <c r="B4" s="10"/>
      <c r="C4" s="11"/>
      <c r="D4" s="19">
        <v>55163506</v>
      </c>
      <c r="F4" s="3" t="s">
        <v>1</v>
      </c>
      <c r="G4" s="2">
        <v>55163506</v>
      </c>
      <c r="I4" s="3" t="s">
        <v>12</v>
      </c>
      <c r="J4" s="2">
        <f>D10</f>
        <v>594200.9</v>
      </c>
    </row>
    <row r="5" spans="1:10" ht="23.25" x14ac:dyDescent="0.35">
      <c r="A5" s="26" t="s">
        <v>6</v>
      </c>
      <c r="B5" s="27"/>
      <c r="C5" s="31"/>
      <c r="D5" s="29">
        <f>G5</f>
        <v>11032701.200000001</v>
      </c>
      <c r="F5" s="3" t="s">
        <v>13</v>
      </c>
      <c r="G5" s="2">
        <f>G4*20%</f>
        <v>11032701.200000001</v>
      </c>
      <c r="I5" s="30" t="s">
        <v>21</v>
      </c>
      <c r="J5" s="2">
        <v>1103270</v>
      </c>
    </row>
    <row r="6" spans="1:10" ht="23.25" x14ac:dyDescent="0.35">
      <c r="A6" s="21"/>
      <c r="B6" s="4"/>
      <c r="C6" s="8"/>
      <c r="D6" s="22"/>
      <c r="F6" s="3" t="s">
        <v>3</v>
      </c>
      <c r="G6" s="2">
        <f>G5*8%</f>
        <v>882616.09600000014</v>
      </c>
      <c r="I6" s="6"/>
      <c r="J6" s="7"/>
    </row>
    <row r="7" spans="1:10" s="4" customFormat="1" ht="21.75" customHeight="1" x14ac:dyDescent="0.35">
      <c r="A7" s="23"/>
      <c r="B7" s="9" t="s">
        <v>8</v>
      </c>
      <c r="C7" s="13" t="s">
        <v>9</v>
      </c>
      <c r="D7" s="19"/>
      <c r="F7" s="3" t="s">
        <v>4</v>
      </c>
      <c r="G7" s="2">
        <f>G5-G6</f>
        <v>10150085.104</v>
      </c>
      <c r="I7" s="6"/>
      <c r="J7" s="7"/>
    </row>
    <row r="8" spans="1:10" s="4" customFormat="1" ht="21.75" customHeight="1" x14ac:dyDescent="0.35">
      <c r="A8" s="20" t="s">
        <v>7</v>
      </c>
      <c r="B8" s="11">
        <v>14445369</v>
      </c>
      <c r="C8" s="11">
        <v>11884018</v>
      </c>
      <c r="D8" s="19">
        <f>C8</f>
        <v>11884018</v>
      </c>
      <c r="G8" s="5"/>
      <c r="I8" s="3" t="s">
        <v>22</v>
      </c>
      <c r="J8" s="2">
        <f>SUM(J4:J7)</f>
        <v>1697470.9</v>
      </c>
    </row>
    <row r="9" spans="1:10" s="4" customFormat="1" x14ac:dyDescent="0.25">
      <c r="A9" s="21"/>
      <c r="C9" s="8"/>
      <c r="D9" s="22"/>
      <c r="G9" s="5"/>
      <c r="I9"/>
      <c r="J9" s="1"/>
    </row>
    <row r="10" spans="1:10" s="4" customFormat="1" ht="24" customHeight="1" x14ac:dyDescent="0.25">
      <c r="A10" s="20" t="s">
        <v>10</v>
      </c>
      <c r="B10" s="10"/>
      <c r="C10" s="14">
        <v>0.05</v>
      </c>
      <c r="D10" s="19">
        <f>C10*D8</f>
        <v>594200.9</v>
      </c>
      <c r="F10" s="36" t="s">
        <v>5</v>
      </c>
      <c r="G10" s="36"/>
      <c r="I10"/>
      <c r="J10" s="1"/>
    </row>
    <row r="11" spans="1:10" s="4" customFormat="1" ht="26.25" customHeight="1" x14ac:dyDescent="0.35">
      <c r="A11" s="21"/>
      <c r="C11" s="8"/>
      <c r="D11" s="22"/>
      <c r="F11" s="3" t="s">
        <v>12</v>
      </c>
      <c r="G11" s="2">
        <f>D19</f>
        <v>2971004.5</v>
      </c>
      <c r="I11"/>
      <c r="J11" s="1"/>
    </row>
    <row r="12" spans="1:10" s="4" customFormat="1" ht="22.5" customHeight="1" x14ac:dyDescent="0.35">
      <c r="A12" s="20" t="s">
        <v>11</v>
      </c>
      <c r="B12" s="10"/>
      <c r="C12" s="11"/>
      <c r="D12" s="19">
        <f>D8-D10</f>
        <v>11289817.1</v>
      </c>
      <c r="F12" s="30" t="s">
        <v>21</v>
      </c>
      <c r="G12" s="2">
        <v>5516351</v>
      </c>
      <c r="I12"/>
      <c r="J12" s="1"/>
    </row>
    <row r="13" spans="1:10" s="4" customFormat="1" ht="29.25" customHeight="1" x14ac:dyDescent="0.25">
      <c r="A13" s="21"/>
      <c r="C13" s="8"/>
      <c r="D13" s="22"/>
      <c r="F13" s="6"/>
      <c r="G13" s="7"/>
      <c r="I13"/>
      <c r="J13" s="1"/>
    </row>
    <row r="14" spans="1:10" s="4" customFormat="1" ht="21" x14ac:dyDescent="0.25">
      <c r="A14" s="20" t="s">
        <v>18</v>
      </c>
      <c r="B14" s="10"/>
      <c r="C14" s="14">
        <v>0.13</v>
      </c>
      <c r="D14" s="24">
        <f>D12*13%</f>
        <v>1467676.223</v>
      </c>
      <c r="F14" s="6"/>
      <c r="G14" s="7"/>
      <c r="I14"/>
      <c r="J14" s="1"/>
    </row>
    <row r="15" spans="1:10" ht="23.25" x14ac:dyDescent="0.35">
      <c r="A15" s="21"/>
      <c r="B15" s="4"/>
      <c r="C15" s="8"/>
      <c r="D15" s="22"/>
      <c r="F15" s="3" t="s">
        <v>14</v>
      </c>
      <c r="G15" s="2">
        <f>SUM(G11:G14)</f>
        <v>8487355.5</v>
      </c>
      <c r="J15" s="1"/>
    </row>
    <row r="16" spans="1:10" ht="23.25" x14ac:dyDescent="0.35">
      <c r="A16" s="21"/>
      <c r="B16" s="4"/>
      <c r="C16" s="8"/>
      <c r="D16" s="24">
        <f>D12+D14</f>
        <v>12757493.322999999</v>
      </c>
      <c r="F16" s="3" t="s">
        <v>15</v>
      </c>
      <c r="G16" s="2">
        <f>G5-G15</f>
        <v>2545345.7000000011</v>
      </c>
      <c r="J16" s="1"/>
    </row>
    <row r="17" spans="1:10" ht="24.75" customHeight="1" x14ac:dyDescent="0.25">
      <c r="A17" s="21"/>
      <c r="B17" s="4"/>
      <c r="C17" s="8"/>
      <c r="D17" s="22"/>
      <c r="G17" s="1"/>
      <c r="J17" s="1"/>
    </row>
    <row r="18" spans="1:10" x14ac:dyDescent="0.25">
      <c r="A18" s="21"/>
      <c r="B18" s="4"/>
      <c r="C18" s="8"/>
      <c r="D18" s="22"/>
      <c r="G18" s="1"/>
      <c r="J18" s="1"/>
    </row>
    <row r="19" spans="1:10" ht="21" x14ac:dyDescent="0.25">
      <c r="A19" s="20" t="s">
        <v>17</v>
      </c>
      <c r="B19" s="10"/>
      <c r="C19" s="14">
        <v>0.25</v>
      </c>
      <c r="D19" s="24">
        <f>D8*25%</f>
        <v>2971004.5</v>
      </c>
      <c r="G19" s="1"/>
      <c r="J19" s="1"/>
    </row>
    <row r="20" spans="1:10" x14ac:dyDescent="0.25">
      <c r="A20" s="21"/>
      <c r="B20" s="4"/>
      <c r="C20" s="8"/>
      <c r="D20" s="22"/>
      <c r="G20" s="1"/>
      <c r="J20" s="1"/>
    </row>
    <row r="21" spans="1:10" ht="18.75" x14ac:dyDescent="0.25">
      <c r="A21" s="21"/>
      <c r="B21" s="4"/>
      <c r="C21" s="8"/>
      <c r="D21" s="24">
        <f>D16-D19</f>
        <v>9786488.8229999989</v>
      </c>
      <c r="G21" s="1"/>
      <c r="J21" s="1"/>
    </row>
    <row r="22" spans="1:10" x14ac:dyDescent="0.25">
      <c r="A22" s="21"/>
      <c r="B22" s="4"/>
      <c r="C22" s="8"/>
      <c r="D22" s="22"/>
      <c r="G22" s="1"/>
      <c r="J22" s="1"/>
    </row>
    <row r="23" spans="1:10" ht="21" x14ac:dyDescent="0.25">
      <c r="A23" s="20" t="s">
        <v>20</v>
      </c>
      <c r="B23" s="4"/>
      <c r="C23" s="14">
        <v>0.2</v>
      </c>
      <c r="D23" s="24">
        <f>D14*C23</f>
        <v>293535.24460000003</v>
      </c>
      <c r="G23" s="1"/>
      <c r="J23" s="1"/>
    </row>
    <row r="24" spans="1:10" ht="21" x14ac:dyDescent="0.25">
      <c r="A24" s="20" t="s">
        <v>19</v>
      </c>
      <c r="B24" s="10"/>
      <c r="C24" s="14">
        <v>0.08</v>
      </c>
      <c r="D24" s="19">
        <f>C24*D21</f>
        <v>782919.10583999997</v>
      </c>
      <c r="G24" s="1"/>
      <c r="J24" s="1"/>
    </row>
    <row r="25" spans="1:10" ht="21" x14ac:dyDescent="0.35">
      <c r="A25" s="23"/>
      <c r="B25" s="12"/>
      <c r="C25" s="15"/>
      <c r="D25" s="25"/>
      <c r="G25" s="1"/>
      <c r="J25" s="1"/>
    </row>
    <row r="26" spans="1:10" ht="21" x14ac:dyDescent="0.25">
      <c r="A26" s="26" t="s">
        <v>4</v>
      </c>
      <c r="B26" s="27"/>
      <c r="C26" s="28"/>
      <c r="D26" s="29">
        <f>D16-D19-D23-D24</f>
        <v>8710034.4725599997</v>
      </c>
      <c r="G26" s="1"/>
      <c r="J26" s="1"/>
    </row>
    <row r="27" spans="1:10" x14ac:dyDescent="0.25">
      <c r="C27" s="1"/>
      <c r="D27" s="1"/>
      <c r="G27" s="1"/>
      <c r="J27" s="1"/>
    </row>
    <row r="28" spans="1:10" x14ac:dyDescent="0.25">
      <c r="C28" s="1"/>
      <c r="D28" s="1"/>
      <c r="G28" s="1"/>
      <c r="J28" s="1"/>
    </row>
    <row r="29" spans="1:10" x14ac:dyDescent="0.25">
      <c r="C29" s="1"/>
      <c r="D29" s="1"/>
      <c r="G29" s="1"/>
      <c r="J29" s="1"/>
    </row>
    <row r="30" spans="1:10" x14ac:dyDescent="0.25">
      <c r="C30" s="1"/>
      <c r="D30" s="1"/>
      <c r="G30" s="1"/>
      <c r="J30" s="1"/>
    </row>
    <row r="31" spans="1:10" x14ac:dyDescent="0.25">
      <c r="C31" s="1"/>
      <c r="D31" s="1"/>
      <c r="G31" s="1"/>
      <c r="J31" s="1"/>
    </row>
    <row r="32" spans="1:10" x14ac:dyDescent="0.25">
      <c r="C32" s="1"/>
      <c r="D32" s="1"/>
      <c r="G32" s="1"/>
      <c r="J32" s="1"/>
    </row>
    <row r="33" spans="3:10" x14ac:dyDescent="0.25">
      <c r="C33" s="1"/>
      <c r="D33" s="1"/>
      <c r="G33" s="1"/>
      <c r="J33" s="1"/>
    </row>
    <row r="34" spans="3:10" x14ac:dyDescent="0.25">
      <c r="C34" s="1"/>
      <c r="D34" s="1"/>
      <c r="G34" s="1"/>
      <c r="J34" s="1"/>
    </row>
    <row r="35" spans="3:10" x14ac:dyDescent="0.25">
      <c r="C35" s="1"/>
      <c r="D35" s="1"/>
      <c r="G35" s="1"/>
      <c r="J35" s="1"/>
    </row>
    <row r="36" spans="3:10" x14ac:dyDescent="0.25">
      <c r="C36" s="1"/>
      <c r="D36" s="1"/>
      <c r="G36" s="1"/>
      <c r="J36" s="1"/>
    </row>
    <row r="37" spans="3:10" x14ac:dyDescent="0.25">
      <c r="C37" s="1"/>
      <c r="D37" s="1"/>
      <c r="G37" s="1"/>
      <c r="J37" s="1"/>
    </row>
    <row r="38" spans="3:10" x14ac:dyDescent="0.25">
      <c r="C38" s="1"/>
      <c r="D38" s="1"/>
      <c r="G38" s="1"/>
      <c r="J38" s="1"/>
    </row>
    <row r="39" spans="3:10" x14ac:dyDescent="0.25">
      <c r="C39" s="1"/>
      <c r="D39" s="1"/>
      <c r="G39" s="1"/>
      <c r="J39" s="1"/>
    </row>
    <row r="40" spans="3:10" x14ac:dyDescent="0.25">
      <c r="C40" s="1"/>
      <c r="D40" s="1"/>
      <c r="G40" s="1"/>
      <c r="J40" s="1"/>
    </row>
    <row r="41" spans="3:10" x14ac:dyDescent="0.25">
      <c r="C41" s="1"/>
      <c r="D41" s="1"/>
      <c r="G41" s="1"/>
      <c r="J41" s="1"/>
    </row>
    <row r="42" spans="3:10" x14ac:dyDescent="0.25">
      <c r="C42" s="1"/>
      <c r="D42" s="1"/>
      <c r="G42" s="1"/>
      <c r="J42" s="1"/>
    </row>
    <row r="43" spans="3:10" x14ac:dyDescent="0.25">
      <c r="C43" s="1"/>
      <c r="D43" s="1"/>
      <c r="G43" s="1"/>
      <c r="J43" s="1"/>
    </row>
    <row r="44" spans="3:10" x14ac:dyDescent="0.25">
      <c r="C44" s="1"/>
      <c r="D44" s="1"/>
      <c r="G44" s="1"/>
      <c r="J44" s="1"/>
    </row>
    <row r="45" spans="3:10" x14ac:dyDescent="0.25">
      <c r="C45" s="1"/>
      <c r="D45" s="1"/>
      <c r="G45" s="1"/>
    </row>
    <row r="46" spans="3:10" x14ac:dyDescent="0.25">
      <c r="C46" s="1"/>
      <c r="D46" s="1"/>
      <c r="G46" s="1"/>
    </row>
    <row r="47" spans="3:10" x14ac:dyDescent="0.25">
      <c r="C47" s="1"/>
      <c r="D47" s="1"/>
      <c r="G47" s="1"/>
    </row>
    <row r="48" spans="3:10" x14ac:dyDescent="0.25">
      <c r="C48" s="1"/>
      <c r="D48" s="1"/>
      <c r="G48" s="1"/>
    </row>
    <row r="49" spans="3:7" x14ac:dyDescent="0.25">
      <c r="C49" s="1"/>
      <c r="D49" s="1"/>
      <c r="G49" s="1"/>
    </row>
    <row r="50" spans="3:7" x14ac:dyDescent="0.25">
      <c r="C50" s="1"/>
      <c r="D50" s="1"/>
      <c r="G50" s="1"/>
    </row>
    <row r="51" spans="3:7" x14ac:dyDescent="0.25">
      <c r="C51" s="1"/>
      <c r="D51" s="1"/>
      <c r="G51" s="1"/>
    </row>
    <row r="52" spans="3:7" x14ac:dyDescent="0.25">
      <c r="C52" s="1"/>
      <c r="D52" s="1"/>
      <c r="G52" s="1"/>
    </row>
    <row r="53" spans="3:7" x14ac:dyDescent="0.25">
      <c r="C53" s="1"/>
      <c r="D53" s="1"/>
    </row>
    <row r="54" spans="3:7" x14ac:dyDescent="0.25">
      <c r="C54" s="1"/>
      <c r="D54" s="1"/>
    </row>
    <row r="55" spans="3:7" x14ac:dyDescent="0.25">
      <c r="C55" s="1"/>
      <c r="D55" s="1"/>
    </row>
    <row r="56" spans="3:7" x14ac:dyDescent="0.25">
      <c r="C56" s="1"/>
      <c r="D56" s="1"/>
    </row>
    <row r="57" spans="3:7" x14ac:dyDescent="0.25">
      <c r="C57" s="1"/>
      <c r="D57" s="1"/>
    </row>
    <row r="58" spans="3:7" x14ac:dyDescent="0.25">
      <c r="C58" s="1"/>
      <c r="D58" s="1"/>
    </row>
    <row r="59" spans="3:7" x14ac:dyDescent="0.25">
      <c r="C59" s="1"/>
      <c r="D59" s="1"/>
    </row>
    <row r="60" spans="3:7" x14ac:dyDescent="0.25">
      <c r="C60" s="1"/>
      <c r="D60" s="1"/>
    </row>
    <row r="61" spans="3:7" x14ac:dyDescent="0.25">
      <c r="C61" s="1"/>
      <c r="D61" s="1"/>
    </row>
  </sheetData>
  <mergeCells count="6">
    <mergeCell ref="A2:D2"/>
    <mergeCell ref="F2:G2"/>
    <mergeCell ref="F10:G10"/>
    <mergeCell ref="I2:J2"/>
    <mergeCell ref="F3:G3"/>
    <mergeCell ref="I3:J3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9A813-27E7-4A27-B026-49E59ABA754C}">
  <dimension ref="A2:K57"/>
  <sheetViews>
    <sheetView tabSelected="1" topLeftCell="A4" workbookViewId="0">
      <selection activeCell="B8" sqref="B8"/>
    </sheetView>
  </sheetViews>
  <sheetFormatPr defaultRowHeight="15" x14ac:dyDescent="0.25"/>
  <cols>
    <col min="1" max="1" width="47.28515625" customWidth="1"/>
    <col min="2" max="2" width="27.7109375" customWidth="1"/>
    <col min="3" max="3" width="6.5703125" customWidth="1"/>
    <col min="9" max="9" width="14.28515625" style="1" bestFit="1" customWidth="1"/>
  </cols>
  <sheetData>
    <row r="2" spans="1:9" ht="48.75" customHeight="1" x14ac:dyDescent="0.35">
      <c r="A2" s="41" t="s">
        <v>0</v>
      </c>
      <c r="B2" s="42"/>
    </row>
    <row r="3" spans="1:9" x14ac:dyDescent="0.25">
      <c r="A3" s="16"/>
      <c r="B3" s="17"/>
    </row>
    <row r="4" spans="1:9" ht="21" x14ac:dyDescent="0.25">
      <c r="A4" s="18" t="s">
        <v>1</v>
      </c>
      <c r="B4" s="19">
        <v>55163506</v>
      </c>
    </row>
    <row r="5" spans="1:9" x14ac:dyDescent="0.25">
      <c r="A5" s="21"/>
      <c r="B5" s="22"/>
    </row>
    <row r="6" spans="1:9" s="4" customFormat="1" ht="21.75" customHeight="1" x14ac:dyDescent="0.35">
      <c r="A6" s="23"/>
      <c r="B6" s="19"/>
      <c r="I6" s="5"/>
    </row>
    <row r="7" spans="1:9" s="4" customFormat="1" ht="21.75" customHeight="1" x14ac:dyDescent="0.25">
      <c r="A7" s="43" t="s">
        <v>30</v>
      </c>
      <c r="B7" s="11">
        <v>11884018</v>
      </c>
      <c r="I7" s="5"/>
    </row>
    <row r="8" spans="1:9" s="4" customFormat="1" ht="21.75" customHeight="1" x14ac:dyDescent="0.25">
      <c r="A8" s="43" t="s">
        <v>31</v>
      </c>
      <c r="B8" s="19"/>
      <c r="I8" s="5"/>
    </row>
    <row r="9" spans="1:9" s="4" customFormat="1" ht="21.75" customHeight="1" x14ac:dyDescent="0.25">
      <c r="A9" s="43" t="s">
        <v>32</v>
      </c>
      <c r="B9" s="19"/>
      <c r="I9" s="5"/>
    </row>
    <row r="10" spans="1:9" s="4" customFormat="1" ht="21.75" customHeight="1" x14ac:dyDescent="0.25">
      <c r="A10" s="43" t="s">
        <v>33</v>
      </c>
      <c r="B10" s="19"/>
      <c r="I10" s="5"/>
    </row>
    <row r="11" spans="1:9" s="4" customFormat="1" ht="21.75" customHeight="1" x14ac:dyDescent="0.25">
      <c r="A11" s="43" t="s">
        <v>34</v>
      </c>
      <c r="B11" s="19"/>
      <c r="I11" s="5"/>
    </row>
    <row r="12" spans="1:9" s="4" customFormat="1" ht="21.75" customHeight="1" x14ac:dyDescent="0.25">
      <c r="A12" s="20"/>
      <c r="B12" s="19"/>
      <c r="I12" s="5"/>
    </row>
    <row r="13" spans="1:9" s="4" customFormat="1" ht="21.75" customHeight="1" x14ac:dyDescent="0.25">
      <c r="A13" s="20" t="s">
        <v>23</v>
      </c>
      <c r="B13" s="19">
        <f>SUM(B7:B11)</f>
        <v>11884018</v>
      </c>
      <c r="I13" s="5"/>
    </row>
    <row r="14" spans="1:9" s="4" customFormat="1" ht="23.25" customHeight="1" x14ac:dyDescent="0.25">
      <c r="A14" s="21"/>
      <c r="B14" s="22"/>
      <c r="I14" s="5"/>
    </row>
    <row r="15" spans="1:9" ht="21" x14ac:dyDescent="0.25">
      <c r="A15" s="20" t="s">
        <v>18</v>
      </c>
      <c r="B15" s="24">
        <f>B13*13%</f>
        <v>1544922.34</v>
      </c>
    </row>
    <row r="16" spans="1:9" x14ac:dyDescent="0.25">
      <c r="A16" s="21"/>
      <c r="B16" s="22"/>
    </row>
    <row r="17" spans="1:11" ht="21" x14ac:dyDescent="0.25">
      <c r="A17" s="20" t="s">
        <v>24</v>
      </c>
      <c r="B17" s="24">
        <f>B15+B13</f>
        <v>13428940.34</v>
      </c>
    </row>
    <row r="18" spans="1:11" x14ac:dyDescent="0.25">
      <c r="A18" s="21"/>
      <c r="B18" s="22"/>
      <c r="K18">
        <v>2725077</v>
      </c>
    </row>
    <row r="19" spans="1:11" ht="20.25" customHeight="1" x14ac:dyDescent="0.25">
      <c r="A19" s="20" t="s">
        <v>28</v>
      </c>
      <c r="B19" s="24">
        <f>B15*20%</f>
        <v>308984.46800000005</v>
      </c>
    </row>
    <row r="20" spans="1:11" ht="21" x14ac:dyDescent="0.25">
      <c r="A20" s="20" t="s">
        <v>29</v>
      </c>
      <c r="B20" s="19">
        <f>B17*8%</f>
        <v>1074315.2272000001</v>
      </c>
      <c r="I20" s="1">
        <v>18170858</v>
      </c>
    </row>
    <row r="21" spans="1:11" ht="21" x14ac:dyDescent="0.35">
      <c r="A21" s="23"/>
      <c r="B21" s="25"/>
      <c r="I21" s="1">
        <f>K18*20%</f>
        <v>545015.4</v>
      </c>
    </row>
    <row r="22" spans="1:11" ht="21" x14ac:dyDescent="0.25">
      <c r="A22" s="26" t="s">
        <v>25</v>
      </c>
      <c r="B22" s="29">
        <f>B17-B19-B20</f>
        <v>12045640.6448</v>
      </c>
      <c r="I22" s="1">
        <f>I20-I21</f>
        <v>17625842.600000001</v>
      </c>
    </row>
    <row r="23" spans="1:11" x14ac:dyDescent="0.25">
      <c r="B23" s="1"/>
      <c r="I23" s="1">
        <f>I20*8%</f>
        <v>1453668.6400000001</v>
      </c>
    </row>
    <row r="24" spans="1:11" ht="21" x14ac:dyDescent="0.25">
      <c r="A24" s="26" t="s">
        <v>35</v>
      </c>
      <c r="B24" s="29">
        <f>Sheet1!G7+Sheet1!D26+I24</f>
        <v>35032293.536559999</v>
      </c>
      <c r="I24" s="1">
        <f>I22-I23</f>
        <v>16172173.960000001</v>
      </c>
    </row>
    <row r="25" spans="1:11" x14ac:dyDescent="0.25">
      <c r="B25" s="1"/>
    </row>
    <row r="26" spans="1:11" ht="21" x14ac:dyDescent="0.25">
      <c r="A26" s="26" t="s">
        <v>36</v>
      </c>
      <c r="B26" s="29">
        <f>B22-B24</f>
        <v>-22986652.891759999</v>
      </c>
      <c r="I26" s="1">
        <f>I24-I25</f>
        <v>16172173.960000001</v>
      </c>
    </row>
    <row r="27" spans="1:11" x14ac:dyDescent="0.25">
      <c r="B27" s="1"/>
    </row>
    <row r="28" spans="1:11" x14ac:dyDescent="0.25">
      <c r="B28" s="1"/>
    </row>
    <row r="29" spans="1:11" x14ac:dyDescent="0.25">
      <c r="B29" s="1"/>
    </row>
    <row r="30" spans="1:11" x14ac:dyDescent="0.25">
      <c r="B30" s="1"/>
    </row>
    <row r="31" spans="1:11" x14ac:dyDescent="0.25">
      <c r="B31" s="1"/>
    </row>
    <row r="32" spans="1:11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  <row r="52" spans="2:2" x14ac:dyDescent="0.25">
      <c r="B52" s="1"/>
    </row>
    <row r="53" spans="2:2" x14ac:dyDescent="0.25">
      <c r="B53" s="1"/>
    </row>
    <row r="54" spans="2:2" x14ac:dyDescent="0.25">
      <c r="B54" s="1"/>
    </row>
    <row r="55" spans="2:2" x14ac:dyDescent="0.25">
      <c r="B55" s="1"/>
    </row>
    <row r="56" spans="2:2" x14ac:dyDescent="0.25">
      <c r="B56" s="1"/>
    </row>
    <row r="57" spans="2:2" x14ac:dyDescent="0.25">
      <c r="B57" s="1"/>
    </row>
  </sheetData>
  <mergeCells count="1">
    <mergeCell ref="A2:B2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Grand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 Aslam</dc:creator>
  <cp:lastModifiedBy>Rehan Aslam</cp:lastModifiedBy>
  <cp:lastPrinted>2023-10-26T11:59:15Z</cp:lastPrinted>
  <dcterms:created xsi:type="dcterms:W3CDTF">2015-06-05T18:17:20Z</dcterms:created>
  <dcterms:modified xsi:type="dcterms:W3CDTF">2023-10-27T07:58:03Z</dcterms:modified>
</cp:coreProperties>
</file>