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H:\Xls\Sent BOQ\UEP\"/>
    </mc:Choice>
  </mc:AlternateContent>
  <xr:revisionPtr revIDLastSave="0" documentId="13_ncr:1_{2A689593-6197-4EDE-BDF9-6FA8BFD2A308}" xr6:coauthVersionLast="47" xr6:coauthVersionMax="47" xr10:uidLastSave="{00000000-0000-0000-0000-000000000000}"/>
  <bookViews>
    <workbookView xWindow="-120" yWindow="-120" windowWidth="29040" windowHeight="15840" tabRatio="602" xr2:uid="{00000000-000D-0000-FFFF-FFFF00000000}"/>
  </bookViews>
  <sheets>
    <sheet name="UEP 17 Floor" sheetId="62" r:id="rId1"/>
  </sheets>
  <externalReferences>
    <externalReference r:id="rId2"/>
    <externalReference r:id="rId3"/>
    <externalReference r:id="rId4"/>
    <externalReference r:id="rId5"/>
  </externalReferences>
  <definedNames>
    <definedName name="\a">#N/A</definedName>
    <definedName name="\p">#N/A</definedName>
    <definedName name="\s">#N/A</definedName>
    <definedName name="_CD" localSheetId="0">#REF!</definedName>
    <definedName name="_CD">#REF!</definedName>
    <definedName name="_xlnm._FilterDatabase" localSheetId="0" hidden="1">'UEP 17 Floor'!$C$85:$H$106</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a">'[2]Bill 1'!$A$4:$F$29</definedName>
    <definedName name="CHW" localSheetId="0">#REF!</definedName>
    <definedName name="CHW">#REF!</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 localSheetId="0">#REF!</definedName>
    <definedName name="ggjntxfgmnfmnh">#REF!</definedName>
    <definedName name="GS" localSheetId="0">#REF!</definedName>
    <definedName name="GS">#REF!</definedName>
    <definedName name="hhhh" localSheetId="0">#REF!</definedName>
    <definedName name="hhhh">#REF!</definedName>
    <definedName name="List">[3]Sheet4!$G$4:$G$10</definedName>
    <definedName name="na" localSheetId="0">#REF!</definedName>
    <definedName name="na">#REF!</definedName>
    <definedName name="PR_883M">'[1]Normal Basis'!$33:$33</definedName>
    <definedName name="PR858F">'[1]Normal Basis'!$58:$58</definedName>
    <definedName name="_xlnm.Print_Area" localSheetId="0">'UEP 17 Floor'!$A$1:$J$118</definedName>
    <definedName name="Print_Area_MI">#REF!</definedName>
    <definedName name="_xlnm.Print_Titles" localSheetId="0">'UEP 17 Floor'!$1:$8</definedName>
    <definedName name="rizwan" localSheetId="0">'[1]Normal Basis'!#REF!</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0">#REF!</definedName>
    <definedName name="TO">#REF!</definedName>
    <definedName name="UN" localSheetId="0">#REF!</definedName>
    <definedName name="UN">#REF!</definedName>
    <definedName name="WTP" localSheetId="0">[4]BOQ!#REF!</definedName>
    <definedName name="WTP">[4]BOQ!#REF!</definedName>
    <definedName name="WWTP" localSheetId="0">[4]BOQ!#REF!</definedName>
    <definedName name="WWTP">[4]BOQ!#REF!</definedName>
  </definedNames>
  <calcPr calcId="181029"/>
</workbook>
</file>

<file path=xl/calcChain.xml><?xml version="1.0" encoding="utf-8"?>
<calcChain xmlns="http://schemas.openxmlformats.org/spreadsheetml/2006/main">
  <c r="K84" i="62" l="1"/>
  <c r="I112" i="62" l="1"/>
  <c r="G112" i="62"/>
  <c r="I111" i="62"/>
  <c r="G111" i="62"/>
  <c r="I110" i="62"/>
  <c r="J110" i="62" s="1"/>
  <c r="G110" i="62"/>
  <c r="I109" i="62"/>
  <c r="G109" i="62"/>
  <c r="J109" i="62" s="1"/>
  <c r="I108" i="62"/>
  <c r="G108" i="62"/>
  <c r="I106" i="62"/>
  <c r="G106" i="62"/>
  <c r="J106" i="62" s="1"/>
  <c r="I105" i="62"/>
  <c r="J105" i="62" s="1"/>
  <c r="G105" i="62"/>
  <c r="I103" i="62"/>
  <c r="G103" i="62"/>
  <c r="I101" i="62"/>
  <c r="G101" i="62"/>
  <c r="I99" i="62"/>
  <c r="G99" i="62"/>
  <c r="J98" i="62"/>
  <c r="I98" i="62"/>
  <c r="G98" i="62"/>
  <c r="I96" i="62"/>
  <c r="G96" i="62"/>
  <c r="I95" i="62"/>
  <c r="G95" i="62"/>
  <c r="I94" i="62"/>
  <c r="J94" i="62" s="1"/>
  <c r="G94" i="62"/>
  <c r="I93" i="62"/>
  <c r="G93" i="62"/>
  <c r="I92" i="62"/>
  <c r="G92" i="62"/>
  <c r="I91" i="62"/>
  <c r="G91" i="62"/>
  <c r="I90" i="62"/>
  <c r="J90" i="62" s="1"/>
  <c r="G90" i="62"/>
  <c r="I87" i="62"/>
  <c r="J87" i="62" s="1"/>
  <c r="G87" i="62"/>
  <c r="I86" i="62"/>
  <c r="G86" i="62"/>
  <c r="I83" i="62"/>
  <c r="G83" i="62"/>
  <c r="I85" i="62"/>
  <c r="G85" i="62"/>
  <c r="I84" i="62"/>
  <c r="G84" i="62"/>
  <c r="I82" i="62"/>
  <c r="G82" i="62"/>
  <c r="I81" i="62"/>
  <c r="G81" i="62"/>
  <c r="I80" i="62"/>
  <c r="G80" i="62"/>
  <c r="I79" i="62"/>
  <c r="J79" i="62" s="1"/>
  <c r="G79" i="62"/>
  <c r="I78" i="62"/>
  <c r="G78" i="62"/>
  <c r="I77" i="62"/>
  <c r="G77" i="62"/>
  <c r="I76" i="62"/>
  <c r="G76" i="62"/>
  <c r="I75" i="62"/>
  <c r="J75" i="62" s="1"/>
  <c r="G75" i="62"/>
  <c r="I74" i="62"/>
  <c r="G74" i="62"/>
  <c r="J74" i="62" s="1"/>
  <c r="J73" i="62"/>
  <c r="I73" i="62"/>
  <c r="G73" i="62"/>
  <c r="I72" i="62"/>
  <c r="G72" i="62"/>
  <c r="J71" i="62"/>
  <c r="I71" i="62"/>
  <c r="G71" i="62"/>
  <c r="I70" i="62"/>
  <c r="G70" i="62"/>
  <c r="I69" i="62"/>
  <c r="G69" i="62"/>
  <c r="I68" i="62"/>
  <c r="G68" i="62"/>
  <c r="I67" i="62"/>
  <c r="G67" i="62"/>
  <c r="I66" i="62"/>
  <c r="J66" i="62" s="1"/>
  <c r="G66" i="62"/>
  <c r="I65" i="62"/>
  <c r="G65" i="62"/>
  <c r="I64" i="62"/>
  <c r="J64" i="62" s="1"/>
  <c r="G64" i="62"/>
  <c r="I63" i="62"/>
  <c r="G63" i="62"/>
  <c r="J63" i="62" s="1"/>
  <c r="I62" i="62"/>
  <c r="G62" i="62"/>
  <c r="I61" i="62"/>
  <c r="G61" i="62"/>
  <c r="I60" i="62"/>
  <c r="G60" i="62"/>
  <c r="I59" i="62"/>
  <c r="J59" i="62" s="1"/>
  <c r="G59" i="62"/>
  <c r="I58" i="62"/>
  <c r="G58" i="62"/>
  <c r="I57" i="62"/>
  <c r="G57" i="62"/>
  <c r="I56" i="62"/>
  <c r="J56" i="62" s="1"/>
  <c r="G56" i="62"/>
  <c r="I55" i="62"/>
  <c r="G55" i="62"/>
  <c r="I54" i="62"/>
  <c r="G54" i="62"/>
  <c r="I53" i="62"/>
  <c r="G53" i="62"/>
  <c r="I52" i="62"/>
  <c r="J52" i="62" s="1"/>
  <c r="G52" i="62"/>
  <c r="I51" i="62"/>
  <c r="G51" i="62"/>
  <c r="I49" i="62"/>
  <c r="J49" i="62" s="1"/>
  <c r="G49" i="62"/>
  <c r="I48" i="62"/>
  <c r="J48" i="62" s="1"/>
  <c r="G48" i="62"/>
  <c r="I46" i="62"/>
  <c r="G46" i="62"/>
  <c r="I44" i="62"/>
  <c r="G44" i="62"/>
  <c r="I43" i="62"/>
  <c r="J43" i="62" s="1"/>
  <c r="G43" i="62"/>
  <c r="I42" i="62"/>
  <c r="G42" i="62"/>
  <c r="I40" i="62"/>
  <c r="G40" i="62"/>
  <c r="I39" i="62"/>
  <c r="G39" i="62"/>
  <c r="I37" i="62"/>
  <c r="G37" i="62"/>
  <c r="I35" i="62"/>
  <c r="G35" i="62"/>
  <c r="I33" i="62"/>
  <c r="G33" i="62"/>
  <c r="I31" i="62"/>
  <c r="G31" i="62"/>
  <c r="I28" i="62"/>
  <c r="G28" i="62"/>
  <c r="I27" i="62"/>
  <c r="G27" i="62"/>
  <c r="I25" i="62"/>
  <c r="G25" i="62"/>
  <c r="I24" i="62"/>
  <c r="G24" i="62"/>
  <c r="I23" i="62"/>
  <c r="G23" i="62"/>
  <c r="I21" i="62"/>
  <c r="G21" i="62"/>
  <c r="I20" i="62"/>
  <c r="G20" i="62"/>
  <c r="I19" i="62"/>
  <c r="G19" i="62"/>
  <c r="I17" i="62"/>
  <c r="G17" i="62"/>
  <c r="I15" i="62"/>
  <c r="G15" i="62"/>
  <c r="I12" i="62"/>
  <c r="G12" i="62"/>
  <c r="J12" i="62" s="1"/>
  <c r="J86" i="62" l="1"/>
  <c r="J27" i="62"/>
  <c r="J24" i="62"/>
  <c r="J19" i="62"/>
  <c r="J17" i="62"/>
  <c r="J15" i="62"/>
  <c r="J112" i="62"/>
  <c r="J111" i="62"/>
  <c r="J108" i="62"/>
  <c r="J101" i="62"/>
  <c r="J95" i="62"/>
  <c r="J103" i="62"/>
  <c r="J99" i="62"/>
  <c r="J96" i="62"/>
  <c r="J93" i="62"/>
  <c r="J92" i="62"/>
  <c r="J91" i="62"/>
  <c r="J85" i="62"/>
  <c r="J77" i="62"/>
  <c r="J81" i="62"/>
  <c r="J67" i="62"/>
  <c r="J55" i="62"/>
  <c r="J68" i="62"/>
  <c r="J84" i="62"/>
  <c r="J51" i="62"/>
  <c r="J58" i="62"/>
  <c r="J61" i="62"/>
  <c r="J70" i="62"/>
  <c r="J83" i="62"/>
  <c r="J54" i="62"/>
  <c r="J65" i="62"/>
  <c r="J72" i="62"/>
  <c r="J76" i="62"/>
  <c r="J78" i="62"/>
  <c r="J53" i="62"/>
  <c r="J57" i="62"/>
  <c r="J60" i="62"/>
  <c r="J62" i="62"/>
  <c r="J69" i="62"/>
  <c r="J80" i="62"/>
  <c r="J82" i="62"/>
  <c r="J46" i="62"/>
  <c r="J44" i="62"/>
  <c r="J42" i="62"/>
  <c r="J40" i="62"/>
  <c r="J39" i="62"/>
  <c r="J37" i="62"/>
  <c r="J35" i="62"/>
  <c r="J33" i="62"/>
  <c r="J31" i="62"/>
  <c r="J28" i="62"/>
  <c r="J25" i="62"/>
  <c r="J23" i="62"/>
  <c r="J21" i="62"/>
  <c r="J20" i="62"/>
  <c r="I113" i="62"/>
  <c r="G113" i="62"/>
  <c r="C46" i="62"/>
  <c r="C48" i="62" s="1"/>
  <c r="E33" i="62"/>
  <c r="E35" i="62" s="1"/>
  <c r="C17" i="62"/>
  <c r="C19" i="62" s="1"/>
  <c r="E15" i="62"/>
  <c r="E17" i="62" s="1"/>
  <c r="E19" i="62" s="1"/>
  <c r="A13" i="62"/>
  <c r="A26" i="62" s="1"/>
  <c r="B12" i="62"/>
  <c r="J113" i="62" l="1"/>
  <c r="B27" i="62"/>
  <c r="B28" i="62" s="1"/>
  <c r="A29" i="62"/>
  <c r="A41" i="62" s="1"/>
  <c r="A45" i="62" s="1"/>
  <c r="B14" i="62"/>
  <c r="B16" i="62" s="1"/>
  <c r="B18" i="62" s="1"/>
  <c r="B20" i="62" s="1"/>
  <c r="B21" i="62" s="1"/>
  <c r="B22" i="62" s="1"/>
  <c r="B24" i="62" s="1"/>
  <c r="B25" i="62" s="1"/>
  <c r="E20" i="62"/>
  <c r="E21" i="62" s="1"/>
  <c r="E23" i="62"/>
  <c r="E24" i="62" s="1"/>
  <c r="E25" i="62" s="1"/>
  <c r="E39" i="62"/>
  <c r="E37" i="62"/>
  <c r="B42" i="62" l="1"/>
  <c r="B43" i="62" s="1"/>
  <c r="B44" i="62" s="1"/>
  <c r="B30" i="62"/>
  <c r="B32" i="62" s="1"/>
  <c r="B34" i="62" s="1"/>
  <c r="B36" i="62" s="1"/>
  <c r="B38" i="62" s="1"/>
  <c r="B40" i="62" s="1"/>
  <c r="E40" i="62"/>
  <c r="B46" i="62"/>
  <c r="A47" i="62"/>
  <c r="A50" i="62" l="1"/>
  <c r="B48" i="62"/>
  <c r="B49" i="62" s="1"/>
  <c r="B51" i="62" l="1"/>
  <c r="B52" i="62" s="1"/>
  <c r="B53" i="62" s="1"/>
  <c r="B54" i="62" s="1"/>
  <c r="A85" i="62"/>
  <c r="A86" i="62" l="1"/>
  <c r="A87" i="62" s="1"/>
  <c r="A88" i="62" s="1"/>
  <c r="B89" i="62" l="1"/>
  <c r="B95" i="62" s="1"/>
  <c r="B96" i="62" s="1"/>
  <c r="B97" i="62" s="1"/>
  <c r="B100" i="62" s="1"/>
  <c r="A102" i="62"/>
  <c r="B103" i="62" l="1"/>
  <c r="A104" i="62"/>
  <c r="B105" i="62" l="1"/>
  <c r="A106" i="62"/>
  <c r="A107" i="62" l="1"/>
  <c r="A109" i="62" s="1"/>
  <c r="A110" i="62" s="1"/>
  <c r="A111" i="62" s="1"/>
  <c r="A112" i="62" s="1"/>
  <c r="B108" i="62" l="1"/>
</calcChain>
</file>

<file path=xl/sharedStrings.xml><?xml version="1.0" encoding="utf-8"?>
<sst xmlns="http://schemas.openxmlformats.org/spreadsheetml/2006/main" count="217" uniqueCount="119">
  <si>
    <t>Note:</t>
  </si>
  <si>
    <t>1)</t>
  </si>
  <si>
    <t>2)</t>
  </si>
  <si>
    <t>3)</t>
  </si>
  <si>
    <t>Contractor is instructed to visit the site, understand the nature of work &amp; then fill the rates accordingly and submit the quotation. No argument and discussion will be entertained after awarding of work.</t>
  </si>
  <si>
    <t>Total Cost of Works Rs.</t>
  </si>
  <si>
    <t>ACMV Works</t>
  </si>
  <si>
    <t>Sr. No.</t>
  </si>
  <si>
    <t>Electric power wiring / supply to be provided at equipment with isolation box by electrical contractor.</t>
  </si>
  <si>
    <t>Clifton, Karachi.</t>
  </si>
  <si>
    <t>MATERIAL</t>
  </si>
  <si>
    <t>LABOUR</t>
  </si>
  <si>
    <t>TOTAL</t>
  </si>
  <si>
    <t>DESCRIPTION</t>
  </si>
  <si>
    <t>UNIT</t>
  </si>
  <si>
    <t>QTY</t>
  </si>
  <si>
    <t>RATE</t>
  </si>
  <si>
    <t>AMOUNT</t>
  </si>
  <si>
    <t>All works shall be completed, tested and commissioned as per drawings, specifications and as per instruction of Consultant</t>
  </si>
  <si>
    <t>Job.</t>
  </si>
  <si>
    <t>Ball  Valve</t>
  </si>
  <si>
    <t>i.</t>
  </si>
  <si>
    <t>Strainers</t>
  </si>
  <si>
    <t>Balancing Valve (with self sealing measuring nipples)</t>
  </si>
  <si>
    <t>Thermometer 150mm Height Scale Type (with Thermo well)
0 ºC to 60 ºC</t>
  </si>
  <si>
    <t>Pressure Gauge with  Ball Valve &amp; Siphon, Liquid filled
Dial type range 0 psi to 100 psi. (100mm dial Size)</t>
  </si>
  <si>
    <t>2-Way Motorized Valve with Actuator (0-100% modulating)</t>
  </si>
  <si>
    <t xml:space="preserve">Digital Decorative Thermostat Controller (BMS Interfacable) with Duct Mounted Sensor </t>
  </si>
  <si>
    <t>Control wiring from controller to sensors, motorized valve and Power wiring up to 15' radius</t>
  </si>
  <si>
    <t>Rm</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</si>
  <si>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</si>
  <si>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VAV-01</t>
  </si>
  <si>
    <t>VAV-02</t>
  </si>
  <si>
    <t>VAV-03</t>
  </si>
  <si>
    <t>VAV-04</t>
  </si>
  <si>
    <t>VAV-05</t>
  </si>
  <si>
    <t>Sqm</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</si>
  <si>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</si>
  <si>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Return Air Registers / Diffuser with Damper</t>
  </si>
  <si>
    <t>Nos.</t>
  </si>
  <si>
    <t>ii.</t>
  </si>
  <si>
    <t>S.S. Wire Mesh with G.I Frame</t>
  </si>
  <si>
    <t>Linear Slots 6,000 Series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</si>
  <si>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</si>
  <si>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</si>
  <si>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</si>
  <si>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</si>
  <si>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</si>
  <si>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Miscellaneous work which was not included in BOQ but necessary to complete the project in all respects and ready to operate as per instructions of Consultant.
(Bidder should mentioned the type of works).</t>
  </si>
  <si>
    <t>Ball Valve</t>
  </si>
  <si>
    <t>Strainer</t>
  </si>
  <si>
    <t>Flexible pipe connectors</t>
  </si>
  <si>
    <t>2-Way Motorized Valve with Actuator (0-100% modulation)</t>
  </si>
  <si>
    <t>Flow Switches</t>
  </si>
  <si>
    <r>
      <t xml:space="preserve">Supply &amp; installation of </t>
    </r>
    <r>
      <rPr>
        <sz val="10"/>
        <rFont val="Arial"/>
        <family val="2"/>
      </rPr>
      <t xml:space="preserve">VAV Boxes as per mentioned in schedule with digital thermostat controller, pressure sensor, control wiring, including </t>
    </r>
    <r>
      <rPr>
        <sz val="10"/>
        <rFont val="Arial"/>
        <family val="2"/>
      </rPr>
      <t>flexible duct connection / connector, electrical connection, lindaptor support &amp; hangers complete in all respects ready to operate as per drawings, specification, instruction and approval of Consultant.</t>
    </r>
  </si>
  <si>
    <t>Supply &amp; installation of 20mm thick adhesive rubber foam (XLPE) insulation with aluminum foil over fresh air duct only, complete in all respects ready to operate as per specification, drawings and as per instruction of consultant.</t>
  </si>
  <si>
    <t>No.</t>
  </si>
  <si>
    <t>Supply and installation of acoustical duct sound liner adhesive with aluminum facing 12mm thick in supply air duct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</si>
  <si>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</si>
  <si>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WCPU-01</t>
  </si>
  <si>
    <t>Bill of Quantities</t>
  </si>
  <si>
    <t>WCPU-02</t>
  </si>
  <si>
    <t xml:space="preserve">25mm dia </t>
  </si>
  <si>
    <t xml:space="preserve">32mm dia </t>
  </si>
  <si>
    <t>150mm dia</t>
  </si>
  <si>
    <t>DFCU-01</t>
  </si>
  <si>
    <r>
      <t>Supply &amp; installation of Pre Formed Polystyrene (Thermopore)  insulation (32 kg/m</t>
    </r>
    <r>
      <rPr>
        <vertAlign val="superscript"/>
        <sz val="10"/>
        <rFont val="Arial"/>
        <family val="2"/>
      </rPr>
      <t>3</t>
    </r>
    <r>
      <rPr>
        <sz val="10"/>
        <rFont val="Arial"/>
        <family val="2"/>
      </rPr>
      <t xml:space="preserve"> density) </t>
    </r>
    <r>
      <rPr>
        <b/>
        <sz val="10"/>
        <rFont val="Arial"/>
        <family val="2"/>
      </rPr>
      <t>for chilled water pipes,</t>
    </r>
    <r>
      <rPr>
        <sz val="10"/>
        <rFont val="Arial"/>
        <family val="2"/>
      </rPr>
      <t xml:space="preserve"> bends, tees, unions, sockets, valves and on specials protected with Kraft paper, wrapped with 8oz Canvas cloth than paint with anti fungus paint complete in all respects ready to operate as per specification, drawings and as per instruction of consultant.</t>
    </r>
  </si>
  <si>
    <t>Supply &amp; Return Air Grills</t>
  </si>
  <si>
    <t>250mm dia</t>
  </si>
  <si>
    <t>300mm dia</t>
  </si>
  <si>
    <t>350mm dia</t>
  </si>
  <si>
    <t>400mm dia</t>
  </si>
  <si>
    <t>iii.</t>
  </si>
  <si>
    <t>iv.</t>
  </si>
  <si>
    <t>1 Slots slots of 20mm</t>
  </si>
  <si>
    <t>2 Slots slots of 20mm</t>
  </si>
  <si>
    <t>Linear Bar Grill 4,000 Series</t>
  </si>
  <si>
    <t>150mm width</t>
  </si>
  <si>
    <t>UEP (17th Floor)</t>
  </si>
  <si>
    <t>CAV-01</t>
  </si>
  <si>
    <t>CAV-02</t>
  </si>
  <si>
    <t>CAV-03</t>
  </si>
  <si>
    <t>CAV-04</t>
  </si>
  <si>
    <t>CAV-05</t>
  </si>
  <si>
    <t>Supply and installation of fan coil units of different capacities complete in all respects, ready to operate including all accessories, lindaptor type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</si>
  <si>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for DFCU, complete in all respects as per specifications, drawings and as per instructions of consultant.</t>
  </si>
  <si>
    <t>Supply and  installation of water cooled package units of different capacities complete in all respects, ready to operate with all accessories, lindaptor type supports,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</si>
  <si>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&amp; installation of valves &amp; accessories of  water cooled package units, complete in all respects as per specifications, drawings and as per instructions of consultant.</t>
  </si>
  <si>
    <t>Supply &amp; installation of SCH-40 M.S.(As per ASME &amp; API standard, Heavy Quality with standard SCH 40 wall thickness) pipes &amp; fitting for chilled &amp; cooling water circulation system complete with bends, tees, unions, sockets, specials, lindaptor type supports, hangers &amp; anchors, M.S. angle, U channel, roller support, bolts, rods, clamps, concrete fasteners etc as required to complete in all respects ready to operate as per specification, drawings and as per instruction of consultant.</t>
  </si>
  <si>
    <t>Supply, fabrication and installation of machine made G.I sheet metal duct different  sections supply, return, fresh &amp; exhaust air including plenums, splitter dampers, guide vanes, flexible duct connector, access door, transformation, plenums chambers, wooden frame, lindaptor type supports,, anchors, hangers complete in all respects ready to operate as per drawings, specification, instruction of Consultant.</t>
  </si>
  <si>
    <t>500mm x 250mm</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</si>
  <si>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</si>
  <si>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</si>
  <si>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 xml:space="preserve">50mm dia </t>
  </si>
  <si>
    <t>VAV-06</t>
  </si>
  <si>
    <t>VAV-07</t>
  </si>
  <si>
    <t>VAV-08</t>
  </si>
  <si>
    <t>VAV-09</t>
  </si>
  <si>
    <t>VAV-10</t>
  </si>
  <si>
    <t>VAV-11</t>
  </si>
  <si>
    <t>VAV-12</t>
  </si>
  <si>
    <t>VAV-13</t>
  </si>
  <si>
    <t>VAV-14</t>
  </si>
  <si>
    <t>VAV-15</t>
  </si>
  <si>
    <t>VAV-16</t>
  </si>
  <si>
    <t>VAV-17</t>
  </si>
  <si>
    <t>VAV-18</t>
  </si>
  <si>
    <t>VAV-19</t>
  </si>
  <si>
    <t>VAV-20</t>
  </si>
  <si>
    <t>VAV-21</t>
  </si>
  <si>
    <t>VAV-22</t>
  </si>
  <si>
    <t>VAV-23</t>
  </si>
  <si>
    <t>VAV-24</t>
  </si>
  <si>
    <t>CAV-06</t>
  </si>
  <si>
    <t>CAV-07</t>
  </si>
  <si>
    <t>CAV-08</t>
  </si>
  <si>
    <t>CAV-09</t>
  </si>
  <si>
    <t>CAV-10</t>
  </si>
  <si>
    <t>450mm 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</si>
</sst>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_(* #,##0_);_(* \(#,##0\);_(* &quot;-&quot;??_);_(@_)"/>
    <numFmt numFmtId="166" formatCode="0.0"/>
    <numFmt numFmtId="167" formatCode="#,##0.0"/>
  </numFmts>
  <fonts count="16" x14ac:knownFonts="1">
    <font>
      <sz val="11"/>
      <name val="Arial"/>
    </font>
    <font>
      <sz val="10"/>
      <name val="Arial"/>
      <family val="2"/>
    </font>
    <font>
      <sz val="12"/>
      <name val="Arial"/>
      <family val="2"/>
    </font>
    <font>
      <sz val="11"/>
      <name val="Arial"/>
      <family val="2"/>
    </font>
    <font>
      <b/>
      <sz val="12"/>
      <name val="Arial"/>
      <family val="2"/>
    </font>
    <font>
      <b/>
      <sz val="10"/>
      <name val="Arial"/>
      <family val="2"/>
    </font>
    <font>
      <sz val="12"/>
      <name val="Times New Roman"/>
      <family val="1"/>
    </font>
    <font>
      <sz val="11"/>
      <name val="Arial"/>
      <family val="2"/>
    </font>
    <font>
      <i/>
      <sz val="11"/>
      <name val="Arial"/>
      <family val="2"/>
    </font>
    <font>
      <sz val="10"/>
      <color theme="0"/>
      <name val="Arial"/>
      <family val="2"/>
    </font>
    <font>
      <b/>
      <sz val="11"/>
      <name val="Arial"/>
      <family val="2"/>
    </font>
    <font>
      <sz val="10"/>
      <color theme="1"/>
      <name val="Arial"/>
      <family val="2"/>
    </font>
    <font>
      <sz val="9"/>
      <name val="Arial"/>
      <family val="2"/>
    </font>
    <font>
      <sz val="9"/>
      <color theme="1"/>
      <name val="Arial"/>
      <family val="2"/>
    </font>
    <font>
      <vertAlign val="superscript"/>
      <sz val="10"/>
      <name val="Arial"/>
      <family val="2"/>
    </font>
    <font>
      <sz val="10"/>
      <name val="Century Gothic"/>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62">
    <border>
      <left/>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thin">
        <color indexed="64"/>
      </right>
      <top style="double">
        <color indexed="64"/>
      </top>
      <bottom/>
      <diagonal/>
    </border>
    <border>
      <left style="medium">
        <color indexed="64"/>
      </left>
      <right/>
      <top/>
      <bottom style="double">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style="thin">
        <color indexed="64"/>
      </left>
      <right/>
      <top style="hair">
        <color indexed="64"/>
      </top>
      <bottom style="hair">
        <color indexed="64"/>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s>
  <cellStyleXfs count="14">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43" fontId="6" fillId="0" borderId="0" applyFont="0" applyFill="0" applyBorder="0" applyAlignment="0" applyProtection="0"/>
    <xf numFmtId="0" fontId="2" fillId="0" borderId="0">
      <alignment vertical="center"/>
    </xf>
    <xf numFmtId="43" fontId="7" fillId="0" borderId="0" applyFont="0" applyFill="0" applyBorder="0" applyAlignment="0" applyProtection="0"/>
    <xf numFmtId="0" fontId="15" fillId="0" borderId="0"/>
  </cellStyleXfs>
  <cellXfs count="278">
    <xf numFmtId="0" fontId="0" fillId="0" borderId="0" xfId="0"/>
    <xf numFmtId="0" fontId="1" fillId="0" borderId="0" xfId="3" applyFont="1"/>
    <xf numFmtId="0" fontId="1" fillId="0" borderId="0" xfId="3" applyFont="1" applyAlignment="1">
      <alignment vertical="center"/>
    </xf>
    <xf numFmtId="164" fontId="2" fillId="0" borderId="0" xfId="3" applyNumberFormat="1" applyFont="1" applyAlignment="1">
      <alignment horizontal="left" vertical="center"/>
    </xf>
    <xf numFmtId="164" fontId="4" fillId="0" borderId="0" xfId="3" applyNumberFormat="1" applyFont="1" applyAlignment="1">
      <alignment horizontal="left" vertical="center"/>
    </xf>
    <xf numFmtId="0" fontId="2" fillId="0" borderId="0" xfId="3" applyFont="1" applyAlignment="1">
      <alignment vertical="center"/>
    </xf>
    <xf numFmtId="0" fontId="3" fillId="0" borderId="0" xfId="3" applyAlignment="1">
      <alignment vertical="center"/>
    </xf>
    <xf numFmtId="0" fontId="3" fillId="0" borderId="0" xfId="3"/>
    <xf numFmtId="0" fontId="3" fillId="0" borderId="0" xfId="3" applyAlignment="1">
      <alignment horizontal="center"/>
    </xf>
    <xf numFmtId="0" fontId="3" fillId="0" borderId="0" xfId="3" applyAlignment="1">
      <alignment horizontal="left"/>
    </xf>
    <xf numFmtId="0" fontId="1" fillId="0" borderId="0" xfId="3" applyFont="1" applyAlignment="1">
      <alignment horizontal="left"/>
    </xf>
    <xf numFmtId="0" fontId="1" fillId="0" borderId="7" xfId="3" applyFont="1" applyBorder="1" applyAlignment="1">
      <alignment horizontal="center" vertical="center"/>
    </xf>
    <xf numFmtId="0" fontId="1" fillId="0" borderId="0" xfId="3" applyFont="1" applyAlignment="1">
      <alignment vertical="top"/>
    </xf>
    <xf numFmtId="0" fontId="1" fillId="0" borderId="0" xfId="3" applyFont="1" applyAlignment="1">
      <alignment horizontal="center" vertical="top"/>
    </xf>
    <xf numFmtId="0" fontId="3" fillId="0" borderId="0" xfId="3" applyAlignment="1">
      <alignment horizontal="right" vertical="center"/>
    </xf>
    <xf numFmtId="164" fontId="5" fillId="0" borderId="5" xfId="3" applyNumberFormat="1" applyFont="1" applyBorder="1" applyAlignment="1">
      <alignment horizontal="center" vertical="center"/>
    </xf>
    <xf numFmtId="0" fontId="1" fillId="0" borderId="10" xfId="3" applyFont="1" applyBorder="1" applyAlignment="1">
      <alignment horizontal="center" vertical="center"/>
    </xf>
    <xf numFmtId="0" fontId="8" fillId="0" borderId="0" xfId="3" applyFont="1" applyAlignment="1">
      <alignment horizontal="center" vertical="center"/>
    </xf>
    <xf numFmtId="3" fontId="8" fillId="0" borderId="0" xfId="3" applyNumberFormat="1" applyFont="1" applyAlignment="1">
      <alignment horizontal="center" vertical="center"/>
    </xf>
    <xf numFmtId="3" fontId="3" fillId="0" borderId="0" xfId="3" applyNumberFormat="1" applyAlignment="1">
      <alignment vertical="center"/>
    </xf>
    <xf numFmtId="3" fontId="5" fillId="0" borderId="0" xfId="3" applyNumberFormat="1" applyFont="1" applyAlignment="1">
      <alignment horizontal="center" vertical="center"/>
    </xf>
    <xf numFmtId="12" fontId="3" fillId="0" borderId="0" xfId="3" applyNumberFormat="1" applyAlignment="1">
      <alignment vertical="center"/>
    </xf>
    <xf numFmtId="3" fontId="1" fillId="0" borderId="0" xfId="3" applyNumberFormat="1" applyFont="1" applyAlignment="1">
      <alignment vertical="center"/>
    </xf>
    <xf numFmtId="0" fontId="3" fillId="0" borderId="0" xfId="0" applyFont="1" applyAlignment="1">
      <alignment horizontal="right"/>
    </xf>
    <xf numFmtId="164" fontId="1" fillId="0" borderId="0" xfId="3" applyNumberFormat="1" applyFont="1" applyAlignment="1">
      <alignment horizontal="left" vertical="center"/>
    </xf>
    <xf numFmtId="0" fontId="1" fillId="0" borderId="13" xfId="3" applyFont="1" applyBorder="1" applyAlignment="1">
      <alignment vertical="center"/>
    </xf>
    <xf numFmtId="0" fontId="1" fillId="0" borderId="13" xfId="3" applyFont="1" applyBorder="1" applyAlignment="1">
      <alignment horizontal="center" vertical="center"/>
    </xf>
    <xf numFmtId="3" fontId="9" fillId="0" borderId="13" xfId="3" applyNumberFormat="1" applyFont="1" applyBorder="1" applyAlignment="1">
      <alignment horizontal="center" vertical="center"/>
    </xf>
    <xf numFmtId="3" fontId="5" fillId="0" borderId="17" xfId="3" applyNumberFormat="1" applyFont="1" applyBorder="1" applyAlignment="1">
      <alignment horizontal="center" vertical="center"/>
    </xf>
    <xf numFmtId="3" fontId="5" fillId="0" borderId="19" xfId="3" applyNumberFormat="1" applyFont="1" applyBorder="1" applyAlignment="1">
      <alignment horizontal="center" vertical="center"/>
    </xf>
    <xf numFmtId="3" fontId="5" fillId="0" borderId="20" xfId="3" applyNumberFormat="1" applyFont="1" applyBorder="1" applyAlignment="1">
      <alignment horizontal="center" vertical="center"/>
    </xf>
    <xf numFmtId="3" fontId="5" fillId="0" borderId="21" xfId="3" applyNumberFormat="1" applyFont="1" applyBorder="1" applyAlignment="1">
      <alignment horizontal="center" vertical="center"/>
    </xf>
    <xf numFmtId="3" fontId="5" fillId="0" borderId="22"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0" xfId="3" applyFont="1" applyAlignment="1">
      <alignment vertical="center"/>
    </xf>
    <xf numFmtId="164" fontId="10" fillId="0" borderId="10" xfId="3" applyNumberFormat="1" applyFont="1" applyBorder="1" applyAlignment="1">
      <alignment horizontal="center" vertical="center"/>
    </xf>
    <xf numFmtId="164" fontId="10" fillId="0" borderId="23" xfId="3" applyNumberFormat="1" applyFont="1" applyBorder="1" applyAlignment="1">
      <alignment horizontal="center" vertical="center"/>
    </xf>
    <xf numFmtId="164" fontId="10" fillId="0" borderId="11" xfId="3" applyNumberFormat="1" applyFont="1" applyBorder="1" applyAlignment="1">
      <alignment horizontal="center" vertical="center"/>
    </xf>
    <xf numFmtId="3" fontId="10" fillId="0" borderId="24" xfId="3" applyNumberFormat="1" applyFont="1" applyBorder="1" applyAlignment="1">
      <alignment horizontal="center" vertical="center"/>
    </xf>
    <xf numFmtId="3" fontId="10" fillId="0" borderId="25" xfId="3" applyNumberFormat="1" applyFont="1" applyBorder="1" applyAlignment="1">
      <alignment horizontal="center" vertical="center"/>
    </xf>
    <xf numFmtId="3" fontId="10" fillId="0" borderId="26" xfId="3" applyNumberFormat="1" applyFont="1" applyBorder="1" applyAlignment="1">
      <alignment horizontal="center" vertical="center"/>
    </xf>
    <xf numFmtId="3" fontId="10" fillId="0" borderId="27" xfId="3" applyNumberFormat="1" applyFont="1" applyBorder="1" applyAlignment="1">
      <alignment horizontal="center" vertical="center"/>
    </xf>
    <xf numFmtId="3" fontId="10" fillId="0" borderId="28" xfId="3" applyNumberFormat="1" applyFont="1" applyBorder="1" applyAlignment="1">
      <alignment horizontal="center" vertical="center"/>
    </xf>
    <xf numFmtId="3" fontId="10" fillId="0" borderId="29" xfId="3" applyNumberFormat="1" applyFont="1" applyBorder="1" applyAlignment="1">
      <alignment horizontal="center" vertical="center"/>
    </xf>
    <xf numFmtId="0" fontId="10" fillId="0" borderId="0" xfId="3" applyFont="1" applyAlignment="1">
      <alignment vertical="center"/>
    </xf>
    <xf numFmtId="0" fontId="1" fillId="0" borderId="10" xfId="3" applyFont="1" applyBorder="1" applyAlignment="1">
      <alignment horizontal="center"/>
    </xf>
    <xf numFmtId="0" fontId="1" fillId="0" borderId="8" xfId="3" applyFont="1" applyBorder="1" applyAlignment="1">
      <alignment horizontal="left"/>
    </xf>
    <xf numFmtId="0" fontId="1" fillId="0" borderId="1" xfId="3" applyFont="1" applyBorder="1" applyAlignment="1">
      <alignment horizontal="justify" vertical="top"/>
    </xf>
    <xf numFmtId="0" fontId="1" fillId="0" borderId="30" xfId="3" applyFont="1" applyBorder="1" applyAlignment="1">
      <alignment horizontal="center"/>
    </xf>
    <xf numFmtId="3" fontId="1" fillId="0" borderId="31" xfId="3" applyNumberFormat="1" applyFont="1" applyBorder="1" applyAlignment="1">
      <alignment horizontal="center"/>
    </xf>
    <xf numFmtId="3" fontId="1" fillId="0" borderId="32" xfId="3" applyNumberFormat="1" applyFont="1" applyBorder="1"/>
    <xf numFmtId="3" fontId="1" fillId="0" borderId="28" xfId="3" applyNumberFormat="1" applyFont="1" applyBorder="1"/>
    <xf numFmtId="3" fontId="1" fillId="0" borderId="27" xfId="3" applyNumberFormat="1" applyFont="1" applyBorder="1"/>
    <xf numFmtId="3" fontId="1" fillId="0" borderId="29" xfId="3" applyNumberFormat="1" applyFont="1" applyBorder="1"/>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28" xfId="0" applyFont="1" applyBorder="1" applyAlignment="1">
      <alignment horizontal="center" vertical="center"/>
    </xf>
    <xf numFmtId="0" fontId="1" fillId="0" borderId="10" xfId="3" applyFont="1" applyBorder="1" applyAlignment="1">
      <alignment horizontal="center" vertical="top"/>
    </xf>
    <xf numFmtId="0" fontId="11" fillId="0" borderId="8" xfId="3" applyFont="1" applyBorder="1" applyAlignment="1">
      <alignment horizontal="left" vertical="top"/>
    </xf>
    <xf numFmtId="0" fontId="1" fillId="0" borderId="31" xfId="3" applyFont="1" applyBorder="1" applyAlignment="1">
      <alignment horizontal="justify" vertical="top"/>
    </xf>
    <xf numFmtId="0" fontId="1" fillId="0" borderId="30" xfId="3" applyFont="1" applyBorder="1" applyAlignment="1">
      <alignment horizontal="center" vertical="center"/>
    </xf>
    <xf numFmtId="3" fontId="1" fillId="0" borderId="31" xfId="3" applyNumberFormat="1" applyFont="1" applyBorder="1" applyAlignment="1">
      <alignment horizontal="center" vertical="center"/>
    </xf>
    <xf numFmtId="3" fontId="1" fillId="2" borderId="32" xfId="3" applyNumberFormat="1" applyFont="1" applyFill="1" applyBorder="1" applyAlignment="1">
      <alignment vertical="center"/>
    </xf>
    <xf numFmtId="3" fontId="1" fillId="2" borderId="28" xfId="3" applyNumberFormat="1" applyFont="1" applyFill="1" applyBorder="1" applyAlignment="1">
      <alignment vertical="center"/>
    </xf>
    <xf numFmtId="3" fontId="1" fillId="0" borderId="27" xfId="3" applyNumberFormat="1" applyFont="1" applyBorder="1" applyAlignment="1">
      <alignment vertical="center"/>
    </xf>
    <xf numFmtId="3" fontId="1" fillId="0" borderId="28" xfId="3" applyNumberFormat="1" applyFont="1" applyBorder="1" applyAlignment="1">
      <alignment vertical="center"/>
    </xf>
    <xf numFmtId="3" fontId="1" fillId="2" borderId="29" xfId="3" applyNumberFormat="1" applyFont="1" applyFill="1" applyBorder="1" applyAlignment="1">
      <alignment vertical="center"/>
    </xf>
    <xf numFmtId="166" fontId="9" fillId="2" borderId="10" xfId="3" applyNumberFormat="1" applyFont="1" applyFill="1" applyBorder="1" applyAlignment="1">
      <alignment horizontal="center" vertical="center"/>
    </xf>
    <xf numFmtId="0" fontId="11" fillId="0" borderId="8" xfId="3" applyFont="1" applyBorder="1" applyAlignment="1">
      <alignment horizontal="left" vertical="center"/>
    </xf>
    <xf numFmtId="0" fontId="1" fillId="0" borderId="33" xfId="3" applyFont="1" applyBorder="1" applyAlignment="1">
      <alignment vertical="center"/>
    </xf>
    <xf numFmtId="0" fontId="1" fillId="0" borderId="1" xfId="3" applyFont="1" applyBorder="1" applyAlignment="1">
      <alignment horizontal="center" vertical="center"/>
    </xf>
    <xf numFmtId="3" fontId="1" fillId="0" borderId="33" xfId="3" applyNumberFormat="1" applyFont="1" applyBorder="1" applyAlignment="1">
      <alignment horizontal="center" vertical="center"/>
    </xf>
    <xf numFmtId="1" fontId="1" fillId="0" borderId="10" xfId="3" applyNumberFormat="1" applyFont="1" applyBorder="1" applyAlignment="1">
      <alignment horizontal="center" vertical="top"/>
    </xf>
    <xf numFmtId="0" fontId="1" fillId="0" borderId="37" xfId="3" applyFont="1" applyBorder="1" applyAlignment="1">
      <alignment horizontal="justify" vertical="top"/>
    </xf>
    <xf numFmtId="0" fontId="1" fillId="0" borderId="38" xfId="3" applyFont="1" applyBorder="1" applyAlignment="1">
      <alignment horizontal="center"/>
    </xf>
    <xf numFmtId="3" fontId="1" fillId="0" borderId="37" xfId="3" applyNumberFormat="1" applyFont="1" applyBorder="1" applyAlignment="1">
      <alignment horizontal="center"/>
    </xf>
    <xf numFmtId="3" fontId="1" fillId="2" borderId="39" xfId="3" applyNumberFormat="1" applyFont="1" applyFill="1" applyBorder="1"/>
    <xf numFmtId="3" fontId="1" fillId="2" borderId="40" xfId="3" applyNumberFormat="1" applyFont="1" applyFill="1" applyBorder="1"/>
    <xf numFmtId="3" fontId="1" fillId="0" borderId="41" xfId="3" applyNumberFormat="1" applyFont="1" applyBorder="1"/>
    <xf numFmtId="3" fontId="1" fillId="0" borderId="40" xfId="3" applyNumberFormat="1" applyFont="1" applyBorder="1"/>
    <xf numFmtId="3" fontId="1" fillId="2" borderId="4" xfId="3" applyNumberFormat="1" applyFont="1" applyFill="1" applyBorder="1"/>
    <xf numFmtId="0" fontId="1" fillId="0" borderId="31" xfId="3" applyFont="1" applyBorder="1" applyAlignment="1">
      <alignment vertical="center"/>
    </xf>
    <xf numFmtId="0" fontId="5" fillId="0" borderId="10" xfId="3" applyFont="1" applyBorder="1" applyAlignment="1">
      <alignment horizontal="center" vertical="center"/>
    </xf>
    <xf numFmtId="164" fontId="1" fillId="0" borderId="42" xfId="3" applyNumberFormat="1" applyFont="1" applyBorder="1" applyAlignment="1">
      <alignment horizontal="justify" vertical="center" wrapText="1"/>
    </xf>
    <xf numFmtId="0" fontId="1" fillId="0" borderId="2" xfId="3" applyFont="1" applyBorder="1" applyAlignment="1">
      <alignment horizontal="center" vertical="center"/>
    </xf>
    <xf numFmtId="3" fontId="1" fillId="0" borderId="42" xfId="3" applyNumberFormat="1" applyFont="1" applyBorder="1" applyAlignment="1">
      <alignment horizontal="center" vertical="center"/>
    </xf>
    <xf numFmtId="164" fontId="1" fillId="0" borderId="42" xfId="3" applyNumberFormat="1" applyFont="1" applyBorder="1" applyAlignment="1">
      <alignment horizontal="justify" vertical="center"/>
    </xf>
    <xf numFmtId="1" fontId="1" fillId="0" borderId="10" xfId="3" quotePrefix="1" applyNumberFormat="1" applyFont="1" applyBorder="1" applyAlignment="1">
      <alignment horizontal="center" vertical="top"/>
    </xf>
    <xf numFmtId="0" fontId="11" fillId="0" borderId="8" xfId="3" quotePrefix="1" applyFont="1" applyBorder="1" applyAlignment="1">
      <alignment horizontal="left" vertical="top"/>
    </xf>
    <xf numFmtId="3" fontId="1" fillId="2" borderId="32" xfId="3" applyNumberFormat="1" applyFont="1" applyFill="1" applyBorder="1"/>
    <xf numFmtId="3" fontId="1" fillId="2" borderId="28" xfId="3" applyNumberFormat="1" applyFont="1" applyFill="1" applyBorder="1"/>
    <xf numFmtId="3" fontId="1" fillId="2" borderId="27" xfId="3" applyNumberFormat="1" applyFont="1" applyFill="1" applyBorder="1"/>
    <xf numFmtId="3" fontId="1" fillId="2" borderId="29" xfId="3" applyNumberFormat="1" applyFont="1" applyFill="1" applyBorder="1"/>
    <xf numFmtId="0" fontId="12" fillId="0" borderId="10" xfId="3" applyFont="1" applyBorder="1" applyAlignment="1">
      <alignment horizontal="center" vertical="center"/>
    </xf>
    <xf numFmtId="166" fontId="13" fillId="0" borderId="8" xfId="3" applyNumberFormat="1" applyFont="1" applyBorder="1" applyAlignment="1">
      <alignment horizontal="left" vertical="center"/>
    </xf>
    <xf numFmtId="0" fontId="12" fillId="0" borderId="0" xfId="3" applyFont="1" applyAlignment="1">
      <alignment vertical="center"/>
    </xf>
    <xf numFmtId="0" fontId="13" fillId="0" borderId="0" xfId="3" applyFont="1" applyAlignment="1">
      <alignment horizontal="left" vertical="center"/>
    </xf>
    <xf numFmtId="0" fontId="13" fillId="0" borderId="8" xfId="3" applyFont="1" applyBorder="1" applyAlignment="1">
      <alignment horizontal="left" vertical="center"/>
    </xf>
    <xf numFmtId="164" fontId="1" fillId="0" borderId="10" xfId="3" quotePrefix="1" applyNumberFormat="1" applyFont="1" applyBorder="1" applyAlignment="1">
      <alignment horizontal="center" vertical="top"/>
    </xf>
    <xf numFmtId="164" fontId="11" fillId="0" borderId="8" xfId="3" quotePrefix="1" applyNumberFormat="1" applyFont="1" applyBorder="1" applyAlignment="1">
      <alignment horizontal="left" vertical="center"/>
    </xf>
    <xf numFmtId="164" fontId="11" fillId="0" borderId="8" xfId="3" applyNumberFormat="1" applyFont="1" applyBorder="1" applyAlignment="1">
      <alignment horizontal="left" vertical="center"/>
    </xf>
    <xf numFmtId="1" fontId="11" fillId="0" borderId="8" xfId="3" applyNumberFormat="1" applyFont="1" applyBorder="1" applyAlignment="1">
      <alignment horizontal="left" vertical="top"/>
    </xf>
    <xf numFmtId="166" fontId="11" fillId="0" borderId="8" xfId="3" applyNumberFormat="1" applyFont="1" applyBorder="1" applyAlignment="1">
      <alignment horizontal="left" vertical="center"/>
    </xf>
    <xf numFmtId="0" fontId="1" fillId="0" borderId="42" xfId="3" applyFont="1" applyBorder="1" applyAlignment="1">
      <alignment vertical="center"/>
    </xf>
    <xf numFmtId="167" fontId="1" fillId="0" borderId="8" xfId="3" applyNumberFormat="1" applyFont="1" applyBorder="1" applyAlignment="1">
      <alignment horizontal="left" vertical="center"/>
    </xf>
    <xf numFmtId="164" fontId="1" fillId="0" borderId="30" xfId="3" applyNumberFormat="1" applyFont="1" applyBorder="1" applyAlignment="1">
      <alignment horizontal="left" vertical="center"/>
    </xf>
    <xf numFmtId="164" fontId="1" fillId="0" borderId="30" xfId="3" applyNumberFormat="1" applyFont="1" applyBorder="1" applyAlignment="1">
      <alignment horizontal="center" vertical="center"/>
    </xf>
    <xf numFmtId="3" fontId="1" fillId="0" borderId="32" xfId="3" applyNumberFormat="1" applyFont="1" applyBorder="1" applyAlignment="1">
      <alignment horizontal="right" vertical="center"/>
    </xf>
    <xf numFmtId="3" fontId="1" fillId="0" borderId="28" xfId="3" applyNumberFormat="1" applyFont="1" applyBorder="1" applyAlignment="1">
      <alignment horizontal="right" vertical="center"/>
    </xf>
    <xf numFmtId="3" fontId="1" fillId="0" borderId="27" xfId="3" applyNumberFormat="1" applyFont="1" applyBorder="1" applyAlignment="1">
      <alignment horizontal="right" vertical="center"/>
    </xf>
    <xf numFmtId="3" fontId="1" fillId="0" borderId="29" xfId="3" applyNumberFormat="1" applyFont="1" applyBorder="1" applyAlignment="1">
      <alignmen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164" fontId="1" fillId="0" borderId="38" xfId="3" applyNumberFormat="1" applyFont="1" applyBorder="1" applyAlignment="1">
      <alignment horizontal="left" vertical="center"/>
    </xf>
    <xf numFmtId="164" fontId="1" fillId="0" borderId="38" xfId="3" applyNumberFormat="1" applyFont="1" applyBorder="1" applyAlignment="1">
      <alignment horizontal="center" vertical="center"/>
    </xf>
    <xf numFmtId="3" fontId="1" fillId="0" borderId="37" xfId="3" applyNumberFormat="1" applyFont="1" applyBorder="1" applyAlignment="1">
      <alignment horizontal="center" vertical="center"/>
    </xf>
    <xf numFmtId="3" fontId="1" fillId="0" borderId="39" xfId="3" applyNumberFormat="1" applyFont="1" applyBorder="1" applyAlignment="1">
      <alignment horizontal="right" vertical="center"/>
    </xf>
    <xf numFmtId="3" fontId="1" fillId="0" borderId="40" xfId="3" applyNumberFormat="1" applyFont="1" applyBorder="1" applyAlignment="1">
      <alignment horizontal="right" vertical="center"/>
    </xf>
    <xf numFmtId="3" fontId="1" fillId="0" borderId="41" xfId="3" applyNumberFormat="1" applyFont="1" applyBorder="1" applyAlignment="1">
      <alignment horizontal="right" vertical="center"/>
    </xf>
    <xf numFmtId="3" fontId="1" fillId="0" borderId="4" xfId="3" applyNumberFormat="1" applyFont="1" applyBorder="1" applyAlignment="1">
      <alignment vertical="center"/>
    </xf>
    <xf numFmtId="164" fontId="1" fillId="0" borderId="8" xfId="3" quotePrefix="1" applyNumberFormat="1" applyFont="1" applyBorder="1" applyAlignment="1">
      <alignment horizontal="left" vertical="top"/>
    </xf>
    <xf numFmtId="164" fontId="1" fillId="0" borderId="30" xfId="3" quotePrefix="1" applyNumberFormat="1" applyFont="1" applyBorder="1" applyAlignment="1">
      <alignment horizontal="justify" vertical="top"/>
    </xf>
    <xf numFmtId="3" fontId="1" fillId="0" borderId="32" xfId="3" applyNumberFormat="1" applyFont="1" applyBorder="1" applyAlignment="1">
      <alignment horizontal="right"/>
    </xf>
    <xf numFmtId="3" fontId="1" fillId="0" borderId="28" xfId="3" applyNumberFormat="1" applyFont="1" applyBorder="1" applyAlignment="1">
      <alignment horizontal="right"/>
    </xf>
    <xf numFmtId="3" fontId="1" fillId="0" borderId="27" xfId="3" applyNumberFormat="1" applyFont="1" applyBorder="1" applyAlignment="1">
      <alignment horizontal="right"/>
    </xf>
    <xf numFmtId="164" fontId="1" fillId="0" borderId="10" xfId="3" applyNumberFormat="1" applyFont="1" applyBorder="1" applyAlignment="1">
      <alignment horizontal="center" vertical="top"/>
    </xf>
    <xf numFmtId="164" fontId="1" fillId="0" borderId="8" xfId="3" applyNumberFormat="1" applyFont="1" applyBorder="1" applyAlignment="1">
      <alignment horizontal="left" vertical="top"/>
    </xf>
    <xf numFmtId="0" fontId="1" fillId="0" borderId="42" xfId="3" quotePrefix="1" applyFont="1" applyBorder="1" applyAlignment="1">
      <alignment horizontal="justify" vertical="top"/>
    </xf>
    <xf numFmtId="164" fontId="1" fillId="0" borderId="2" xfId="3" applyNumberFormat="1" applyFont="1" applyBorder="1" applyAlignment="1">
      <alignment horizontal="center"/>
    </xf>
    <xf numFmtId="3" fontId="1" fillId="0" borderId="42" xfId="3" applyNumberFormat="1" applyFont="1" applyBorder="1" applyAlignment="1">
      <alignment horizontal="center"/>
    </xf>
    <xf numFmtId="0" fontId="1" fillId="0" borderId="33" xfId="3" applyFont="1" applyBorder="1" applyAlignment="1">
      <alignment horizontal="justify" vertical="top"/>
    </xf>
    <xf numFmtId="164" fontId="1" fillId="0" borderId="1" xfId="3" applyNumberFormat="1" applyFont="1" applyBorder="1" applyAlignment="1">
      <alignment horizontal="center"/>
    </xf>
    <xf numFmtId="3" fontId="1" fillId="0" borderId="33" xfId="3" applyNumberFormat="1" applyFont="1" applyBorder="1" applyAlignment="1">
      <alignment horizontal="center"/>
    </xf>
    <xf numFmtId="164" fontId="1" fillId="0" borderId="12" xfId="3" applyNumberFormat="1" applyFont="1" applyBorder="1" applyAlignment="1">
      <alignment horizontal="center" vertical="top"/>
    </xf>
    <xf numFmtId="0" fontId="1" fillId="0" borderId="43" xfId="3" applyFont="1" applyBorder="1" applyAlignment="1">
      <alignment horizontal="center" vertical="center"/>
    </xf>
    <xf numFmtId="0" fontId="1" fillId="0" borderId="43" xfId="3" applyFont="1" applyBorder="1" applyAlignment="1">
      <alignment horizontal="left" vertical="center"/>
    </xf>
    <xf numFmtId="164" fontId="1" fillId="0" borderId="43" xfId="3" applyNumberFormat="1" applyFont="1" applyBorder="1" applyAlignment="1">
      <alignment horizontal="justify" vertical="center"/>
    </xf>
    <xf numFmtId="3" fontId="5" fillId="0" borderId="43" xfId="3" applyNumberFormat="1" applyFont="1" applyBorder="1" applyAlignment="1">
      <alignment horizontal="right" vertical="center"/>
    </xf>
    <xf numFmtId="0" fontId="1" fillId="0" borderId="43" xfId="3" applyFont="1" applyBorder="1" applyAlignment="1">
      <alignment vertical="center"/>
    </xf>
    <xf numFmtId="3" fontId="5" fillId="0" borderId="43" xfId="3" applyNumberFormat="1" applyFont="1" applyBorder="1" applyAlignment="1">
      <alignment vertical="center"/>
    </xf>
    <xf numFmtId="0" fontId="5" fillId="0" borderId="0" xfId="3" applyFont="1" applyAlignment="1">
      <alignment horizont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3" fillId="0" borderId="0" xfId="3" applyNumberFormat="1" applyAlignment="1">
      <alignment horizontal="center"/>
    </xf>
    <xf numFmtId="3" fontId="3" fillId="0" borderId="0" xfId="3" applyNumberFormat="1"/>
    <xf numFmtId="0" fontId="1" fillId="0" borderId="0" xfId="0" quotePrefix="1" applyFont="1" applyAlignment="1">
      <alignment horizontal="left" vertical="top"/>
    </xf>
    <xf numFmtId="0" fontId="1" fillId="0" borderId="30" xfId="0" applyFont="1" applyBorder="1" applyAlignment="1">
      <alignment horizontal="justify" vertical="top"/>
    </xf>
    <xf numFmtId="0" fontId="1" fillId="0" borderId="30" xfId="0" applyFont="1" applyBorder="1" applyAlignment="1">
      <alignment horizontal="center"/>
    </xf>
    <xf numFmtId="0" fontId="1" fillId="0" borderId="0" xfId="0" applyFont="1" applyAlignment="1">
      <alignment vertical="center"/>
    </xf>
    <xf numFmtId="0" fontId="1" fillId="0" borderId="10" xfId="0" applyFont="1" applyBorder="1" applyAlignment="1">
      <alignment horizontal="center" vertical="center"/>
    </xf>
    <xf numFmtId="0" fontId="1" fillId="0" borderId="0" xfId="0" applyFont="1" applyAlignment="1">
      <alignment horizontal="left" vertical="center"/>
    </xf>
    <xf numFmtId="0" fontId="1" fillId="2" borderId="1" xfId="0" applyFont="1" applyFill="1" applyBorder="1" applyAlignment="1">
      <alignment horizontal="left" vertical="center"/>
    </xf>
    <xf numFmtId="0" fontId="1" fillId="2" borderId="30" xfId="0" applyFont="1" applyFill="1" applyBorder="1" applyAlignment="1">
      <alignment horizontal="center" vertical="center"/>
    </xf>
    <xf numFmtId="1" fontId="1" fillId="0" borderId="10" xfId="0" quotePrefix="1" applyNumberFormat="1" applyFont="1" applyBorder="1" applyAlignment="1">
      <alignment horizontal="center" vertical="top"/>
    </xf>
    <xf numFmtId="0" fontId="1" fillId="0" borderId="37" xfId="3" applyFont="1" applyBorder="1" applyAlignment="1">
      <alignment vertical="center"/>
    </xf>
    <xf numFmtId="0" fontId="1" fillId="0" borderId="38" xfId="3" applyFont="1" applyBorder="1" applyAlignment="1">
      <alignment horizontal="center" vertical="center"/>
    </xf>
    <xf numFmtId="3" fontId="1" fillId="2" borderId="39" xfId="3" applyNumberFormat="1" applyFont="1" applyFill="1" applyBorder="1" applyAlignment="1">
      <alignment vertical="center"/>
    </xf>
    <xf numFmtId="3" fontId="1" fillId="2" borderId="40" xfId="3" applyNumberFormat="1" applyFont="1" applyFill="1" applyBorder="1" applyAlignment="1">
      <alignment vertical="center"/>
    </xf>
    <xf numFmtId="3" fontId="1" fillId="0" borderId="41" xfId="3" applyNumberFormat="1" applyFont="1" applyBorder="1" applyAlignment="1">
      <alignment vertical="center"/>
    </xf>
    <xf numFmtId="3" fontId="1" fillId="0" borderId="40" xfId="3" applyNumberFormat="1" applyFont="1" applyBorder="1" applyAlignment="1">
      <alignment vertical="center"/>
    </xf>
    <xf numFmtId="3" fontId="1" fillId="2" borderId="4" xfId="3" applyNumberFormat="1" applyFont="1" applyFill="1" applyBorder="1" applyAlignment="1">
      <alignment vertical="center"/>
    </xf>
    <xf numFmtId="0" fontId="1" fillId="0" borderId="30"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1" fontId="1" fillId="0" borderId="10" xfId="0" applyNumberFormat="1" applyFont="1" applyBorder="1" applyAlignment="1">
      <alignment horizontal="center" vertical="top"/>
    </xf>
    <xf numFmtId="0" fontId="1" fillId="0" borderId="8" xfId="0" applyFont="1" applyBorder="1" applyAlignment="1">
      <alignment horizontal="left" vertical="top"/>
    </xf>
    <xf numFmtId="0" fontId="1" fillId="0" borderId="38" xfId="0" applyFont="1" applyBorder="1" applyAlignment="1">
      <alignment horizontal="justify" vertical="top"/>
    </xf>
    <xf numFmtId="0" fontId="1" fillId="0" borderId="38" xfId="0" applyFont="1" applyBorder="1" applyAlignment="1">
      <alignment horizontal="center"/>
    </xf>
    <xf numFmtId="164" fontId="1" fillId="0" borderId="42" xfId="3" quotePrefix="1" applyNumberFormat="1" applyFont="1" applyBorder="1" applyAlignment="1">
      <alignment horizontal="justify" vertical="top"/>
    </xf>
    <xf numFmtId="0" fontId="1" fillId="0" borderId="2" xfId="3" applyFont="1" applyBorder="1" applyAlignment="1">
      <alignment horizontal="center"/>
    </xf>
    <xf numFmtId="0" fontId="1" fillId="0" borderId="31" xfId="0" applyFont="1" applyBorder="1" applyAlignment="1">
      <alignment horizontal="center"/>
    </xf>
    <xf numFmtId="0" fontId="1" fillId="2" borderId="33" xfId="0" applyFont="1" applyFill="1" applyBorder="1" applyAlignment="1">
      <alignment horizontal="center" vertical="center"/>
    </xf>
    <xf numFmtId="0" fontId="1" fillId="0" borderId="37" xfId="0" applyFont="1" applyBorder="1" applyAlignment="1">
      <alignment horizontal="center"/>
    </xf>
    <xf numFmtId="0" fontId="1" fillId="0" borderId="33" xfId="0" applyFont="1" applyBorder="1" applyAlignment="1">
      <alignment horizontal="center" vertical="center"/>
    </xf>
    <xf numFmtId="3" fontId="1" fillId="0" borderId="29" xfId="0" applyNumberFormat="1" applyFont="1" applyBorder="1" applyAlignment="1">
      <alignment horizontal="center"/>
    </xf>
    <xf numFmtId="3" fontId="1" fillId="0" borderId="29" xfId="0" applyNumberFormat="1" applyFont="1" applyBorder="1" applyAlignment="1">
      <alignment horizontal="center" vertical="center"/>
    </xf>
    <xf numFmtId="3" fontId="1" fillId="0" borderId="4" xfId="0" applyNumberFormat="1" applyFont="1" applyBorder="1" applyAlignment="1">
      <alignment horizontal="center"/>
    </xf>
    <xf numFmtId="0" fontId="1" fillId="0" borderId="32" xfId="0" applyFont="1" applyBorder="1" applyAlignment="1">
      <alignment horizontal="center"/>
    </xf>
    <xf numFmtId="0" fontId="1" fillId="0" borderId="28" xfId="0" applyFont="1" applyBorder="1" applyAlignment="1">
      <alignment horizontal="center"/>
    </xf>
    <xf numFmtId="0" fontId="1" fillId="0" borderId="39" xfId="0" applyFont="1" applyBorder="1" applyAlignment="1">
      <alignment horizontal="center"/>
    </xf>
    <xf numFmtId="0" fontId="1" fillId="0" borderId="40" xfId="0" applyFont="1" applyBorder="1" applyAlignment="1">
      <alignment horizontal="center"/>
    </xf>
    <xf numFmtId="0" fontId="1" fillId="0" borderId="27" xfId="0" applyFont="1" applyBorder="1" applyAlignment="1">
      <alignment horizontal="center"/>
    </xf>
    <xf numFmtId="0" fontId="1" fillId="0" borderId="41" xfId="0" applyFont="1" applyBorder="1" applyAlignment="1">
      <alignment horizontal="center"/>
    </xf>
    <xf numFmtId="0" fontId="1" fillId="0" borderId="27" xfId="0" applyFont="1" applyBorder="1" applyAlignment="1">
      <alignment horizontal="center" vertical="center"/>
    </xf>
    <xf numFmtId="0" fontId="1" fillId="2" borderId="1" xfId="0" applyFont="1" applyFill="1" applyBorder="1" applyAlignment="1">
      <alignment horizontal="center" vertical="center"/>
    </xf>
    <xf numFmtId="164" fontId="1" fillId="0" borderId="2" xfId="3" applyNumberFormat="1" applyFont="1" applyBorder="1" applyAlignment="1">
      <alignment horizontal="left" vertical="center"/>
    </xf>
    <xf numFmtId="164" fontId="1" fillId="0" borderId="2" xfId="3" applyNumberFormat="1" applyFont="1" applyBorder="1" applyAlignment="1">
      <alignment horizontal="center" vertical="center"/>
    </xf>
    <xf numFmtId="2" fontId="11" fillId="0" borderId="8" xfId="3" applyNumberFormat="1" applyFont="1" applyBorder="1" applyAlignment="1">
      <alignment horizontal="left" vertical="center"/>
    </xf>
    <xf numFmtId="0" fontId="5" fillId="0" borderId="44" xfId="3" applyFont="1" applyBorder="1" applyAlignment="1">
      <alignment horizontal="center" vertical="center"/>
    </xf>
    <xf numFmtId="0" fontId="11" fillId="0" borderId="45" xfId="3" applyFont="1" applyBorder="1" applyAlignment="1">
      <alignment horizontal="left" vertical="center"/>
    </xf>
    <xf numFmtId="164" fontId="1" fillId="0" borderId="46" xfId="3" applyNumberFormat="1" applyFont="1" applyBorder="1" applyAlignment="1">
      <alignment horizontal="justify" vertical="center" wrapText="1"/>
    </xf>
    <xf numFmtId="0" fontId="1" fillId="0" borderId="47" xfId="3" applyFont="1" applyBorder="1" applyAlignment="1">
      <alignment horizontal="center" vertical="center"/>
    </xf>
    <xf numFmtId="3" fontId="1" fillId="0" borderId="46" xfId="3" applyNumberFormat="1" applyFont="1" applyBorder="1" applyAlignment="1">
      <alignment horizontal="center" vertical="center"/>
    </xf>
    <xf numFmtId="0" fontId="5" fillId="0" borderId="50" xfId="3" applyFont="1" applyBorder="1" applyAlignment="1">
      <alignment horizontal="center" vertical="center"/>
    </xf>
    <xf numFmtId="0" fontId="11" fillId="0" borderId="51" xfId="3" applyFont="1" applyBorder="1" applyAlignment="1">
      <alignment horizontal="left" vertical="center"/>
    </xf>
    <xf numFmtId="0" fontId="1" fillId="0" borderId="52" xfId="3" applyFont="1" applyBorder="1" applyAlignment="1">
      <alignment vertical="center"/>
    </xf>
    <xf numFmtId="0" fontId="5" fillId="0" borderId="53" xfId="3" applyFont="1" applyBorder="1" applyAlignment="1">
      <alignment horizontal="center" vertical="center"/>
    </xf>
    <xf numFmtId="3" fontId="1" fillId="0" borderId="52" xfId="3" applyNumberFormat="1" applyFont="1" applyBorder="1" applyAlignment="1">
      <alignment horizontal="center" vertical="center"/>
    </xf>
    <xf numFmtId="3" fontId="1" fillId="2" borderId="54" xfId="3" applyNumberFormat="1" applyFont="1" applyFill="1" applyBorder="1" applyAlignment="1">
      <alignment vertical="center"/>
    </xf>
    <xf numFmtId="3" fontId="1" fillId="2" borderId="55" xfId="3" applyNumberFormat="1" applyFont="1" applyFill="1" applyBorder="1" applyAlignment="1">
      <alignment vertical="center"/>
    </xf>
    <xf numFmtId="3" fontId="1" fillId="0" borderId="56" xfId="3" applyNumberFormat="1" applyFont="1" applyBorder="1" applyAlignment="1">
      <alignment vertical="center"/>
    </xf>
    <xf numFmtId="3" fontId="1" fillId="0" borderId="55" xfId="3" applyNumberFormat="1" applyFont="1" applyBorder="1" applyAlignment="1">
      <alignment vertical="center"/>
    </xf>
    <xf numFmtId="3" fontId="1" fillId="2" borderId="57" xfId="3" applyNumberFormat="1" applyFont="1" applyFill="1" applyBorder="1" applyAlignment="1">
      <alignment vertical="center"/>
    </xf>
    <xf numFmtId="0" fontId="1" fillId="0" borderId="58" xfId="3" applyFont="1" applyBorder="1" applyAlignment="1">
      <alignment vertical="center"/>
    </xf>
    <xf numFmtId="0" fontId="1" fillId="0" borderId="50" xfId="0" applyFont="1" applyBorder="1" applyAlignment="1">
      <alignment horizontal="center" vertical="center"/>
    </xf>
    <xf numFmtId="0" fontId="1" fillId="0" borderId="43" xfId="0" applyFont="1" applyBorder="1" applyAlignment="1">
      <alignment horizontal="left" vertical="center"/>
    </xf>
    <xf numFmtId="0" fontId="1" fillId="0" borderId="53" xfId="0" applyFont="1" applyBorder="1" applyAlignment="1">
      <alignment vertical="center"/>
    </xf>
    <xf numFmtId="0" fontId="1" fillId="0" borderId="53" xfId="0" applyFont="1" applyBorder="1" applyAlignment="1">
      <alignment horizontal="center" vertical="center"/>
    </xf>
    <xf numFmtId="0" fontId="1" fillId="0" borderId="52"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3" fontId="1" fillId="0" borderId="57" xfId="0" applyNumberFormat="1" applyFont="1" applyBorder="1" applyAlignment="1">
      <alignment horizontal="center" vertical="center"/>
    </xf>
    <xf numFmtId="0" fontId="12" fillId="0" borderId="44" xfId="3" applyFont="1" applyBorder="1" applyAlignment="1">
      <alignment horizontal="center" vertical="center"/>
    </xf>
    <xf numFmtId="3" fontId="1" fillId="0" borderId="58" xfId="3" applyNumberFormat="1" applyFont="1" applyBorder="1" applyAlignment="1">
      <alignment horizontal="center" vertical="center"/>
    </xf>
    <xf numFmtId="0" fontId="1" fillId="0" borderId="52" xfId="3" applyFont="1" applyBorder="1" applyAlignment="1">
      <alignment horizontal="justify" vertical="top"/>
    </xf>
    <xf numFmtId="0" fontId="1" fillId="0" borderId="53" xfId="3" applyFont="1" applyBorder="1" applyAlignment="1">
      <alignment horizontal="center"/>
    </xf>
    <xf numFmtId="3" fontId="1" fillId="0" borderId="52" xfId="3" applyNumberFormat="1" applyFont="1" applyBorder="1" applyAlignment="1">
      <alignment horizontal="center"/>
    </xf>
    <xf numFmtId="3" fontId="1" fillId="2" borderId="54" xfId="3" applyNumberFormat="1" applyFont="1" applyFill="1" applyBorder="1"/>
    <xf numFmtId="3" fontId="1" fillId="2" borderId="55" xfId="3" applyNumberFormat="1" applyFont="1" applyFill="1" applyBorder="1"/>
    <xf numFmtId="164" fontId="1" fillId="0" borderId="44" xfId="3" applyNumberFormat="1" applyFont="1" applyBorder="1" applyAlignment="1">
      <alignment horizontal="center" vertical="top"/>
    </xf>
    <xf numFmtId="164" fontId="1" fillId="0" borderId="45" xfId="3" applyNumberFormat="1" applyFont="1" applyBorder="1" applyAlignment="1">
      <alignment horizontal="left" vertical="top"/>
    </xf>
    <xf numFmtId="3" fontId="1" fillId="0" borderId="46" xfId="3" applyNumberFormat="1" applyFont="1" applyBorder="1" applyAlignment="1">
      <alignment horizontal="center"/>
    </xf>
    <xf numFmtId="0" fontId="1" fillId="0" borderId="44" xfId="3" applyFont="1" applyBorder="1" applyAlignment="1">
      <alignment horizontal="center" vertical="center"/>
    </xf>
    <xf numFmtId="167" fontId="1" fillId="0" borderId="45" xfId="3" applyNumberFormat="1" applyFont="1" applyBorder="1" applyAlignment="1">
      <alignment horizontal="left" vertical="center"/>
    </xf>
    <xf numFmtId="164" fontId="1" fillId="0" borderId="59" xfId="3" applyNumberFormat="1" applyFont="1" applyBorder="1" applyAlignment="1">
      <alignment horizontal="left" vertical="center"/>
    </xf>
    <xf numFmtId="164" fontId="1" fillId="0" borderId="59" xfId="3" applyNumberFormat="1" applyFont="1" applyBorder="1" applyAlignment="1">
      <alignment horizontal="center" vertical="center"/>
    </xf>
    <xf numFmtId="0" fontId="1" fillId="0" borderId="50" xfId="3" applyFont="1" applyBorder="1" applyAlignment="1">
      <alignment horizontal="center" vertical="center"/>
    </xf>
    <xf numFmtId="164" fontId="1" fillId="0" borderId="45" xfId="3" quotePrefix="1" applyNumberFormat="1" applyFont="1" applyBorder="1" applyAlignment="1">
      <alignment horizontal="left" vertical="top"/>
    </xf>
    <xf numFmtId="0" fontId="13" fillId="0" borderId="45" xfId="3" applyFont="1" applyBorder="1" applyAlignment="1">
      <alignment horizontal="left" vertical="center"/>
    </xf>
    <xf numFmtId="0" fontId="1" fillId="0" borderId="50" xfId="3" quotePrefix="1" applyFont="1" applyBorder="1" applyAlignment="1">
      <alignment horizontal="center" vertical="top"/>
    </xf>
    <xf numFmtId="0" fontId="11" fillId="0" borderId="51" xfId="3" quotePrefix="1" applyFont="1" applyBorder="1" applyAlignment="1">
      <alignment horizontal="left" vertical="top"/>
    </xf>
    <xf numFmtId="3" fontId="1" fillId="0" borderId="56" xfId="3" applyNumberFormat="1" applyFont="1" applyBorder="1"/>
    <xf numFmtId="3" fontId="1" fillId="0" borderId="55" xfId="3" applyNumberFormat="1" applyFont="1" applyBorder="1"/>
    <xf numFmtId="3" fontId="1" fillId="2" borderId="57" xfId="3" applyNumberFormat="1" applyFont="1" applyFill="1" applyBorder="1"/>
    <xf numFmtId="0" fontId="1" fillId="0" borderId="46" xfId="3" quotePrefix="1" applyFont="1" applyBorder="1" applyAlignment="1">
      <alignment horizontal="justify" vertical="top"/>
    </xf>
    <xf numFmtId="164" fontId="1" fillId="0" borderId="47" xfId="3" applyNumberFormat="1" applyFont="1" applyBorder="1" applyAlignment="1">
      <alignment horizontal="center"/>
    </xf>
    <xf numFmtId="0" fontId="1" fillId="0" borderId="33" xfId="3" quotePrefix="1" applyFont="1" applyBorder="1" applyAlignment="1">
      <alignment horizontal="justify" vertical="top"/>
    </xf>
    <xf numFmtId="2" fontId="11" fillId="0" borderId="45" xfId="3" applyNumberFormat="1" applyFont="1" applyBorder="1" applyAlignment="1">
      <alignment horizontal="left" vertical="center"/>
    </xf>
    <xf numFmtId="165" fontId="1" fillId="2" borderId="34" xfId="12" applyNumberFormat="1" applyFont="1" applyFill="1" applyBorder="1" applyAlignment="1">
      <alignment vertical="center"/>
    </xf>
    <xf numFmtId="165" fontId="1" fillId="2" borderId="35" xfId="12" applyNumberFormat="1" applyFont="1" applyFill="1" applyBorder="1" applyAlignment="1">
      <alignment vertical="center"/>
    </xf>
    <xf numFmtId="165" fontId="1" fillId="0" borderId="36" xfId="12" applyNumberFormat="1" applyFont="1" applyBorder="1" applyAlignment="1">
      <alignment vertical="center"/>
    </xf>
    <xf numFmtId="165" fontId="1" fillId="0" borderId="35" xfId="12" applyNumberFormat="1" applyFont="1" applyBorder="1" applyAlignment="1">
      <alignment vertical="center"/>
    </xf>
    <xf numFmtId="165" fontId="1" fillId="2" borderId="3" xfId="12" applyNumberFormat="1" applyFont="1" applyFill="1" applyBorder="1" applyAlignment="1">
      <alignment vertical="center"/>
    </xf>
    <xf numFmtId="165" fontId="1" fillId="2" borderId="34" xfId="12" applyNumberFormat="1" applyFont="1" applyFill="1" applyBorder="1" applyAlignment="1"/>
    <xf numFmtId="165" fontId="1" fillId="2" borderId="35" xfId="12" applyNumberFormat="1" applyFont="1" applyFill="1" applyBorder="1" applyAlignment="1"/>
    <xf numFmtId="165" fontId="1" fillId="0" borderId="36" xfId="12" applyNumberFormat="1" applyFont="1" applyBorder="1" applyAlignment="1"/>
    <xf numFmtId="165" fontId="1" fillId="0" borderId="35" xfId="12" applyNumberFormat="1" applyFont="1" applyBorder="1" applyAlignment="1"/>
    <xf numFmtId="165" fontId="1" fillId="2" borderId="3" xfId="12" applyNumberFormat="1" applyFont="1" applyFill="1" applyBorder="1" applyAlignment="1"/>
    <xf numFmtId="165" fontId="1" fillId="0" borderId="0" xfId="12" applyNumberFormat="1" applyFont="1" applyAlignment="1">
      <alignment vertical="center"/>
    </xf>
    <xf numFmtId="165" fontId="1" fillId="2" borderId="60" xfId="12" applyNumberFormat="1" applyFont="1" applyFill="1" applyBorder="1" applyAlignment="1">
      <alignment vertical="center"/>
    </xf>
    <xf numFmtId="165" fontId="1" fillId="2" borderId="48" xfId="12" applyNumberFormat="1" applyFont="1" applyFill="1" applyBorder="1" applyAlignment="1">
      <alignment vertical="center"/>
    </xf>
    <xf numFmtId="165" fontId="1" fillId="0" borderId="61" xfId="12" applyNumberFormat="1" applyFont="1" applyBorder="1" applyAlignment="1">
      <alignment vertical="center"/>
    </xf>
    <xf numFmtId="165" fontId="1" fillId="0" borderId="48" xfId="12" applyNumberFormat="1" applyFont="1" applyBorder="1" applyAlignment="1">
      <alignment vertical="center"/>
    </xf>
    <xf numFmtId="165" fontId="1" fillId="2" borderId="49" xfId="12" applyNumberFormat="1" applyFont="1" applyFill="1" applyBorder="1" applyAlignment="1">
      <alignment vertical="center"/>
    </xf>
    <xf numFmtId="165" fontId="1" fillId="2" borderId="60" xfId="12" applyNumberFormat="1" applyFont="1" applyFill="1" applyBorder="1" applyAlignment="1"/>
    <xf numFmtId="165" fontId="1" fillId="2" borderId="48" xfId="12" applyNumberFormat="1" applyFont="1" applyFill="1" applyBorder="1" applyAlignment="1"/>
    <xf numFmtId="165" fontId="1" fillId="0" borderId="61" xfId="12" applyNumberFormat="1" applyFont="1" applyBorder="1" applyAlignment="1"/>
    <xf numFmtId="165" fontId="1" fillId="0" borderId="48" xfId="12" applyNumberFormat="1" applyFont="1" applyBorder="1" applyAlignment="1"/>
    <xf numFmtId="165" fontId="1" fillId="2" borderId="49" xfId="12" applyNumberFormat="1" applyFont="1" applyFill="1" applyBorder="1" applyAlignment="1"/>
    <xf numFmtId="0" fontId="1" fillId="0" borderId="46" xfId="3" applyFont="1" applyBorder="1" applyAlignment="1">
      <alignment vertical="center"/>
    </xf>
    <xf numFmtId="0" fontId="1" fillId="0" borderId="13" xfId="3" applyFont="1" applyBorder="1" applyAlignment="1">
      <alignment horizontal="left" vertical="center"/>
    </xf>
    <xf numFmtId="164" fontId="5" fillId="0" borderId="59" xfId="3" applyNumberFormat="1" applyFont="1" applyBorder="1" applyAlignment="1">
      <alignment horizontal="right" vertical="center"/>
    </xf>
    <xf numFmtId="3" fontId="5" fillId="0" borderId="59" xfId="3" applyNumberFormat="1" applyFont="1" applyBorder="1" applyAlignment="1">
      <alignment horizontal="right" vertical="center"/>
    </xf>
    <xf numFmtId="3" fontId="5" fillId="0" borderId="60" xfId="3" applyNumberFormat="1" applyFont="1" applyBorder="1" applyAlignment="1">
      <alignment vertical="center"/>
    </xf>
    <xf numFmtId="165" fontId="5" fillId="0" borderId="49" xfId="12" applyNumberFormat="1" applyFont="1" applyBorder="1" applyAlignment="1">
      <alignment vertical="center"/>
    </xf>
    <xf numFmtId="3" fontId="5" fillId="0" borderId="61" xfId="3" applyNumberFormat="1" applyFont="1" applyBorder="1" applyAlignment="1">
      <alignment vertical="center"/>
    </xf>
    <xf numFmtId="164" fontId="1" fillId="0" borderId="46" xfId="3" applyNumberFormat="1" applyFont="1" applyBorder="1" applyAlignment="1">
      <alignment horizontal="justify" vertical="top"/>
    </xf>
    <xf numFmtId="164" fontId="5" fillId="0" borderId="9" xfId="3" applyNumberFormat="1" applyFont="1" applyBorder="1" applyAlignment="1">
      <alignment horizontal="center" vertical="center"/>
    </xf>
    <xf numFmtId="0" fontId="1" fillId="0" borderId="0" xfId="3" applyFont="1" applyAlignment="1">
      <alignment horizontal="left" vertical="top" wrapText="1"/>
    </xf>
    <xf numFmtId="3" fontId="5" fillId="0" borderId="14" xfId="3" applyNumberFormat="1" applyFont="1" applyBorder="1" applyAlignment="1">
      <alignment horizontal="center" vertical="center"/>
    </xf>
    <xf numFmtId="3" fontId="5" fillId="0" borderId="15" xfId="3" applyNumberFormat="1" applyFont="1" applyBorder="1" applyAlignment="1">
      <alignment horizontal="center" vertical="center"/>
    </xf>
    <xf numFmtId="3" fontId="5" fillId="0" borderId="16" xfId="3" applyNumberFormat="1" applyFont="1" applyBorder="1" applyAlignment="1">
      <alignment horizontal="center" vertical="center"/>
    </xf>
    <xf numFmtId="164" fontId="5" fillId="0" borderId="18" xfId="3" applyNumberFormat="1" applyFont="1" applyBorder="1" applyAlignment="1">
      <alignment horizontal="center" vertical="center"/>
    </xf>
    <xf numFmtId="0" fontId="1" fillId="0" borderId="0" xfId="3" applyFont="1" applyAlignment="1">
      <alignment horizontal="left" vertical="top"/>
    </xf>
    <xf numFmtId="165" fontId="1" fillId="3" borderId="34" xfId="1" applyNumberFormat="1" applyFont="1" applyFill="1" applyBorder="1" applyAlignment="1">
      <alignment vertical="center"/>
    </xf>
  </cellXfs>
  <cellStyles count="14">
    <cellStyle name="Comma" xfId="12"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3 2" xfId="13" xr:uid="{7065B11B-9C81-43C2-8D86-AC2525B16A40}"/>
    <cellStyle name="Normal 4" xfId="7" xr:uid="{00000000-0005-0000-0000-00000A000000}"/>
    <cellStyle name="Normal 5" xfId="11" xr:uid="{00000000-0005-0000-0000-00000B000000}"/>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18"/>
  <sheetViews>
    <sheetView showGridLines="0" tabSelected="1" zoomScaleNormal="100" zoomScaleSheetLayoutView="85" workbookViewId="0">
      <pane ySplit="8" topLeftCell="A108" activePane="bottomLeft" state="frozen"/>
      <selection activeCell="G66" sqref="G66"/>
      <selection pane="bottomLeft" activeCell="J113" sqref="J113"/>
    </sheetView>
  </sheetViews>
  <sheetFormatPr defaultColWidth="9" defaultRowHeight="14.25" x14ac:dyDescent="0.2"/>
  <cols>
    <col min="1" max="1" width="4.625" style="8" customWidth="1"/>
    <col min="2" max="2" width="5.625" style="9" customWidth="1"/>
    <col min="3" max="3" width="46.125" style="7" customWidth="1"/>
    <col min="4" max="4" width="6.375" style="8" customWidth="1"/>
    <col min="5" max="5" width="7.875" style="145" customWidth="1"/>
    <col min="6" max="6" width="12.625" style="146" customWidth="1"/>
    <col min="7" max="7" width="14.625" style="146" customWidth="1"/>
    <col min="8" max="8" width="10.625" style="146" customWidth="1"/>
    <col min="9" max="9" width="13.625" style="146" customWidth="1"/>
    <col min="10" max="10" width="18.25" style="146" customWidth="1"/>
    <col min="11" max="12" width="9.875" style="7" bestFit="1" customWidth="1"/>
    <col min="13" max="16384" width="9" style="7"/>
  </cols>
  <sheetData>
    <row r="1" spans="1:10" s="2" customFormat="1" ht="18" customHeight="1" x14ac:dyDescent="0.2">
      <c r="A1" s="4" t="s">
        <v>60</v>
      </c>
      <c r="B1" s="4"/>
      <c r="C1" s="5"/>
      <c r="D1" s="17"/>
      <c r="E1" s="18"/>
      <c r="F1" s="19"/>
      <c r="G1" s="19"/>
      <c r="H1" s="19"/>
      <c r="I1" s="19"/>
      <c r="J1" s="20"/>
    </row>
    <row r="2" spans="1:10" s="2" customFormat="1" ht="18" customHeight="1" x14ac:dyDescent="0.2">
      <c r="A2" s="3" t="s">
        <v>6</v>
      </c>
      <c r="B2" s="3"/>
      <c r="C2" s="5"/>
      <c r="D2" s="17"/>
      <c r="E2" s="18"/>
      <c r="F2" s="19"/>
      <c r="G2" s="21"/>
      <c r="H2" s="6"/>
      <c r="I2" s="19"/>
      <c r="J2" s="22"/>
    </row>
    <row r="3" spans="1:10" s="6" customFormat="1" ht="7.5" customHeight="1" x14ac:dyDescent="0.2">
      <c r="A3" s="3"/>
      <c r="B3" s="3"/>
      <c r="C3" s="5"/>
      <c r="D3" s="17"/>
      <c r="E3" s="18"/>
      <c r="F3" s="19"/>
      <c r="G3" s="19"/>
      <c r="H3" s="19"/>
      <c r="I3" s="19"/>
      <c r="J3" s="19"/>
    </row>
    <row r="4" spans="1:10" s="6" customFormat="1" ht="18" customHeight="1" x14ac:dyDescent="0.2">
      <c r="A4" s="4" t="s">
        <v>78</v>
      </c>
      <c r="B4" s="3"/>
      <c r="D4" s="17"/>
      <c r="E4" s="18"/>
      <c r="F4" s="19"/>
      <c r="G4" s="19"/>
      <c r="H4" s="19"/>
      <c r="I4" s="19"/>
      <c r="J4" s="14"/>
    </row>
    <row r="5" spans="1:10" s="6" customFormat="1" ht="17.25" customHeight="1" x14ac:dyDescent="0.2">
      <c r="A5" s="3" t="s">
        <v>9</v>
      </c>
      <c r="B5" s="3"/>
      <c r="D5" s="17"/>
      <c r="E5" s="18"/>
      <c r="F5" s="19"/>
      <c r="G5" s="19"/>
      <c r="H5" s="19"/>
      <c r="I5" s="19"/>
      <c r="J5" s="14"/>
    </row>
    <row r="6" spans="1:10" s="6" customFormat="1" ht="12" customHeight="1" thickBot="1" x14ac:dyDescent="0.25">
      <c r="A6" s="3"/>
      <c r="B6" s="3"/>
      <c r="D6" s="17"/>
      <c r="E6" s="18"/>
      <c r="F6" s="19"/>
      <c r="G6" s="19"/>
      <c r="H6" s="19"/>
      <c r="I6" s="19"/>
      <c r="J6" s="23"/>
    </row>
    <row r="7" spans="1:10" s="2" customFormat="1" ht="23.25" customHeight="1" thickBot="1" x14ac:dyDescent="0.25">
      <c r="A7" s="24"/>
      <c r="B7" s="24"/>
      <c r="C7" s="25"/>
      <c r="D7" s="26"/>
      <c r="E7" s="27"/>
      <c r="F7" s="272" t="s">
        <v>10</v>
      </c>
      <c r="G7" s="273"/>
      <c r="H7" s="274" t="s">
        <v>11</v>
      </c>
      <c r="I7" s="273"/>
      <c r="J7" s="28" t="s">
        <v>12</v>
      </c>
    </row>
    <row r="8" spans="1:10" s="34" customFormat="1" ht="24" customHeight="1" thickBot="1" x14ac:dyDescent="0.25">
      <c r="A8" s="270" t="s">
        <v>7</v>
      </c>
      <c r="B8" s="275"/>
      <c r="C8" s="15" t="s">
        <v>13</v>
      </c>
      <c r="D8" s="15" t="s">
        <v>14</v>
      </c>
      <c r="E8" s="29" t="s">
        <v>15</v>
      </c>
      <c r="F8" s="30" t="s">
        <v>16</v>
      </c>
      <c r="G8" s="31" t="s">
        <v>17</v>
      </c>
      <c r="H8" s="32" t="s">
        <v>16</v>
      </c>
      <c r="I8" s="31" t="s">
        <v>17</v>
      </c>
      <c r="J8" s="33" t="s">
        <v>17</v>
      </c>
    </row>
    <row r="9" spans="1:10" s="44" customFormat="1" ht="8.25" customHeight="1" thickTop="1" x14ac:dyDescent="0.2">
      <c r="A9" s="35"/>
      <c r="B9" s="36"/>
      <c r="C9" s="37"/>
      <c r="D9" s="37"/>
      <c r="E9" s="38"/>
      <c r="F9" s="39"/>
      <c r="G9" s="40"/>
      <c r="H9" s="41"/>
      <c r="I9" s="42"/>
      <c r="J9" s="43"/>
    </row>
    <row r="10" spans="1:10" s="1" customFormat="1" ht="36.75" customHeight="1" x14ac:dyDescent="0.2">
      <c r="A10" s="45"/>
      <c r="B10" s="46"/>
      <c r="C10" s="47" t="s">
        <v>18</v>
      </c>
      <c r="D10" s="48"/>
      <c r="E10" s="49"/>
      <c r="F10" s="50"/>
      <c r="G10" s="51"/>
      <c r="H10" s="52"/>
      <c r="I10" s="51"/>
      <c r="J10" s="53"/>
    </row>
    <row r="11" spans="1:10" s="2" customFormat="1" ht="114.75" x14ac:dyDescent="0.2">
      <c r="A11" s="58">
        <v>1</v>
      </c>
      <c r="B11" s="59"/>
      <c r="C11" s="60" t="s">
        <v>84</v>
      </c>
      <c r="D11" s="61"/>
      <c r="E11" s="62"/>
      <c r="F11" s="63"/>
      <c r="G11" s="64"/>
      <c r="H11" s="65"/>
      <c r="I11" s="66"/>
      <c r="J11" s="67"/>
    </row>
    <row r="12" spans="1:10" s="2" customFormat="1" ht="21.95" customHeight="1" x14ac:dyDescent="0.2">
      <c r="A12" s="68"/>
      <c r="B12" s="69">
        <f>A11+0.1</f>
        <v>1.1000000000000001</v>
      </c>
      <c r="C12" s="70" t="s">
        <v>65</v>
      </c>
      <c r="D12" s="71" t="s">
        <v>39</v>
      </c>
      <c r="E12" s="72">
        <v>2</v>
      </c>
      <c r="F12" s="241">
        <v>325000</v>
      </c>
      <c r="G12" s="242">
        <f>F12*E12</f>
        <v>650000</v>
      </c>
      <c r="H12" s="243">
        <v>5000</v>
      </c>
      <c r="I12" s="244">
        <f>H12*E12</f>
        <v>10000</v>
      </c>
      <c r="J12" s="245">
        <f>I12+G12</f>
        <v>660000</v>
      </c>
    </row>
    <row r="13" spans="1:10" s="1" customFormat="1" ht="38.25" x14ac:dyDescent="0.2">
      <c r="A13" s="73">
        <f>A11+1</f>
        <v>2</v>
      </c>
      <c r="B13" s="59"/>
      <c r="C13" s="74" t="s">
        <v>85</v>
      </c>
      <c r="D13" s="75"/>
      <c r="E13" s="76"/>
      <c r="F13" s="77"/>
      <c r="G13" s="78"/>
      <c r="H13" s="79"/>
      <c r="I13" s="80"/>
      <c r="J13" s="81"/>
    </row>
    <row r="14" spans="1:10" s="2" customFormat="1" ht="21.95" customHeight="1" x14ac:dyDescent="0.2">
      <c r="A14" s="16"/>
      <c r="B14" s="69">
        <f>A13+0.1</f>
        <v>2.1</v>
      </c>
      <c r="C14" s="82" t="s">
        <v>20</v>
      </c>
      <c r="D14" s="61"/>
      <c r="E14" s="62"/>
      <c r="F14" s="63"/>
      <c r="G14" s="64"/>
      <c r="H14" s="65"/>
      <c r="I14" s="66"/>
      <c r="J14" s="67"/>
    </row>
    <row r="15" spans="1:10" s="2" customFormat="1" ht="24" customHeight="1" x14ac:dyDescent="0.2">
      <c r="A15" s="16"/>
      <c r="B15" s="69" t="s">
        <v>21</v>
      </c>
      <c r="C15" s="70" t="s">
        <v>62</v>
      </c>
      <c r="D15" s="71" t="s">
        <v>56</v>
      </c>
      <c r="E15" s="72">
        <f>SUM(E12*4)</f>
        <v>8</v>
      </c>
      <c r="F15" s="241">
        <v>6900</v>
      </c>
      <c r="G15" s="242">
        <f>F15*E15</f>
        <v>55200</v>
      </c>
      <c r="H15" s="243">
        <v>1000</v>
      </c>
      <c r="I15" s="244">
        <f>H15*E15</f>
        <v>8000</v>
      </c>
      <c r="J15" s="245">
        <f>I15+G15</f>
        <v>63200</v>
      </c>
    </row>
    <row r="16" spans="1:10" s="2" customFormat="1" ht="21.95" customHeight="1" x14ac:dyDescent="0.2">
      <c r="A16" s="16"/>
      <c r="B16" s="69">
        <f>B14+0.1</f>
        <v>2.2000000000000002</v>
      </c>
      <c r="C16" s="82" t="s">
        <v>22</v>
      </c>
      <c r="D16" s="61"/>
      <c r="E16" s="62"/>
      <c r="F16" s="63"/>
      <c r="G16" s="64"/>
      <c r="H16" s="65"/>
      <c r="I16" s="66"/>
      <c r="J16" s="67"/>
    </row>
    <row r="17" spans="1:10" s="2" customFormat="1" ht="24" customHeight="1" x14ac:dyDescent="0.2">
      <c r="A17" s="16"/>
      <c r="B17" s="69" t="s">
        <v>21</v>
      </c>
      <c r="C17" s="70" t="str">
        <f>C15</f>
        <v xml:space="preserve">25mm dia </v>
      </c>
      <c r="D17" s="71" t="s">
        <v>56</v>
      </c>
      <c r="E17" s="72">
        <f>E15/4</f>
        <v>2</v>
      </c>
      <c r="F17" s="241">
        <v>6500</v>
      </c>
      <c r="G17" s="242">
        <f>F17*E17</f>
        <v>13000</v>
      </c>
      <c r="H17" s="243">
        <v>1000</v>
      </c>
      <c r="I17" s="244">
        <f>H17*E17</f>
        <v>2000</v>
      </c>
      <c r="J17" s="245">
        <f>I17+G17</f>
        <v>15000</v>
      </c>
    </row>
    <row r="18" spans="1:10" s="2" customFormat="1" ht="21.95" customHeight="1" x14ac:dyDescent="0.2">
      <c r="A18" s="16"/>
      <c r="B18" s="69">
        <f>B16+0.1</f>
        <v>2.3000000000000003</v>
      </c>
      <c r="C18" s="156" t="s">
        <v>23</v>
      </c>
      <c r="D18" s="157"/>
      <c r="E18" s="116"/>
      <c r="F18" s="158"/>
      <c r="G18" s="159"/>
      <c r="H18" s="160"/>
      <c r="I18" s="161"/>
      <c r="J18" s="162"/>
    </row>
    <row r="19" spans="1:10" s="2" customFormat="1" ht="24" customHeight="1" x14ac:dyDescent="0.2">
      <c r="A19" s="16"/>
      <c r="B19" s="69" t="s">
        <v>21</v>
      </c>
      <c r="C19" s="70" t="str">
        <f>C17</f>
        <v xml:space="preserve">25mm dia </v>
      </c>
      <c r="D19" s="71" t="s">
        <v>56</v>
      </c>
      <c r="E19" s="72">
        <f>E17</f>
        <v>2</v>
      </c>
      <c r="F19" s="241">
        <v>16500</v>
      </c>
      <c r="G19" s="242">
        <f>F19*E19</f>
        <v>33000</v>
      </c>
      <c r="H19" s="243">
        <v>1500</v>
      </c>
      <c r="I19" s="244">
        <f>H19*E19</f>
        <v>3000</v>
      </c>
      <c r="J19" s="245">
        <f>I19+G19</f>
        <v>36000</v>
      </c>
    </row>
    <row r="20" spans="1:10" s="2" customFormat="1" ht="24.75" customHeight="1" x14ac:dyDescent="0.2">
      <c r="A20" s="83"/>
      <c r="B20" s="69">
        <f>B18+0.1</f>
        <v>2.4000000000000004</v>
      </c>
      <c r="C20" s="84" t="s">
        <v>24</v>
      </c>
      <c r="D20" s="85" t="s">
        <v>56</v>
      </c>
      <c r="E20" s="86">
        <f>E19*2</f>
        <v>4</v>
      </c>
      <c r="F20" s="241">
        <v>7000</v>
      </c>
      <c r="G20" s="242">
        <f>F20*E20</f>
        <v>28000</v>
      </c>
      <c r="H20" s="243">
        <v>1000</v>
      </c>
      <c r="I20" s="244">
        <f>H20*E20</f>
        <v>4000</v>
      </c>
      <c r="J20" s="245">
        <f>I20+G20</f>
        <v>32000</v>
      </c>
    </row>
    <row r="21" spans="1:10" s="2" customFormat="1" ht="26.25" thickBot="1" x14ac:dyDescent="0.25">
      <c r="A21" s="190"/>
      <c r="B21" s="191">
        <f>B20+0.1</f>
        <v>2.5000000000000004</v>
      </c>
      <c r="C21" s="192" t="s">
        <v>25</v>
      </c>
      <c r="D21" s="193" t="s">
        <v>56</v>
      </c>
      <c r="E21" s="194">
        <f>E20</f>
        <v>4</v>
      </c>
      <c r="F21" s="252">
        <v>9000</v>
      </c>
      <c r="G21" s="253">
        <f>F21*E21</f>
        <v>36000</v>
      </c>
      <c r="H21" s="254">
        <v>1000</v>
      </c>
      <c r="I21" s="255">
        <f>H21*E21</f>
        <v>4000</v>
      </c>
      <c r="J21" s="256">
        <f>I21+G21</f>
        <v>40000</v>
      </c>
    </row>
    <row r="22" spans="1:10" s="2" customFormat="1" ht="21.95" customHeight="1" x14ac:dyDescent="0.2">
      <c r="A22" s="195"/>
      <c r="B22" s="196">
        <f>B21+0.1</f>
        <v>2.6000000000000005</v>
      </c>
      <c r="C22" s="197" t="s">
        <v>26</v>
      </c>
      <c r="D22" s="198"/>
      <c r="E22" s="199"/>
      <c r="F22" s="200"/>
      <c r="G22" s="201"/>
      <c r="H22" s="202"/>
      <c r="I22" s="203"/>
      <c r="J22" s="204"/>
    </row>
    <row r="23" spans="1:10" s="2" customFormat="1" ht="24" customHeight="1" x14ac:dyDescent="0.2">
      <c r="A23" s="16"/>
      <c r="B23" s="69" t="s">
        <v>21</v>
      </c>
      <c r="C23" s="70" t="s">
        <v>62</v>
      </c>
      <c r="D23" s="71" t="s">
        <v>56</v>
      </c>
      <c r="E23" s="72">
        <f>E19</f>
        <v>2</v>
      </c>
      <c r="F23" s="241">
        <v>55000</v>
      </c>
      <c r="G23" s="242">
        <f>F23*E23</f>
        <v>110000</v>
      </c>
      <c r="H23" s="243">
        <v>1500</v>
      </c>
      <c r="I23" s="244">
        <f>H23*E23</f>
        <v>3000</v>
      </c>
      <c r="J23" s="245">
        <f>I23+G23</f>
        <v>113000</v>
      </c>
    </row>
    <row r="24" spans="1:10" s="2" customFormat="1" ht="25.5" x14ac:dyDescent="0.2">
      <c r="A24" s="83"/>
      <c r="B24" s="59">
        <f>B22+0.1</f>
        <v>2.7000000000000006</v>
      </c>
      <c r="C24" s="87" t="s">
        <v>27</v>
      </c>
      <c r="D24" s="85" t="s">
        <v>56</v>
      </c>
      <c r="E24" s="86">
        <f>E23</f>
        <v>2</v>
      </c>
      <c r="F24" s="241">
        <v>58000</v>
      </c>
      <c r="G24" s="242">
        <f>F24*E24</f>
        <v>116000</v>
      </c>
      <c r="H24" s="243">
        <v>1500</v>
      </c>
      <c r="I24" s="244">
        <f>H24*E24</f>
        <v>3000</v>
      </c>
      <c r="J24" s="245">
        <f>I24+G24</f>
        <v>119000</v>
      </c>
    </row>
    <row r="25" spans="1:10" s="2" customFormat="1" ht="25.5" x14ac:dyDescent="0.2">
      <c r="A25" s="83"/>
      <c r="B25" s="59">
        <f>B24+0.1</f>
        <v>2.8000000000000007</v>
      </c>
      <c r="C25" s="87" t="s">
        <v>28</v>
      </c>
      <c r="D25" s="85" t="s">
        <v>19</v>
      </c>
      <c r="E25" s="86">
        <f>E24</f>
        <v>2</v>
      </c>
      <c r="F25" s="241">
        <v>28000</v>
      </c>
      <c r="G25" s="242">
        <f>F25*E25</f>
        <v>56000</v>
      </c>
      <c r="H25" s="243">
        <v>3000</v>
      </c>
      <c r="I25" s="244">
        <f>H25*E25</f>
        <v>6000</v>
      </c>
      <c r="J25" s="245">
        <f>I25+G25</f>
        <v>62000</v>
      </c>
    </row>
    <row r="26" spans="1:10" s="150" customFormat="1" ht="114.75" x14ac:dyDescent="0.2">
      <c r="A26" s="155">
        <f>A13+1</f>
        <v>3</v>
      </c>
      <c r="B26" s="147"/>
      <c r="C26" s="148" t="s">
        <v>86</v>
      </c>
      <c r="D26" s="149"/>
      <c r="E26" s="172"/>
      <c r="F26" s="179"/>
      <c r="G26" s="180"/>
      <c r="H26" s="183"/>
      <c r="I26" s="180"/>
      <c r="J26" s="176"/>
    </row>
    <row r="27" spans="1:10" s="150" customFormat="1" ht="24" customHeight="1" x14ac:dyDescent="0.2">
      <c r="A27" s="151"/>
      <c r="B27" s="152">
        <f>A26+0.1</f>
        <v>3.1</v>
      </c>
      <c r="C27" s="153" t="s">
        <v>59</v>
      </c>
      <c r="D27" s="186" t="s">
        <v>39</v>
      </c>
      <c r="E27" s="173">
        <v>3</v>
      </c>
      <c r="F27" s="277">
        <v>750000</v>
      </c>
      <c r="G27" s="242">
        <f>F27*E27</f>
        <v>2250000</v>
      </c>
      <c r="H27" s="243">
        <v>15000</v>
      </c>
      <c r="I27" s="244">
        <f>H27*E27</f>
        <v>45000</v>
      </c>
      <c r="J27" s="245">
        <f>I27+G27</f>
        <v>2295000</v>
      </c>
    </row>
    <row r="28" spans="1:10" s="150" customFormat="1" ht="24" customHeight="1" x14ac:dyDescent="0.2">
      <c r="A28" s="151"/>
      <c r="B28" s="152">
        <f>B27+0.1</f>
        <v>3.2</v>
      </c>
      <c r="C28" s="153" t="s">
        <v>61</v>
      </c>
      <c r="D28" s="154" t="s">
        <v>56</v>
      </c>
      <c r="E28" s="173">
        <v>3</v>
      </c>
      <c r="F28" s="277">
        <v>950000</v>
      </c>
      <c r="G28" s="242">
        <f>F28*E28</f>
        <v>2850000</v>
      </c>
      <c r="H28" s="243">
        <v>15000</v>
      </c>
      <c r="I28" s="244">
        <f>H28*E28</f>
        <v>45000</v>
      </c>
      <c r="J28" s="245">
        <f>I28+G28</f>
        <v>2895000</v>
      </c>
    </row>
    <row r="29" spans="1:10" s="150" customFormat="1" ht="51" x14ac:dyDescent="0.2">
      <c r="A29" s="166">
        <f>A26+1</f>
        <v>4</v>
      </c>
      <c r="B29" s="167"/>
      <c r="C29" s="168" t="s">
        <v>87</v>
      </c>
      <c r="D29" s="169"/>
      <c r="E29" s="174"/>
      <c r="F29" s="181"/>
      <c r="G29" s="182"/>
      <c r="H29" s="184"/>
      <c r="I29" s="182"/>
      <c r="J29" s="178"/>
    </row>
    <row r="30" spans="1:10" s="150" customFormat="1" ht="24" customHeight="1" x14ac:dyDescent="0.2">
      <c r="A30" s="151"/>
      <c r="B30" s="152">
        <f>A29+0.1</f>
        <v>4.0999999999999996</v>
      </c>
      <c r="C30" s="163" t="s">
        <v>49</v>
      </c>
      <c r="D30" s="54"/>
      <c r="E30" s="55"/>
      <c r="F30" s="56"/>
      <c r="G30" s="57"/>
      <c r="H30" s="185"/>
      <c r="I30" s="57"/>
      <c r="J30" s="177"/>
    </row>
    <row r="31" spans="1:10" s="150" customFormat="1" ht="24" customHeight="1" x14ac:dyDescent="0.2">
      <c r="A31" s="151"/>
      <c r="B31" s="152" t="s">
        <v>21</v>
      </c>
      <c r="C31" s="70" t="s">
        <v>62</v>
      </c>
      <c r="D31" s="165" t="s">
        <v>56</v>
      </c>
      <c r="E31" s="175">
        <v>24</v>
      </c>
      <c r="F31" s="241">
        <v>7250</v>
      </c>
      <c r="G31" s="242">
        <f>F31*E31</f>
        <v>174000</v>
      </c>
      <c r="H31" s="243">
        <v>1000</v>
      </c>
      <c r="I31" s="244">
        <f>H31*E31</f>
        <v>24000</v>
      </c>
      <c r="J31" s="245">
        <f>I31+G31</f>
        <v>198000</v>
      </c>
    </row>
    <row r="32" spans="1:10" s="150" customFormat="1" ht="24" customHeight="1" x14ac:dyDescent="0.2">
      <c r="A32" s="151"/>
      <c r="B32" s="152">
        <f>B30+0.1</f>
        <v>4.1999999999999993</v>
      </c>
      <c r="C32" s="163" t="s">
        <v>50</v>
      </c>
      <c r="D32" s="54"/>
      <c r="E32" s="55"/>
      <c r="F32" s="56"/>
      <c r="G32" s="57"/>
      <c r="H32" s="185"/>
      <c r="I32" s="57"/>
      <c r="J32" s="177"/>
    </row>
    <row r="33" spans="1:10" s="150" customFormat="1" ht="24" customHeight="1" thickBot="1" x14ac:dyDescent="0.25">
      <c r="A33" s="151"/>
      <c r="B33" s="152" t="s">
        <v>21</v>
      </c>
      <c r="C33" s="70" t="s">
        <v>62</v>
      </c>
      <c r="D33" s="165" t="s">
        <v>56</v>
      </c>
      <c r="E33" s="175">
        <f>E31/4</f>
        <v>6</v>
      </c>
      <c r="F33" s="241">
        <v>6900</v>
      </c>
      <c r="G33" s="242">
        <f>F33*E33</f>
        <v>41400</v>
      </c>
      <c r="H33" s="243">
        <v>1000</v>
      </c>
      <c r="I33" s="244">
        <f>H33*E33</f>
        <v>6000</v>
      </c>
      <c r="J33" s="245">
        <f>I33+G33</f>
        <v>47400</v>
      </c>
    </row>
    <row r="34" spans="1:10" s="150" customFormat="1" ht="24" customHeight="1" x14ac:dyDescent="0.2">
      <c r="A34" s="206"/>
      <c r="B34" s="207">
        <f>B32+0.1</f>
        <v>4.2999999999999989</v>
      </c>
      <c r="C34" s="208" t="s">
        <v>23</v>
      </c>
      <c r="D34" s="209"/>
      <c r="E34" s="210"/>
      <c r="F34" s="211"/>
      <c r="G34" s="212"/>
      <c r="H34" s="213"/>
      <c r="I34" s="212"/>
      <c r="J34" s="214"/>
    </row>
    <row r="35" spans="1:10" s="150" customFormat="1" ht="24" customHeight="1" x14ac:dyDescent="0.2">
      <c r="A35" s="151"/>
      <c r="B35" s="152" t="s">
        <v>21</v>
      </c>
      <c r="C35" s="70" t="s">
        <v>62</v>
      </c>
      <c r="D35" s="165" t="s">
        <v>56</v>
      </c>
      <c r="E35" s="175">
        <f>E33</f>
        <v>6</v>
      </c>
      <c r="F35" s="241">
        <v>17500</v>
      </c>
      <c r="G35" s="242">
        <f>F35*E35</f>
        <v>105000</v>
      </c>
      <c r="H35" s="243">
        <v>1500</v>
      </c>
      <c r="I35" s="244">
        <f>H35*E35</f>
        <v>9000</v>
      </c>
      <c r="J35" s="245">
        <f>I35+G35</f>
        <v>114000</v>
      </c>
    </row>
    <row r="36" spans="1:10" s="150" customFormat="1" ht="24" customHeight="1" x14ac:dyDescent="0.2">
      <c r="A36" s="151"/>
      <c r="B36" s="152">
        <f>B34+0.1</f>
        <v>4.3999999999999986</v>
      </c>
      <c r="C36" s="163" t="s">
        <v>51</v>
      </c>
      <c r="D36" s="54"/>
      <c r="E36" s="55"/>
      <c r="F36" s="56"/>
      <c r="G36" s="57"/>
      <c r="H36" s="185"/>
      <c r="I36" s="57"/>
      <c r="J36" s="177"/>
    </row>
    <row r="37" spans="1:10" s="150" customFormat="1" ht="24" customHeight="1" x14ac:dyDescent="0.2">
      <c r="A37" s="151"/>
      <c r="B37" s="152" t="s">
        <v>21</v>
      </c>
      <c r="C37" s="70" t="s">
        <v>62</v>
      </c>
      <c r="D37" s="165" t="s">
        <v>56</v>
      </c>
      <c r="E37" s="175">
        <f>E35*2</f>
        <v>12</v>
      </c>
      <c r="F37" s="241">
        <v>7500</v>
      </c>
      <c r="G37" s="242">
        <f>F37*E37</f>
        <v>90000</v>
      </c>
      <c r="H37" s="243">
        <v>1000</v>
      </c>
      <c r="I37" s="244">
        <f>H37*E37</f>
        <v>12000</v>
      </c>
      <c r="J37" s="245">
        <f>I37+G37</f>
        <v>102000</v>
      </c>
    </row>
    <row r="38" spans="1:10" s="150" customFormat="1" ht="24" customHeight="1" x14ac:dyDescent="0.2">
      <c r="A38" s="151"/>
      <c r="B38" s="152">
        <f>B36+0.1</f>
        <v>4.4999999999999982</v>
      </c>
      <c r="C38" s="163" t="s">
        <v>52</v>
      </c>
      <c r="D38" s="54"/>
      <c r="E38" s="55"/>
      <c r="F38" s="56"/>
      <c r="G38" s="57"/>
      <c r="H38" s="185"/>
      <c r="I38" s="57"/>
      <c r="J38" s="177"/>
    </row>
    <row r="39" spans="1:10" s="150" customFormat="1" ht="24" customHeight="1" x14ac:dyDescent="0.2">
      <c r="A39" s="151"/>
      <c r="B39" s="152" t="s">
        <v>21</v>
      </c>
      <c r="C39" s="70" t="s">
        <v>62</v>
      </c>
      <c r="D39" s="165" t="s">
        <v>56</v>
      </c>
      <c r="E39" s="175">
        <f>E35</f>
        <v>6</v>
      </c>
      <c r="F39" s="241">
        <v>57000</v>
      </c>
      <c r="G39" s="242">
        <f>F39*E39</f>
        <v>342000</v>
      </c>
      <c r="H39" s="243">
        <v>1500</v>
      </c>
      <c r="I39" s="244">
        <f>H39*E39</f>
        <v>9000</v>
      </c>
      <c r="J39" s="245">
        <f>I39+G39</f>
        <v>351000</v>
      </c>
    </row>
    <row r="40" spans="1:10" s="150" customFormat="1" ht="24" customHeight="1" x14ac:dyDescent="0.2">
      <c r="A40" s="151"/>
      <c r="B40" s="152">
        <f>B38+0.1</f>
        <v>4.5999999999999979</v>
      </c>
      <c r="C40" s="164" t="s">
        <v>53</v>
      </c>
      <c r="D40" s="165" t="s">
        <v>56</v>
      </c>
      <c r="E40" s="175">
        <f>SUM(E39:E39)</f>
        <v>6</v>
      </c>
      <c r="F40" s="241">
        <v>17000</v>
      </c>
      <c r="G40" s="242">
        <f>F40*E40</f>
        <v>102000</v>
      </c>
      <c r="H40" s="243">
        <v>1000</v>
      </c>
      <c r="I40" s="244">
        <f>H40*E40</f>
        <v>6000</v>
      </c>
      <c r="J40" s="245">
        <f>I40+G40</f>
        <v>108000</v>
      </c>
    </row>
    <row r="41" spans="1:10" s="1" customFormat="1" ht="114.75" x14ac:dyDescent="0.2">
      <c r="A41" s="88">
        <f>A29+1</f>
        <v>5</v>
      </c>
      <c r="B41" s="89"/>
      <c r="C41" s="60" t="s">
        <v>88</v>
      </c>
      <c r="D41" s="48"/>
      <c r="E41" s="49"/>
      <c r="F41" s="90"/>
      <c r="G41" s="91"/>
      <c r="H41" s="92"/>
      <c r="I41" s="91"/>
      <c r="J41" s="93"/>
    </row>
    <row r="42" spans="1:10" s="96" customFormat="1" ht="24" customHeight="1" x14ac:dyDescent="0.2">
      <c r="A42" s="94"/>
      <c r="B42" s="95">
        <f>A41+0.1</f>
        <v>5.0999999999999996</v>
      </c>
      <c r="C42" s="70" t="s">
        <v>62</v>
      </c>
      <c r="D42" s="71" t="s">
        <v>29</v>
      </c>
      <c r="E42" s="72">
        <v>100</v>
      </c>
      <c r="F42" s="241">
        <v>2300</v>
      </c>
      <c r="G42" s="242">
        <f>F42*E42</f>
        <v>230000</v>
      </c>
      <c r="H42" s="243">
        <v>650</v>
      </c>
      <c r="I42" s="244">
        <f>H42*E42</f>
        <v>65000</v>
      </c>
      <c r="J42" s="245">
        <f>I42+G42</f>
        <v>295000</v>
      </c>
    </row>
    <row r="43" spans="1:10" s="96" customFormat="1" ht="24" customHeight="1" x14ac:dyDescent="0.2">
      <c r="A43" s="94"/>
      <c r="B43" s="98">
        <f t="shared" ref="B43:B44" si="0">B42+0.1</f>
        <v>5.1999999999999993</v>
      </c>
      <c r="C43" s="70" t="s">
        <v>63</v>
      </c>
      <c r="D43" s="85" t="s">
        <v>29</v>
      </c>
      <c r="E43" s="86">
        <v>15</v>
      </c>
      <c r="F43" s="241">
        <v>2880</v>
      </c>
      <c r="G43" s="242">
        <f>F43*E43</f>
        <v>43200</v>
      </c>
      <c r="H43" s="243">
        <v>750</v>
      </c>
      <c r="I43" s="244">
        <f>H43*E43</f>
        <v>11250</v>
      </c>
      <c r="J43" s="245">
        <f>I43+G43</f>
        <v>54450</v>
      </c>
    </row>
    <row r="44" spans="1:10" s="96" customFormat="1" ht="24" customHeight="1" thickBot="1" x14ac:dyDescent="0.25">
      <c r="A44" s="215"/>
      <c r="B44" s="231">
        <f t="shared" si="0"/>
        <v>5.2999999999999989</v>
      </c>
      <c r="C44" s="205" t="s">
        <v>93</v>
      </c>
      <c r="D44" s="193" t="s">
        <v>29</v>
      </c>
      <c r="E44" s="194">
        <v>40</v>
      </c>
      <c r="F44" s="252">
        <v>4340</v>
      </c>
      <c r="G44" s="253">
        <f>F44*E44</f>
        <v>173600</v>
      </c>
      <c r="H44" s="254">
        <v>820</v>
      </c>
      <c r="I44" s="255">
        <f>H44*E44</f>
        <v>32800</v>
      </c>
      <c r="J44" s="256">
        <f>I44+G44</f>
        <v>206400</v>
      </c>
    </row>
    <row r="45" spans="1:10" s="1" customFormat="1" ht="90.75" x14ac:dyDescent="0.2">
      <c r="A45" s="232">
        <f>A41+1</f>
        <v>6</v>
      </c>
      <c r="B45" s="233"/>
      <c r="C45" s="217" t="s">
        <v>66</v>
      </c>
      <c r="D45" s="218"/>
      <c r="E45" s="219"/>
      <c r="F45" s="220"/>
      <c r="G45" s="221"/>
      <c r="H45" s="234"/>
      <c r="I45" s="235"/>
      <c r="J45" s="236"/>
    </row>
    <row r="46" spans="1:10" s="2" customFormat="1" ht="24" customHeight="1" x14ac:dyDescent="0.2">
      <c r="A46" s="16"/>
      <c r="B46" s="97">
        <f>A45+0.1</f>
        <v>6.1</v>
      </c>
      <c r="C46" s="70" t="str">
        <f>C42</f>
        <v xml:space="preserve">25mm dia </v>
      </c>
      <c r="D46" s="71" t="s">
        <v>29</v>
      </c>
      <c r="E46" s="72">
        <v>15</v>
      </c>
      <c r="F46" s="241">
        <v>1150</v>
      </c>
      <c r="G46" s="242">
        <f>F46*E46</f>
        <v>17250</v>
      </c>
      <c r="H46" s="243">
        <v>200</v>
      </c>
      <c r="I46" s="244">
        <f>H46*E46</f>
        <v>3000</v>
      </c>
      <c r="J46" s="245">
        <f>I46+G46</f>
        <v>20250</v>
      </c>
    </row>
    <row r="47" spans="1:10" s="2" customFormat="1" ht="76.5" x14ac:dyDescent="0.2">
      <c r="A47" s="99">
        <f>A45+1</f>
        <v>7</v>
      </c>
      <c r="B47" s="100"/>
      <c r="C47" s="60" t="s">
        <v>30</v>
      </c>
      <c r="D47" s="61"/>
      <c r="E47" s="62"/>
      <c r="F47" s="63"/>
      <c r="G47" s="64"/>
      <c r="H47" s="65"/>
      <c r="I47" s="66"/>
      <c r="J47" s="67"/>
    </row>
    <row r="48" spans="1:10" s="96" customFormat="1" ht="24" customHeight="1" x14ac:dyDescent="0.2">
      <c r="A48" s="94"/>
      <c r="B48" s="101">
        <f>A47+0.1</f>
        <v>7.1</v>
      </c>
      <c r="C48" s="70" t="str">
        <f>C46</f>
        <v xml:space="preserve">25mm dia </v>
      </c>
      <c r="D48" s="71" t="s">
        <v>29</v>
      </c>
      <c r="E48" s="72">
        <v>40</v>
      </c>
      <c r="F48" s="241">
        <v>1450</v>
      </c>
      <c r="G48" s="242">
        <f>F48*E48</f>
        <v>58000</v>
      </c>
      <c r="H48" s="243">
        <v>200</v>
      </c>
      <c r="I48" s="244">
        <f>H48*E48</f>
        <v>8000</v>
      </c>
      <c r="J48" s="245">
        <f>I48+G48</f>
        <v>66000</v>
      </c>
    </row>
    <row r="49" spans="1:12" s="96" customFormat="1" ht="24" customHeight="1" x14ac:dyDescent="0.2">
      <c r="A49" s="94"/>
      <c r="B49" s="101">
        <f>B48+0.1</f>
        <v>7.1999999999999993</v>
      </c>
      <c r="C49" s="70" t="s">
        <v>63</v>
      </c>
      <c r="D49" s="71" t="s">
        <v>29</v>
      </c>
      <c r="E49" s="72">
        <v>20</v>
      </c>
      <c r="F49" s="241">
        <v>1700</v>
      </c>
      <c r="G49" s="242">
        <f>F49*E49</f>
        <v>34000</v>
      </c>
      <c r="H49" s="243">
        <v>200</v>
      </c>
      <c r="I49" s="244">
        <f>H49*E49</f>
        <v>4000</v>
      </c>
      <c r="J49" s="245">
        <f>I49+G49</f>
        <v>38000</v>
      </c>
    </row>
    <row r="50" spans="1:12" s="2" customFormat="1" ht="76.5" x14ac:dyDescent="0.2">
      <c r="A50" s="73">
        <f>A47+1</f>
        <v>8</v>
      </c>
      <c r="B50" s="102"/>
      <c r="C50" s="60" t="s">
        <v>54</v>
      </c>
      <c r="D50" s="48"/>
      <c r="E50" s="49"/>
      <c r="F50" s="90"/>
      <c r="G50" s="91"/>
      <c r="H50" s="92"/>
      <c r="I50" s="91"/>
      <c r="J50" s="67"/>
    </row>
    <row r="51" spans="1:12" s="2" customFormat="1" ht="24" customHeight="1" x14ac:dyDescent="0.2">
      <c r="A51" s="16"/>
      <c r="B51" s="103">
        <f>A50+0.1</f>
        <v>8.1</v>
      </c>
      <c r="C51" s="70" t="s">
        <v>31</v>
      </c>
      <c r="D51" s="71" t="s">
        <v>39</v>
      </c>
      <c r="E51" s="72">
        <v>1</v>
      </c>
      <c r="F51" s="241">
        <v>268305.59999999998</v>
      </c>
      <c r="G51" s="242">
        <f t="shared" ref="G51:G58" si="1">F51*E51</f>
        <v>268305.59999999998</v>
      </c>
      <c r="H51" s="243">
        <v>2500</v>
      </c>
      <c r="I51" s="244">
        <f t="shared" ref="I51:I58" si="2">H51*E51</f>
        <v>2500</v>
      </c>
      <c r="J51" s="245">
        <f t="shared" ref="J51:J58" si="3">I51+G51</f>
        <v>270805.59999999998</v>
      </c>
      <c r="K51" s="251"/>
      <c r="L51" s="251"/>
    </row>
    <row r="52" spans="1:12" s="2" customFormat="1" ht="24" customHeight="1" x14ac:dyDescent="0.2">
      <c r="A52" s="16"/>
      <c r="B52" s="103">
        <f t="shared" ref="B52:B54" si="4">B51+0.1</f>
        <v>8.1999999999999993</v>
      </c>
      <c r="C52" s="70" t="s">
        <v>32</v>
      </c>
      <c r="D52" s="71" t="s">
        <v>39</v>
      </c>
      <c r="E52" s="72">
        <v>1</v>
      </c>
      <c r="F52" s="241">
        <v>273969.59999999998</v>
      </c>
      <c r="G52" s="242">
        <f t="shared" si="1"/>
        <v>273969.59999999998</v>
      </c>
      <c r="H52" s="243">
        <v>2500</v>
      </c>
      <c r="I52" s="244">
        <f t="shared" si="2"/>
        <v>2500</v>
      </c>
      <c r="J52" s="245">
        <f t="shared" si="3"/>
        <v>276469.59999999998</v>
      </c>
      <c r="K52" s="251"/>
      <c r="L52" s="251"/>
    </row>
    <row r="53" spans="1:12" s="2" customFormat="1" ht="24" customHeight="1" x14ac:dyDescent="0.2">
      <c r="A53" s="16"/>
      <c r="B53" s="103">
        <f t="shared" si="4"/>
        <v>8.2999999999999989</v>
      </c>
      <c r="C53" s="104" t="s">
        <v>33</v>
      </c>
      <c r="D53" s="71" t="s">
        <v>39</v>
      </c>
      <c r="E53" s="86">
        <v>1</v>
      </c>
      <c r="F53" s="241">
        <v>273969.59999999998</v>
      </c>
      <c r="G53" s="242">
        <f t="shared" si="1"/>
        <v>273969.59999999998</v>
      </c>
      <c r="H53" s="243">
        <v>2500</v>
      </c>
      <c r="I53" s="244">
        <f t="shared" si="2"/>
        <v>2500</v>
      </c>
      <c r="J53" s="245">
        <f t="shared" si="3"/>
        <v>276469.59999999998</v>
      </c>
      <c r="K53" s="251"/>
      <c r="L53" s="251"/>
    </row>
    <row r="54" spans="1:12" s="2" customFormat="1" ht="24" customHeight="1" x14ac:dyDescent="0.2">
      <c r="A54" s="16"/>
      <c r="B54" s="103">
        <f t="shared" si="4"/>
        <v>8.3999999999999986</v>
      </c>
      <c r="C54" s="104" t="s">
        <v>34</v>
      </c>
      <c r="D54" s="157" t="s">
        <v>56</v>
      </c>
      <c r="E54" s="86">
        <v>1</v>
      </c>
      <c r="F54" s="241">
        <v>279633.59999999998</v>
      </c>
      <c r="G54" s="242">
        <f t="shared" si="1"/>
        <v>279633.59999999998</v>
      </c>
      <c r="H54" s="243">
        <v>2500</v>
      </c>
      <c r="I54" s="244">
        <f t="shared" si="2"/>
        <v>2500</v>
      </c>
      <c r="J54" s="245">
        <f t="shared" si="3"/>
        <v>282133.59999999998</v>
      </c>
      <c r="K54" s="251"/>
      <c r="L54" s="251"/>
    </row>
    <row r="55" spans="1:12" s="2" customFormat="1" ht="24" customHeight="1" x14ac:dyDescent="0.2">
      <c r="A55" s="16"/>
      <c r="B55" s="103">
        <v>8.5</v>
      </c>
      <c r="C55" s="104" t="s">
        <v>35</v>
      </c>
      <c r="D55" s="157" t="s">
        <v>56</v>
      </c>
      <c r="E55" s="86">
        <v>1</v>
      </c>
      <c r="F55" s="241">
        <v>279633.59999999998</v>
      </c>
      <c r="G55" s="242">
        <f t="shared" si="1"/>
        <v>279633.59999999998</v>
      </c>
      <c r="H55" s="243">
        <v>2500</v>
      </c>
      <c r="I55" s="244">
        <f t="shared" si="2"/>
        <v>2500</v>
      </c>
      <c r="J55" s="245">
        <f t="shared" si="3"/>
        <v>282133.59999999998</v>
      </c>
      <c r="K55" s="251"/>
      <c r="L55" s="251"/>
    </row>
    <row r="56" spans="1:12" s="2" customFormat="1" ht="24" customHeight="1" x14ac:dyDescent="0.2">
      <c r="A56" s="16"/>
      <c r="B56" s="103">
        <v>8.6</v>
      </c>
      <c r="C56" s="104" t="s">
        <v>94</v>
      </c>
      <c r="D56" s="157" t="s">
        <v>56</v>
      </c>
      <c r="E56" s="86">
        <v>1</v>
      </c>
      <c r="F56" s="241">
        <v>279633.59999999998</v>
      </c>
      <c r="G56" s="242">
        <f t="shared" si="1"/>
        <v>279633.59999999998</v>
      </c>
      <c r="H56" s="243">
        <v>2500</v>
      </c>
      <c r="I56" s="244">
        <f t="shared" si="2"/>
        <v>2500</v>
      </c>
      <c r="J56" s="245">
        <f t="shared" si="3"/>
        <v>282133.59999999998</v>
      </c>
      <c r="K56" s="251"/>
      <c r="L56" s="251"/>
    </row>
    <row r="57" spans="1:12" s="2" customFormat="1" ht="24" customHeight="1" x14ac:dyDescent="0.2">
      <c r="A57" s="16"/>
      <c r="B57" s="103">
        <v>8.6999999999999993</v>
      </c>
      <c r="C57" s="104" t="s">
        <v>95</v>
      </c>
      <c r="D57" s="157" t="s">
        <v>56</v>
      </c>
      <c r="E57" s="86">
        <v>1</v>
      </c>
      <c r="F57" s="241">
        <v>279633.59999999998</v>
      </c>
      <c r="G57" s="242">
        <f t="shared" si="1"/>
        <v>279633.59999999998</v>
      </c>
      <c r="H57" s="243">
        <v>2500</v>
      </c>
      <c r="I57" s="244">
        <f t="shared" si="2"/>
        <v>2500</v>
      </c>
      <c r="J57" s="245">
        <f t="shared" si="3"/>
        <v>282133.59999999998</v>
      </c>
      <c r="K57" s="251"/>
      <c r="L57" s="251"/>
    </row>
    <row r="58" spans="1:12" s="2" customFormat="1" ht="24" customHeight="1" x14ac:dyDescent="0.2">
      <c r="A58" s="16"/>
      <c r="B58" s="103">
        <v>8.8000000000000007</v>
      </c>
      <c r="C58" s="104" t="s">
        <v>96</v>
      </c>
      <c r="D58" s="157" t="s">
        <v>56</v>
      </c>
      <c r="E58" s="86">
        <v>1</v>
      </c>
      <c r="F58" s="241">
        <v>279633.59999999998</v>
      </c>
      <c r="G58" s="242">
        <f t="shared" si="1"/>
        <v>279633.59999999998</v>
      </c>
      <c r="H58" s="243">
        <v>2500</v>
      </c>
      <c r="I58" s="244">
        <f t="shared" si="2"/>
        <v>2500</v>
      </c>
      <c r="J58" s="245">
        <f t="shared" si="3"/>
        <v>282133.59999999998</v>
      </c>
      <c r="K58" s="251"/>
      <c r="L58" s="251"/>
    </row>
    <row r="59" spans="1:12" s="2" customFormat="1" ht="24" customHeight="1" x14ac:dyDescent="0.2">
      <c r="A59" s="16"/>
      <c r="B59" s="103">
        <v>8.9</v>
      </c>
      <c r="C59" s="104" t="s">
        <v>97</v>
      </c>
      <c r="D59" s="157" t="s">
        <v>56</v>
      </c>
      <c r="E59" s="86">
        <v>1</v>
      </c>
      <c r="F59" s="241">
        <v>279633.59999999998</v>
      </c>
      <c r="G59" s="242">
        <f t="shared" ref="G59:G84" si="5">F59*E59</f>
        <v>279633.59999999998</v>
      </c>
      <c r="H59" s="243">
        <v>2500</v>
      </c>
      <c r="I59" s="244">
        <f t="shared" ref="I59:I84" si="6">H59*E59</f>
        <v>2500</v>
      </c>
      <c r="J59" s="245">
        <f t="shared" ref="J59:J84" si="7">I59+G59</f>
        <v>282133.59999999998</v>
      </c>
      <c r="K59" s="251"/>
      <c r="L59" s="251"/>
    </row>
    <row r="60" spans="1:12" s="2" customFormat="1" ht="24" customHeight="1" x14ac:dyDescent="0.2">
      <c r="A60" s="16"/>
      <c r="B60" s="189">
        <v>8.1</v>
      </c>
      <c r="C60" s="104" t="s">
        <v>98</v>
      </c>
      <c r="D60" s="157" t="s">
        <v>56</v>
      </c>
      <c r="E60" s="86">
        <v>1</v>
      </c>
      <c r="F60" s="241">
        <v>285297.59999999998</v>
      </c>
      <c r="G60" s="242">
        <f t="shared" si="5"/>
        <v>285297.59999999998</v>
      </c>
      <c r="H60" s="243">
        <v>2500</v>
      </c>
      <c r="I60" s="244">
        <f t="shared" si="6"/>
        <v>2500</v>
      </c>
      <c r="J60" s="245">
        <f t="shared" si="7"/>
        <v>287797.59999999998</v>
      </c>
      <c r="K60" s="251"/>
      <c r="L60" s="251"/>
    </row>
    <row r="61" spans="1:12" s="2" customFormat="1" ht="24" customHeight="1" thickBot="1" x14ac:dyDescent="0.25">
      <c r="A61" s="225"/>
      <c r="B61" s="240">
        <v>8.11</v>
      </c>
      <c r="C61" s="262" t="s">
        <v>99</v>
      </c>
      <c r="D61" s="193" t="s">
        <v>56</v>
      </c>
      <c r="E61" s="194">
        <v>2</v>
      </c>
      <c r="F61" s="252">
        <v>279633.59999999998</v>
      </c>
      <c r="G61" s="253">
        <f t="shared" si="5"/>
        <v>559267.19999999995</v>
      </c>
      <c r="H61" s="254">
        <v>2500</v>
      </c>
      <c r="I61" s="255">
        <f t="shared" si="6"/>
        <v>5000</v>
      </c>
      <c r="J61" s="256">
        <f t="shared" si="7"/>
        <v>564267.19999999995</v>
      </c>
      <c r="K61" s="251"/>
      <c r="L61" s="251"/>
    </row>
    <row r="62" spans="1:12" s="2" customFormat="1" ht="24" customHeight="1" x14ac:dyDescent="0.2">
      <c r="A62" s="16"/>
      <c r="B62" s="189">
        <v>8.1199999999999992</v>
      </c>
      <c r="C62" s="70" t="s">
        <v>100</v>
      </c>
      <c r="D62" s="61" t="s">
        <v>56</v>
      </c>
      <c r="E62" s="72">
        <v>3</v>
      </c>
      <c r="F62" s="241">
        <v>285297.59999999998</v>
      </c>
      <c r="G62" s="242">
        <f t="shared" si="5"/>
        <v>855892.79999999993</v>
      </c>
      <c r="H62" s="243">
        <v>2500</v>
      </c>
      <c r="I62" s="244">
        <f t="shared" si="6"/>
        <v>7500</v>
      </c>
      <c r="J62" s="245">
        <f t="shared" si="7"/>
        <v>863392.79999999993</v>
      </c>
      <c r="K62" s="251"/>
      <c r="L62" s="251"/>
    </row>
    <row r="63" spans="1:12" s="2" customFormat="1" ht="24" customHeight="1" x14ac:dyDescent="0.2">
      <c r="A63" s="16"/>
      <c r="B63" s="189">
        <v>8.1300000000000008</v>
      </c>
      <c r="C63" s="104" t="s">
        <v>101</v>
      </c>
      <c r="D63" s="157" t="s">
        <v>56</v>
      </c>
      <c r="E63" s="86">
        <v>1</v>
      </c>
      <c r="F63" s="241">
        <v>285297.59999999998</v>
      </c>
      <c r="G63" s="242">
        <f t="shared" si="5"/>
        <v>285297.59999999998</v>
      </c>
      <c r="H63" s="243">
        <v>2500</v>
      </c>
      <c r="I63" s="244">
        <f t="shared" si="6"/>
        <v>2500</v>
      </c>
      <c r="J63" s="245">
        <f t="shared" si="7"/>
        <v>287797.59999999998</v>
      </c>
      <c r="K63" s="251"/>
      <c r="L63" s="251"/>
    </row>
    <row r="64" spans="1:12" s="2" customFormat="1" ht="24" customHeight="1" x14ac:dyDescent="0.2">
      <c r="A64" s="16"/>
      <c r="B64" s="189">
        <v>8.14</v>
      </c>
      <c r="C64" s="104" t="s">
        <v>102</v>
      </c>
      <c r="D64" s="157" t="s">
        <v>56</v>
      </c>
      <c r="E64" s="86">
        <v>4</v>
      </c>
      <c r="F64" s="241">
        <v>285297.59999999998</v>
      </c>
      <c r="G64" s="242">
        <f t="shared" si="5"/>
        <v>1141190.3999999999</v>
      </c>
      <c r="H64" s="243">
        <v>2500</v>
      </c>
      <c r="I64" s="244">
        <f t="shared" si="6"/>
        <v>10000</v>
      </c>
      <c r="J64" s="245">
        <f t="shared" si="7"/>
        <v>1151190.3999999999</v>
      </c>
      <c r="K64" s="251"/>
      <c r="L64" s="251"/>
    </row>
    <row r="65" spans="1:12" s="2" customFormat="1" ht="24" customHeight="1" x14ac:dyDescent="0.2">
      <c r="A65" s="16"/>
      <c r="B65" s="189">
        <v>8.1519999999999992</v>
      </c>
      <c r="C65" s="104" t="s">
        <v>103</v>
      </c>
      <c r="D65" s="157" t="s">
        <v>56</v>
      </c>
      <c r="E65" s="86">
        <v>1</v>
      </c>
      <c r="F65" s="241">
        <v>285297.59999999998</v>
      </c>
      <c r="G65" s="242">
        <f t="shared" si="5"/>
        <v>285297.59999999998</v>
      </c>
      <c r="H65" s="243">
        <v>2500</v>
      </c>
      <c r="I65" s="244">
        <f t="shared" si="6"/>
        <v>2500</v>
      </c>
      <c r="J65" s="245">
        <f t="shared" si="7"/>
        <v>287797.59999999998</v>
      </c>
      <c r="K65" s="251"/>
      <c r="L65" s="251"/>
    </row>
    <row r="66" spans="1:12" s="2" customFormat="1" ht="24" customHeight="1" x14ac:dyDescent="0.2">
      <c r="A66" s="16"/>
      <c r="B66" s="189">
        <v>8.16</v>
      </c>
      <c r="C66" s="104" t="s">
        <v>104</v>
      </c>
      <c r="D66" s="157" t="s">
        <v>56</v>
      </c>
      <c r="E66" s="86">
        <v>1</v>
      </c>
      <c r="F66" s="241">
        <v>285297.59999999998</v>
      </c>
      <c r="G66" s="242">
        <f t="shared" si="5"/>
        <v>285297.59999999998</v>
      </c>
      <c r="H66" s="243">
        <v>2500</v>
      </c>
      <c r="I66" s="244">
        <f t="shared" si="6"/>
        <v>2500</v>
      </c>
      <c r="J66" s="245">
        <f t="shared" si="7"/>
        <v>287797.59999999998</v>
      </c>
      <c r="K66" s="251"/>
      <c r="L66" s="251"/>
    </row>
    <row r="67" spans="1:12" s="2" customFormat="1" ht="24" customHeight="1" x14ac:dyDescent="0.2">
      <c r="A67" s="16"/>
      <c r="B67" s="189">
        <v>8.17</v>
      </c>
      <c r="C67" s="104" t="s">
        <v>105</v>
      </c>
      <c r="D67" s="157" t="s">
        <v>56</v>
      </c>
      <c r="E67" s="86">
        <v>1</v>
      </c>
      <c r="F67" s="241">
        <v>290961.59999999998</v>
      </c>
      <c r="G67" s="242">
        <f t="shared" si="5"/>
        <v>290961.59999999998</v>
      </c>
      <c r="H67" s="243">
        <v>2500</v>
      </c>
      <c r="I67" s="244">
        <f t="shared" si="6"/>
        <v>2500</v>
      </c>
      <c r="J67" s="245">
        <f t="shared" si="7"/>
        <v>293461.59999999998</v>
      </c>
      <c r="K67" s="251"/>
      <c r="L67" s="251"/>
    </row>
    <row r="68" spans="1:12" s="2" customFormat="1" ht="24" customHeight="1" x14ac:dyDescent="0.2">
      <c r="A68" s="16"/>
      <c r="B68" s="189">
        <v>8.18</v>
      </c>
      <c r="C68" s="104" t="s">
        <v>106</v>
      </c>
      <c r="D68" s="157" t="s">
        <v>56</v>
      </c>
      <c r="E68" s="86">
        <v>4</v>
      </c>
      <c r="F68" s="241">
        <v>290961.59999999998</v>
      </c>
      <c r="G68" s="242">
        <f t="shared" si="5"/>
        <v>1163846.3999999999</v>
      </c>
      <c r="H68" s="243">
        <v>2500</v>
      </c>
      <c r="I68" s="244">
        <f t="shared" si="6"/>
        <v>10000</v>
      </c>
      <c r="J68" s="245">
        <f t="shared" si="7"/>
        <v>1173846.3999999999</v>
      </c>
      <c r="K68" s="251"/>
      <c r="L68" s="251"/>
    </row>
    <row r="69" spans="1:12" s="2" customFormat="1" ht="24" customHeight="1" x14ac:dyDescent="0.2">
      <c r="A69" s="16"/>
      <c r="B69" s="189">
        <v>8.19</v>
      </c>
      <c r="C69" s="104" t="s">
        <v>107</v>
      </c>
      <c r="D69" s="157" t="s">
        <v>56</v>
      </c>
      <c r="E69" s="86">
        <v>1</v>
      </c>
      <c r="F69" s="241">
        <v>290961.59999999998</v>
      </c>
      <c r="G69" s="242">
        <f t="shared" si="5"/>
        <v>290961.59999999998</v>
      </c>
      <c r="H69" s="243">
        <v>2500</v>
      </c>
      <c r="I69" s="244">
        <f t="shared" si="6"/>
        <v>2500</v>
      </c>
      <c r="J69" s="245">
        <f t="shared" si="7"/>
        <v>293461.59999999998</v>
      </c>
      <c r="K69" s="251"/>
      <c r="L69" s="251"/>
    </row>
    <row r="70" spans="1:12" s="2" customFormat="1" ht="24" customHeight="1" x14ac:dyDescent="0.2">
      <c r="A70" s="16"/>
      <c r="B70" s="189">
        <v>8.1999999999999993</v>
      </c>
      <c r="C70" s="104" t="s">
        <v>108</v>
      </c>
      <c r="D70" s="157" t="s">
        <v>56</v>
      </c>
      <c r="E70" s="86">
        <v>2</v>
      </c>
      <c r="F70" s="241">
        <v>290961.59999999998</v>
      </c>
      <c r="G70" s="242">
        <f t="shared" si="5"/>
        <v>581923.19999999995</v>
      </c>
      <c r="H70" s="243">
        <v>2500</v>
      </c>
      <c r="I70" s="244">
        <f t="shared" si="6"/>
        <v>5000</v>
      </c>
      <c r="J70" s="245">
        <f t="shared" si="7"/>
        <v>586923.19999999995</v>
      </c>
      <c r="K70" s="251"/>
      <c r="L70" s="251"/>
    </row>
    <row r="71" spans="1:12" s="2" customFormat="1" ht="24" customHeight="1" x14ac:dyDescent="0.2">
      <c r="A71" s="16"/>
      <c r="B71" s="189">
        <v>8.2100000000000009</v>
      </c>
      <c r="C71" s="104" t="s">
        <v>109</v>
      </c>
      <c r="D71" s="157" t="s">
        <v>56</v>
      </c>
      <c r="E71" s="86">
        <v>1</v>
      </c>
      <c r="F71" s="241">
        <v>290961.59999999998</v>
      </c>
      <c r="G71" s="242">
        <f t="shared" si="5"/>
        <v>290961.59999999998</v>
      </c>
      <c r="H71" s="243">
        <v>2500</v>
      </c>
      <c r="I71" s="244">
        <f t="shared" si="6"/>
        <v>2500</v>
      </c>
      <c r="J71" s="245">
        <f t="shared" si="7"/>
        <v>293461.59999999998</v>
      </c>
      <c r="K71" s="251"/>
      <c r="L71" s="251"/>
    </row>
    <row r="72" spans="1:12" s="2" customFormat="1" ht="24" customHeight="1" x14ac:dyDescent="0.2">
      <c r="A72" s="16"/>
      <c r="B72" s="189">
        <v>8.2200000000000006</v>
      </c>
      <c r="C72" s="104" t="s">
        <v>110</v>
      </c>
      <c r="D72" s="157" t="s">
        <v>56</v>
      </c>
      <c r="E72" s="86">
        <v>2</v>
      </c>
      <c r="F72" s="241">
        <v>290961.59999999998</v>
      </c>
      <c r="G72" s="242">
        <f t="shared" si="5"/>
        <v>581923.19999999995</v>
      </c>
      <c r="H72" s="243">
        <v>2500</v>
      </c>
      <c r="I72" s="244">
        <f t="shared" si="6"/>
        <v>5000</v>
      </c>
      <c r="J72" s="245">
        <f t="shared" si="7"/>
        <v>586923.19999999995</v>
      </c>
      <c r="K72" s="251"/>
      <c r="L72" s="251"/>
    </row>
    <row r="73" spans="1:12" s="2" customFormat="1" ht="24" customHeight="1" x14ac:dyDescent="0.2">
      <c r="A73" s="16"/>
      <c r="B73" s="189">
        <v>8.23</v>
      </c>
      <c r="C73" s="104" t="s">
        <v>111</v>
      </c>
      <c r="D73" s="157" t="s">
        <v>56</v>
      </c>
      <c r="E73" s="86">
        <v>1</v>
      </c>
      <c r="F73" s="241">
        <v>290961.59999999998</v>
      </c>
      <c r="G73" s="242">
        <f t="shared" si="5"/>
        <v>290961.59999999998</v>
      </c>
      <c r="H73" s="243">
        <v>2500</v>
      </c>
      <c r="I73" s="244">
        <f t="shared" si="6"/>
        <v>2500</v>
      </c>
      <c r="J73" s="245">
        <f t="shared" si="7"/>
        <v>293461.59999999998</v>
      </c>
      <c r="K73" s="251"/>
      <c r="L73" s="251"/>
    </row>
    <row r="74" spans="1:12" s="2" customFormat="1" ht="24" customHeight="1" thickBot="1" x14ac:dyDescent="0.25">
      <c r="A74" s="225"/>
      <c r="B74" s="240">
        <v>8.24</v>
      </c>
      <c r="C74" s="262" t="s">
        <v>112</v>
      </c>
      <c r="D74" s="193" t="s">
        <v>56</v>
      </c>
      <c r="E74" s="194">
        <v>1</v>
      </c>
      <c r="F74" s="252">
        <v>290961.59999999998</v>
      </c>
      <c r="G74" s="253">
        <f t="shared" si="5"/>
        <v>290961.59999999998</v>
      </c>
      <c r="H74" s="254">
        <v>2500</v>
      </c>
      <c r="I74" s="255">
        <f t="shared" si="6"/>
        <v>2500</v>
      </c>
      <c r="J74" s="256">
        <f t="shared" si="7"/>
        <v>293461.59999999998</v>
      </c>
      <c r="K74" s="251"/>
      <c r="L74" s="251"/>
    </row>
    <row r="75" spans="1:12" s="2" customFormat="1" ht="24" customHeight="1" thickBot="1" x14ac:dyDescent="0.25">
      <c r="A75" s="229"/>
      <c r="B75" s="240">
        <v>8.25</v>
      </c>
      <c r="C75" s="70" t="s">
        <v>79</v>
      </c>
      <c r="D75" s="71" t="s">
        <v>39</v>
      </c>
      <c r="E75" s="72">
        <v>1</v>
      </c>
      <c r="F75" s="241">
        <v>59472</v>
      </c>
      <c r="G75" s="242">
        <f t="shared" si="5"/>
        <v>59472</v>
      </c>
      <c r="H75" s="243">
        <v>2000</v>
      </c>
      <c r="I75" s="244">
        <f t="shared" si="6"/>
        <v>2000</v>
      </c>
      <c r="J75" s="245">
        <f t="shared" si="7"/>
        <v>61472</v>
      </c>
      <c r="K75" s="251"/>
      <c r="L75" s="251"/>
    </row>
    <row r="76" spans="1:12" s="2" customFormat="1" ht="24" customHeight="1" x14ac:dyDescent="0.2">
      <c r="A76" s="16"/>
      <c r="B76" s="189">
        <v>8.26</v>
      </c>
      <c r="C76" s="104" t="s">
        <v>80</v>
      </c>
      <c r="D76" s="71" t="s">
        <v>39</v>
      </c>
      <c r="E76" s="72">
        <v>1</v>
      </c>
      <c r="F76" s="241">
        <v>59472</v>
      </c>
      <c r="G76" s="242">
        <f t="shared" si="5"/>
        <v>59472</v>
      </c>
      <c r="H76" s="243">
        <v>2000</v>
      </c>
      <c r="I76" s="244">
        <f t="shared" si="6"/>
        <v>2000</v>
      </c>
      <c r="J76" s="245">
        <f t="shared" si="7"/>
        <v>61472</v>
      </c>
      <c r="K76" s="251"/>
      <c r="L76" s="251"/>
    </row>
    <row r="77" spans="1:12" s="2" customFormat="1" ht="24" customHeight="1" x14ac:dyDescent="0.2">
      <c r="A77" s="16"/>
      <c r="B77" s="189">
        <v>8.27</v>
      </c>
      <c r="C77" s="104" t="s">
        <v>81</v>
      </c>
      <c r="D77" s="71" t="s">
        <v>39</v>
      </c>
      <c r="E77" s="86">
        <v>1</v>
      </c>
      <c r="F77" s="241">
        <v>59472</v>
      </c>
      <c r="G77" s="242">
        <f t="shared" si="5"/>
        <v>59472</v>
      </c>
      <c r="H77" s="243">
        <v>2000</v>
      </c>
      <c r="I77" s="244">
        <f t="shared" si="6"/>
        <v>2000</v>
      </c>
      <c r="J77" s="245">
        <f t="shared" si="7"/>
        <v>61472</v>
      </c>
      <c r="K77" s="251"/>
      <c r="L77" s="251"/>
    </row>
    <row r="78" spans="1:12" s="2" customFormat="1" ht="24" customHeight="1" x14ac:dyDescent="0.2">
      <c r="A78" s="16"/>
      <c r="B78" s="189">
        <v>8.2799999999999994</v>
      </c>
      <c r="C78" s="104" t="s">
        <v>82</v>
      </c>
      <c r="D78" s="85" t="s">
        <v>56</v>
      </c>
      <c r="E78" s="86">
        <v>1</v>
      </c>
      <c r="F78" s="241">
        <v>59472</v>
      </c>
      <c r="G78" s="242">
        <f t="shared" si="5"/>
        <v>59472</v>
      </c>
      <c r="H78" s="243">
        <v>2000</v>
      </c>
      <c r="I78" s="244">
        <f t="shared" si="6"/>
        <v>2000</v>
      </c>
      <c r="J78" s="245">
        <f t="shared" si="7"/>
        <v>61472</v>
      </c>
      <c r="K78" s="251"/>
      <c r="L78" s="251"/>
    </row>
    <row r="79" spans="1:12" s="2" customFormat="1" ht="24" customHeight="1" x14ac:dyDescent="0.2">
      <c r="A79" s="16"/>
      <c r="B79" s="189">
        <v>8.2899999999999991</v>
      </c>
      <c r="C79" s="104" t="s">
        <v>83</v>
      </c>
      <c r="D79" s="85" t="s">
        <v>56</v>
      </c>
      <c r="E79" s="86">
        <v>1</v>
      </c>
      <c r="F79" s="241">
        <v>59472</v>
      </c>
      <c r="G79" s="242">
        <f t="shared" si="5"/>
        <v>59472</v>
      </c>
      <c r="H79" s="243">
        <v>2000</v>
      </c>
      <c r="I79" s="244">
        <f t="shared" si="6"/>
        <v>2000</v>
      </c>
      <c r="J79" s="245">
        <f t="shared" si="7"/>
        <v>61472</v>
      </c>
      <c r="K79" s="251"/>
      <c r="L79" s="251"/>
    </row>
    <row r="80" spans="1:12" s="2" customFormat="1" ht="24" customHeight="1" x14ac:dyDescent="0.2">
      <c r="A80" s="16"/>
      <c r="B80" s="189">
        <v>8.3000000000000007</v>
      </c>
      <c r="C80" s="104" t="s">
        <v>113</v>
      </c>
      <c r="D80" s="85" t="s">
        <v>56</v>
      </c>
      <c r="E80" s="86">
        <v>1</v>
      </c>
      <c r="F80" s="241">
        <v>59472</v>
      </c>
      <c r="G80" s="242">
        <f t="shared" si="5"/>
        <v>59472</v>
      </c>
      <c r="H80" s="243">
        <v>2000</v>
      </c>
      <c r="I80" s="244">
        <f t="shared" si="6"/>
        <v>2000</v>
      </c>
      <c r="J80" s="245">
        <f t="shared" si="7"/>
        <v>61472</v>
      </c>
      <c r="K80" s="251"/>
      <c r="L80" s="251"/>
    </row>
    <row r="81" spans="1:12" s="2" customFormat="1" ht="24" customHeight="1" x14ac:dyDescent="0.2">
      <c r="A81" s="16"/>
      <c r="B81" s="189">
        <v>8.31</v>
      </c>
      <c r="C81" s="104" t="s">
        <v>114</v>
      </c>
      <c r="D81" s="85" t="s">
        <v>56</v>
      </c>
      <c r="E81" s="86">
        <v>1</v>
      </c>
      <c r="F81" s="241">
        <v>62304</v>
      </c>
      <c r="G81" s="242">
        <f t="shared" si="5"/>
        <v>62304</v>
      </c>
      <c r="H81" s="243">
        <v>2000</v>
      </c>
      <c r="I81" s="244">
        <f t="shared" si="6"/>
        <v>2000</v>
      </c>
      <c r="J81" s="245">
        <f t="shared" si="7"/>
        <v>64304</v>
      </c>
      <c r="K81" s="251"/>
      <c r="L81" s="251"/>
    </row>
    <row r="82" spans="1:12" s="2" customFormat="1" ht="24" customHeight="1" x14ac:dyDescent="0.2">
      <c r="A82" s="16"/>
      <c r="B82" s="189">
        <v>8.32</v>
      </c>
      <c r="C82" s="104" t="s">
        <v>115</v>
      </c>
      <c r="D82" s="85" t="s">
        <v>56</v>
      </c>
      <c r="E82" s="86">
        <v>1</v>
      </c>
      <c r="F82" s="241">
        <v>67968</v>
      </c>
      <c r="G82" s="242">
        <f t="shared" si="5"/>
        <v>67968</v>
      </c>
      <c r="H82" s="243">
        <v>2000</v>
      </c>
      <c r="I82" s="244">
        <f t="shared" si="6"/>
        <v>2000</v>
      </c>
      <c r="J82" s="245">
        <f t="shared" si="7"/>
        <v>69968</v>
      </c>
      <c r="K82" s="251"/>
      <c r="L82" s="251"/>
    </row>
    <row r="83" spans="1:12" s="2" customFormat="1" ht="24" customHeight="1" x14ac:dyDescent="0.2">
      <c r="A83" s="16"/>
      <c r="B83" s="189">
        <v>8.33</v>
      </c>
      <c r="C83" s="104" t="s">
        <v>116</v>
      </c>
      <c r="D83" s="85" t="s">
        <v>56</v>
      </c>
      <c r="E83" s="86">
        <v>1</v>
      </c>
      <c r="F83" s="241">
        <v>67968</v>
      </c>
      <c r="G83" s="242">
        <f>F83*E83</f>
        <v>67968</v>
      </c>
      <c r="H83" s="243">
        <v>2000</v>
      </c>
      <c r="I83" s="244">
        <f>H83*E83</f>
        <v>2000</v>
      </c>
      <c r="J83" s="245">
        <f>I83+G83</f>
        <v>69968</v>
      </c>
      <c r="K83" s="251"/>
      <c r="L83" s="251"/>
    </row>
    <row r="84" spans="1:12" s="2" customFormat="1" ht="24" customHeight="1" x14ac:dyDescent="0.2">
      <c r="A84" s="16"/>
      <c r="B84" s="189">
        <v>8.34</v>
      </c>
      <c r="C84" s="104" t="s">
        <v>117</v>
      </c>
      <c r="D84" s="85" t="s">
        <v>56</v>
      </c>
      <c r="E84" s="86">
        <v>1</v>
      </c>
      <c r="F84" s="241">
        <v>67968</v>
      </c>
      <c r="G84" s="242">
        <f t="shared" si="5"/>
        <v>67968</v>
      </c>
      <c r="H84" s="243">
        <v>2000</v>
      </c>
      <c r="I84" s="244">
        <f t="shared" si="6"/>
        <v>2000</v>
      </c>
      <c r="J84" s="245">
        <f t="shared" si="7"/>
        <v>69968</v>
      </c>
      <c r="K84" s="251">
        <f>SUM(G51:G84)</f>
        <v>10597127.999999996</v>
      </c>
      <c r="L84" s="251"/>
    </row>
    <row r="85" spans="1:12" s="1" customFormat="1" ht="89.25" x14ac:dyDescent="0.2">
      <c r="A85" s="126">
        <f>A50+1</f>
        <v>9</v>
      </c>
      <c r="B85" s="127"/>
      <c r="C85" s="170" t="s">
        <v>89</v>
      </c>
      <c r="D85" s="171" t="s">
        <v>36</v>
      </c>
      <c r="E85" s="130">
        <v>1475</v>
      </c>
      <c r="F85" s="246">
        <v>5200</v>
      </c>
      <c r="G85" s="247">
        <f>F85*E85</f>
        <v>7670000</v>
      </c>
      <c r="H85" s="248">
        <v>650</v>
      </c>
      <c r="I85" s="249">
        <f>H85*E85</f>
        <v>958750</v>
      </c>
      <c r="J85" s="250">
        <f>I85+G85</f>
        <v>8628750</v>
      </c>
    </row>
    <row r="86" spans="1:12" s="1" customFormat="1" ht="51" x14ac:dyDescent="0.2">
      <c r="A86" s="126">
        <f>A85+1</f>
        <v>10</v>
      </c>
      <c r="B86" s="127"/>
      <c r="C86" s="170" t="s">
        <v>55</v>
      </c>
      <c r="D86" s="171" t="s">
        <v>36</v>
      </c>
      <c r="E86" s="130">
        <v>1475</v>
      </c>
      <c r="F86" s="246">
        <v>4800</v>
      </c>
      <c r="G86" s="247">
        <f>F86*E86</f>
        <v>7080000</v>
      </c>
      <c r="H86" s="248">
        <v>600</v>
      </c>
      <c r="I86" s="249">
        <f>H86*E86</f>
        <v>885000</v>
      </c>
      <c r="J86" s="250">
        <f>I86+G86</f>
        <v>7965000</v>
      </c>
    </row>
    <row r="87" spans="1:12" s="1" customFormat="1" ht="51" x14ac:dyDescent="0.2">
      <c r="A87" s="126">
        <f>A86+1</f>
        <v>11</v>
      </c>
      <c r="B87" s="127"/>
      <c r="C87" s="170" t="s">
        <v>57</v>
      </c>
      <c r="D87" s="171" t="s">
        <v>36</v>
      </c>
      <c r="E87" s="130">
        <v>120</v>
      </c>
      <c r="F87" s="246">
        <v>4750</v>
      </c>
      <c r="G87" s="247">
        <f>F87*E87</f>
        <v>570000</v>
      </c>
      <c r="H87" s="248">
        <v>600</v>
      </c>
      <c r="I87" s="249">
        <f>H87*E87</f>
        <v>72000</v>
      </c>
      <c r="J87" s="250">
        <f>I87+G87</f>
        <v>642000</v>
      </c>
    </row>
    <row r="88" spans="1:12" s="1" customFormat="1" ht="76.5" x14ac:dyDescent="0.2">
      <c r="A88" s="126">
        <f>A87+1</f>
        <v>12</v>
      </c>
      <c r="B88" s="121"/>
      <c r="C88" s="122" t="s">
        <v>37</v>
      </c>
      <c r="D88" s="48"/>
      <c r="E88" s="49"/>
      <c r="F88" s="123"/>
      <c r="G88" s="124"/>
      <c r="H88" s="125"/>
      <c r="I88" s="124"/>
      <c r="J88" s="53"/>
    </row>
    <row r="89" spans="1:12" s="2" customFormat="1" ht="24" customHeight="1" x14ac:dyDescent="0.2">
      <c r="A89" s="16"/>
      <c r="B89" s="105">
        <f>A88+0.1</f>
        <v>12.1</v>
      </c>
      <c r="C89" s="106" t="s">
        <v>38</v>
      </c>
      <c r="D89" s="107"/>
      <c r="E89" s="62"/>
      <c r="F89" s="108"/>
      <c r="G89" s="109"/>
      <c r="H89" s="110"/>
      <c r="I89" s="109"/>
      <c r="J89" s="111"/>
    </row>
    <row r="90" spans="1:12" s="2" customFormat="1" ht="24" customHeight="1" thickBot="1" x14ac:dyDescent="0.25">
      <c r="A90" s="225"/>
      <c r="B90" s="226" t="s">
        <v>21</v>
      </c>
      <c r="C90" s="227" t="s">
        <v>68</v>
      </c>
      <c r="D90" s="228" t="s">
        <v>39</v>
      </c>
      <c r="E90" s="216">
        <v>13</v>
      </c>
      <c r="F90" s="252">
        <v>6075</v>
      </c>
      <c r="G90" s="253">
        <f t="shared" ref="G90" si="8">F90*E90</f>
        <v>78975</v>
      </c>
      <c r="H90" s="254">
        <v>750</v>
      </c>
      <c r="I90" s="255">
        <f t="shared" ref="I90" si="9">H90*E90</f>
        <v>9750</v>
      </c>
      <c r="J90" s="256">
        <f t="shared" ref="J90" si="10">I90+G90</f>
        <v>88725</v>
      </c>
    </row>
    <row r="91" spans="1:12" s="2" customFormat="1" ht="24" customHeight="1" x14ac:dyDescent="0.2">
      <c r="A91" s="16"/>
      <c r="B91" s="105" t="s">
        <v>40</v>
      </c>
      <c r="C91" s="112" t="s">
        <v>69</v>
      </c>
      <c r="D91" s="113" t="s">
        <v>39</v>
      </c>
      <c r="E91" s="72">
        <v>39</v>
      </c>
      <c r="F91" s="246">
        <v>7290</v>
      </c>
      <c r="G91" s="247">
        <f>F91*E91</f>
        <v>284310</v>
      </c>
      <c r="H91" s="248">
        <v>750</v>
      </c>
      <c r="I91" s="249">
        <f>H91*E91</f>
        <v>29250</v>
      </c>
      <c r="J91" s="250">
        <f>I91+G91</f>
        <v>313560</v>
      </c>
    </row>
    <row r="92" spans="1:12" s="2" customFormat="1" ht="24" customHeight="1" x14ac:dyDescent="0.2">
      <c r="A92" s="16"/>
      <c r="B92" s="105" t="s">
        <v>72</v>
      </c>
      <c r="C92" s="112" t="s">
        <v>70</v>
      </c>
      <c r="D92" s="113" t="s">
        <v>39</v>
      </c>
      <c r="E92" s="72">
        <v>7</v>
      </c>
      <c r="F92" s="246">
        <v>8500</v>
      </c>
      <c r="G92" s="247">
        <f t="shared" ref="G92:G96" si="11">F92*E92</f>
        <v>59500</v>
      </c>
      <c r="H92" s="248">
        <v>1000</v>
      </c>
      <c r="I92" s="249">
        <f t="shared" ref="I92:I96" si="12">H92*E92</f>
        <v>7000</v>
      </c>
      <c r="J92" s="250">
        <f t="shared" ref="J92:J96" si="13">I92+G92</f>
        <v>66500</v>
      </c>
    </row>
    <row r="93" spans="1:12" s="2" customFormat="1" ht="24" customHeight="1" x14ac:dyDescent="0.2">
      <c r="A93" s="16"/>
      <c r="B93" s="105" t="s">
        <v>73</v>
      </c>
      <c r="C93" s="112" t="s">
        <v>71</v>
      </c>
      <c r="D93" s="113" t="s">
        <v>39</v>
      </c>
      <c r="E93" s="72">
        <v>24</v>
      </c>
      <c r="F93" s="246">
        <v>9250</v>
      </c>
      <c r="G93" s="247">
        <f t="shared" si="11"/>
        <v>222000</v>
      </c>
      <c r="H93" s="248">
        <v>1000</v>
      </c>
      <c r="I93" s="249">
        <f t="shared" si="12"/>
        <v>24000</v>
      </c>
      <c r="J93" s="250">
        <f t="shared" si="13"/>
        <v>246000</v>
      </c>
    </row>
    <row r="94" spans="1:12" s="2" customFormat="1" ht="24" customHeight="1" x14ac:dyDescent="0.2">
      <c r="A94" s="16"/>
      <c r="B94" s="105"/>
      <c r="C94" s="112" t="s">
        <v>118</v>
      </c>
      <c r="D94" s="113" t="s">
        <v>39</v>
      </c>
      <c r="E94" s="72">
        <v>1</v>
      </c>
      <c r="F94" s="246">
        <v>105000</v>
      </c>
      <c r="G94" s="247">
        <f t="shared" si="11"/>
        <v>105000</v>
      </c>
      <c r="H94" s="248">
        <v>1000</v>
      </c>
      <c r="I94" s="249">
        <f t="shared" si="12"/>
        <v>1000</v>
      </c>
      <c r="J94" s="250">
        <f t="shared" si="13"/>
        <v>106000</v>
      </c>
    </row>
    <row r="95" spans="1:12" s="2" customFormat="1" ht="24" customHeight="1" x14ac:dyDescent="0.2">
      <c r="A95" s="16"/>
      <c r="B95" s="105">
        <f>B89+0.1</f>
        <v>12.2</v>
      </c>
      <c r="C95" s="187" t="s">
        <v>67</v>
      </c>
      <c r="D95" s="188" t="s">
        <v>36</v>
      </c>
      <c r="E95" s="86">
        <v>2</v>
      </c>
      <c r="F95" s="246">
        <v>39500</v>
      </c>
      <c r="G95" s="247">
        <f t="shared" si="11"/>
        <v>79000</v>
      </c>
      <c r="H95" s="248">
        <v>6000</v>
      </c>
      <c r="I95" s="249">
        <f t="shared" si="12"/>
        <v>12000</v>
      </c>
      <c r="J95" s="250">
        <f t="shared" si="13"/>
        <v>91000</v>
      </c>
    </row>
    <row r="96" spans="1:12" s="2" customFormat="1" ht="24" customHeight="1" x14ac:dyDescent="0.2">
      <c r="A96" s="16"/>
      <c r="B96" s="105">
        <f>B95+0.1</f>
        <v>12.299999999999999</v>
      </c>
      <c r="C96" s="112" t="s">
        <v>41</v>
      </c>
      <c r="D96" s="113" t="s">
        <v>36</v>
      </c>
      <c r="E96" s="72">
        <v>2</v>
      </c>
      <c r="F96" s="246">
        <v>18000</v>
      </c>
      <c r="G96" s="247">
        <f t="shared" si="11"/>
        <v>36000</v>
      </c>
      <c r="H96" s="248">
        <v>4000</v>
      </c>
      <c r="I96" s="249">
        <f t="shared" si="12"/>
        <v>8000</v>
      </c>
      <c r="J96" s="250">
        <f t="shared" si="13"/>
        <v>44000</v>
      </c>
    </row>
    <row r="97" spans="1:10" s="2" customFormat="1" ht="24" customHeight="1" x14ac:dyDescent="0.2">
      <c r="A97" s="16"/>
      <c r="B97" s="105">
        <f>B96+0.1</f>
        <v>12.399999999999999</v>
      </c>
      <c r="C97" s="114" t="s">
        <v>42</v>
      </c>
      <c r="D97" s="115"/>
      <c r="E97" s="116"/>
      <c r="F97" s="117"/>
      <c r="G97" s="118"/>
      <c r="H97" s="119"/>
      <c r="I97" s="118"/>
      <c r="J97" s="120"/>
    </row>
    <row r="98" spans="1:10" s="2" customFormat="1" ht="24" customHeight="1" x14ac:dyDescent="0.2">
      <c r="A98" s="16"/>
      <c r="B98" s="105" t="s">
        <v>21</v>
      </c>
      <c r="C98" s="112" t="s">
        <v>74</v>
      </c>
      <c r="D98" s="113" t="s">
        <v>29</v>
      </c>
      <c r="E98" s="72">
        <v>7</v>
      </c>
      <c r="F98" s="246">
        <v>4450</v>
      </c>
      <c r="G98" s="247">
        <f t="shared" ref="G98:G99" si="14">F98*E98</f>
        <v>31150</v>
      </c>
      <c r="H98" s="248">
        <v>750</v>
      </c>
      <c r="I98" s="249">
        <f t="shared" ref="I98:I99" si="15">H98*E98</f>
        <v>5250</v>
      </c>
      <c r="J98" s="250">
        <f t="shared" ref="J98:J99" si="16">I98+G98</f>
        <v>36400</v>
      </c>
    </row>
    <row r="99" spans="1:10" s="2" customFormat="1" ht="24" customHeight="1" x14ac:dyDescent="0.2">
      <c r="A99" s="16"/>
      <c r="B99" s="105" t="s">
        <v>40</v>
      </c>
      <c r="C99" s="112" t="s">
        <v>75</v>
      </c>
      <c r="D99" s="113" t="s">
        <v>29</v>
      </c>
      <c r="E99" s="72">
        <v>120</v>
      </c>
      <c r="F99" s="246">
        <v>5250</v>
      </c>
      <c r="G99" s="247">
        <f t="shared" si="14"/>
        <v>630000</v>
      </c>
      <c r="H99" s="248">
        <v>750</v>
      </c>
      <c r="I99" s="249">
        <f t="shared" si="15"/>
        <v>90000</v>
      </c>
      <c r="J99" s="250">
        <f t="shared" si="16"/>
        <v>720000</v>
      </c>
    </row>
    <row r="100" spans="1:10" s="2" customFormat="1" ht="24" customHeight="1" x14ac:dyDescent="0.2">
      <c r="A100" s="16"/>
      <c r="B100" s="105">
        <f>B97+0.1</f>
        <v>12.499999999999998</v>
      </c>
      <c r="C100" s="114" t="s">
        <v>76</v>
      </c>
      <c r="D100" s="115"/>
      <c r="E100" s="116"/>
      <c r="F100" s="117"/>
      <c r="G100" s="118"/>
      <c r="H100" s="119"/>
      <c r="I100" s="118"/>
      <c r="J100" s="120"/>
    </row>
    <row r="101" spans="1:10" s="2" customFormat="1" ht="24" customHeight="1" x14ac:dyDescent="0.2">
      <c r="A101" s="16"/>
      <c r="B101" s="105" t="s">
        <v>21</v>
      </c>
      <c r="C101" s="112" t="s">
        <v>77</v>
      </c>
      <c r="D101" s="113" t="s">
        <v>29</v>
      </c>
      <c r="E101" s="72">
        <v>10</v>
      </c>
      <c r="F101" s="246">
        <v>6945</v>
      </c>
      <c r="G101" s="247">
        <f t="shared" ref="G101" si="17">F101*E101</f>
        <v>69450</v>
      </c>
      <c r="H101" s="248">
        <v>750</v>
      </c>
      <c r="I101" s="249">
        <f t="shared" ref="I101" si="18">H101*E101</f>
        <v>7500</v>
      </c>
      <c r="J101" s="250">
        <f t="shared" ref="J101" si="19">I101+G101</f>
        <v>76950</v>
      </c>
    </row>
    <row r="102" spans="1:10" s="1" customFormat="1" ht="51" x14ac:dyDescent="0.2">
      <c r="A102" s="99">
        <f>A88+1</f>
        <v>13</v>
      </c>
      <c r="B102" s="121"/>
      <c r="C102" s="122" t="s">
        <v>43</v>
      </c>
      <c r="D102" s="48"/>
      <c r="E102" s="49"/>
      <c r="F102" s="123"/>
      <c r="G102" s="124"/>
      <c r="H102" s="125"/>
      <c r="I102" s="124"/>
      <c r="J102" s="53"/>
    </row>
    <row r="103" spans="1:10" s="2" customFormat="1" ht="24" customHeight="1" x14ac:dyDescent="0.2">
      <c r="A103" s="16"/>
      <c r="B103" s="105">
        <f>A102+0.1</f>
        <v>13.1</v>
      </c>
      <c r="C103" s="112" t="s">
        <v>64</v>
      </c>
      <c r="D103" s="113" t="s">
        <v>29</v>
      </c>
      <c r="E103" s="72">
        <v>150</v>
      </c>
      <c r="F103" s="246">
        <v>1850</v>
      </c>
      <c r="G103" s="247">
        <f t="shared" ref="G103" si="20">F103*E103</f>
        <v>277500</v>
      </c>
      <c r="H103" s="248">
        <v>400</v>
      </c>
      <c r="I103" s="249">
        <f t="shared" ref="I103" si="21">H103*E103</f>
        <v>60000</v>
      </c>
      <c r="J103" s="250">
        <f t="shared" ref="J103" si="22">I103+G103</f>
        <v>337500</v>
      </c>
    </row>
    <row r="104" spans="1:10" s="1" customFormat="1" ht="51" x14ac:dyDescent="0.2">
      <c r="A104" s="99">
        <f>A102+1</f>
        <v>14</v>
      </c>
      <c r="B104" s="121"/>
      <c r="C104" s="122" t="s">
        <v>44</v>
      </c>
      <c r="D104" s="48"/>
      <c r="E104" s="49"/>
      <c r="F104" s="123"/>
      <c r="G104" s="124"/>
      <c r="H104" s="125"/>
      <c r="I104" s="124"/>
      <c r="J104" s="53"/>
    </row>
    <row r="105" spans="1:10" s="2" customFormat="1" ht="24" customHeight="1" x14ac:dyDescent="0.2">
      <c r="A105" s="16"/>
      <c r="B105" s="105">
        <f>A104+0.1</f>
        <v>14.1</v>
      </c>
      <c r="C105" s="112" t="s">
        <v>64</v>
      </c>
      <c r="D105" s="113" t="s">
        <v>39</v>
      </c>
      <c r="E105" s="72">
        <v>125</v>
      </c>
      <c r="F105" s="246">
        <v>3000</v>
      </c>
      <c r="G105" s="247">
        <f t="shared" ref="G105:G106" si="23">F105*E105</f>
        <v>375000</v>
      </c>
      <c r="H105" s="248">
        <v>750</v>
      </c>
      <c r="I105" s="249">
        <f t="shared" ref="I105:I106" si="24">H105*E105</f>
        <v>93750</v>
      </c>
      <c r="J105" s="250">
        <f t="shared" ref="J105:J106" si="25">I105+G105</f>
        <v>468750</v>
      </c>
    </row>
    <row r="106" spans="1:10" s="1" customFormat="1" ht="51.75" thickBot="1" x14ac:dyDescent="0.25">
      <c r="A106" s="222">
        <f>A104+1</f>
        <v>15</v>
      </c>
      <c r="B106" s="223"/>
      <c r="C106" s="237" t="s">
        <v>58</v>
      </c>
      <c r="D106" s="238" t="s">
        <v>36</v>
      </c>
      <c r="E106" s="224">
        <v>1</v>
      </c>
      <c r="F106" s="257">
        <v>35000</v>
      </c>
      <c r="G106" s="258">
        <f t="shared" si="23"/>
        <v>35000</v>
      </c>
      <c r="H106" s="259">
        <v>4500</v>
      </c>
      <c r="I106" s="260">
        <f t="shared" si="24"/>
        <v>4500</v>
      </c>
      <c r="J106" s="261">
        <f t="shared" si="25"/>
        <v>39500</v>
      </c>
    </row>
    <row r="107" spans="1:10" s="1" customFormat="1" ht="38.25" x14ac:dyDescent="0.2">
      <c r="A107" s="99" t="e">
        <f>#REF!+1</f>
        <v>#REF!</v>
      </c>
      <c r="B107" s="121"/>
      <c r="C107" s="122" t="s">
        <v>92</v>
      </c>
      <c r="D107" s="48"/>
      <c r="E107" s="49"/>
      <c r="F107" s="123"/>
      <c r="G107" s="124"/>
      <c r="H107" s="125"/>
      <c r="I107" s="124"/>
      <c r="J107" s="53"/>
    </row>
    <row r="108" spans="1:10" s="2" customFormat="1" ht="24" customHeight="1" x14ac:dyDescent="0.2">
      <c r="A108" s="16"/>
      <c r="B108" s="105" t="e">
        <f>A107+0.1</f>
        <v>#REF!</v>
      </c>
      <c r="C108" s="112" t="s">
        <v>90</v>
      </c>
      <c r="D108" s="113" t="s">
        <v>56</v>
      </c>
      <c r="E108" s="72">
        <v>1</v>
      </c>
      <c r="F108" s="246">
        <v>7000</v>
      </c>
      <c r="G108" s="247">
        <f t="shared" ref="G108:G112" si="26">F108*E108</f>
        <v>7000</v>
      </c>
      <c r="H108" s="248">
        <v>1000</v>
      </c>
      <c r="I108" s="249">
        <f t="shared" ref="I108:I112" si="27">H108*E108</f>
        <v>1000</v>
      </c>
      <c r="J108" s="250">
        <f t="shared" ref="J108:J112" si="28">I108+G108</f>
        <v>8000</v>
      </c>
    </row>
    <row r="109" spans="1:10" s="1" customFormat="1" ht="51" x14ac:dyDescent="0.2">
      <c r="A109" s="126" t="e">
        <f>A107+1</f>
        <v>#REF!</v>
      </c>
      <c r="B109" s="127"/>
      <c r="C109" s="128" t="s">
        <v>91</v>
      </c>
      <c r="D109" s="129" t="s">
        <v>36</v>
      </c>
      <c r="E109" s="130">
        <v>1</v>
      </c>
      <c r="F109" s="246">
        <v>32000</v>
      </c>
      <c r="G109" s="247">
        <f t="shared" si="26"/>
        <v>32000</v>
      </c>
      <c r="H109" s="248">
        <v>4500</v>
      </c>
      <c r="I109" s="249">
        <f t="shared" si="27"/>
        <v>4500</v>
      </c>
      <c r="J109" s="250">
        <f t="shared" si="28"/>
        <v>36500</v>
      </c>
    </row>
    <row r="110" spans="1:10" s="1" customFormat="1" ht="76.5" x14ac:dyDescent="0.2">
      <c r="A110" s="126" t="e">
        <f>A109+1</f>
        <v>#REF!</v>
      </c>
      <c r="B110" s="127"/>
      <c r="C110" s="239" t="s">
        <v>45</v>
      </c>
      <c r="D110" s="132" t="s">
        <v>19</v>
      </c>
      <c r="E110" s="133">
        <v>1</v>
      </c>
      <c r="F110" s="246">
        <v>65000</v>
      </c>
      <c r="G110" s="247">
        <f t="shared" si="26"/>
        <v>65000</v>
      </c>
      <c r="H110" s="248">
        <v>35000</v>
      </c>
      <c r="I110" s="249">
        <f t="shared" si="27"/>
        <v>35000</v>
      </c>
      <c r="J110" s="250">
        <f t="shared" si="28"/>
        <v>100000</v>
      </c>
    </row>
    <row r="111" spans="1:10" s="2" customFormat="1" ht="76.5" x14ac:dyDescent="0.2">
      <c r="A111" s="126" t="e">
        <f t="shared" ref="A111:A112" si="29">A110+1</f>
        <v>#REF!</v>
      </c>
      <c r="B111" s="121"/>
      <c r="C111" s="131" t="s">
        <v>46</v>
      </c>
      <c r="D111" s="132" t="s">
        <v>19</v>
      </c>
      <c r="E111" s="133">
        <v>1</v>
      </c>
      <c r="F111" s="246">
        <v>0</v>
      </c>
      <c r="G111" s="247">
        <f t="shared" si="26"/>
        <v>0</v>
      </c>
      <c r="H111" s="248">
        <v>80000</v>
      </c>
      <c r="I111" s="249">
        <f t="shared" si="27"/>
        <v>80000</v>
      </c>
      <c r="J111" s="250">
        <f t="shared" si="28"/>
        <v>80000</v>
      </c>
    </row>
    <row r="112" spans="1:10" s="2" customFormat="1" ht="77.25" thickBot="1" x14ac:dyDescent="0.25">
      <c r="A112" s="134" t="e">
        <f t="shared" si="29"/>
        <v>#REF!</v>
      </c>
      <c r="B112" s="230"/>
      <c r="C112" s="269" t="s">
        <v>47</v>
      </c>
      <c r="D112" s="238" t="s">
        <v>19</v>
      </c>
      <c r="E112" s="224">
        <v>1</v>
      </c>
      <c r="F112" s="257">
        <v>15000</v>
      </c>
      <c r="G112" s="258">
        <f t="shared" si="26"/>
        <v>15000</v>
      </c>
      <c r="H112" s="259">
        <v>20000</v>
      </c>
      <c r="I112" s="260">
        <f t="shared" si="27"/>
        <v>20000</v>
      </c>
      <c r="J112" s="261">
        <f t="shared" si="28"/>
        <v>35000</v>
      </c>
    </row>
    <row r="113" spans="1:10" s="2" customFormat="1" ht="30.75" customHeight="1" thickTop="1" thickBot="1" x14ac:dyDescent="0.25">
      <c r="A113" s="11"/>
      <c r="B113" s="263"/>
      <c r="C113" s="264" t="s">
        <v>5</v>
      </c>
      <c r="D113" s="265"/>
      <c r="E113" s="205"/>
      <c r="F113" s="266"/>
      <c r="G113" s="267">
        <f>SUM(G10:G112)</f>
        <v>35926663</v>
      </c>
      <c r="H113" s="268"/>
      <c r="I113" s="267">
        <f>SUM(I10:I112)</f>
        <v>2838800</v>
      </c>
      <c r="J113" s="267">
        <f>SUM(J10:J112)</f>
        <v>38765463</v>
      </c>
    </row>
    <row r="114" spans="1:10" s="2" customFormat="1" ht="8.25" customHeight="1" x14ac:dyDescent="0.2">
      <c r="A114" s="135"/>
      <c r="B114" s="136"/>
      <c r="C114" s="137"/>
      <c r="D114" s="138"/>
      <c r="E114" s="139"/>
      <c r="F114" s="140"/>
      <c r="G114" s="140"/>
      <c r="H114" s="140"/>
      <c r="I114" s="140"/>
      <c r="J114" s="140"/>
    </row>
    <row r="115" spans="1:10" s="1" customFormat="1" ht="12.75" x14ac:dyDescent="0.2">
      <c r="A115" s="141" t="s">
        <v>0</v>
      </c>
      <c r="B115" s="10"/>
      <c r="D115" s="142"/>
      <c r="E115" s="143"/>
      <c r="F115" s="144"/>
      <c r="G115" s="144"/>
      <c r="H115" s="144"/>
      <c r="I115" s="144"/>
      <c r="J115" s="144"/>
    </row>
    <row r="116" spans="1:10" s="12" customFormat="1" ht="15" customHeight="1" x14ac:dyDescent="0.2">
      <c r="A116" s="13" t="s">
        <v>1</v>
      </c>
      <c r="B116" s="271" t="s">
        <v>8</v>
      </c>
      <c r="C116" s="276"/>
      <c r="D116" s="276"/>
      <c r="E116" s="276"/>
      <c r="F116" s="276"/>
      <c r="G116" s="276"/>
      <c r="H116" s="276"/>
      <c r="I116" s="276"/>
      <c r="J116" s="276"/>
    </row>
    <row r="117" spans="1:10" s="12" customFormat="1" ht="24.95" customHeight="1" x14ac:dyDescent="0.2">
      <c r="A117" s="13" t="s">
        <v>2</v>
      </c>
      <c r="B117" s="271" t="s">
        <v>4</v>
      </c>
      <c r="C117" s="271"/>
      <c r="D117" s="271"/>
      <c r="E117" s="271"/>
      <c r="F117" s="271"/>
      <c r="G117" s="271"/>
      <c r="H117" s="271"/>
      <c r="I117" s="271"/>
      <c r="J117" s="271"/>
    </row>
    <row r="118" spans="1:10" s="12" customFormat="1" ht="24.95" customHeight="1" x14ac:dyDescent="0.2">
      <c r="A118" s="13" t="s">
        <v>3</v>
      </c>
      <c r="B118" s="271" t="s">
        <v>48</v>
      </c>
      <c r="C118" s="271"/>
      <c r="D118" s="271"/>
      <c r="E118" s="271"/>
      <c r="F118" s="271"/>
      <c r="G118" s="271"/>
      <c r="H118" s="271"/>
      <c r="I118" s="271"/>
      <c r="J118" s="271"/>
    </row>
  </sheetData>
  <mergeCells count="6">
    <mergeCell ref="B118:J118"/>
    <mergeCell ref="F7:G7"/>
    <mergeCell ref="H7:I7"/>
    <mergeCell ref="A8:B8"/>
    <mergeCell ref="B116:J116"/>
    <mergeCell ref="B117:J117"/>
  </mergeCells>
  <printOptions horizontalCentered="1"/>
  <pageMargins left="0.25" right="0.25" top="0.75" bottom="0.5" header="0.32" footer="0.25"/>
  <pageSetup paperSize="9" scale="85" orientation="landscape" r:id="rId1"/>
  <headerFooter scaleWithDoc="0" alignWithMargins="0">
    <oddFooter>&amp;R&amp;8Page &amp;P of  &amp;N</oddFooter>
  </headerFooter>
  <rowBreaks count="4" manualBreakCount="4">
    <brk id="21" max="9" man="1"/>
    <brk id="33" max="9" man="1"/>
    <brk id="74" max="9" man="1"/>
    <brk id="90"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UEP 17 Floor</vt:lpstr>
      <vt:lpstr>'UEP 17 Floor'!Print_Area</vt:lpstr>
      <vt:lpstr>'UEP 17 Floor'!Print_Titles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2023-07-19T12:57:09Z</cp:lastPrinted>
  <dcterms:created xsi:type="dcterms:W3CDTF">2001-08-24T09:20:00Z</dcterms:created>
  <dcterms:modified xsi:type="dcterms:W3CDTF">2023-07-19T12:57:12Z</dcterms:modified>
</cp:coreProperties>
</file>