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updateLinks="never" defaultThemeVersion="124226"/>
  <xr:revisionPtr revIDLastSave="0" documentId="13_ncr:1_{81D98106-9A5F-4F67-A1A8-DF0F56E6326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xlnm._FilterDatabase" localSheetId="2" hidden="1">'Al madina'!$A$2:$O$426</definedName>
    <definedName name="_xlnm._FilterDatabase" localSheetId="4" hidden="1">'SRB invoices'!$A$1:$J$269</definedName>
    <definedName name="_xlnm.Print_Area" localSheetId="2">'Al madina'!$A$1:$G$58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P5" i="12" l="1"/>
  <c r="G342" i="12"/>
  <c r="G343" i="12"/>
  <c r="G344" i="12" s="1"/>
  <c r="G345" i="12" s="1"/>
  <c r="G346" i="12" s="1"/>
  <c r="G347" i="12" s="1"/>
  <c r="O429" i="12" l="1"/>
  <c r="O428" i="12"/>
  <c r="O427" i="12"/>
  <c r="N5" i="6" l="1"/>
  <c r="O426" i="12" l="1"/>
  <c r="M426" i="12"/>
  <c r="O425" i="12" l="1"/>
  <c r="G341" i="12" l="1"/>
  <c r="J463" i="3"/>
  <c r="J462" i="3"/>
  <c r="J460" i="3"/>
  <c r="J461" i="3"/>
  <c r="K456" i="3" l="1"/>
  <c r="H27" i="6" l="1"/>
  <c r="H26" i="6"/>
  <c r="G328" i="12" l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l="1"/>
  <c r="C479" i="3"/>
  <c r="E474" i="3"/>
  <c r="F474" i="3" s="1"/>
  <c r="C478" i="3" l="1"/>
  <c r="C481" i="3" s="1"/>
  <c r="C482" i="3" s="1"/>
  <c r="H478" i="3"/>
  <c r="H479" i="3" s="1"/>
  <c r="C483" i="3" l="1"/>
  <c r="F479" i="3"/>
  <c r="F480" i="3" s="1"/>
  <c r="H481" i="3" s="1"/>
  <c r="H482" i="3" s="1"/>
  <c r="E447" i="3" l="1"/>
  <c r="F447" i="3" s="1"/>
  <c r="K431" i="3" l="1"/>
  <c r="C452" i="3" l="1"/>
  <c r="C454" i="3" s="1"/>
  <c r="E446" i="3"/>
  <c r="F446" i="3" s="1"/>
  <c r="E445" i="3"/>
  <c r="E449" i="3"/>
  <c r="F449" i="3" l="1"/>
  <c r="F445" i="3"/>
  <c r="C453" i="3"/>
  <c r="C456" i="3" s="1"/>
  <c r="C457" i="3" s="1"/>
  <c r="C458" i="3" l="1"/>
  <c r="E473" i="3"/>
  <c r="F473" i="3" s="1"/>
  <c r="E472" i="3"/>
  <c r="F472" i="3" s="1"/>
  <c r="E444" i="3"/>
  <c r="F444" i="3" l="1"/>
  <c r="F455" i="3"/>
  <c r="H456" i="3" s="1"/>
  <c r="E448" i="3" l="1"/>
  <c r="H453" i="3" l="1"/>
  <c r="H454" i="3" s="1"/>
  <c r="H457" i="3" s="1"/>
  <c r="Q9" i="12"/>
  <c r="P9" i="12"/>
  <c r="P8" i="12"/>
  <c r="P11" i="12" l="1"/>
  <c r="E471" i="3" l="1"/>
  <c r="F471" i="3" s="1"/>
  <c r="E470" i="3"/>
  <c r="F470" i="3" s="1"/>
  <c r="E469" i="3" l="1"/>
  <c r="F469" i="3" s="1"/>
  <c r="E468" i="3" l="1"/>
  <c r="F468" i="3" s="1"/>
  <c r="E467" i="3"/>
  <c r="F467" i="3" s="1"/>
  <c r="E466" i="3"/>
  <c r="F466" i="3" s="1"/>
  <c r="E418" i="3" l="1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186" i="12" l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l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E367" i="3"/>
  <c r="F367" i="3" s="1"/>
  <c r="G242" i="12" l="1"/>
  <c r="G243" i="12" s="1"/>
  <c r="E366" i="3"/>
  <c r="F366" i="3" s="1"/>
  <c r="G244" i="12" l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E365" i="3"/>
  <c r="F365" i="3" s="1"/>
  <c r="G288" i="12" l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F320" i="3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G3" i="12" l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73" i="12" l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E295" i="3"/>
  <c r="F295" i="3" s="1"/>
  <c r="E294" i="3"/>
  <c r="F294" i="3" s="1"/>
  <c r="G86" i="12" l="1"/>
  <c r="G87" i="12" s="1"/>
  <c r="G88" i="12" s="1"/>
  <c r="G89" i="12" s="1"/>
  <c r="G90" i="12" s="1"/>
  <c r="H5" i="9"/>
  <c r="H7" i="9" s="1"/>
  <c r="K17" i="9"/>
  <c r="G91" i="12" l="1"/>
  <c r="G92" i="12" s="1"/>
  <c r="G93" i="12" s="1"/>
  <c r="G94" i="12" s="1"/>
  <c r="G95" i="12" s="1"/>
  <c r="G96" i="12" s="1"/>
  <c r="G97" i="12" s="1"/>
  <c r="H8" i="9"/>
  <c r="H9" i="9" s="1"/>
  <c r="H27" i="9" s="1"/>
  <c r="B29" i="9" s="1"/>
  <c r="K7" i="9"/>
  <c r="K19" i="9" s="1"/>
  <c r="G98" i="12" l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K8" i="9"/>
  <c r="K9" i="9" s="1"/>
  <c r="G109" i="12" l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N15" i="9"/>
  <c r="N5" i="9"/>
  <c r="N6" i="9" s="1"/>
  <c r="G122" i="12" l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<sst xmlns="http://schemas.openxmlformats.org/spreadsheetml/2006/main" count="10192" uniqueCount="8135">
  <si>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</si>
  <si>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</si>
  <si>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</si>
  <si>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</si>
  <si>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</si>
  <si>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</si>
  <si>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</si>
  <si>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</si>
  <si>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</si>
  <si>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</si>
  <si>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</si>
  <si>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</si>
  <si>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</si>
  <si>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</si>
  <si>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</si>
  <si>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</si>
  <si>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</si>
  <si>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</si>
  <si>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</si>
  <si>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</si>
  <si>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</si>
  <si>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</si>
  <si>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</si>
  <si>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</si>
  <si>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</si>
  <si>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</si>
  <si>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</si>
  <si>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</si>
  <si>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</si>
  <si>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</si>
  <si>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</si>
  <si>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</si>
  <si>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</si>
  <si>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</si>
  <si>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</si>
  <si>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</si>
  <si>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</si>
  <si>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</si>
  <si>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</si>
  <si>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</si>
  <si>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</si>
  <si>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</si>
  <si>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</si>
  <si>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</si>
  <si>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</si>
  <si>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</si>
  <si>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</si>
  <si>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</si>
  <si>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</si>
  <si>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</si>
  <si>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</si>
  <si>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</si>
  <si>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</si>
  <si>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</si>
  <si>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</si>
  <si>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</si>
  <si>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</si>
  <si>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</si>
  <si>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</si>
  <si>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</si>
  <si>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</si>
  <si>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</si>
  <si>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</si>
  <si>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</si>
  <si>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</si>
  <si>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</si>
  <si>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</si>
  <si>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</si>
  <si>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</si>
  <si>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</si>
  <si>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</si>
  <si>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</si>
  <si>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</si>
  <si>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</si>
  <si>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</si>
  <si>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</si>
  <si>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</si>
  <si>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</si>
  <si>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</si>
  <si>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</si>
  <si>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</si>
  <si>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</si>
  <si>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</si>
  <si>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</si>
  <si>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</si>
  <si>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</si>
  <si>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</si>
  <si>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</si>
  <si>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</si>
  <si>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</si>
  <si>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</si>
  <si>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</si>
  <si>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</si>
  <si>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</si>
  <si>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</si>
  <si>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</si>
  <si>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</si>
  <si>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</si>
  <si>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</si>
  <si>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</si>
  <si>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</si>
  <si>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</si>
  <si>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</si>
  <si>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</si>
  <si>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</si>
  <si>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</si>
  <si>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</si>
  <si>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</si>
  <si>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</si>
  <si>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</si>
  <si>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</si>
  <si>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</si>
  <si>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</si>
  <si>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</si>
  <si>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</si>
  <si>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</si>
  <si>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</si>
  <si>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</si>
  <si>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</si>
  <si>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</si>
  <si>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</si>
  <si>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</si>
  <si>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</si>
  <si>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</si>
  <si>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</si>
  <si>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</si>
  <si>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</si>
  <si>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</si>
  <si>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</si>
  <si>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</si>
  <si>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</si>
  <si>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</si>
  <si>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</si>
  <si>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</si>
  <si>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</si>
  <si>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</si>
  <si>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</si>
  <si>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</si>
  <si>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</si>
  <si>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</si>
  <si>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</si>
  <si>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</si>
  <si>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</si>
  <si>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</si>
  <si>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</si>
  <si>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</si>
  <si>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</si>
  <si>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</si>
  <si>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</si>
  <si>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</si>
  <si>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</si>
  <si>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</si>
  <si>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</si>
  <si>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</si>
  <si>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</si>
  <si>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</si>
  <si>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</si>
  <si>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</si>
  <si>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</si>
  <si>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</si>
  <si>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</si>
  <si>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</si>
  <si>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</si>
  <si>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</si>
  <si>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</si>
  <si>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</si>
  <si>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</si>
  <si>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</si>
  <si>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</si>
  <si>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</si>
  <si>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</si>
  <si>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</si>
  <si>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</si>
  <si>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</si>
  <si>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</si>
  <si>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</si>
  <si>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</si>
  <si>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</si>
  <si>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</si>
  <si>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</si>
  <si>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</si>
  <si>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</si>
  <si>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</si>
  <si>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</si>
  <si>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</si>
  <si>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</si>
  <si>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</si>
  <si>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</si>
  <si>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</si>
  <si>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</si>
  <si>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</si>
  <si>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</si>
  <si>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</si>
  <si>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</si>
  <si>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</si>
  <si>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</si>
  <si>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</si>
  <si>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</si>
  <si>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</si>
  <si>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</si>
  <si>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</si>
  <si>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</si>
  <si>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</si>
  <si>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</si>
  <si>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</si>
  <si>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</si>
  <si>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</si>
  <si>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</si>
  <si>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</si>
  <si>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</si>
  <si>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</si>
  <si>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</si>
  <si>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</si>
  <si>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</si>
  <si>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</si>
  <si>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</si>
  <si>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</si>
  <si>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</si>
  <si>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</si>
  <si>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</si>
  <si>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</si>
  <si>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</si>
  <si>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</si>
  <si>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</si>
  <si>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</si>
  <si>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</si>
  <si>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</si>
  <si>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</si>
  <si>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</si>
  <si>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</si>
  <si>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</si>
  <si>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</si>
  <si>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</si>
  <si>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</si>
  <si>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</si>
  <si>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</si>
  <si>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</si>
  <si>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</si>
  <si>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</si>
  <si>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</si>
  <si>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</si>
  <si>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</si>
  <si>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</si>
  <si>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</si>
  <si>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</si>
  <si>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</si>
  <si>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</si>
  <si>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</si>
  <si>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</si>
  <si>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</si>
  <si>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</si>
  <si>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</si>
  <si>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</si>
  <si>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</si>
  <si>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</si>
  <si>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</si>
  <si>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</si>
  <si>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</si>
  <si>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</si>
  <si>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</si>
  <si>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</si>
  <si>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</si>
  <si>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</si>
  <si>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</si>
  <si>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</si>
  <si>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</si>
  <si>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</si>
  <si>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</si>
  <si>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</si>
  <si>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</si>
  <si>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</si>
  <si>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</si>
  <si>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</si>
  <si>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</si>
  <si>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</si>
  <si>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</si>
  <si>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</si>
  <si>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</si>
  <si>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</si>
  <si>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</si>
  <si>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</si>
  <si>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</si>
  <si>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</si>
  <si>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</si>
  <si>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</si>
  <si>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</si>
  <si>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</si>
  <si>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</si>
  <si>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</si>
  <si>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</si>
  <si>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</si>
  <si>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</si>
  <si>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</si>
  <si>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</si>
  <si>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</si>
  <si>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</si>
  <si>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</si>
  <si>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</si>
  <si>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</si>
  <si>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</si>
  <si>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</si>
  <si>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</si>
  <si>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</si>
  <si>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</si>
  <si>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</si>
  <si>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</si>
  <si>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</si>
  <si>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</si>
  <si>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</si>
  <si>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</si>
  <si>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</si>
  <si>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</si>
  <si>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</si>
  <si>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</si>
  <si>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</si>
  <si>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</si>
  <si>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</si>
  <si>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</si>
  <si>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</si>
  <si>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</si>
  <si>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</si>
  <si>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</si>
  <si>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</si>
  <si>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</si>
  <si>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</si>
  <si>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</si>
  <si>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</si>
  <si>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</si>
  <si>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</si>
  <si>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</si>
  <si>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</si>
  <si>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</si>
  <si>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</si>
  <si>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</si>
  <si>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</si>
  <si>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</si>
  <si>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</si>
  <si>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</si>
  <si>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</si>
  <si>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</si>
  <si>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</si>
  <si>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</si>
  <si>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</si>
  <si>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</si>
  <si>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</si>
  <si>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</si>
  <si>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</si>
  <si>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</si>
  <si>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</si>
  <si>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</si>
  <si>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</si>
  <si>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</si>
  <si>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</si>
  <si>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</si>
  <si>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</si>
  <si>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</si>
  <si>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</si>
  <si>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</si>
  <si>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</si>
  <si>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</si>
  <si>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</si>
  <si>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</si>
  <si>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</si>
  <si>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</si>
  <si>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</si>
  <si>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</si>
  <si>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</si>
  <si>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</si>
  <si>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</si>
  <si>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</si>
  <si>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</si>
  <si>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</si>
  <si>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</si>
  <si>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</si>
  <si>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</si>
  <si>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</si>
  <si>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</si>
  <si>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</si>
  <si>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</si>
  <si>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</si>
  <si>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</si>
  <si>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</si>
  <si>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</si>
  <si>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</si>
  <si>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</si>
  <si>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</si>
  <si>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</si>
  <si>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</si>
  <si>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</si>
  <si>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</si>
  <si>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</si>
  <si>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</si>
  <si>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</si>
  <si>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</si>
  <si>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</si>
  <si>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</si>
  <si>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</si>
  <si>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</si>
  <si>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</si>
  <si>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</si>
  <si>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</si>
  <si>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</si>
  <si>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</si>
  <si>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</si>
  <si>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</si>
  <si>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</si>
  <si>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</si>
  <si>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</si>
  <si>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</si>
  <si>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</si>
  <si>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</si>
  <si>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</si>
  <si>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</si>
  <si>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</si>
  <si>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</si>
  <si>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</si>
  <si>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</si>
  <si>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</si>
  <si>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</si>
  <si>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</si>
  <si>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</si>
  <si>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</si>
  <si>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</si>
  <si>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</si>
  <si>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</si>
  <si>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</si>
  <si>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</si>
  <si>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</si>
  <si>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</si>
  <si>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</si>
  <si>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</si>
  <si>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</si>
  <si>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</si>
  <si>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</si>
  <si>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</si>
  <si>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</si>
  <si>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</si>
  <si>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</si>
  <si>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</si>
  <si>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</si>
  <si>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</si>
  <si>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</si>
  <si>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</si>
  <si>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</si>
  <si>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</si>
  <si>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</si>
  <si>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</si>
  <si>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</si>
  <si>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</si>
  <si>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</si>
  <si>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</si>
  <si>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</si>
  <si>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</si>
  <si>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</si>
  <si>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</si>
  <si>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</si>
  <si>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</si>
  <si>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</si>
  <si>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</si>
  <si>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</si>
  <si>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</si>
  <si>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</si>
  <si>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</si>
  <si>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</si>
  <si>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</si>
  <si>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</si>
  <si>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</si>
  <si>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</si>
  <si>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</si>
  <si>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</si>
  <si>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</si>
  <si>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</si>
  <si>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</si>
  <si>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</si>
  <si>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</si>
  <si>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</si>
  <si>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</si>
  <si>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</si>
  <si>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</si>
  <si>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</si>
  <si>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</si>
  <si>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</si>
  <si>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</si>
  <si>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</si>
  <si>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</si>
  <si>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</si>
  <si>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</si>
  <si>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</si>
  <si>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</si>
  <si>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</si>
  <si>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</si>
  <si>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</si>
  <si>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</si>
  <si>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</si>
  <si>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</si>
  <si>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</si>
  <si>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</si>
  <si>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</si>
  <si>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</si>
  <si>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</si>
  <si>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</si>
  <si>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</si>
  <si>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</si>
  <si>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</si>
  <si>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</si>
  <si>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</si>
  <si>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</si>
  <si>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</si>
  <si>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</si>
  <si>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</si>
  <si>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</si>
  <si>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</si>
  <si>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</si>
  <si>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</si>
  <si>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</si>
  <si>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</si>
  <si>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</si>
  <si>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</si>
  <si>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</si>
  <si>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</si>
  <si>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</si>
  <si>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</si>
  <si>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</si>
  <si>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</si>
  <si>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</si>
  <si>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</si>
  <si>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</si>
  <si>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</si>
  <si>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</si>
  <si>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</si>
  <si>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</si>
  <si>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</si>
  <si>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</si>
  <si>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</si>
  <si>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</si>
  <si>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</si>
  <si>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</si>
  <si>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</si>
  <si>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</si>
  <si>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</si>
  <si>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</si>
  <si>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</si>
  <si>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</si>
  <si>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</si>
  <si>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</si>
  <si>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</si>
  <si>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</si>
  <si>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</si>
  <si>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</si>
  <si>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</si>
  <si>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</si>
  <si>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</si>
  <si>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</si>
  <si>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</si>
  <si>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</si>
  <si>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</si>
  <si>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</si>
  <si>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</si>
  <si>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</si>
  <si>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</si>
  <si>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</si>
  <si>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</si>
  <si>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</si>
  <si>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</si>
  <si>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</si>
  <si>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</si>
  <si>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</si>
  <si>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</si>
  <si>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</si>
  <si>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</si>
  <si>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</si>
  <si>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</si>
  <si>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</si>
  <si>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</si>
  <si>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</si>
  <si>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</si>
  <si>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</si>
  <si>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</si>
  <si>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</si>
  <si>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</si>
  <si>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</si>
  <si>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</si>
  <si>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</si>
  <si>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</si>
  <si>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</si>
  <si>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</si>
  <si>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</si>
  <si>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</si>
  <si>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</si>
  <si>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</si>
  <si>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</si>
  <si>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</si>
  <si>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</si>
  <si>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</si>
  <si>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</si>
  <si>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</si>
  <si>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</si>
  <si>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</si>
  <si>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</si>
  <si>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</si>
  <si>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</si>
  <si>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</si>
  <si>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</si>
  <si>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</si>
  <si>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</si>
  <si>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</si>
  <si>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</si>
  <si>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</si>
  <si>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</si>
  <si>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</si>
  <si>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</si>
  <si>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</si>
  <si>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</si>
  <si>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</si>
  <si>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</si>
  <si>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</si>
  <si>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</si>
  <si>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</si>
  <si>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</si>
  <si>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</si>
  <si>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</si>
  <si>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</si>
  <si>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</si>
  <si>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</si>
  <si>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</si>
  <si>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</si>
  <si>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</si>
  <si>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</si>
  <si>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</si>
  <si>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</si>
  <si>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</si>
  <si>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</si>
  <si>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</si>
  <si>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</si>
  <si>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</si>
  <si>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</si>
  <si>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</si>
  <si>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</si>
  <si>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</si>
  <si>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</si>
  <si>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</si>
  <si>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</si>
  <si>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</si>
  <si>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</si>
  <si>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</si>
  <si>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</si>
  <si>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</si>
  <si>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</si>
  <si>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</si>
  <si>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</si>
  <si>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</si>
  <si>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</si>
  <si>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</si>
  <si>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</si>
  <si>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</si>
  <si>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</si>
  <si>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</si>
  <si>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</si>
  <si>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</si>
  <si>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</si>
  <si>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</si>
  <si>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</si>
  <si>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</si>
  <si>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</si>
  <si>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</si>
  <si>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</si>
  <si>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</si>
  <si>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</si>
  <si>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</si>
  <si>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</si>
  <si>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</si>
  <si>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</si>
  <si>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</si>
  <si>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</si>
  <si>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</si>
  <si>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</si>
  <si>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</si>
  <si>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</si>
  <si>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</si>
  <si>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</si>
  <si>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</si>
  <si>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</si>
  <si>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</si>
  <si>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</si>
  <si>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</si>
  <si>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</si>
  <si>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</si>
  <si>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</si>
  <si>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</si>
  <si>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</si>
  <si>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</si>
  <si>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</si>
  <si>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</si>
  <si>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</si>
  <si>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</si>
  <si>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</si>
  <si>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</si>
  <si>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</si>
  <si>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</si>
  <si>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</si>
  <si>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</si>
  <si>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</si>
  <si>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</si>
  <si>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</si>
  <si>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</si>
  <si>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</si>
  <si>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</si>
  <si>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</si>
  <si>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</si>
  <si>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</si>
  <si>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</si>
  <si>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</si>
  <si>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</si>
  <si>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</si>
  <si>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</si>
  <si>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</si>
  <si>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</si>
  <si>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</si>
  <si>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</si>
  <si>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</si>
  <si>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</si>
  <si>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</si>
  <si>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</si>
  <si>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</si>
  <si>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</si>
  <si>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</si>
  <si>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</si>
  <si>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</si>
  <si>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</si>
  <si>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</si>
  <si>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</si>
  <si>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</si>
  <si>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</si>
  <si>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</si>
  <si>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</si>
  <si>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</si>
  <si>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</si>
  <si>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</si>
  <si>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</si>
  <si>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</si>
  <si>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</si>
  <si>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</si>
  <si>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</si>
  <si>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</si>
  <si>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</si>
  <si>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</si>
  <si>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</si>
  <si>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</si>
  <si>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</si>
  <si>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</si>
  <si>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</si>
  <si>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</si>
  <si>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</si>
  <si>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</si>
  <si>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</si>
  <si>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</si>
  <si>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</si>
  <si>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</si>
  <si>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</si>
  <si>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</si>
  <si>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</si>
  <si>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</si>
  <si>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</si>
  <si>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</si>
  <si>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</si>
  <si>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</si>
  <si>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</si>
  <si>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</si>
  <si>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</si>
  <si>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</si>
  <si>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</si>
  <si>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</si>
  <si>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</si>
  <si>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</si>
  <si>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</si>
  <si>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</si>
  <si>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</si>
  <si>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</si>
  <si>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</si>
  <si>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</si>
  <si>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</si>
  <si>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</si>
  <si>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</si>
  <si>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</si>
  <si>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</si>
  <si>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</si>
  <si>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</si>
  <si>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</si>
  <si>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</si>
  <si>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</si>
  <si>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</si>
  <si>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</si>
  <si>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</si>
  <si>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</si>
  <si>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</si>
  <si>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</si>
  <si>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</si>
  <si>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</si>
  <si>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</si>
  <si>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</si>
  <si>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</si>
  <si>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</si>
  <si>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</si>
  <si>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</si>
  <si>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</si>
  <si>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</si>
  <si>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</si>
  <si>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</si>
  <si>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</si>
  <si>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</si>
  <si>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</si>
  <si>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</si>
  <si>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</si>
  <si>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</si>
  <si>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</si>
  <si>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</si>
  <si>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</si>
  <si>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</si>
  <si>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</si>
  <si>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</si>
  <si>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</si>
  <si>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</si>
  <si>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</si>
  <si>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</si>
  <si>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</si>
  <si>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</si>
  <si>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</si>
  <si>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</si>
  <si>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</si>
  <si>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</si>
  <si>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</si>
  <si>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</si>
  <si>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</si>
  <si>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</si>
  <si>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</si>
  <si>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</si>
  <si>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</si>
  <si>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</si>
  <si>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</si>
  <si>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</si>
  <si>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</si>
  <si>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</si>
  <si>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</si>
  <si>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</si>
  <si>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</si>
  <si>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</si>
  <si>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</si>
  <si>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</si>
  <si>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</si>
  <si>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</si>
  <si>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</si>
  <si>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</si>
  <si>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</si>
  <si>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</si>
  <si>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</si>
  <si>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</si>
  <si>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</si>
  <si>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</si>
  <si>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</si>
  <si>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</si>
  <si>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</si>
  <si>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</si>
  <si>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</si>
  <si>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</si>
  <si>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</si>
  <si>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</si>
  <si>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</si>
  <si>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</si>
  <si>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</si>
  <si>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</si>
  <si>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</si>
  <si>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</si>
  <si>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</si>
  <si>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</si>
  <si>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</si>
  <si>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</si>
  <si>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</si>
  <si>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</si>
  <si>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</si>
  <si>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</si>
  <si>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</si>
  <si>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</si>
  <si>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</si>
  <si>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</si>
  <si>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</si>
  <si>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</si>
  <si>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</si>
  <si>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</si>
  <si>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</si>
  <si>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</si>
  <si>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</si>
  <si>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</si>
  <si>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</si>
  <si>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</si>
  <si>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</si>
  <si>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</si>
  <si>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</si>
  <si>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</si>
  <si>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</si>
  <si>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</si>
  <si>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</si>
  <si>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</si>
  <si>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</si>
  <si>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</si>
  <si>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</si>
  <si>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</si>
  <si>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</si>
  <si>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</si>
  <si>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</si>
  <si>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</si>
  <si>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</si>
  <si>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</si>
  <si>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</si>
  <si>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</si>
  <si>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</si>
  <si>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</si>
  <si>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</si>
  <si>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</si>
  <si>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</si>
  <si>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</si>
  <si>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</si>
  <si>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</si>
  <si>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</si>
  <si>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</si>
  <si>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</si>
  <si>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</si>
  <si>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</si>
  <si>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</si>
  <si>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</si>
  <si>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</si>
  <si>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</si>
  <si>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</si>
  <si>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</si>
  <si>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</si>
  <si>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</si>
  <si>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</si>
  <si>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</si>
  <si>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</si>
  <si>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</si>
  <si>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</si>
  <si>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</si>
  <si>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</si>
  <si>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</si>
  <si>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</si>
  <si>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</si>
  <si>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</si>
  <si>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</si>
  <si>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</si>
  <si>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</si>
  <si>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</si>
  <si>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</si>
  <si>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</si>
  <si>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</si>
  <si>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</si>
  <si>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</si>
  <si>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</si>
  <si>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</si>
  <si>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</si>
  <si>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</si>
  <si>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</si>
  <si>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</si>
  <si>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</si>
  <si>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</si>
  <si>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</si>
  <si>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</si>
  <si>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</si>
  <si>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</si>
  <si>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</si>
  <si>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</si>
  <si>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</si>
  <si>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</si>
  <si>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</si>
  <si>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</si>
  <si>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</si>
  <si>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</si>
  <si>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</si>
  <si>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</si>
  <si>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</si>
  <si>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</si>
  <si>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</si>
  <si>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</si>
  <si>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</si>
  <si>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</si>
  <si>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</si>
  <si>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</si>
  <si>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</si>
  <si>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</si>
  <si>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</si>
  <si>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</si>
  <si>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</si>
  <si>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</si>
  <si>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</si>
  <si>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</si>
  <si>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</si>
  <si>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</si>
  <si>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</si>
  <si>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</si>
  <si>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</si>
  <si>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</si>
  <si>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</si>
  <si>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</si>
  <si>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</si>
  <si>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</si>
  <si>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</si>
  <si>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</si>
  <si>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</si>
  <si>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</si>
  <si>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</si>
  <si>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</si>
  <si>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</si>
  <si>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</si>
  <si>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</si>
  <si>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</si>
  <si>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</si>
  <si>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</si>
  <si>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</si>
  <si>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</si>
  <si>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</si>
  <si>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</si>
  <si>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</si>
  <si>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</si>
  <si>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</si>
  <si>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</si>
  <si>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</si>
  <si>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</si>
  <si>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</si>
  <si>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</si>
  <si>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</si>
  <si>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</si>
  <si>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</si>
  <si>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</si>
  <si>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</si>
  <si>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</si>
  <si>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</si>
  <si>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</si>
  <si>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</si>
  <si>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</si>
  <si>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</si>
  <si>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</si>
  <si>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</si>
  <si>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</si>
  <si>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</si>
  <si>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</si>
  <si>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</si>
  <si>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</si>
  <si>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</si>
  <si>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</si>
  <si>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</si>
  <si>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</si>
  <si>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</si>
  <si>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</si>
  <si>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</si>
  <si>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</si>
  <si>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</si>
  <si>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</si>
  <si>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</si>
  <si>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</si>
  <si>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</si>
  <si>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</si>
  <si>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</si>
  <si>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</si>
  <si>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</si>
  <si>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</si>
  <si>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</si>
  <si>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</si>
  <si>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</si>
  <si>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</si>
  <si>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</si>
  <si>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</si>
  <si>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</si>
  <si>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</si>
  <si>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</si>
  <si>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</si>
  <si>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</si>
  <si>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</si>
  <si>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</si>
  <si>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</si>
  <si>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</si>
  <si>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</si>
  <si>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</si>
  <si>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</si>
  <si>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</si>
  <si>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</si>
  <si>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</si>
  <si>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</si>
  <si>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</si>
  <si>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</si>
  <si>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</si>
  <si>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</si>
  <si>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</si>
  <si>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</si>
  <si>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</si>
  <si>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</si>
  <si>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</si>
  <si>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</si>
  <si>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</si>
  <si>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</si>
  <si>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</si>
  <si>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</si>
  <si>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</si>
  <si>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</si>
  <si>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</si>
  <si>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</si>
  <si>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</si>
  <si>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</si>
  <si>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</si>
  <si>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</si>
  <si>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</si>
  <si>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</si>
  <si>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</si>
  <si>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</si>
  <si>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</si>
  <si>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</si>
  <si>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</si>
  <si>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</si>
  <si>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</si>
  <si>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</si>
  <si>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</si>
  <si>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</si>
  <si>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</si>
  <si>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</si>
  <si>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</si>
  <si>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</si>
  <si>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</si>
  <si>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</si>
  <si>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</si>
  <si>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</si>
  <si>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</si>
  <si>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</si>
  <si>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</si>
  <si>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</si>
  <si>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</si>
  <si>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</si>
  <si>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</si>
  <si>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</si>
  <si>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</si>
  <si>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</si>
  <si>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</si>
  <si>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</si>
  <si>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</si>
  <si>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</si>
  <si>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</si>
  <si>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</si>
  <si>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</si>
  <si>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</si>
  <si>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</si>
  <si>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</si>
  <si>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</si>
  <si>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</si>
  <si>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</si>
  <si>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</si>
  <si>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</si>
  <si>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</si>
  <si>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</si>
  <si>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</si>
  <si>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</si>
  <si>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</si>
  <si>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</si>
  <si>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</si>
  <si>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</si>
  <si>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</si>
  <si>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</si>
  <si>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</si>
  <si>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</si>
  <si>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</si>
  <si>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</si>
  <si>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</si>
  <si>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</si>
  <si>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</si>
  <si>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</si>
  <si>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</si>
  <si>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</si>
  <si>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</si>
  <si>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</si>
  <si>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</si>
  <si>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</si>
  <si>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</si>
  <si>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</si>
  <si>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</si>
  <si>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</si>
  <si>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</si>
  <si>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</si>
  <si>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</si>
  <si>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</si>
  <si>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</si>
  <si>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</si>
  <si>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</si>
  <si>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</si>
  <si>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</si>
  <si>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</si>
  <si>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</si>
  <si>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</si>
  <si>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</si>
  <si>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</si>
  <si>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</si>
  <si>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</si>
  <si>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</si>
  <si>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</si>
  <si>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</si>
  <si>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</si>
  <si>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</si>
  <si>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</si>
  <si>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</si>
  <si>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</si>
  <si>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</si>
  <si>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</si>
  <si>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</si>
  <si>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</si>
  <si>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</si>
  <si>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</si>
  <si>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</si>
  <si>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</si>
  <si>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</si>
  <si>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</si>
  <si>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</si>
  <si>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</si>
  <si>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</si>
  <si>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</si>
  <si>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</si>
  <si>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</si>
  <si>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</si>
  <si>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</si>
  <si>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</si>
  <si>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</si>
  <si>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</si>
  <si>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</si>
  <si>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</si>
  <si>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</si>
  <si>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</si>
  <si>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</si>
  <si>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</si>
  <si>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</si>
  <si>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</si>
  <si>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</si>
  <si>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</si>
  <si>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</si>
  <si>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</si>
  <si>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</si>
  <si>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</si>
  <si>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</si>
  <si>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</si>
  <si>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</si>
  <si>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</si>
  <si>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</si>
  <si>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</si>
  <si>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</si>
  <si>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</si>
  <si>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</si>
  <si>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</si>
  <si>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</si>
  <si>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</si>
  <si>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</si>
  <si>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</si>
  <si>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</si>
  <si>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</si>
  <si>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</si>
  <si>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</si>
  <si>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</si>
  <si>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</si>
  <si>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</si>
  <si>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</si>
  <si>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</si>
  <si>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</si>
  <si>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</si>
  <si>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</si>
  <si>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</si>
  <si>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</si>
  <si>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</si>
  <si>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</si>
  <si>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</si>
  <si>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</si>
  <si>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</si>
  <si>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</si>
  <si>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</si>
  <si>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</si>
  <si>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</si>
  <si>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</si>
  <si>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</si>
  <si>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</si>
  <si>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</si>
  <si>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</si>
  <si>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</si>
  <si>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</si>
  <si>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</si>
  <si>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</si>
  <si>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</si>
  <si>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</si>
  <si>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</si>
  <si>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</si>
  <si>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</si>
  <si>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</si>
  <si>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</si>
  <si>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</si>
  <si>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</si>
  <si>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</si>
  <si>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</si>
  <si>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</si>
  <si>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</si>
  <si>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</si>
  <si>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</si>
  <si>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</si>
  <si>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</si>
  <si>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</si>
  <si>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</si>
  <si>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</si>
  <si>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</si>
  <si>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</si>
  <si>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</si>
  <si>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</si>
  <si>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</si>
  <si>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</si>
  <si>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</si>
  <si>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</si>
  <si>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</si>
  <si>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</si>
  <si>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</si>
  <si>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</si>
  <si>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</si>
  <si>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</si>
  <si>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</si>
  <si>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</si>
  <si>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</si>
  <si>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</si>
  <si>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</si>
  <si>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</si>
  <si>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</si>
  <si>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</si>
  <si>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</si>
  <si>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</si>
  <si>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</si>
  <si>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</si>
  <si>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</si>
  <si>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</si>
  <si>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</si>
  <si>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</si>
  <si>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</si>
  <si>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</si>
  <si>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</si>
  <si>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</si>
  <si>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</si>
  <si>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</si>
  <si>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</si>
  <si>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</si>
  <si>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</si>
  <si>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</si>
  <si>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</si>
  <si>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</si>
  <si>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</si>
  <si>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</si>
  <si>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</si>
  <si>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</si>
  <si>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</si>
  <si>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</si>
  <si>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</si>
  <si>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</si>
  <si>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</si>
  <si>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</si>
  <si>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</si>
  <si>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</si>
  <si>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</si>
  <si>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</si>
  <si>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</si>
  <si>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</si>
  <si>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</si>
  <si>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</si>
  <si>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</si>
  <si>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</si>
  <si>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</si>
  <si>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</si>
  <si>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</si>
  <si>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</si>
  <si>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</si>
  <si>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</si>
  <si>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</si>
  <si>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</si>
  <si>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</si>
  <si>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</si>
  <si>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</si>
  <si>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</si>
  <si>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</si>
  <si>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</si>
  <si>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</si>
  <si>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</si>
  <si>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</si>
  <si>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</si>
  <si>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</si>
  <si>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</si>
  <si>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</si>
  <si>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</si>
  <si>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</si>
  <si>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</si>
  <si>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</si>
  <si>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</si>
  <si>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</si>
  <si>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</si>
  <si>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</si>
  <si>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</si>
  <si>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</si>
  <si>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</si>
  <si>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</si>
  <si>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</si>
  <si>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</si>
  <si>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</si>
  <si>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</si>
  <si>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</si>
  <si>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</si>
  <si>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</si>
  <si>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</si>
  <si>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</si>
  <si>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</si>
  <si>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</si>
  <si>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</si>
  <si>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</si>
  <si>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</si>
  <si>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</si>
  <si>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</si>
  <si>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</si>
  <si>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</si>
  <si>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</si>
  <si>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</si>
  <si>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</si>
  <si>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</si>
  <si>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</si>
  <si>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</si>
  <si>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</si>
  <si>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</si>
  <si>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</si>
  <si>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</si>
  <si>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</si>
  <si>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</si>
  <si>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</si>
  <si>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</si>
  <si>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</si>
  <si>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</si>
  <si>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</si>
  <si>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</si>
  <si>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</si>
  <si>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</si>
  <si>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</si>
  <si>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</si>
  <si>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</si>
  <si>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</si>
  <si>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</si>
  <si>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</si>
  <si>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</si>
  <si>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</si>
  <si>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</si>
  <si>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</si>
  <si>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</si>
  <si>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</si>
  <si>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</si>
  <si>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</si>
  <si>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</si>
  <si>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</si>
  <si>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</si>
  <si>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</si>
  <si>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</si>
  <si>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</si>
  <si>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</si>
  <si>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</si>
  <si>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</si>
  <si>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</si>
  <si>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</si>
  <si>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</si>
  <si>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</si>
  <si>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</si>
  <si>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</si>
  <si>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</si>
  <si>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</si>
  <si>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</si>
  <si>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</si>
  <si>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</si>
  <si>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</si>
  <si>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</si>
  <si>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</si>
  <si>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</si>
  <si>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</si>
  <si>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</si>
  <si>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</si>
  <si>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</si>
  <si>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</si>
  <si>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</si>
  <si>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</si>
  <si>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</si>
  <si>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</si>
  <si>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</si>
  <si>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</si>
  <si>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</si>
  <si>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</si>
  <si>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</si>
  <si>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</si>
  <si>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</si>
  <si>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</si>
  <si>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</si>
  <si>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</si>
  <si>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</si>
  <si>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</si>
  <si>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</si>
  <si>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</si>
  <si>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</si>
  <si>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</si>
  <si>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</si>
  <si>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</si>
  <si>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</si>
  <si>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</si>
  <si>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</si>
  <si>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</si>
  <si>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</si>
  <si>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</si>
  <si>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</si>
  <si>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</si>
  <si>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</si>
  <si>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</si>
  <si>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</si>
  <si>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</si>
  <si>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</si>
  <si>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</si>
  <si>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</si>
  <si>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</si>
  <si>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</si>
  <si>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</si>
  <si>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</si>
  <si>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</si>
  <si>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</si>
  <si>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</si>
  <si>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</si>
  <si>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</si>
  <si>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</si>
  <si>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</si>
  <si>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</si>
  <si>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</si>
  <si>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</si>
  <si>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</si>
  <si>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</si>
  <si>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</si>
  <si>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</si>
  <si>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</si>
  <si>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</si>
  <si>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</si>
  <si>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</si>
  <si>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</si>
  <si>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</si>
  <si>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</si>
  <si>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</si>
  <si>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</si>
  <si>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</si>
  <si>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</si>
  <si>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</si>
  <si>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</si>
  <si>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</si>
  <si>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</si>
  <si>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</si>
  <si>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</si>
  <si>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</si>
  <si>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</si>
  <si>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</si>
  <si>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</si>
  <si>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</si>
  <si>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</si>
  <si>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</si>
  <si>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</si>
  <si>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</si>
  <si>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</si>
  <si>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</si>
  <si>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</si>
  <si>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</si>
  <si>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</si>
  <si>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</si>
  <si>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</si>
  <si>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</si>
  <si>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</si>
  <si>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</si>
  <si>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</si>
  <si>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</si>
  <si>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</si>
  <si>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</si>
  <si>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</si>
  <si>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</si>
  <si>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</si>
  <si>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</si>
  <si>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</si>
  <si>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</si>
  <si>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</si>
  <si>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</si>
  <si>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</si>
  <si>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</si>
  <si>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</si>
  <si>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</si>
  <si>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</si>
  <si>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</si>
  <si>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</si>
  <si>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</si>
  <si>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</si>
  <si>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</si>
  <si>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</si>
  <si>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</si>
  <si>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</si>
  <si>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</si>
  <si>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</si>
  <si>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</si>
  <si>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</si>
  <si>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</si>
  <si>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</si>
  <si>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</si>
  <si>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</si>
  <si>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</si>
  <si>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</si>
  <si>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</si>
  <si>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</si>
  <si>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</si>
  <si>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</si>
  <si>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</si>
  <si>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</si>
  <si>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</si>
  <si>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</si>
  <si>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</si>
  <si>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</si>
  <si>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</si>
  <si>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</si>
  <si>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</si>
  <si>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</si>
  <si>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</si>
  <si>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</si>
  <si>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</si>
  <si>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</si>
  <si>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</si>
  <si>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</si>
  <si>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</si>
  <si>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</si>
  <si>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</si>
  <si>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</si>
  <si>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</si>
  <si>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</si>
  <si>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</si>
  <si>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</si>
  <si>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</si>
  <si>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</si>
  <si>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</si>
  <si>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</si>
  <si>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</si>
  <si>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</si>
  <si>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</si>
  <si>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</si>
  <si>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</si>
  <si>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</si>
  <si>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</si>
  <si>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</si>
  <si>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</si>
  <si>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</si>
  <si>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</si>
  <si>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</si>
  <si>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</si>
  <si>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</si>
  <si>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</si>
  <si>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</si>
  <si>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</si>
  <si>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</si>
  <si>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</si>
  <si>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</si>
  <si>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</si>
  <si>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</si>
  <si>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</si>
  <si>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</si>
  <si>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</si>
  <si>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</si>
  <si>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</si>
  <si>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</si>
  <si>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</si>
  <si>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</si>
  <si>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</si>
  <si>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</si>
  <si>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</si>
  <si>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</si>
  <si>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</si>
  <si>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</si>
  <si>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</si>
  <si>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</si>
  <si>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</si>
  <si>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</si>
  <si>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</si>
  <si>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</si>
  <si>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</si>
  <si>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</si>
  <si>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</si>
  <si>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</si>
  <si>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</si>
  <si>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</si>
  <si>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</si>
  <si>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</si>
  <si>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</si>
  <si>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</si>
  <si>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</si>
  <si>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</si>
  <si>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</si>
  <si>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</si>
  <si>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</si>
  <si>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</si>
  <si>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</si>
  <si>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</si>
  <si>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</si>
  <si>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</si>
  <si>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</si>
  <si>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</si>
  <si>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</si>
  <si>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</si>
  <si>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</si>
  <si>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</si>
  <si>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</si>
  <si>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</si>
  <si>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</si>
  <si>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</si>
  <si>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</si>
  <si>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</si>
  <si>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</si>
  <si>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</si>
  <si>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</si>
  <si>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</si>
  <si>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</si>
  <si>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</si>
  <si>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</si>
  <si>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</si>
  <si>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</si>
  <si>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</si>
  <si>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</si>
  <si>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</si>
  <si>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</si>
  <si>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</si>
  <si>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</si>
  <si>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</si>
  <si>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</si>
  <si>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</si>
  <si>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</si>
  <si>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</si>
  <si>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</si>
  <si>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</si>
  <si>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</si>
  <si>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</si>
  <si>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</si>
  <si>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</si>
  <si>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</si>
  <si>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</si>
  <si>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</si>
  <si>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</si>
  <si>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</si>
  <si>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</si>
  <si>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</si>
  <si>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</si>
  <si>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</si>
  <si>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</si>
  <si>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</si>
  <si>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</si>
  <si>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</si>
  <si>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</si>
  <si>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</si>
  <si>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</si>
  <si>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</si>
  <si>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</si>
  <si>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</si>
  <si>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</si>
  <si>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</si>
  <si>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</si>
  <si>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</si>
  <si>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</si>
  <si>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</si>
  <si>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</si>
  <si>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</si>
  <si>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</si>
  <si>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</si>
  <si>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</si>
  <si>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</si>
  <si>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</si>
  <si>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</si>
  <si>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</si>
  <si>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</si>
  <si>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</si>
  <si>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</si>
  <si>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</si>
  <si>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</si>
  <si>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</si>
  <si>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</si>
  <si>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</si>
  <si>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</si>
  <si>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</si>
  <si>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</si>
  <si>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</si>
  <si>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</si>
  <si>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</si>
  <si>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</si>
  <si>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</si>
  <si>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</si>
  <si>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</si>
  <si>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</si>
  <si>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</si>
  <si>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</si>
  <si>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</si>
  <si>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</si>
  <si>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</si>
  <si>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</si>
  <si>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</si>
  <si>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</si>
  <si>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</si>
  <si>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</si>
  <si>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</si>
  <si>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</si>
  <si>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</si>
  <si>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</si>
  <si>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</si>
  <si>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</si>
  <si>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</si>
  <si>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</si>
  <si>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</si>
  <si>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</si>
  <si>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</si>
  <si>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</si>
  <si>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</si>
  <si>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</si>
  <si>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</si>
  <si>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</si>
  <si>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</si>
  <si>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</si>
  <si>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</si>
  <si>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</si>
  <si>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</si>
  <si>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</si>
  <si>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</si>
  <si>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</si>
  <si>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</si>
  <si>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</si>
  <si>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</si>
  <si>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</si>
  <si>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</si>
  <si>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</si>
  <si>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</si>
  <si>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</si>
  <si>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</si>
  <si>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</si>
  <si>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</si>
  <si>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</si>
  <si>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</si>
  <si>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</si>
  <si>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</si>
  <si>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</si>
  <si>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</si>
  <si>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</si>
  <si>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</si>
  <si>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</si>
  <si>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</si>
  <si>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</si>
  <si>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</si>
  <si>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</si>
  <si>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</si>
  <si>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</si>
  <si>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</si>
  <si>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</si>
  <si>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</si>
  <si>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</si>
  <si>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</si>
  <si>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</si>
  <si>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</si>
  <si>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</si>
  <si>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</si>
  <si>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</si>
  <si>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</si>
  <si>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</si>
  <si>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</si>
  <si>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</si>
  <si>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</si>
  <si>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</si>
  <si>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</si>
  <si>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</si>
  <si>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</si>
  <si>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</si>
  <si>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</si>
  <si>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</si>
  <si>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</si>
  <si>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</si>
  <si>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</si>
  <si>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</si>
  <si>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</si>
  <si>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</si>
  <si>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</si>
  <si>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</si>
  <si>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</si>
  <si>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</si>
  <si>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</si>
  <si>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</si>
  <si>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</si>
  <si>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</si>
  <si>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</si>
  <si>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</si>
  <si>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</si>
  <si>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</si>
  <si>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</si>
  <si>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</si>
  <si>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</si>
  <si>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</si>
  <si>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</si>
  <si>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</si>
  <si>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</si>
  <si>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</si>
  <si>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</si>
  <si>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</si>
  <si>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</si>
  <si>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</si>
  <si>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</si>
  <si>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</si>
  <si>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</si>
  <si>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</si>
  <si>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</si>
  <si>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</si>
  <si>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</si>
  <si>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</si>
  <si>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</si>
  <si>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</si>
  <si>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</si>
  <si>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</si>
  <si>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</si>
  <si>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</si>
  <si>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</si>
  <si>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</si>
  <si>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</si>
  <si>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</si>
  <si>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</si>
  <si>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</si>
  <si>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</si>
  <si>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</si>
  <si>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</si>
  <si>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</si>
  <si>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</si>
  <si>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</si>
  <si>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</si>
  <si>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</si>
  <si>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</si>
  <si>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</si>
  <si>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</si>
  <si>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</si>
  <si>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</si>
  <si>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</si>
  <si>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</si>
  <si>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</si>
  <si>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</si>
  <si>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</si>
  <si>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</si>
  <si>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</si>
  <si>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</si>
  <si>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</si>
  <si>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</si>
  <si>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</si>
  <si>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</si>
  <si>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</si>
  <si>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</si>
  <si>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</si>
  <si>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</si>
  <si>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</si>
  <si>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</si>
  <si>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</si>
  <si>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</si>
  <si>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</si>
  <si>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</si>
  <si>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</si>
  <si>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</si>
  <si>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</si>
  <si>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</si>
  <si>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</si>
  <si>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</si>
  <si>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</si>
  <si>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</si>
  <si>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</si>
  <si>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</si>
  <si>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</si>
  <si>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</si>
  <si>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</si>
  <si>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</si>
  <si>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</si>
  <si>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</si>
  <si>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</si>
  <si>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</si>
  <si>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</si>
  <si>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</si>
  <si>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</si>
  <si>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</si>
  <si>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</si>
  <si>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</si>
  <si>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</si>
  <si>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</si>
  <si>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</si>
  <si>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</si>
  <si>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</si>
  <si>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</si>
  <si>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</si>
  <si>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</si>
  <si>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</si>
  <si>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</si>
  <si>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</si>
  <si>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</si>
  <si>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</si>
  <si>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</si>
  <si>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</si>
  <si>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</si>
  <si>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</si>
  <si>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</si>
  <si>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</si>
  <si>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</si>
  <si>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</si>
  <si>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</si>
  <si>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</si>
  <si>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</si>
  <si>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</si>
  <si>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</si>
  <si>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</si>
  <si>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</si>
  <si>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</si>
  <si>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</si>
  <si>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</si>
  <si>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</si>
  <si>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</si>
  <si>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</si>
  <si>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</si>
  <si>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</si>
  <si>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</si>
  <si>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</si>
  <si>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</si>
  <si>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</si>
  <si>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</si>
  <si>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</si>
  <si>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</si>
  <si>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</si>
  <si>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</si>
  <si>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</si>
  <si>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</si>
  <si>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</si>
  <si>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</si>
  <si>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</si>
  <si>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</si>
  <si>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</si>
  <si>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</si>
  <si>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</si>
  <si>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</si>
  <si>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</si>
  <si>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</si>
  <si>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</si>
  <si>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</si>
  <si>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</si>
  <si>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</si>
  <si>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</si>
  <si>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</si>
  <si>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</si>
  <si>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</si>
  <si>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</si>
  <si>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</si>
  <si>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</si>
  <si>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</si>
  <si>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</si>
  <si>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</si>
  <si>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</si>
  <si>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</si>
  <si>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</si>
  <si>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</si>
  <si>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</si>
  <si>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</si>
  <si>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</si>
  <si>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</si>
  <si>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</si>
  <si>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</si>
  <si>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</si>
  <si>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</si>
  <si>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</si>
  <si>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</si>
  <si>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</si>
  <si>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</si>
  <si>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</si>
  <si>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</si>
  <si>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</si>
  <si>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</si>
  <si>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</si>
  <si>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</si>
  <si>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</si>
  <si>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</si>
  <si>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</si>
  <si>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</si>
  <si>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</si>
  <si>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</si>
  <si>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</si>
  <si>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</si>
  <si>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</si>
  <si>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</si>
  <si>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</si>
  <si>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</si>
  <si>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</si>
  <si>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</si>
  <si>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</si>
  <si>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</si>
  <si>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</si>
  <si>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</si>
  <si>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</si>
  <si>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</si>
  <si>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</si>
  <si>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</si>
  <si>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</si>
  <si>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</si>
  <si>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</si>
  <si>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</si>
  <si>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</si>
  <si>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</si>
  <si>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</si>
  <si>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</si>
  <si>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</si>
  <si>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</si>
  <si>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</si>
  <si>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</si>
  <si>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</si>
  <si>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</si>
  <si>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</si>
  <si>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</si>
  <si>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</si>
  <si>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</si>
  <si>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</si>
  <si>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</si>
  <si>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</si>
  <si>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</si>
  <si>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</si>
  <si>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</si>
  <si>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</si>
  <si>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</si>
  <si>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</si>
  <si>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</si>
  <si>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</si>
  <si>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</si>
  <si>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</si>
  <si>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</si>
  <si>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</si>
  <si>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</si>
  <si>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</si>
  <si>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</si>
  <si>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</si>
  <si>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</si>
  <si>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</si>
  <si>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</si>
  <si>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</si>
  <si>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</si>
  <si>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</si>
  <si>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</si>
  <si>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</si>
  <si>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</si>
  <si>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</si>
  <si>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</si>
  <si>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</si>
  <si>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</si>
  <si>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</si>
  <si>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</si>
  <si>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</si>
  <si>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</si>
  <si>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</si>
  <si>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</si>
  <si>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</si>
  <si>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</si>
  <si>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</si>
  <si>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</si>
  <si>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</si>
  <si>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</si>
  <si>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</si>
  <si>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</si>
  <si>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</si>
  <si>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</si>
  <si>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</si>
  <si>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</si>
  <si>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</si>
  <si>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</si>
  <si>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</si>
  <si>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</si>
  <si>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</si>
  <si>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</si>
  <si>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</si>
  <si>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</si>
  <si>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</si>
  <si>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</si>
  <si>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</si>
  <si>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</si>
  <si>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</si>
  <si>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</si>
  <si>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</si>
  <si>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</si>
  <si>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</si>
  <si>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</si>
  <si>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</si>
  <si>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</si>
  <si>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</si>
  <si>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</si>
  <si>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</si>
  <si>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</si>
  <si>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</si>
  <si>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</si>
  <si>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</si>
  <si>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</si>
  <si>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</si>
  <si>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</si>
  <si>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</si>
  <si>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</si>
  <si>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</si>
  <si>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</si>
  <si>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</si>
  <si>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</si>
  <si>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</si>
  <si>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</si>
  <si>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</si>
  <si>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</si>
  <si>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</si>
  <si>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</si>
  <si>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</si>
  <si>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</si>
  <si>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</si>
  <si>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</si>
  <si>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</si>
  <si>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</si>
  <si>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</si>
  <si>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</si>
  <si>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</si>
  <si>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</si>
  <si>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</si>
  <si>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</si>
  <si>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</si>
  <si>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</si>
  <si>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</si>
  <si>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</si>
  <si>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</si>
  <si>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</si>
  <si>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</si>
  <si>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</si>
  <si>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</si>
  <si>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</si>
  <si>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</si>
  <si>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</si>
  <si>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</si>
  <si>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</si>
  <si>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</si>
  <si>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</si>
  <si>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</si>
  <si>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</si>
  <si>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</si>
  <si>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</si>
  <si>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</si>
  <si>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</si>
  <si>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</si>
  <si>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</si>
  <si>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</si>
  <si>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</si>
  <si>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</si>
  <si>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</si>
  <si>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</si>
  <si>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</si>
  <si>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</si>
  <si>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</si>
  <si>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</si>
  <si>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</si>
  <si>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</si>
  <si>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</si>
  <si>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</si>
  <si>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</si>
  <si>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</si>
  <si>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</si>
  <si>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</si>
  <si>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</si>
  <si>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</si>
  <si>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</si>
  <si>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</si>
  <si>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</si>
  <si>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</si>
  <si>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</si>
  <si>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</si>
  <si>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</si>
  <si>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</si>
  <si>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</si>
  <si>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</si>
  <si>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</si>
  <si>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</si>
  <si>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</si>
  <si>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</si>
  <si>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</si>
  <si>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</si>
  <si>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</si>
  <si>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</si>
  <si>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</si>
  <si>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</si>
  <si>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</si>
  <si>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</si>
  <si>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</si>
  <si>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</si>
  <si>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</si>
  <si>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</si>
  <si>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</si>
  <si>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</si>
  <si>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</si>
  <si>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</si>
  <si>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</si>
  <si>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</si>
  <si>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</si>
  <si>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</si>
  <si>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</si>
  <si>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</si>
  <si>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</si>
  <si>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</si>
  <si>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</si>
  <si>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</si>
  <si>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</si>
  <si>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</si>
  <si>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</si>
  <si>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</si>
  <si>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</si>
  <si>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</si>
  <si>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</si>
  <si>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</si>
  <si>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</si>
  <si>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</si>
  <si>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</si>
  <si>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</si>
  <si>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</si>
  <si>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</si>
  <si>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</si>
  <si>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</si>
  <si>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</si>
  <si>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</si>
  <si>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</si>
  <si>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</si>
  <si>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</si>
  <si>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</si>
  <si>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</si>
  <si>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</si>
  <si>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</si>
  <si>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</si>
  <si>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</si>
  <si>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</si>
  <si>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</si>
  <si>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</si>
  <si>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</si>
  <si>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</si>
  <si>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</si>
  <si>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</si>
  <si>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</si>
  <si>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</si>
  <si>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</si>
  <si>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</si>
  <si>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</si>
  <si>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</si>
  <si>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</si>
  <si>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</si>
  <si>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</si>
  <si>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</si>
  <si>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</si>
  <si>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</si>
  <si>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</si>
  <si>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</si>
  <si>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</si>
  <si>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</si>
  <si>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</si>
  <si>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</si>
  <si>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</si>
  <si>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</si>
  <si>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</si>
  <si>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</si>
  <si>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</si>
  <si>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</si>
  <si>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</si>
  <si>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</si>
  <si>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</si>
  <si>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</si>
  <si>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</si>
  <si>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</si>
  <si>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</si>
  <si>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</si>
  <si>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</si>
  <si>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</si>
  <si>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</si>
  <si>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</si>
  <si>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</si>
  <si>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</si>
  <si>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</si>
  <si>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</si>
  <si>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</si>
  <si>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</si>
  <si>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</si>
  <si>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</si>
  <si>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</si>
  <si>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</si>
  <si>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</si>
  <si>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</si>
  <si>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</si>
  <si>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</si>
  <si>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</si>
  <si>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</si>
  <si>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</si>
  <si>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</si>
  <si>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</si>
  <si>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</si>
  <si>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</si>
  <si>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</si>
  <si>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</si>
  <si>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</si>
  <si>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</si>
  <si>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</si>
  <si>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</si>
  <si>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</si>
  <si>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</si>
  <si>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</si>
  <si>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</si>
  <si>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</si>
  <si>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</si>
  <si>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</si>
  <si>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</si>
  <si>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</si>
  <si>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</si>
  <si>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</si>
  <si>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</si>
  <si>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</si>
  <si>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</si>
  <si>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</si>
  <si>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</si>
  <si>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</si>
  <si>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</si>
  <si>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</si>
  <si>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</si>
  <si>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</si>
  <si>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</si>
  <si>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</si>
  <si>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</si>
  <si>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</si>
  <si>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</si>
  <si>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</si>
  <si>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</si>
  <si>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</si>
  <si>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</si>
  <si>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</si>
  <si>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</si>
  <si>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</si>
  <si>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</si>
  <si>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</si>
  <si>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</si>
  <si>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</si>
  <si>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</si>
  <si>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</si>
  <si>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</si>
  <si>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</si>
  <si>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</si>
  <si>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</si>
  <si>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</si>
  <si>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</si>
  <si>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</si>
  <si>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</si>
  <si>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</si>
  <si>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</si>
  <si>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</si>
  <si>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</si>
  <si>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</si>
  <si>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</si>
  <si>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</si>
  <si>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</si>
  <si>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</si>
  <si>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</si>
  <si>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</si>
  <si>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</si>
  <si>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</si>
  <si>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</si>
  <si>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</si>
  <si>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</si>
  <si>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</si>
  <si>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</si>
  <si>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</si>
  <si>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</si>
  <si>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</si>
  <si>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</si>
  <si>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</si>
  <si>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</si>
  <si>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</si>
  <si>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</si>
  <si>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</si>
  <si>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</si>
  <si>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</si>
  <si>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</si>
  <si>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</si>
  <si>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</si>
  <si>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</si>
  <si>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</si>
  <si>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</si>
  <si>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</si>
  <si>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</si>
  <si>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</si>
  <si>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</si>
  <si>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</si>
  <si>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</si>
  <si>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</si>
  <si>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</si>
  <si>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</si>
  <si>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</si>
  <si>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</si>
  <si>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</si>
  <si>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</si>
  <si>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</si>
  <si>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</si>
  <si>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</si>
  <si>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</si>
  <si>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</si>
  <si>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</si>
  <si>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</si>
  <si>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</si>
  <si>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</si>
  <si>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</si>
  <si>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</si>
  <si>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</si>
  <si>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</si>
  <si>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</si>
  <si>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</si>
  <si>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</si>
  <si>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</si>
  <si>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</si>
  <si>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</si>
  <si>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</si>
  <si>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</si>
  <si>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</si>
  <si>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</si>
  <si>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</si>
  <si>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</si>
  <si>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</si>
  <si>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</si>
  <si>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</si>
  <si>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</si>
  <si>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</si>
  <si>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</si>
  <si>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</si>
  <si>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</si>
  <si>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</si>
  <si>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</si>
  <si>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</si>
  <si>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</si>
  <si>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</si>
  <si>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</si>
  <si>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</si>
  <si>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</si>
  <si>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</si>
  <si>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</si>
  <si>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</si>
  <si>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</si>
  <si>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</si>
  <si>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</si>
  <si>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</si>
  <si>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</si>
  <si>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</si>
  <si>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</si>
  <si>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</si>
  <si>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</si>
  <si>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</si>
  <si>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</si>
  <si>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</si>
  <si>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</si>
  <si>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</si>
  <si>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</si>
  <si>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</si>
  <si>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</si>
  <si>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</si>
  <si>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</si>
  <si>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</si>
  <si>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</si>
  <si>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</si>
  <si>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</si>
  <si>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</si>
  <si>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</si>
  <si>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</si>
  <si>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</si>
  <si>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</si>
  <si>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</si>
  <si>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</si>
  <si>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</si>
  <si>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</si>
  <si>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</si>
  <si>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</si>
  <si>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</si>
  <si>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</si>
  <si>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</si>
  <si>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</si>
  <si>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</si>
  <si>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</si>
  <si>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</si>
  <si>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</si>
  <si>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</si>
  <si>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</si>
  <si>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</si>
  <si>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</si>
  <si>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</si>
  <si>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</si>
  <si>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</si>
  <si>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</si>
  <si>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</si>
  <si>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</si>
  <si>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</si>
  <si>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</si>
  <si>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</si>
  <si>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</si>
  <si>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</si>
  <si>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</si>
  <si>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</si>
  <si>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</si>
  <si>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</si>
  <si>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</si>
  <si>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</si>
  <si>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</si>
  <si>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</si>
  <si>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</si>
  <si>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</si>
  <si>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</si>
  <si>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</si>
  <si>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</si>
  <si>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</si>
  <si>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</si>
  <si>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</si>
  <si>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</si>
  <si>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</si>
  <si>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</si>
  <si>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</si>
  <si>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</si>
  <si>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</si>
  <si>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</si>
  <si>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</si>
  <si>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</si>
  <si>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</si>
  <si>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</si>
  <si>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</si>
  <si>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</si>
  <si>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</si>
  <si>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</si>
  <si>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</si>
  <si>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</si>
  <si>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</si>
  <si>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</si>
  <si>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</si>
  <si>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</si>
  <si>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</si>
  <si>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</si>
  <si>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</si>
  <si>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</si>
  <si>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</si>
  <si>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</si>
  <si>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</si>
  <si>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</si>
  <si>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</si>
  <si>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</si>
  <si>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</si>
  <si>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</si>
  <si>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</si>
  <si>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</si>
  <si>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</si>
  <si>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</si>
  <si>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</si>
  <si>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</si>
  <si>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</si>
  <si>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</si>
  <si>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</si>
  <si>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</si>
  <si>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</si>
  <si>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</si>
  <si>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</si>
  <si>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</si>
  <si>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</si>
  <si>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</si>
  <si>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</si>
  <si>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</si>
  <si>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</si>
  <si>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</si>
  <si>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</si>
  <si>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</si>
  <si>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</si>
  <si>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</si>
  <si>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</si>
  <si>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</si>
  <si>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</si>
  <si>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</si>
  <si>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</si>
  <si>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</si>
  <si>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</si>
  <si>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</si>
  <si>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</si>
  <si>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</si>
  <si>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</si>
  <si>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</si>
  <si>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</si>
  <si>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</si>
  <si>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</si>
  <si>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</si>
  <si>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</si>
  <si>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</si>
  <si>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</si>
  <si>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</si>
  <si>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</si>
  <si>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</si>
  <si>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</si>
  <si>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</si>
  <si>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</si>
  <si>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</si>
  <si>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</si>
  <si>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</si>
  <si>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</si>
  <si>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</si>
  <si>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</si>
  <si>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</si>
  <si>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</si>
  <si>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</si>
  <si>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</si>
  <si>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</si>
  <si>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</si>
  <si>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</si>
  <si>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</si>
  <si>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</si>
  <si>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</si>
  <si>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</si>
  <si>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</si>
  <si>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</si>
  <si>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</si>
  <si>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</si>
  <si>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</si>
  <si>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</si>
  <si>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</si>
  <si>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</si>
  <si>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</si>
  <si>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</si>
  <si>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</si>
  <si>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</si>
  <si>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</si>
  <si>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</si>
  <si>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</si>
  <si>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</si>
  <si>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</si>
  <si>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</si>
  <si>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</si>
  <si>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</si>
  <si>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</si>
  <si>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</si>
  <si>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</si>
  <si>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</si>
  <si>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</si>
  <si>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</si>
  <si>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</si>
  <si>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</si>
  <si>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</si>
  <si>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</si>
  <si>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</si>
  <si>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</si>
  <si>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</si>
  <si>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</si>
  <si>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</si>
  <si>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</si>
  <si>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</si>
  <si>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</si>
  <si>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</si>
  <si>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</si>
  <si>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</si>
  <si>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</si>
  <si>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</si>
  <si>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</si>
  <si>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</si>
  <si>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</si>
  <si>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</si>
  <si>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</si>
  <si>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</si>
  <si>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</si>
  <si>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</si>
  <si>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</si>
  <si>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</si>
  <si>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</si>
  <si>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</si>
  <si>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</si>
  <si>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</si>
  <si>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</si>
  <si>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</si>
  <si>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</si>
  <si>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</si>
  <si>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</si>
  <si>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</si>
  <si>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</si>
  <si>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</si>
  <si>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</si>
  <si>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</si>
  <si>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</si>
  <si>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</si>
  <si>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</si>
  <si>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</si>
  <si>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</si>
  <si>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</si>
  <si>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</si>
  <si>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</si>
  <si>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</si>
  <si>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</si>
  <si>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</si>
  <si>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</si>
  <si>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</si>
  <si>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</si>
  <si>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</si>
  <si>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</si>
  <si>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</si>
  <si>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</si>
  <si>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</si>
  <si>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</si>
  <si>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</si>
  <si>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</si>
  <si>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</si>
  <si>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</si>
  <si>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</si>
  <si>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</si>
  <si>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</si>
  <si>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</si>
  <si>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</si>
  <si>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</si>
  <si>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</si>
  <si>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</si>
  <si>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</si>
  <si>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</si>
  <si>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</si>
  <si>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</si>
  <si>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</si>
  <si>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</si>
  <si>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</si>
  <si>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</si>
  <si>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</si>
  <si>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</si>
  <si>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</si>
  <si>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</si>
  <si>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</si>
  <si>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</si>
  <si>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</si>
  <si>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</si>
  <si>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</si>
  <si>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</si>
  <si>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</si>
  <si>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</si>
  <si>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</si>
  <si>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</si>
  <si>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</si>
  <si>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</si>
  <si>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</si>
  <si>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</si>
  <si>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</si>
  <si>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</si>
  <si>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</si>
  <si>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</si>
  <si>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</si>
  <si>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</si>
  <si>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</si>
  <si>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</si>
  <si>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</si>
  <si>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</si>
  <si>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</si>
  <si>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</si>
  <si>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</si>
  <si>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</si>
  <si>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</si>
  <si>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</si>
  <si>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</si>
  <si>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</si>
  <si>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</si>
  <si>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</si>
  <si>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</si>
  <si>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</si>
  <si>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</si>
  <si>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</si>
  <si>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</si>
  <si>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</si>
  <si>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</si>
  <si>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</si>
  <si>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</si>
  <si>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</si>
  <si>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</si>
  <si>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</si>
  <si>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</si>
  <si>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</si>
  <si>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</si>
  <si>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</si>
  <si>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</si>
  <si>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</si>
  <si>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</si>
  <si>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</si>
  <si>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</si>
  <si>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</si>
  <si>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</si>
  <si>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</si>
  <si>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</si>
  <si>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</si>
  <si>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</si>
  <si>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</si>
  <si>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</si>
  <si>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</si>
  <si>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</si>
  <si>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</si>
  <si>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</si>
  <si>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</si>
  <si>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</si>
  <si>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</si>
  <si>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</si>
  <si>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</si>
  <si>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</si>
  <si>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</si>
  <si>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</si>
  <si>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</si>
  <si>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</si>
  <si>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</si>
  <si>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</si>
  <si>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</si>
  <si>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</si>
  <si>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</si>
  <si>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</si>
  <si>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</si>
  <si>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</si>
  <si>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</si>
  <si>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</si>
  <si>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</si>
  <si>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</si>
  <si>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</si>
  <si>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</si>
  <si>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</si>
  <si>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</si>
  <si>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</si>
  <si>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</si>
  <si>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</si>
  <si>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</si>
  <si>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</si>
  <si>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</si>
  <si>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</si>
  <si>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</si>
  <si>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</si>
  <si>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</si>
  <si>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</si>
  <si>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</si>
  <si>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</si>
  <si>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</si>
  <si>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</si>
  <si>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</si>
  <si>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</si>
  <si>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</si>
  <si>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</si>
  <si>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</si>
  <si>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</si>
  <si>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</si>
  <si>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</si>
  <si>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</si>
  <si>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</si>
  <si>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</si>
  <si>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</si>
  <si>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</si>
  <si>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</si>
  <si>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</si>
  <si>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</si>
  <si>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</si>
  <si>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</si>
  <si>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</si>
  <si>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</si>
  <si>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</si>
  <si>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</si>
  <si>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</si>
  <si>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</si>
  <si>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</si>
  <si>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</si>
  <si>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</si>
  <si>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</si>
  <si>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</si>
  <si>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</si>
  <si>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</si>
  <si>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</si>
  <si>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</si>
  <si>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</si>
  <si>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</si>
  <si>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</si>
  <si>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</si>
  <si>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</si>
  <si>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</si>
  <si>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</si>
  <si>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</si>
  <si>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</si>
  <si>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</si>
  <si>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</si>
  <si>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</si>
  <si>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</si>
  <si>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</si>
  <si>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</si>
  <si>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</si>
  <si>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</si>
  <si>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</si>
  <si>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</si>
  <si>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</si>
  <si>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</si>
  <si>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</si>
  <si>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</si>
  <si>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</si>
  <si>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</si>
  <si>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</si>
  <si>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</si>
  <si>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</si>
  <si>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</si>
  <si>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</si>
  <si>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</si>
  <si>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</si>
  <si>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</si>
  <si>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</si>
  <si>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</si>
  <si>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</si>
  <si>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</si>
  <si>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</si>
  <si>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</si>
  <si>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</si>
  <si>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</si>
  <si>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</si>
  <si>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</si>
  <si>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</si>
  <si>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</si>
  <si>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</si>
  <si>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</si>
  <si>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</si>
  <si>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</si>
  <si>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</si>
  <si>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</si>
  <si>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</si>
  <si>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</si>
  <si>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</si>
  <si>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</si>
  <si>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</si>
  <si>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</si>
  <si>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</si>
  <si>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</si>
  <si>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</si>
  <si>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</si>
  <si>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</si>
  <si>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</si>
  <si>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</si>
  <si>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</si>
  <si>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</si>
  <si>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</si>
  <si>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</si>
  <si>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</si>
  <si>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</si>
  <si>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</si>
  <si>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</si>
  <si>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</si>
  <si>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</si>
  <si>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</si>
  <si>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</si>
  <si>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</si>
  <si>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</si>
  <si>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</si>
  <si>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</si>
  <si>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</si>
  <si>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</si>
  <si>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</si>
  <si>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</si>
  <si>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</si>
  <si>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</si>
  <si>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</si>
  <si>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</si>
  <si>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</si>
  <si>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</si>
  <si>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</si>
  <si>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</si>
  <si>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</si>
  <si>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</si>
  <si>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</si>
  <si>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</si>
  <si>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</si>
  <si>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</si>
  <si>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</si>
  <si>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</si>
  <si>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</si>
  <si>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</si>
  <si>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</si>
  <si>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</si>
  <si>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</si>
  <si>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</si>
  <si>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</si>
  <si>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</si>
  <si>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</si>
  <si>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</si>
  <si>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</si>
  <si>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</si>
  <si>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</si>
  <si>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</si>
  <si>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</si>
  <si>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</si>
  <si>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</si>
  <si>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</si>
  <si>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</si>
  <si>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</si>
  <si>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</si>
  <si>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</si>
  <si>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</si>
  <si>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</si>
  <si>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</si>
  <si>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</si>
  <si>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</si>
  <si>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</si>
  <si>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</si>
  <si>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</si>
  <si>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</si>
  <si>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</si>
  <si>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</si>
  <si>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</si>
  <si>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</si>
  <si>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</si>
  <si>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</si>
  <si>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</si>
  <si>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</si>
  <si>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</si>
  <si>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</si>
  <si>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</si>
  <si>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</si>
  <si>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</si>
  <si>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</si>
  <si>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</si>
  <si>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</si>
  <si>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</si>
  <si>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</si>
  <si>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</si>
  <si>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</si>
  <si>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</si>
  <si>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</si>
  <si>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</si>
  <si>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</si>
  <si>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</si>
  <si>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</si>
  <si>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</si>
  <si>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</si>
  <si>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</si>
  <si>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</si>
  <si>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</si>
  <si>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</si>
  <si>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</si>
  <si>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</si>
  <si>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</si>
  <si>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</si>
  <si>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</si>
  <si>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</si>
  <si>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</si>
  <si>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</si>
  <si>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</si>
  <si>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</si>
  <si>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</si>
  <si>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</si>
  <si>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</si>
  <si>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</si>
  <si>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</si>
  <si>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</si>
  <si>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</si>
  <si>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</si>
  <si>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</si>
  <si>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</si>
  <si>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</si>
  <si>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</si>
  <si>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</si>
  <si>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</si>
  <si>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</si>
  <si>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</si>
  <si>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</si>
  <si>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</si>
  <si>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</si>
  <si>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</si>
  <si>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</si>
  <si>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</si>
  <si>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</si>
  <si>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</si>
  <si>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</si>
  <si>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</si>
  <si>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</si>
  <si>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</si>
  <si>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</si>
  <si>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</si>
  <si>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</si>
  <si>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</si>
  <si>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</si>
  <si>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</si>
  <si>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</si>
  <si>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</si>
  <si>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</si>
  <si>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</si>
  <si>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</si>
  <si>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</si>
  <si>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</si>
  <si>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</si>
  <si>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</si>
  <si>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</si>
  <si>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</si>
  <si>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</si>
  <si>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</si>
  <si>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</si>
  <si>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</si>
  <si>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</si>
  <si>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</si>
  <si>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</si>
  <si>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</si>
  <si>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</si>
  <si>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</si>
  <si>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</si>
  <si>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</si>
  <si>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</si>
  <si>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</si>
  <si>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</si>
  <si>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</si>
  <si>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</si>
  <si>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</si>
  <si>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</si>
  <si>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</si>
  <si>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</si>
  <si>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</si>
  <si>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</si>
  <si>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</si>
  <si>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</si>
  <si>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</si>
  <si>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</si>
  <si>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</si>
  <si>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</si>
  <si>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</si>
  <si>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</si>
  <si>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</si>
  <si>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</si>
  <si>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</si>
  <si>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</si>
  <si>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</si>
  <si>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</si>
  <si>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</si>
  <si>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</si>
  <si>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</si>
  <si>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</si>
  <si>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</si>
  <si>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</si>
  <si>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</si>
  <si>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</si>
  <si>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</si>
  <si>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</si>
  <si>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</si>
  <si>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</si>
  <si>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</si>
  <si>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</si>
  <si>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</si>
  <si>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</si>
  <si>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</si>
  <si>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</si>
  <si>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</si>
  <si>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</si>
  <si>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</si>
  <si>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</si>
  <si>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</si>
  <si>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</si>
  <si>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</si>
  <si>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</si>
  <si>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</si>
  <si>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</si>
  <si>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</si>
  <si>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</si>
  <si>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</si>
  <si>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</si>
  <si>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</si>
  <si>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</si>
  <si>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</si>
  <si>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</si>
  <si>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</si>
  <si>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</si>
  <si>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</si>
  <si>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</si>
  <si>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</si>
  <si>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</si>
  <si>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</si>
  <si>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</si>
  <si>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</si>
  <si>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</si>
  <si>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</si>
  <si>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</si>
  <si>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</si>
  <si>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</si>
  <si>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</si>
  <si>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</si>
  <si>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</si>
  <si>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</si>
  <si>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</si>
  <si>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</si>
  <si>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</si>
  <si>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</si>
  <si>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</si>
  <si>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</si>
  <si>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</si>
  <si>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</si>
  <si>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</si>
  <si>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</si>
  <si>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</si>
  <si>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</si>
  <si>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</si>
  <si>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</si>
  <si>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</si>
  <si>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</si>
  <si>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</si>
  <si>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</si>
  <si>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</si>
  <si>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</si>
  <si>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</si>
  <si>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</si>
  <si>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</si>
  <si>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</si>
  <si>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</si>
  <si>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</si>
  <si>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</si>
  <si>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</si>
  <si>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</si>
  <si>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</si>
  <si>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</si>
  <si>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</si>
  <si>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</si>
  <si>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</si>
  <si>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</si>
  <si>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</si>
  <si>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</si>
  <si>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</si>
  <si>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</si>
  <si>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</si>
  <si>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</si>
  <si>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</si>
  <si>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</si>
  <si>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</si>
  <si>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</si>
  <si>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</si>
  <si>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</si>
  <si>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</si>
  <si>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</si>
  <si>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</si>
  <si>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</si>
  <si>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</si>
  <si>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</si>
  <si>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</si>
  <si>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</si>
  <si>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</si>
  <si>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</si>
  <si>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</si>
  <si>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</si>
  <si>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</si>
  <si>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</si>
  <si>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</si>
  <si>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</si>
  <si>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</si>
  <si>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</si>
  <si>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</si>
  <si>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</si>
  <si>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</si>
  <si>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</si>
  <si>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</si>
  <si>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</si>
  <si>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</si>
  <si>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</si>
  <si>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</si>
  <si>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</si>
  <si>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</si>
  <si>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</si>
  <si>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</si>
  <si>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</si>
  <si>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</si>
  <si>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</si>
  <si>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</si>
  <si>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</si>
  <si>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</si>
  <si>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</si>
  <si>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</si>
  <si>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</si>
  <si>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</si>
  <si>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</si>
  <si>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</si>
  <si>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</si>
  <si>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</si>
  <si>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</si>
  <si>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</si>
  <si>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</si>
  <si>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</si>
  <si>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</si>
  <si>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</si>
  <si>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</si>
  <si>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</si>
  <si>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</si>
  <si>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</si>
  <si>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</si>
  <si>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</si>
  <si>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</si>
  <si>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</si>
  <si>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</si>
  <si>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</si>
  <si>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</si>
  <si>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</si>
  <si>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</si>
  <si>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</si>
  <si>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</si>
  <si>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</si>
  <si>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</si>
  <si>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</si>
  <si>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</si>
  <si>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</si>
  <si>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</si>
  <si>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</si>
  <si>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</si>
  <si>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</si>
  <si>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</si>
  <si>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</si>
  <si>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</si>
  <si>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</si>
  <si>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</si>
  <si>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</si>
  <si>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</si>
  <si>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</si>
  <si>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</si>
  <si>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</si>
  <si>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</si>
  <si>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</si>
  <si>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</si>
  <si>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</si>
  <si>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</si>
  <si>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</si>
  <si>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</si>
  <si>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</si>
  <si>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</si>
  <si>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</si>
  <si>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</si>
  <si>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</si>
  <si>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</si>
  <si>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</si>
  <si>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</si>
  <si>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</si>
  <si>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</si>
  <si>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</si>
  <si>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</si>
  <si>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</si>
  <si>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</si>
  <si>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</si>
  <si>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</si>
  <si>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</si>
  <si>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</si>
  <si>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</si>
  <si>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</si>
  <si>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</si>
  <si>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</si>
  <si>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</si>
  <si>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</si>
  <si>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</si>
  <si>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</si>
  <si>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</si>
  <si>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</si>
  <si>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</si>
  <si>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</si>
  <si>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</si>
  <si>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</si>
  <si>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</si>
  <si>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</si>
  <si>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</si>
  <si>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</si>
  <si>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</si>
  <si>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</si>
  <si>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</si>
  <si>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</si>
  <si>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</si>
  <si>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</si>
  <si>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</si>
  <si>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</si>
  <si>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</si>
  <si>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</si>
  <si>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</si>
  <si>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</si>
  <si>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</si>
  <si>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</si>
  <si>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</si>
  <si>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</si>
  <si>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</si>
  <si>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</si>
  <si>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</si>
  <si>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</si>
  <si>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</si>
  <si>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</si>
  <si>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</si>
  <si>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</si>
  <si>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</si>
  <si>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</si>
  <si>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</si>
  <si>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</si>
  <si>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</si>
  <si>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</si>
  <si>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</si>
  <si>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</si>
  <si>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</si>
  <si>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</si>
  <si>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</si>
  <si>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</si>
  <si>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</si>
  <si>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</si>
  <si>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</si>
  <si>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</si>
  <si>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</si>
  <si>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</si>
  <si>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</si>
  <si>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</si>
  <si>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</si>
  <si>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</si>
  <si>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</si>
  <si>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</si>
  <si>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</si>
  <si>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</si>
  <si>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</si>
  <si>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</si>
  <si>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</si>
  <si>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</si>
  <si>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</si>
  <si>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</si>
  <si>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</si>
  <si>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</si>
  <si>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</si>
  <si>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</si>
  <si>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</si>
  <si>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</si>
  <si>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</si>
  <si>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</si>
  <si>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</si>
  <si>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</si>
  <si>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</si>
  <si>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</si>
  <si>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</si>
  <si>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</si>
  <si>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</si>
  <si>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</si>
  <si>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</si>
  <si>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</si>
  <si>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</si>
  <si>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</si>
  <si>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</si>
  <si>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</si>
  <si>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</si>
  <si>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</si>
  <si>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</si>
  <si>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</si>
  <si>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</si>
  <si>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</si>
  <si>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</si>
  <si>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</si>
  <si>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</si>
  <si>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</si>
  <si>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</si>
  <si>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</si>
  <si>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</si>
  <si>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</si>
  <si>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</si>
  <si>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</si>
  <si>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</si>
  <si>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</si>
  <si>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</si>
  <si>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</si>
  <si>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</si>
  <si>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</si>
  <si>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</si>
  <si>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</si>
  <si>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</si>
  <si>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</si>
  <si>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</si>
  <si>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</si>
  <si>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</si>
  <si>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</si>
  <si>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</si>
  <si>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</si>
  <si>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</si>
  <si>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</si>
  <si>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</si>
  <si>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</si>
  <si>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</si>
  <si>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</si>
  <si>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</si>
  <si>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</si>
  <si>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</si>
  <si>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</si>
  <si>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</si>
  <si>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</si>
  <si>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</si>
  <si>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</si>
  <si>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</si>
  <si>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</si>
  <si>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</si>
  <si>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</si>
  <si>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</si>
  <si>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</si>
  <si>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</si>
  <si>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</si>
  <si>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</si>
  <si>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</si>
  <si>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</si>
  <si>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</si>
  <si>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</si>
  <si>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</si>
  <si>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</si>
  <si>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</si>
  <si>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</si>
  <si>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</si>
  <si>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</si>
  <si>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</si>
  <si>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</si>
  <si>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</si>
  <si>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</si>
  <si>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</si>
  <si>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</si>
  <si>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</si>
  <si>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</si>
  <si>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</si>
  <si>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</si>
  <si>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</si>
  <si>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</si>
  <si>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</si>
  <si>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</si>
  <si>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</si>
  <si>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</si>
  <si>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</si>
  <si>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</si>
  <si>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</si>
  <si>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</si>
  <si>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</si>
  <si>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</si>
  <si>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</si>
  <si>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</si>
  <si>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</si>
  <si>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</si>
  <si>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</si>
  <si>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</si>
  <si>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</si>
  <si>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</si>
  <si>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</si>
  <si>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</si>
  <si>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</si>
  <si>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</si>
  <si>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</si>
  <si>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</si>
  <si>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</si>
  <si>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</si>
  <si>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</si>
  <si>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</si>
  <si>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</si>
  <si>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</si>
  <si>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</si>
  <si>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</si>
  <si>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</si>
  <si>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</si>
  <si>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</si>
  <si>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</si>
  <si>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</si>
  <si>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</si>
  <si>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</si>
  <si>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</si>
  <si>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</si>
  <si>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</si>
  <si>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</si>
  <si>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</si>
  <si>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</si>
  <si>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</si>
  <si>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</si>
  <si>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</si>
  <si>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</si>
  <si>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</si>
  <si>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</si>
  <si>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</si>
  <si>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</si>
  <si>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</si>
  <si>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</si>
  <si>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</si>
  <si>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</si>
  <si>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</si>
  <si>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</si>
  <si>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</si>
  <si>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</si>
  <si>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</si>
  <si>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</si>
  <si>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</si>
  <si>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</si>
  <si>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</si>
  <si>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</si>
  <si>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</si>
  <si>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</si>
  <si>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</si>
  <si>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</si>
  <si>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</si>
  <si>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</si>
  <si>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</si>
  <si>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</si>
  <si>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</si>
  <si>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</si>
  <si>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</si>
  <si>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</si>
  <si>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</si>
  <si>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</si>
  <si>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</si>
  <si>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</si>
  <si>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</si>
  <si>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</si>
  <si>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</si>
  <si>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</si>
  <si>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</si>
  <si>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</si>
  <si>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</si>
  <si>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</si>
  <si>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</si>
  <si>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</si>
  <si>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</si>
  <si>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</si>
  <si>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</si>
  <si>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</si>
  <si>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</si>
  <si>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</si>
  <si>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</si>
  <si>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</si>
  <si>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</si>
  <si>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</si>
  <si>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</si>
  <si>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</si>
  <si>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</si>
  <si>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</si>
  <si>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</si>
  <si>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</si>
  <si>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</si>
  <si>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</si>
  <si>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</si>
  <si>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</si>
  <si>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</si>
  <si>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</si>
  <si>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</si>
  <si>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</si>
  <si>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</si>
  <si>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</si>
  <si>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</si>
  <si>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</si>
  <si>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</si>
  <si>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</si>
  <si>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</si>
  <si>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</si>
  <si>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</si>
  <si>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</si>
  <si>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</si>
  <si>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</si>
  <si>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</si>
  <si>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</si>
  <si>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</si>
  <si>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</si>
  <si>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</si>
  <si>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</si>
  <si>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</si>
  <si>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</si>
  <si>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</si>
  <si>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</si>
  <si>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</si>
  <si>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</si>
  <si>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</si>
  <si>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</si>
  <si>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</si>
  <si>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</si>
  <si>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</si>
  <si>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</si>
  <si>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</si>
  <si>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</si>
  <si>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</si>
  <si>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</si>
  <si>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</si>
  <si>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</si>
  <si>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</si>
  <si>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</si>
  <si>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</si>
  <si>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</si>
  <si>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</si>
  <si>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</si>
  <si>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</si>
  <si>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</si>
  <si>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</si>
  <si>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</si>
  <si>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</si>
  <si>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</si>
  <si>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</si>
  <si>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</si>
  <si>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</si>
  <si>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</si>
  <si>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</si>
  <si>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</si>
  <si>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</si>
  <si>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</si>
  <si>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</si>
  <si>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</si>
  <si>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</si>
  <si>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</si>
  <si>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</si>
  <si>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</si>
  <si>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</si>
  <si>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</si>
  <si>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</si>
  <si>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</si>
  <si>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</si>
  <si>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</si>
  <si>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</si>
  <si>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</si>
  <si>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</si>
  <si>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</si>
  <si>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</si>
  <si>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</si>
  <si>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</si>
  <si>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</si>
  <si>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</si>
  <si>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</si>
  <si>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</si>
  <si>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</si>
  <si>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</si>
  <si>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</si>
  <si>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</si>
  <si>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</si>
  <si>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</si>
  <si>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</si>
  <si>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</si>
  <si>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</si>
  <si>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</si>
  <si>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</si>
  <si>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</si>
  <si>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</si>
  <si>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</si>
  <si>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</si>
  <si>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</si>
  <si>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</si>
  <si>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</si>
  <si>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</si>
  <si>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</si>
  <si>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</si>
  <si>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</si>
  <si>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</si>
  <si>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</si>
  <si>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</si>
  <si>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</si>
  <si>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</si>
  <si>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</si>
  <si>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</si>
  <si>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</si>
  <si>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</si>
  <si>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</si>
  <si>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</si>
  <si>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</si>
  <si>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</si>
  <si>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</si>
  <si>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</si>
  <si>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</si>
  <si>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</si>
  <si>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</si>
  <si>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</si>
  <si>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</si>
  <si>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</si>
  <si>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</si>
  <si>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</si>
  <si>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</si>
  <si>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</si>
  <si>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</si>
  <si>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</si>
  <si>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</si>
  <si>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</si>
  <si>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</si>
  <si>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</si>
  <si>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</si>
  <si>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</si>
  <si>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</si>
  <si>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</si>
  <si>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</si>
  <si>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</si>
  <si>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</si>
  <si>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</si>
  <si>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</si>
  <si>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</si>
  <si>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</si>
  <si>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</si>
  <si>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</si>
  <si>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</si>
  <si>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</si>
  <si>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</si>
  <si>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</si>
  <si>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</si>
  <si>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</si>
  <si>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</si>
  <si>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</si>
  <si>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</si>
  <si>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</si>
  <si>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</si>
  <si>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</si>
  <si>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</si>
  <si>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</si>
  <si>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</si>
  <si>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</si>
  <si>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</si>
  <si>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</si>
  <si>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</si>
  <si>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</si>
  <si>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</si>
  <si>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</si>
  <si>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</si>
  <si>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</si>
  <si>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</si>
  <si>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</si>
  <si>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</si>
  <si>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</si>
  <si>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</si>
  <si>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</si>
  <si>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</si>
  <si>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</si>
  <si>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</si>
  <si>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</si>
  <si>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</si>
  <si>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</si>
  <si>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</si>
  <si>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</si>
  <si>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</si>
  <si>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</si>
  <si>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</si>
  <si>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</si>
  <si>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</si>
  <si>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</si>
  <si>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</si>
  <si>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</si>
  <si>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</si>
  <si>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</si>
  <si>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</si>
  <si>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</si>
  <si>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</si>
  <si>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</si>
  <si>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</si>
  <si>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</si>
  <si>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</si>
  <si>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</si>
  <si>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</si>
  <si>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</si>
  <si>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</si>
  <si>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</si>
  <si>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</si>
  <si>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</si>
  <si>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</si>
  <si>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</si>
  <si>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</si>
  <si>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</si>
  <si>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</si>
  <si>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</si>
  <si>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</si>
  <si>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</si>
  <si>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</si>
  <si>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</si>
  <si>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</si>
  <si>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</si>
  <si>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</si>
  <si>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</si>
  <si>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</si>
  <si>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</si>
  <si>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</si>
  <si>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</si>
  <si>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</si>
  <si>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</si>
  <si>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</si>
  <si>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</si>
  <si>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</si>
  <si>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</si>
  <si>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</si>
  <si>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</si>
  <si>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</si>
  <si>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</si>
  <si>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</si>
  <si>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</si>
  <si>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</si>
  <si>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</si>
  <si>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</si>
  <si>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</si>
  <si>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</si>
  <si>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</si>
  <si>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</si>
  <si>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</si>
  <si>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</si>
  <si>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</si>
  <si>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</si>
  <si>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</si>
  <si>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</si>
  <si>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</si>
  <si>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</si>
  <si>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</si>
  <si>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</si>
  <si>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</si>
  <si>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</si>
  <si>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</si>
  <si>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</si>
  <si>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</si>
  <si>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</si>
  <si>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</si>
  <si>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</si>
  <si>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</si>
  <si>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</si>
  <si>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</si>
  <si>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</si>
  <si>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</si>
  <si>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</si>
  <si>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</si>
  <si>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</si>
  <si>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</si>
  <si>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</si>
  <si>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</si>
  <si>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</si>
  <si>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</si>
  <si>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</si>
  <si>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</si>
  <si>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</si>
  <si>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</si>
  <si>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</si>
  <si>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</si>
  <si>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</si>
  <si>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</si>
  <si>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</si>
  <si>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</si>
  <si>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</si>
  <si>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</si>
  <si>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</si>
  <si>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</si>
  <si>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</si>
  <si>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</si>
  <si>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</si>
  <si>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</si>
  <si>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</si>
  <si>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</si>
  <si>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</si>
  <si>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</si>
  <si>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</si>
  <si>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</si>
  <si>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</si>
  <si>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</si>
  <si>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</si>
  <si>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</si>
  <si>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</si>
  <si>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</si>
  <si>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</si>
  <si>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</si>
  <si>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</si>
  <si>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</si>
  <si>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</si>
  <si>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</si>
  <si>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</si>
  <si>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</si>
  <si>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</si>
  <si>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</si>
  <si>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</si>
  <si>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</si>
  <si>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</si>
  <si>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</si>
  <si>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</si>
  <si>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</si>
  <si>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</si>
  <si>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</si>
  <si>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</si>
  <si>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</si>
  <si>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</si>
  <si>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</si>
  <si>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</si>
  <si>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</si>
  <si>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</si>
  <si>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</si>
  <si>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</si>
  <si>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</si>
  <si>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</si>
  <si>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</si>
  <si>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</si>
  <si>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</si>
  <si>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</si>
  <si>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</si>
  <si>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</si>
  <si>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</si>
  <si>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</si>
  <si>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</si>
  <si>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</si>
  <si>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</si>
  <si>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</si>
  <si>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</si>
  <si>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</si>
  <si>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</si>
  <si>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</si>
  <si>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</si>
  <si>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</si>
  <si>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</si>
  <si>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</si>
  <si>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</si>
  <si>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</si>
  <si>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</si>
  <si>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</si>
  <si>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</si>
  <si>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</si>
  <si>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</si>
  <si>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</si>
  <si>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</si>
  <si>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</si>
  <si>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</si>
  <si>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</si>
  <si>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</si>
  <si>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</si>
  <si>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</si>
  <si>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</si>
  <si>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</si>
  <si>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</si>
  <si>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</si>
  <si>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</si>
  <si>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</si>
  <si>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</si>
  <si>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</si>
  <si>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</si>
  <si>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</si>
  <si>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</si>
  <si>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</si>
  <si>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</si>
  <si>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</si>
  <si>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</si>
  <si>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</si>
  <si>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</si>
  <si>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</si>
  <si>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</si>
  <si>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</si>
  <si>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</si>
  <si>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</si>
  <si>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</si>
  <si>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</si>
  <si>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</si>
  <si>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</si>
  <si>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</si>
  <si>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</si>
  <si>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</si>
  <si>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</si>
  <si>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</si>
  <si>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</si>
  <si>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</si>
  <si>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</si>
  <si>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</si>
  <si>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</si>
  <si>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</si>
  <si>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</si>
  <si>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</si>
  <si>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</si>
  <si>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</si>
  <si>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</si>
  <si>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</si>
  <si>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</si>
  <si>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</si>
  <si>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</si>
  <si>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</si>
  <si>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</si>
  <si>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</si>
  <si>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</si>
  <si>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</si>
  <si>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</si>
  <si>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</si>
  <si>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</si>
  <si>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</si>
  <si>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</si>
  <si>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</si>
  <si>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</si>
  <si>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</si>
  <si>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</si>
  <si>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</si>
  <si>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</si>
  <si>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</si>
  <si>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</si>
  <si>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</si>
  <si>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</si>
  <si>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</si>
  <si>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</si>
  <si>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</si>
  <si>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</si>
  <si>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</si>
  <si>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</si>
  <si>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</si>
  <si>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</si>
  <si>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</si>
  <si>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</si>
  <si>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</si>
  <si>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</si>
  <si>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</si>
  <si>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</si>
  <si>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</si>
  <si>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</si>
  <si>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</si>
  <si>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</si>
  <si>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</si>
  <si>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</si>
  <si>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</si>
  <si>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</si>
  <si>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</si>
  <si>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</si>
  <si>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</si>
  <si>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</si>
  <si>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</si>
  <si>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</si>
  <si>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</si>
  <si>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</si>
  <si>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</si>
  <si>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</si>
  <si>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</si>
  <si>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</si>
  <si>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</si>
  <si>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</si>
  <si>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</si>
  <si>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</si>
  <si>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</si>
  <si>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</si>
  <si>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</si>
  <si>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</si>
  <si>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</si>
  <si>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</si>
  <si>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</si>
  <si>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</si>
  <si>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</si>
  <si>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</si>
  <si>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</si>
  <si>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</si>
  <si>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</si>
  <si>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</si>
  <si>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</si>
  <si>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</si>
  <si>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</si>
  <si>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</si>
  <si>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</si>
  <si>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</si>
  <si>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</si>
  <si>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</si>
  <si>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</si>
  <si>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</si>
  <si>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</si>
  <si>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</si>
  <si>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</si>
  <si>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</si>
  <si>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</si>
  <si>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</si>
  <si>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</si>
  <si>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</si>
  <si>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</si>
  <si>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</si>
  <si>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</si>
  <si>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</si>
  <si>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</si>
  <si>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</si>
  <si>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</si>
  <si>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</si>
  <si>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</si>
  <si>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</si>
  <si>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</si>
  <si>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</si>
  <si>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</si>
  <si>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</si>
  <si>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</si>
  <si>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</si>
  <si>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</si>
  <si>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</si>
  <si>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</si>
  <si>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</si>
  <si>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</si>
  <si>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</si>
  <si>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</si>
  <si>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</si>
  <si>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</si>
  <si>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</si>
  <si>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</si>
  <si>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</si>
  <si>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</si>
  <si>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</si>
  <si>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</si>
  <si>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</si>
  <si>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</si>
  <si>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</si>
  <si>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</si>
  <si>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</si>
  <si>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</si>
  <si>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</si>
  <si>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</si>
  <si>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</si>
  <si>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</si>
  <si>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</si>
  <si>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</si>
  <si>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</si>
  <si>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</si>
  <si>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</si>
  <si>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</si>
  <si>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</si>
  <si>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</si>
  <si>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</si>
  <si>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</si>
  <si>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</si>
  <si>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</si>
  <si>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</si>
  <si>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</si>
  <si>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</si>
  <si>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</si>
  <si>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</si>
  <si>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</si>
  <si>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</si>
  <si>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</si>
  <si>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</si>
  <si>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</si>
  <si>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</si>
  <si>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</si>
  <si>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</si>
  <si>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</si>
  <si>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</si>
  <si>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</si>
  <si>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</si>
  <si>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</si>
  <si>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</si>
  <si>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</si>
  <si>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</si>
  <si>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</si>
  <si>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</si>
  <si>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</si>
  <si>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</si>
  <si>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</si>
  <si>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</si>
  <si>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</si>
  <si>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</si>
  <si>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</si>
  <si>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</si>
  <si>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</si>
  <si>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</si>
  <si>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</si>
  <si>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</si>
  <si>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</si>
  <si>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</si>
  <si>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</si>
  <si>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</si>
  <si>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</si>
  <si>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</si>
  <si>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</si>
  <si>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</si>
  <si>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</si>
  <si>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</si>
  <si>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</si>
  <si>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</si>
  <si>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</si>
  <si>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</si>
  <si>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</si>
  <si>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</si>
  <si>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</si>
  <si>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</si>
  <si>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</si>
  <si>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</si>
  <si>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</si>
  <si>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</si>
  <si>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</si>
  <si>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</si>
  <si>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</si>
  <si>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</si>
  <si>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</si>
  <si>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</si>
  <si>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</si>
  <si>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</si>
  <si>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</si>
  <si>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</si>
  <si>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</si>
  <si>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</si>
  <si>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</si>
  <si>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</si>
  <si>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</si>
  <si>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</si>
  <si>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</si>
  <si>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</si>
  <si>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</si>
  <si>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</si>
  <si>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</si>
  <si>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</si>
  <si>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</si>
  <si>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</si>
  <si>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</si>
  <si>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</si>
  <si>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</si>
  <si>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</si>
  <si>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</si>
  <si>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</si>
  <si>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</si>
  <si>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</si>
  <si>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</si>
  <si>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</si>
  <si>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</si>
  <si>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</si>
  <si>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</si>
  <si>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</si>
  <si>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</si>
  <si>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</si>
  <si>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</si>
  <si>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</si>
  <si>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</si>
  <si>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</si>
  <si>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</si>
  <si>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</si>
  <si>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</si>
  <si>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</si>
  <si>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</si>
  <si>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</si>
  <si>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</si>
  <si>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</si>
  <si>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</si>
  <si>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</si>
  <si>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</si>
  <si>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</si>
  <si>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</si>
  <si>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</si>
  <si>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</si>
  <si>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</si>
  <si>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</si>
  <si>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</si>
  <si>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</si>
  <si>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</si>
  <si>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</si>
  <si>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</si>
  <si>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</si>
  <si>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</si>
  <si>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</si>
  <si>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</si>
  <si>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</si>
  <si>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</si>
  <si>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</si>
  <si>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</si>
  <si>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</si>
  <si>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</si>
  <si>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</si>
  <si>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</si>
  <si>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</si>
  <si>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</si>
  <si>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</si>
  <si>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</si>
  <si>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</si>
  <si>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</si>
  <si>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</si>
  <si>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</si>
  <si>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</si>
  <si>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</si>
  <si>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</si>
  <si>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</si>
  <si>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</si>
  <si>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</si>
  <si>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</si>
  <si>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</si>
  <si>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</si>
  <si>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</si>
  <si>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</si>
  <si>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</si>
  <si>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</si>
  <si>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</si>
  <si>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</si>
  <si>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</si>
  <si>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</si>
  <si>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</si>
  <si>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</si>
  <si>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</si>
  <si>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</si>
  <si>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</si>
  <si>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</si>
  <si>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</si>
  <si>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</si>
  <si>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</si>
  <si>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</si>
  <si>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</si>
  <si>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</si>
  <si>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</si>
  <si>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</si>
  <si>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</si>
  <si>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</si>
  <si>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</si>
  <si>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</si>
  <si>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</si>
  <si>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</si>
  <si>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</si>
  <si>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</si>
  <si>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</si>
  <si>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</si>
  <si>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</si>
  <si>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</si>
  <si>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</si>
  <si>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</si>
  <si>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</si>
  <si>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</si>
  <si>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</si>
  <si>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</si>
  <si>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</si>
  <si>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</si>
  <si>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</si>
  <si>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</si>
  <si>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</si>
  <si>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</si>
  <si>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</si>
  <si>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</si>
  <si>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</si>
  <si>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</si>
  <si>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</si>
  <si>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</si>
  <si>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</si>
  <si>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</si>
  <si>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</si>
  <si>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</si>
  <si>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</si>
  <si>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</si>
  <si>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</si>
  <si>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</si>
  <si>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</si>
  <si>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</si>
  <si>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</si>
  <si>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</si>
  <si>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</si>
  <si>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</si>
  <si>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</si>
  <si>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</si>
  <si>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</si>
  <si>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</si>
  <si>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</si>
  <si>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</si>
  <si>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</si>
  <si>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</si>
  <si>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</si>
  <si>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</si>
  <si>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</si>
  <si>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</si>
  <si>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</si>
  <si>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</si>
  <si>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</si>
  <si>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</si>
  <si>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</si>
  <si>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</si>
  <si>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</si>
  <si>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</si>
  <si>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</si>
  <si>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</si>
  <si>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</si>
  <si>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</si>
  <si>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</si>
  <si>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</si>
  <si>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</si>
  <si>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</si>
  <si>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</si>
  <si>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</si>
  <si>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</si>
  <si>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</si>
  <si>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</si>
  <si>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</si>
  <si>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</si>
  <si>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</si>
  <si>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</si>
  <si>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</si>
  <si>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</si>
  <si>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</si>
  <si>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</si>
  <si>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</si>
  <si>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</si>
  <si>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</si>
  <si>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</si>
  <si>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</si>
  <si>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</si>
  <si>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</si>
  <si>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</si>
  <si>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</si>
  <si>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</si>
  <si>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</si>
  <si>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</si>
  <si>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</si>
  <si>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</si>
  <si>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</si>
  <si>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</si>
  <si>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</si>
  <si>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</si>
  <si>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</si>
  <si>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</si>
  <si>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</si>
  <si>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</si>
  <si>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</si>
  <si>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</si>
  <si>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</si>
  <si>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</si>
  <si>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</si>
  <si>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</si>
  <si>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</si>
  <si>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</si>
  <si>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</si>
  <si>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</si>
  <si>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</si>
  <si>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</si>
  <si>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</si>
  <si>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</si>
  <si>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</si>
  <si>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</si>
  <si>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</si>
  <si>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</si>
  <si>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</si>
  <si>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</si>
  <si>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</si>
  <si>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</si>
  <si>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</si>
  <si>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</si>
  <si>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</si>
  <si>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</si>
  <si>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</si>
  <si>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</si>
  <si>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</si>
  <si>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</si>
  <si>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</si>
  <si>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</si>
  <si>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</si>
  <si>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</si>
  <si>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</si>
  <si>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</si>
  <si>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</si>
  <si>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</si>
  <si>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</si>
  <si>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</si>
  <si>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</si>
  <si>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</si>
  <si>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</si>
  <si>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</si>
  <si>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</si>
  <si>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</si>
  <si>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</si>
  <si>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</si>
  <si>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</si>
  <si>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</si>
  <si>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</si>
  <si>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</si>
  <si>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</si>
  <si>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</si>
  <si>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</si>
  <si>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</si>
  <si>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</si>
  <si>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</si>
  <si>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</si>
  <si>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</si>
  <si>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</si>
  <si>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</si>
  <si>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</si>
  <si>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</si>
  <si>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</si>
  <si>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</si>
  <si>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</si>
  <si>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</si>
  <si>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</si>
  <si>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</si>
  <si>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</si>
  <si>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</si>
  <si>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</si>
  <si>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</si>
  <si>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</si>
  <si>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</si>
  <si>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</si>
  <si>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</si>
  <si>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</si>
  <si>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</si>
  <si>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</si>
  <si>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</si>
  <si>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</si>
  <si>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</si>
  <si>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</si>
  <si>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</si>
  <si>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</si>
  <si>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</si>
  <si>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</si>
  <si>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</si>
  <si>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</si>
  <si>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</si>
  <si>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</si>
  <si>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</si>
  <si>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</si>
  <si>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</si>
  <si>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</si>
  <si>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</si>
  <si>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</si>
  <si>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</si>
  <si>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</si>
  <si>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</si>
  <si>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</si>
  <si>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</si>
  <si>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</si>
  <si>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</si>
  <si>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</si>
  <si>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</si>
  <si>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</si>
  <si>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</si>
  <si>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</si>
  <si>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</si>
  <si>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</si>
  <si>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</si>
  <si>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</si>
  <si>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</si>
  <si>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</si>
  <si>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</si>
  <si>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</si>
  <si>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</si>
  <si>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</si>
  <si>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</si>
  <si>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</si>
  <si>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</si>
  <si>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</si>
  <si>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</si>
  <si>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</si>
  <si>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</si>
  <si>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</si>
  <si>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</si>
  <si>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</si>
  <si>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</si>
  <si>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</si>
  <si>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</si>
  <si>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</si>
  <si>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</si>
  <si>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</si>
  <si>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</si>
  <si>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</si>
  <si>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</si>
  <si>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</si>
  <si>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</si>
  <si>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</si>
  <si>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</si>
  <si>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</si>
  <si>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</si>
  <si>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</si>
  <si>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</si>
  <si>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</si>
  <si>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</si>
  <si>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</si>
  <si>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</si>
  <si>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</si>
  <si>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</si>
  <si>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</si>
  <si>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</si>
  <si>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</si>
  <si>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</si>
  <si>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</si>
  <si>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</si>
  <si>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</si>
  <si>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</si>
  <si>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</si>
  <si>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</si>
  <si>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</si>
  <si>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</si>
  <si>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</si>
  <si>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</si>
  <si>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</si>
  <si>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</si>
  <si>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</si>
  <si>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</si>
  <si>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</si>
  <si>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</si>
  <si>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</si>
  <si>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</si>
  <si>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</si>
  <si>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</si>
  <si>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</si>
  <si>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</si>
  <si>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</si>
  <si>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</si>
  <si>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</si>
  <si>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</si>
  <si>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</si>
  <si>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</si>
  <si>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</si>
  <si>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</si>
  <si>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</si>
  <si>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</si>
  <si>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</si>
  <si>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</si>
  <si>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</si>
  <si>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</si>
  <si>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</si>
  <si>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</si>
  <si>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</si>
  <si>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</si>
  <si>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</si>
  <si>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</si>
  <si>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</si>
  <si>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</si>
  <si>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</si>
  <si>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</si>
  <si>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</si>
  <si>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</si>
  <si>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</si>
  <si>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</si>
  <si>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</si>
  <si>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</si>
  <si>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</si>
  <si>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</si>
  <si>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</si>
  <si>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</si>
  <si>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</si>
  <si>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</si>
  <si>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</si>
  <si>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</si>
  <si>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</si>
  <si>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</si>
  <si>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</si>
  <si>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</si>
  <si>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</si>
  <si>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</si>
  <si>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</si>
  <si>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</si>
  <si>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</si>
  <si>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</si>
  <si>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</si>
  <si>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</si>
  <si>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</si>
  <si>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</si>
  <si>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</si>
  <si>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</si>
  <si>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</si>
  <si>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</si>
  <si>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</si>
  <si>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</si>
  <si>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</si>
  <si>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</si>
  <si>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</si>
  <si>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</si>
  <si>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</si>
  <si>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</si>
  <si>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</si>
  <si>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</si>
  <si>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</si>
  <si>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</si>
  <si>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</si>
  <si>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</si>
  <si>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</si>
  <si>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</si>
  <si>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</si>
  <si>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</si>
  <si>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</si>
  <si>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</si>
  <si>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</si>
  <si>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</si>
  <si>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</si>
  <si>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</si>
  <si>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</si>
  <si>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</si>
  <si>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</si>
  <si>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</si>
  <si>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</si>
  <si>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</si>
  <si>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</si>
  <si>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</si>
  <si>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</si>
  <si>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</si>
  <si>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</si>
  <si>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</si>
  <si>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</si>
  <si>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</si>
  <si>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</si>
  <si>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</si>
  <si>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</si>
  <si>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</si>
  <si>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</si>
  <si>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</si>
  <si>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</si>
  <si>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</si>
  <si>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</si>
  <si>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</si>
  <si>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</si>
  <si>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</si>
  <si>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</si>
  <si>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</si>
  <si>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</si>
  <si>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</si>
  <si>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</si>
  <si>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</si>
  <si>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</si>
  <si>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</si>
  <si>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</si>
  <si>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</si>
  <si>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</si>
  <si>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</si>
  <si>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</si>
  <si>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</si>
  <si>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</si>
  <si>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</si>
  <si>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</si>
  <si>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</si>
  <si>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</si>
  <si>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</si>
  <si>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</si>
  <si>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</si>
  <si>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</si>
  <si>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</si>
  <si>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</si>
  <si>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</si>
  <si>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</si>
  <si>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</si>
  <si>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</si>
  <si>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</si>
  <si>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</si>
  <si>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</si>
  <si>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</si>
  <si>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</si>
  <si>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</si>
  <si>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</si>
  <si>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</si>
  <si>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</si>
  <si>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</si>
  <si>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</si>
  <si>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</si>
  <si>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</si>
  <si>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</si>
  <si>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</si>
  <si>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</si>
  <si>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</si>
  <si>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</si>
  <si>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</si>
  <si>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</si>
  <si>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</si>
  <si>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</si>
  <si>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</si>
  <si>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</si>
  <si>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</si>
  <si>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</si>
  <si>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</si>
  <si>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</si>
  <si>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</si>
  <si>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</si>
  <si>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</si>
  <si>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</si>
  <si>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</si>
  <si>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</si>
  <si>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</si>
  <si>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</si>
  <si>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</si>
  <si>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</si>
  <si>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</si>
  <si>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</si>
  <si>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</si>
  <si>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</si>
  <si>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</si>
  <si>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</si>
  <si>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</si>
  <si>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</si>
  <si>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</si>
  <si>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</si>
  <si>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</si>
  <si>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</si>
  <si>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</si>
  <si>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</si>
  <si>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</si>
  <si>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</si>
  <si>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</si>
  <si>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</si>
  <si>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</si>
  <si>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</si>
  <si>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</si>
  <si>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</si>
  <si>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</si>
  <si>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</si>
  <si>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</si>
  <si>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</si>
  <si>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</si>
  <si>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</si>
  <si>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</si>
  <si>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</si>
  <si>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</si>
  <si>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</si>
  <si>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</si>
  <si>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</si>
  <si>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</si>
  <si>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</si>
  <si>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</si>
  <si>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</si>
  <si>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</si>
  <si>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</si>
  <si>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</si>
  <si>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</si>
  <si>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</si>
  <si>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</si>
  <si>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</si>
  <si>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</si>
  <si>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</si>
  <si>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</si>
  <si>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</si>
  <si>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</si>
  <si>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</si>
  <si>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</si>
  <si>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</si>
  <si>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</si>
  <si>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</si>
  <si>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</si>
  <si>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</si>
  <si>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</si>
  <si>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</si>
  <si>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</si>
  <si>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</si>
  <si>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</si>
  <si>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</si>
  <si>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</si>
  <si>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</si>
  <si>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</si>
  <si>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</si>
  <si>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</si>
  <si>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</si>
  <si>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</si>
  <si>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</si>
  <si>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</si>
  <si>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</si>
  <si>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</si>
  <si>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</si>
  <si>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</si>
  <si>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</si>
  <si>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</si>
  <si>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</si>
  <si>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</si>
  <si>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</si>
  <si>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</si>
  <si>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</si>
  <si>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</si>
  <si>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</si>
  <si>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</si>
  <si>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</si>
  <si>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</si>
  <si>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</si>
  <si>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</si>
  <si>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</si>
  <si>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</si>
  <si>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</si>
  <si>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</si>
  <si>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</si>
  <si>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</si>
  <si>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</si>
  <si>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</si>
  <si>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</si>
  <si>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</si>
  <si>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</si>
  <si>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</si>
  <si>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</si>
  <si>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</si>
  <si>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</si>
  <si>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</si>
  <si>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</si>
  <si>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</si>
  <si>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</si>
  <si>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</si>
  <si>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</si>
  <si>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</si>
  <si>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</si>
  <si>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</si>
  <si>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</si>
  <si>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</si>
  <si>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</si>
  <si>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</si>
  <si>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</si>
  <si>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</si>
  <si>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</si>
  <si>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</si>
  <si>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</si>
  <si>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</si>
  <si>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</si>
  <si>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</si>
  <si>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</si>
  <si>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</si>
  <si>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</si>
  <si>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</si>
  <si>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</si>
  <si>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</si>
  <si>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</si>
  <si>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</si>
  <si>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</si>
  <si>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</si>
  <si>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</si>
  <si>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</si>
  <si>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</si>
  <si>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</si>
  <si>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</si>
  <si>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</si>
  <si>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</si>
  <si>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</si>
  <si>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</si>
  <si>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</si>
  <si>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</si>
  <si>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</si>
  <si>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</si>
  <si>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</si>
  <si>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</si>
  <si>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</si>
  <si>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</si>
  <si>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</si>
  <si>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</si>
  <si>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</si>
  <si>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</si>
  <si>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</si>
  <si>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</si>
  <si>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</si>
  <si>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</si>
  <si>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</si>
  <si>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</si>
  <si>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</si>
  <si>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</si>
  <si>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</si>
  <si>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</si>
  <si>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</si>
  <si>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</si>
  <si>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</si>
  <si>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</si>
  <si>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</si>
  <si>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</si>
  <si>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</si>
  <si>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</si>
  <si>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</si>
  <si>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</si>
  <si>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</si>
  <si>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</si>
  <si>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</si>
  <si>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</si>
  <si>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</si>
  <si>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</si>
  <si>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</si>
  <si>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</si>
  <si>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</si>
  <si>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</si>
  <si>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</si>
  <si>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</si>
  <si>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</si>
  <si>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</si>
  <si>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</si>
  <si>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</si>
  <si>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</si>
  <si>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</si>
  <si>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</si>
  <si>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</si>
  <si>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</si>
  <si>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</si>
  <si>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</si>
  <si>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</si>
  <si>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</si>
  <si>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</si>
  <si>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</si>
  <si>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</si>
  <si>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</si>
  <si>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</si>
  <si>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</si>
  <si>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</si>
  <si>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</si>
  <si>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</si>
  <si>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</si>
  <si>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</si>
  <si>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</si>
  <si>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</si>
  <si>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</si>
  <si>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</si>
  <si>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</si>
  <si>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</si>
  <si>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</si>
  <si>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</si>
  <si>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</si>
  <si>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</si>
  <si>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</si>
  <si>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</si>
  <si>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</si>
  <si>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</si>
  <si>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</si>
  <si>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</si>
  <si>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</si>
  <si>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</si>
  <si>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</si>
  <si>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</si>
  <si>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</si>
  <si>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</si>
  <si>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</si>
  <si>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</si>
  <si>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</si>
  <si>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</si>
  <si>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</si>
  <si>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</si>
  <si>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</si>
  <si>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</si>
  <si>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</si>
  <si>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</si>
  <si>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</si>
  <si>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</si>
  <si>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</si>
  <si>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</si>
  <si>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</si>
  <si>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</si>
  <si>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</si>
  <si>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</si>
  <si>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</si>
  <si>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</si>
  <si>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</si>
  <si>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</si>
  <si>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</si>
  <si>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</si>
  <si>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</si>
  <si>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</si>
  <si>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</si>
  <si>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</si>
  <si>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</si>
  <si>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</si>
  <si>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</si>
  <si>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</si>
  <si>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</si>
  <si>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</si>
  <si>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</si>
  <si>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</si>
  <si>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</si>
  <si>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</si>
  <si>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</si>
  <si>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</si>
  <si>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</si>
  <si>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</si>
  <si>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</si>
  <si>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</si>
  <si>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</si>
  <si>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</si>
  <si>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</si>
  <si>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</si>
  <si>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</si>
  <si>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</si>
  <si>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</si>
  <si>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</si>
  <si>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</si>
  <si>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</si>
  <si>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</si>
  <si>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</si>
  <si>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</si>
  <si>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</si>
  <si>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</si>
  <si>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</si>
  <si>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</si>
  <si>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</si>
  <si>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</si>
  <si>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</si>
  <si>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</si>
  <si>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</si>
  <si>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</si>
  <si>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</si>
  <si>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</si>
  <si>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</si>
  <si>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</si>
  <si>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</si>
  <si>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</si>
  <si>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</si>
  <si>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</si>
  <si>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</si>
  <si>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</si>
  <si>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</si>
  <si>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</si>
  <si>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</si>
  <si>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</si>
  <si>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</si>
  <si>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</si>
  <si>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</si>
  <si>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</si>
  <si>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</si>
  <si>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</si>
  <si>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</si>
  <si>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</si>
  <si>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</si>
  <si>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</si>
  <si>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</si>
  <si>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</si>
  <si>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</si>
  <si>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</si>
  <si>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</si>
  <si>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</si>
  <si>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</si>
  <si>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</si>
  <si>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</si>
  <si>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</si>
  <si>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</si>
  <si>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</si>
  <si>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</si>
  <si>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</si>
  <si>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</si>
  <si>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</si>
  <si>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</si>
  <si>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</si>
  <si>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</si>
  <si>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</si>
  <si>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</si>
  <si>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</si>
  <si>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</si>
  <si>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</si>
  <si>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</si>
  <si>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</si>
  <si>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</si>
  <si>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</si>
  <si>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</si>
  <si>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</si>
  <si>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</si>
  <si>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</si>
  <si>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</si>
  <si>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</si>
  <si>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</si>
  <si>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</si>
  <si>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</si>
  <si>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</si>
  <si>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</si>
  <si>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</si>
  <si>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</si>
  <si>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</si>
  <si>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</si>
  <si>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</si>
  <si>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</si>
  <si>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</si>
  <si>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</si>
  <si>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</si>
  <si>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</si>
  <si>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</si>
  <si>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</si>
  <si>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</si>
  <si>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</si>
  <si>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</si>
  <si>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</si>
  <si>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</si>
  <si>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</si>
  <si>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</si>
  <si>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</si>
  <si>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</si>
  <si>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</si>
  <si>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</si>
  <si>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</si>
  <si>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</si>
  <si>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</si>
  <si>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</si>
  <si>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</si>
  <si>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</si>
  <si>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</si>
  <si>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</si>
  <si>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</si>
  <si>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</si>
  <si>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</si>
  <si>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</si>
  <si>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</si>
  <si>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</si>
  <si>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</si>
  <si>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</si>
  <si>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</si>
  <si>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</si>
  <si>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</si>
  <si>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</si>
  <si>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</si>
  <si>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</si>
  <si>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</si>
  <si>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</si>
  <si>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</si>
  <si>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</si>
  <si>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</si>
  <si>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</si>
  <si>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</si>
  <si>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</si>
  <si>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</si>
  <si>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</si>
  <si>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</si>
  <si>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</si>
  <si>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</si>
  <si>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</si>
  <si>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</si>
  <si>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</si>
  <si>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</si>
  <si>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</si>
  <si>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</si>
  <si>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</si>
  <si>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</si>
  <si>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</si>
  <si>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</si>
  <si>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</si>
  <si>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</si>
  <si>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</si>
  <si>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</si>
  <si>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</si>
  <si>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</si>
  <si>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</si>
  <si>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</si>
  <si>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</si>
  <si>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</si>
  <si>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</si>
  <si>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</si>
  <si>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</si>
  <si>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</si>
  <si>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</si>
  <si>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</si>
  <si>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</si>
  <si>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</si>
  <si>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</si>
  <si>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</si>
  <si>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</si>
  <si>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</si>
  <si>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</si>
  <si>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</si>
  <si>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</si>
  <si>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</si>
  <si>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</si>
  <si>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</si>
  <si>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</si>
  <si>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</si>
  <si>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</si>
  <si>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</si>
  <si>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</si>
  <si>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</si>
  <si>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</si>
  <si>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</si>
  <si>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</si>
  <si>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</si>
  <si>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</si>
  <si>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</si>
  <si>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</si>
  <si>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</si>
  <si>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</si>
  <si>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</si>
  <si>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</si>
  <si>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</si>
  <si>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</si>
  <si>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</si>
  <si>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</si>
  <si>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</si>
  <si>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</si>
  <si>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</si>
  <si>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</si>
  <si>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</si>
  <si>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</si>
  <si>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</si>
  <si>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</si>
  <si>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</si>
  <si>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</si>
  <si>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</si>
  <si>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</si>
  <si>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</si>
  <si>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</si>
  <si>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</si>
  <si>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</si>
  <si>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</si>
  <si>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</si>
  <si>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</si>
  <si>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</si>
  <si>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</si>
  <si>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</si>
  <si>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</si>
  <si>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</si>
  <si>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</si>
  <si>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</si>
  <si>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</si>
  <si>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</si>
  <si>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</si>
  <si>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</si>
  <si>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</si>
  <si>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</si>
  <si>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</si>
  <si>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</si>
  <si>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</si>
  <si>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</si>
  <si>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</si>
  <si>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</si>
  <si>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</si>
  <si>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</si>
  <si>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</si>
  <si>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</si>
  <si>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</si>
  <si>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</si>
  <si>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</si>
  <si>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</si>
  <si>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</si>
  <si>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</si>
  <si>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</si>
  <si>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</si>
  <si>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</si>
  <si>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</si>
  <si>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</si>
  <si>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</si>
  <si>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</si>
  <si>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</si>
  <si>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</si>
  <si>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</si>
  <si>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</si>
  <si>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</si>
  <si>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</si>
  <si>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</si>
  <si>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</si>
  <si>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</si>
  <si>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</si>
  <si>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</si>
  <si>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</si>
  <si>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</si>
  <si>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</si>
  <si>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</si>
  <si>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</si>
  <si>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</si>
  <si>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</si>
  <si>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</si>
  <si>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</si>
  <si>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</si>
  <si>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</si>
  <si>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</si>
  <si>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</si>
  <si>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</si>
  <si>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</si>
  <si>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</si>
  <si>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</si>
  <si>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</si>
  <si>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</si>
  <si>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</si>
  <si>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</si>
  <si>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</si>
  <si>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</si>
  <si>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</si>
  <si>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</si>
  <si>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</si>
  <si>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</si>
  <si>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</si>
  <si>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</si>
  <si>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</si>
  <si>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</si>
  <si>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</si>
  <si>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</si>
  <si>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</si>
  <si>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</si>
  <si>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</si>
  <si>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</si>
  <si>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</si>
  <si>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</si>
  <si>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</si>
  <si>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</si>
  <si>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</si>
  <si>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</si>
  <si>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</si>
  <si>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</si>
  <si>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</si>
  <si>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</si>
  <si>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</si>
  <si>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</si>
  <si>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</si>
  <si>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</si>
  <si>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</si>
  <si>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</si>
  <si>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</si>
  <si>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</si>
  <si>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</si>
  <si>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</si>
  <si>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</si>
  <si>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</si>
  <si>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</si>
  <si>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</si>
  <si>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</si>
  <si>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</si>
  <si>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</si>
  <si>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</si>
  <si>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</si>
  <si>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</si>
  <si>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</si>
  <si>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</si>
  <si>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</si>
  <si>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</si>
  <si>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</si>
  <si>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</si>
  <si>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</si>
  <si>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</si>
  <si>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</si>
  <si>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</si>
  <si>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</si>
  <si>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</si>
  <si>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</si>
  <si>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</si>
  <si>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</si>
  <si>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</si>
  <si>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</si>
  <si>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</si>
  <si>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</si>
  <si>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</si>
  <si>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</si>
  <si>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</si>
  <si>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</si>
  <si>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</si>
  <si>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</si>
  <si>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</si>
  <si>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</si>
  <si>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</si>
  <si>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</si>
  <si>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</si>
  <si>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</si>
  <si>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</si>
  <si>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</si>
  <si>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</si>
  <si>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</si>
  <si>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</si>
  <si>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</si>
  <si>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</si>
  <si>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</si>
  <si>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</si>
  <si>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</si>
  <si>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</si>
  <si>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</si>
  <si>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</si>
  <si>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</si>
  <si>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</si>
  <si>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</si>
  <si>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</si>
  <si>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</si>
  <si>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</si>
  <si>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</si>
  <si>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</si>
  <si>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</si>
  <si>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</si>
  <si>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</si>
  <si>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</si>
  <si>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</si>
  <si>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</si>
  <si>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</si>
  <si>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</si>
  <si>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</si>
  <si>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</si>
  <si>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</si>
  <si>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</si>
  <si>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</si>
  <si>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</si>
  <si>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</si>
  <si>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</si>
  <si>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</si>
  <si>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</si>
  <si>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</si>
  <si>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</si>
  <si>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</si>
  <si>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</si>
  <si>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</si>
  <si>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</si>
  <si>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</si>
  <si>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</si>
  <si>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</si>
  <si>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</si>
  <si>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</si>
  <si>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</si>
  <si>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</si>
  <si>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</si>
  <si>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</si>
  <si>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</si>
  <si>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</si>
  <si>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</si>
  <si>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</si>
  <si>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</si>
  <si>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</si>
  <si>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</si>
  <si>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</si>
  <si>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</si>
  <si>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</si>
  <si>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</si>
  <si>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</si>
  <si>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</si>
  <si>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</si>
  <si>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</si>
  <si>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</si>
  <si>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</si>
  <si>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</si>
  <si>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</si>
  <si>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</si>
  <si>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</si>
  <si>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</si>
  <si>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</si>
  <si>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</si>
  <si>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</si>
  <si>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</si>
  <si>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</si>
  <si>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</si>
  <si>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</si>
  <si>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</si>
  <si>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</si>
  <si>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</si>
  <si>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</si>
  <si>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</si>
  <si>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</si>
  <si>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</si>
  <si>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</si>
  <si>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</si>
  <si>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</si>
  <si>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</si>
  <si>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</si>
  <si>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</si>
  <si>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</si>
  <si>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</si>
  <si>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</si>
  <si>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</si>
  <si>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</si>
  <si>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</si>
  <si>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</si>
  <si>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</si>
  <si>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</si>
  <si>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</si>
  <si>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</si>
  <si>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</si>
  <si>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</si>
  <si>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</si>
  <si>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</si>
  <si>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</si>
  <si>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</si>
  <si>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</si>
  <si>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</si>
  <si>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</si>
  <si>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</si>
  <si>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</si>
  <si>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</si>
  <si>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</si>
  <si>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</si>
  <si>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</si>
  <si>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</si>
  <si>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</si>
  <si>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</si>
  <si>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</si>
  <si>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</si>
  <si>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</si>
  <si>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</si>
  <si>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</si>
  <si>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</si>
  <si>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</si>
  <si>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</si>
  <si>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</si>
  <si>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</si>
  <si>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</si>
  <si>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</si>
  <si>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</si>
  <si>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</si>
  <si>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</si>
  <si>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</si>
  <si>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</si>
  <si>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</si>
  <si>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</si>
  <si>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</si>
  <si>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</si>
  <si>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</si>
  <si>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</si>
  <si>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</si>
  <si>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</si>
  <si>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</si>
  <si>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</si>
  <si>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</si>
  <si>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</si>
  <si>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</si>
  <si>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</si>
  <si>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</si>
  <si>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</si>
  <si>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</si>
  <si>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</si>
  <si>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</si>
  <si>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</si>
  <si>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</si>
  <si>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</si>
  <si>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</si>
  <si>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</si>
  <si>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</si>
  <si>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</si>
  <si>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</si>
  <si>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</si>
  <si>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</si>
  <si>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</si>
  <si>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</si>
  <si>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</si>
  <si>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</si>
  <si>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</si>
  <si>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</si>
  <si>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</si>
  <si>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</si>
  <si>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</si>
  <si>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</si>
  <si>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</si>
  <si>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</si>
  <si>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</si>
  <si>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</si>
  <si>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</si>
  <si>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</si>
  <si>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</si>
  <si>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</si>
  <si>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</si>
  <si>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</si>
  <si>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</si>
  <si>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</si>
  <si>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</si>
  <si>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</si>
  <si>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</si>
  <si>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</si>
  <si>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</si>
  <si>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</si>
  <si>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</si>
  <si>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</si>
  <si>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</si>
  <si>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</si>
  <si>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</si>
  <si>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</si>
  <si>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</si>
  <si>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</si>
  <si>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</si>
  <si>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</si>
  <si>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</si>
  <si>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</si>
  <si>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</si>
  <si>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</si>
  <si>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</si>
  <si>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</si>
  <si>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</si>
  <si>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</si>
  <si>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</si>
  <si>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</si>
  <si>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</si>
  <si>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</si>
  <si>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</si>
  <si>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</si>
  <si>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</si>
  <si>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</si>
  <si>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</si>
  <si>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</si>
  <si>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</si>
  <si>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</si>
  <si>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</si>
  <si>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</si>
  <si>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</si>
  <si>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</si>
  <si>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</si>
  <si>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</si>
  <si>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</si>
  <si>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</si>
  <si>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</si>
  <si>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</si>
  <si>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</si>
  <si>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</si>
  <si>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</si>
  <si>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</si>
  <si>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</si>
  <si>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</si>
  <si>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</si>
  <si>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</si>
  <si>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</si>
  <si>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</si>
  <si>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</si>
  <si>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</si>
  <si>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</si>
  <si>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</si>
  <si>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</si>
  <si>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</si>
  <si>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</si>
  <si>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</si>
  <si>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</si>
  <si>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</si>
  <si>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</si>
  <si>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</si>
  <si>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</si>
  <si>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</si>
  <si>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</si>
  <si>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</si>
  <si>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</si>
  <si>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</si>
  <si>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</si>
  <si>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</si>
  <si>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</si>
  <si>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</si>
  <si>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</si>
  <si>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</si>
  <si>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</si>
  <si>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</si>
  <si>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</si>
  <si>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</si>
  <si>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</si>
  <si>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</si>
  <si>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</si>
  <si>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</si>
  <si>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</si>
  <si>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</si>
  <si>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</si>
  <si>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</si>
  <si>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</si>
  <si>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</si>
  <si>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</si>
  <si>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</si>
  <si>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</si>
  <si>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</si>
  <si>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</si>
  <si>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</si>
  <si>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</si>
  <si>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</si>
  <si>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</si>
  <si>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</si>
  <si>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</si>
  <si>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</si>
  <si>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</si>
  <si>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</si>
  <si>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</si>
  <si>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</si>
  <si>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</si>
  <si>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</si>
  <si>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</si>
  <si>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</si>
  <si>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</si>
  <si>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</si>
  <si>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</si>
  <si>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</si>
  <si>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</si>
  <si>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</si>
  <si>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</si>
  <si>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</si>
  <si>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</si>
  <si>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</si>
  <si>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</si>
  <si>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</si>
  <si>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</si>
  <si>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</si>
  <si>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</si>
  <si>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</si>
  <si>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</si>
  <si>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</si>
  <si>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</si>
  <si>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</si>
  <si>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</si>
  <si>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</si>
  <si>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</si>
  <si>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</si>
  <si>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</si>
  <si>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</si>
  <si>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</si>
  <si>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</si>
  <si>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</si>
  <si>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</si>
  <si>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</si>
  <si>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</si>
  <si>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</si>
  <si>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</si>
  <si>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</si>
  <si>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</si>
  <si>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</si>
  <si>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</si>
  <si>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</si>
  <si>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</si>
  <si>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</si>
  <si>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</si>
  <si>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</si>
  <si>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</si>
  <si>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</si>
  <si>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</si>
  <si>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</si>
  <si>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</si>
  <si>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</si>
  <si>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</si>
  <si>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</si>
  <si>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</si>
  <si>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</si>
  <si>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</si>
  <si>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</si>
  <si>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</si>
  <si>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</si>
  <si>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</si>
  <si>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</si>
  <si>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</si>
  <si>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</si>
  <si>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</si>
  <si>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</si>
  <si>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</si>
  <si>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</si>
  <si>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</si>
  <si>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</si>
  <si>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</si>
  <si>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</si>
  <si>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</si>
  <si>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</si>
  <si>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</si>
  <si>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</si>
  <si>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</si>
  <si>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</si>
  <si>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</si>
  <si>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</si>
  <si>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</si>
  <si>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</si>
  <si>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</si>
  <si>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</si>
  <si>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</si>
  <si>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</si>
  <si>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</si>
  <si>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</si>
  <si>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</si>
  <si>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</si>
  <si>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</si>
  <si>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</si>
  <si>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</si>
  <si>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</si>
  <si>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</si>
  <si>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</si>
  <si>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</si>
  <si>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</si>
  <si>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</si>
  <si>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</si>
  <si>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</si>
  <si>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</si>
  <si>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</si>
  <si>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</si>
  <si>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</si>
  <si>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</si>
  <si>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</si>
  <si>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</si>
  <si>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</si>
  <si>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</si>
  <si>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</si>
  <si>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</si>
  <si>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</si>
  <si>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</si>
  <si>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</si>
  <si>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</si>
  <si>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</si>
  <si>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</si>
  <si>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</si>
  <si>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</si>
  <si>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</si>
  <si>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</si>
  <si>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</si>
  <si>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</si>
  <si>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</si>
  <si>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</si>
  <si>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</si>
  <si>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</si>
  <si>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</si>
  <si>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</si>
  <si>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</si>
  <si>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</si>
  <si>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</si>
  <si>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</si>
  <si>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</si>
  <si>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</si>
  <si>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</si>
  <si>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</si>
  <si>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</si>
  <si>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</si>
  <si>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</si>
  <si>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</si>
  <si>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</si>
  <si>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</si>
  <si>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</si>
  <si>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</si>
  <si>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</si>
  <si>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</si>
  <si>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</si>
  <si>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</si>
  <si>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</si>
  <si>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</si>
  <si>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</si>
  <si>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</si>
  <si>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</si>
  <si>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</si>
  <si>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</si>
  <si>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</si>
  <si>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</si>
  <si>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</si>
  <si>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</si>
  <si>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</si>
  <si>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</si>
  <si>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</si>
  <si>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</si>
  <si>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</si>
  <si>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</si>
  <si>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</si>
  <si>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</si>
  <si>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</si>
  <si>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</si>
  <si>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</si>
  <si>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</si>
  <si>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</si>
  <si>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</si>
  <si>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</si>
  <si>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</si>
  <si>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</si>
  <si>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</si>
  <si>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</si>
  <si>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</si>
  <si>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</si>
  <si>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</si>
  <si>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</si>
  <si>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</si>
  <si>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</si>
  <si>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</si>
  <si>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</si>
  <si>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</si>
  <si>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</si>
  <si>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</si>
  <si>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</si>
  <si>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</si>
  <si>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</si>
  <si>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</si>
  <si>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</si>
  <si>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</si>
  <si>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</si>
  <si>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</si>
  <si>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</si>
  <si>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</si>
  <si>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</si>
  <si>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</si>
  <si>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</si>
  <si>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</si>
  <si>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</si>
  <si>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</si>
  <si>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</si>
  <si>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</si>
  <si>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</si>
  <si>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</si>
  <si>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</si>
  <si>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</si>
  <si>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</si>
  <si>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</si>
  <si>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</si>
  <si>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</si>
  <si>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</si>
  <si>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</si>
  <si>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</si>
  <si>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</si>
  <si>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</si>
  <si>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</si>
  <si>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</si>
  <si>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</si>
  <si>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</si>
  <si>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</si>
  <si>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</si>
  <si>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</si>
  <si>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</si>
  <si>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</si>
  <si>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</si>
  <si>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</si>
  <si>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</si>
  <si>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</si>
  <si>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</si>
  <si>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</si>
  <si>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</si>
  <si>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</si>
  <si>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</si>
  <si>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</si>
  <si>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</si>
  <si>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</si>
  <si>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</si>
  <si>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</si>
  <si>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</si>
  <si>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</si>
  <si>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</si>
  <si>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</si>
  <si>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</si>
  <si>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</si>
  <si>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</si>
  <si>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</si>
  <si>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</si>
  <si>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</si>
  <si>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</si>
  <si>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</si>
  <si>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</si>
  <si>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</si>
  <si>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</si>
  <si>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</si>
  <si>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</si>
  <si>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</si>
  <si>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</si>
  <si>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</si>
  <si>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</si>
  <si>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</si>
  <si>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</si>
  <si>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</si>
  <si>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</si>
  <si>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</si>
  <si>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</si>
  <si>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</si>
  <si>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</si>
  <si>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</si>
  <si>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</si>
  <si>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</si>
  <si>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</si>
  <si>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</si>
  <si>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</si>
  <si>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</si>
  <si>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</si>
  <si>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</si>
  <si>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</si>
  <si>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</si>
  <si>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</si>
  <si>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</si>
  <si>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</si>
  <si>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</si>
  <si>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</si>
  <si>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</si>
  <si>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</si>
  <si>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</si>
  <si>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</si>
  <si>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</si>
  <si>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</si>
  <si>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</si>
  <si>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</si>
  <si>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</si>
  <si>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</si>
  <si>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</si>
  <si>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</si>
  <si>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</si>
  <si>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</si>
  <si>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</si>
  <si>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</si>
  <si>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</si>
  <si>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</si>
  <si>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</si>
  <si>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</si>
  <si>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</si>
  <si>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</si>
  <si>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</si>
  <si>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</si>
  <si>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</si>
  <si>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</si>
  <si>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</si>
  <si>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</si>
  <si>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</si>
  <si>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</si>
  <si>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</si>
  <si>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</si>
  <si>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</si>
  <si>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</si>
  <si>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</si>
  <si>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</si>
  <si>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</si>
  <si>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</si>
  <si>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</si>
  <si>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</si>
  <si>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</si>
  <si>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</si>
  <si>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</si>
  <si>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</si>
  <si>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</si>
  <si>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</si>
  <si>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</si>
  <si>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</si>
  <si>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</si>
  <si>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</si>
  <si>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</si>
  <si>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</si>
  <si>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</si>
  <si>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</si>
  <si>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</si>
  <si>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</si>
  <si>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</si>
  <si>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</si>
  <si>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</si>
  <si>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</si>
  <si>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</si>
  <si>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</si>
  <si>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</si>
  <si>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</si>
  <si>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</si>
  <si>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</si>
  <si>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</si>
  <si>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</si>
  <si>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</si>
  <si>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</si>
  <si>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</si>
  <si>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</si>
  <si>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</si>
  <si>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</si>
  <si>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</si>
  <si>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</si>
  <si>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</si>
  <si>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</si>
  <si>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</si>
  <si>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</si>
  <si>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</si>
  <si>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</si>
  <si>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</si>
  <si>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</si>
  <si>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</si>
  <si>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</si>
  <si>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</si>
  <si>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</si>
  <si>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</si>
  <si>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</si>
  <si>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</si>
  <si>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</si>
  <si>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</si>
  <si>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</si>
  <si>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</si>
  <si>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</si>
  <si>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</si>
  <si>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</si>
  <si>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</si>
  <si>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</si>
  <si>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</si>
  <si>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</si>
  <si>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</si>
  <si>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</si>
  <si>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</si>
  <si>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</si>
  <si>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</si>
  <si>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</si>
  <si>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</si>
  <si>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</si>
  <si>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</si>
  <si>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</si>
  <si>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</si>
  <si>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</si>
  <si>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</si>
  <si>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</si>
  <si>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</si>
  <si>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</si>
  <si>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</si>
  <si>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</si>
  <si>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</si>
  <si>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</si>
  <si>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</si>
  <si>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</si>
  <si>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</si>
  <si>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</si>
  <si>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</si>
  <si>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</si>
  <si>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</si>
  <si>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</si>
  <si>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</si>
  <si>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</si>
  <si>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</si>
  <si>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</si>
  <si>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</si>
  <si>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</si>
  <si>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</si>
  <si>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</si>
  <si>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</si>
  <si>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</si>
  <si>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</si>
  <si>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</si>
  <si>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</si>
  <si>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</si>
  <si>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</si>
  <si>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</si>
  <si>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</si>
  <si>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</si>
  <si>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</si>
  <si>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</si>
  <si>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</si>
  <si>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</si>
  <si>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</si>
  <si>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</si>
  <si>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</si>
  <si>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</si>
  <si>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</si>
  <si>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</si>
  <si>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</si>
  <si>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</si>
  <si>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</si>
  <si>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</si>
  <si>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</si>
  <si>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</si>
  <si>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</si>
  <si>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</si>
  <si>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</si>
  <si>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</si>
  <si>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</si>
  <si>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</si>
  <si>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</si>
  <si>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</si>
  <si>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</si>
  <si>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</si>
  <si>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</si>
  <si>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</si>
  <si>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</si>
  <si>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</si>
  <si>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</si>
  <si>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</si>
  <si>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</si>
  <si>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</si>
  <si>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</si>
  <si>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</si>
  <si>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</si>
  <si>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</si>
  <si>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</si>
  <si>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</si>
  <si>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</si>
  <si>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</si>
  <si>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</si>
  <si>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</si>
  <si>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</si>
  <si>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</si>
  <si>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</si>
  <si>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</si>
  <si>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</si>
  <si>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</si>
  <si>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</si>
  <si>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</si>
  <si>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</si>
  <si>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</si>
  <si>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</si>
  <si>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</si>
  <si>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</si>
  <si>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</si>
  <si>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</si>
  <si>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</si>
  <si>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</si>
  <si>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</si>
  <si>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</si>
  <si>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</si>
  <si>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</si>
  <si>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</si>
  <si>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</si>
  <si>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</si>
  <si>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</si>
  <si>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</si>
  <si>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</si>
  <si>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</si>
  <si>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</si>
  <si>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</si>
  <si>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</si>
  <si>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</si>
  <si>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</si>
  <si>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</si>
  <si>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</si>
  <si>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</si>
  <si>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</si>
  <si>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</si>
  <si>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</si>
  <si>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</si>
  <si>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</si>
  <si>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</si>
  <si>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</si>
  <si>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</si>
  <si>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</si>
  <si>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</si>
  <si>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</si>
  <si>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</si>
  <si>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</si>
  <si>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</si>
  <si>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</si>
  <si>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</si>
  <si>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</si>
  <si>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</si>
  <si>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</si>
  <si>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</si>
  <si>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</si>
  <si>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</si>
  <si>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</si>
  <si>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</si>
  <si>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</si>
  <si>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</si>
  <si>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</si>
  <si>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</si>
  <si>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</si>
  <si>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</si>
  <si>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</si>
  <si>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</si>
  <si>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</si>
  <si>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</si>
  <si>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</si>
  <si>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</si>
  <si>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</si>
  <si>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</si>
  <si>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</si>
  <si>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</si>
  <si>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</si>
  <si>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</si>
  <si>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</si>
  <si>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</si>
  <si>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</si>
  <si>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</si>
  <si>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</si>
  <si>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</si>
  <si>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</si>
  <si>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</si>
  <si>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</si>
  <si>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</si>
  <si>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</si>
  <si>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</si>
  <si>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</si>
  <si>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</si>
  <si>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</si>
  <si>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</si>
  <si>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</si>
  <si>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</si>
  <si>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</si>
  <si>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</si>
  <si>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</si>
  <si>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</si>
  <si>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</si>
  <si>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</si>
  <si>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</si>
  <si>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</si>
  <si>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</si>
  <si>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</si>
  <si>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</si>
  <si>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</si>
  <si>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</si>
  <si>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</si>
  <si>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</si>
  <si>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</si>
  <si>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</si>
  <si>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</si>
  <si>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</si>
  <si>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</si>
  <si>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</si>
  <si>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</si>
  <si>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</si>
  <si>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</si>
  <si>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</si>
  <si>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</si>
  <si>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</si>
  <si>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</si>
  <si>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</si>
  <si>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</si>
  <si>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</si>
  <si>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</si>
  <si>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</si>
  <si>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</si>
  <si>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</si>
  <si>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</si>
  <si>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</si>
  <si>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</si>
  <si>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</si>
  <si>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</si>
  <si>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</si>
  <si>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</si>
  <si>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</si>
  <si>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</si>
  <si>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</si>
  <si>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</si>
  <si>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</si>
  <si>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</si>
  <si>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</si>
  <si>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</si>
  <si>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</si>
  <si>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</si>
  <si>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</si>
  <si>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</si>
  <si>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</si>
  <si>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</si>
  <si>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</si>
  <si>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</si>
  <si>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</si>
  <si>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</si>
  <si>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</si>
  <si>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</si>
  <si>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</si>
  <si>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</si>
  <si>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</si>
  <si>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</si>
  <si>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</si>
  <si>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</si>
  <si>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</si>
  <si>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</si>
  <si>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</si>
  <si>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</si>
  <si>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</si>
  <si>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</si>
  <si>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</si>
  <si>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</si>
  <si>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</si>
  <si>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</si>
  <si>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</si>
  <si>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</si>
  <si>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</si>
  <si>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</si>
  <si>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</si>
  <si>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</si>
  <si>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</si>
  <si>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</si>
  <si>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</si>
  <si>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</si>
  <si>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</si>
  <si>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</si>
  <si>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</si>
  <si>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</si>
  <si>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</si>
  <si>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</si>
  <si>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</si>
  <si>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</si>
  <si>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</si>
  <si>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</si>
  <si>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</si>
  <si>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</si>
  <si>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</si>
  <si>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</si>
  <si>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</si>
  <si>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</si>
  <si>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</si>
  <si>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</si>
  <si>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</si>
  <si>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</si>
  <si>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</si>
  <si>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</si>
  <si>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</si>
  <si>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</si>
  <si>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</si>
  <si>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</si>
  <si>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</si>
  <si>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</si>
  <si>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</si>
  <si>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</si>
  <si>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</si>
  <si>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</si>
  <si>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</si>
  <si>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</si>
  <si>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</si>
  <si>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</si>
  <si>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</si>
  <si>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</si>
  <si>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</si>
  <si>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</si>
  <si>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</si>
  <si>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</si>
  <si>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</si>
  <si>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</si>
  <si>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</si>
  <si>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</si>
  <si>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</si>
  <si>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</si>
  <si>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</si>
  <si>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</si>
  <si>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</si>
  <si>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</si>
  <si>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</si>
  <si>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</si>
  <si>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</si>
  <si>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</si>
  <si>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</si>
  <si>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</si>
  <si>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</si>
  <si>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</si>
  <si>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</si>
  <si>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</si>
  <si>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</si>
  <si>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</si>
  <si>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</si>
  <si>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</si>
  <si>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</si>
  <si>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</si>
  <si>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</si>
  <si>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</si>
  <si>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</si>
  <si>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</si>
  <si>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</si>
  <si>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</si>
  <si>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</si>
  <si>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</si>
  <si>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</si>
  <si>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</si>
  <si>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</si>
  <si>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</si>
  <si>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</si>
  <si>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</si>
  <si>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</si>
  <si>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</si>
  <si>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</si>
  <si>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</si>
  <si>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</si>
  <si>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</si>
  <si>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</si>
  <si>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</si>
  <si>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</si>
  <si>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</si>
  <si>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</si>
  <si>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</si>
  <si>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</si>
  <si>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</si>
  <si>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</si>
  <si>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</si>
  <si>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</si>
  <si>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</si>
  <si>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</si>
  <si>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</si>
  <si>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</si>
  <si>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</si>
  <si>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</si>
  <si>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</si>
  <si>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</si>
  <si>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</si>
  <si>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</si>
  <si>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</si>
  <si>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</si>
  <si>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</si>
  <si>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</si>
  <si>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</si>
  <si>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</si>
  <si>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</si>
  <si>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</si>
  <si>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</si>
  <si>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</si>
  <si>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</si>
  <si>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</si>
  <si>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</si>
  <si>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</si>
  <si>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</si>
  <si>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</si>
  <si>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</si>
  <si>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</si>
  <si>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</si>
  <si>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</si>
  <si>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</si>
  <si>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</si>
  <si>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</si>
  <si>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</si>
  <si>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</si>
  <si>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</si>
  <si>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</si>
  <si>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</si>
  <si>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</si>
  <si>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</si>
  <si>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</si>
  <si>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</si>
  <si>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</si>
  <si>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</si>
  <si>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</si>
  <si>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</si>
  <si>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</si>
  <si>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</si>
  <si>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</si>
  <si>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</si>
  <si>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</si>
  <si>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</si>
  <si>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</si>
  <si>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</si>
  <si>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</si>
  <si>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</si>
  <si>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</si>
  <si>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</si>
  <si>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</si>
  <si>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</si>
  <si>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</si>
  <si>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</si>
  <si>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</si>
  <si>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</si>
  <si>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</si>
  <si>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</si>
  <si>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</si>
  <si>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</si>
  <si>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</si>
  <si>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</si>
  <si>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</si>
  <si>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</si>
  <si>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</si>
  <si>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</si>
  <si>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</si>
  <si>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</si>
  <si>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</si>
  <si>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</si>
  <si>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</si>
  <si>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</si>
  <si>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</si>
  <si>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</si>
  <si>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</si>
  <si>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</si>
  <si>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</si>
  <si>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</si>
  <si>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</si>
  <si>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</si>
  <si>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</si>
  <si>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</si>
  <si>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</si>
  <si>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</si>
  <si>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</si>
  <si>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</si>
  <si>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</si>
  <si>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</si>
  <si>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</si>
  <si>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</si>
  <si>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</si>
  <si>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</si>
  <si>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</si>
  <si>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</si>
  <si>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</si>
  <si>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</si>
  <si>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</si>
  <si>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</si>
  <si>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</si>
  <si>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</si>
  <si>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</si>
  <si>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</si>
  <si>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</si>
  <si>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</si>
  <si>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</si>
  <si>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</si>
  <si>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</si>
  <si>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</si>
  <si>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</si>
  <si>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</si>
  <si>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</si>
  <si>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</si>
  <si>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</si>
  <si>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</si>
  <si>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</si>
  <si>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</si>
  <si>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</si>
  <si>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</si>
  <si>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</si>
  <si>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</si>
  <si>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</si>
  <si>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</si>
  <si>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</si>
  <si>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</si>
  <si>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</si>
  <si>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</si>
  <si>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</si>
  <si>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</si>
  <si>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</si>
  <si>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</si>
  <si>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</si>
  <si>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</si>
  <si>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</si>
  <si>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</si>
  <si>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</si>
  <si>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</si>
  <si>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</si>
  <si>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</si>
  <si>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</si>
  <si>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</si>
  <si>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</si>
  <si>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</si>
  <si>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</si>
  <si>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</si>
  <si>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</si>
  <si>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</si>
  <si>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</si>
  <si>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</si>
  <si>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</si>
  <si>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</si>
  <si>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</si>
  <si>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</si>
  <si>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</si>
  <si>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</si>
  <si>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</si>
  <si>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</si>
  <si>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</si>
  <si>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</si>
  <si>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</si>
  <si>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</si>
  <si>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</si>
  <si>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</si>
  <si>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</si>
  <si>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</si>
  <si>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</si>
  <si>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</si>
  <si>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</si>
  <si>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</si>
  <si>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</si>
  <si>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</si>
  <si>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</si>
  <si>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</si>
  <si>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</si>
  <si>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</si>
  <si>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</si>
  <si>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</si>
  <si>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</si>
  <si>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</si>
  <si>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</si>
  <si>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</si>
  <si>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</si>
  <si>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</si>
  <si>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</si>
  <si>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</si>
  <si>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</si>
  <si>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</si>
  <si>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</si>
  <si>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</si>
  <si>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</si>
  <si>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</si>
  <si>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</si>
  <si>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</si>
  <si>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</si>
  <si>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</si>
  <si>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</si>
  <si>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</si>
  <si>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</si>
  <si>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</si>
  <si>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</si>
  <si>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</si>
  <si>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</si>
  <si>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</si>
  <si>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</si>
  <si>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</si>
  <si>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</si>
  <si>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</si>
  <si>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</si>
  <si>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</si>
  <si>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</si>
  <si>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</si>
  <si>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</si>
  <si>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</si>
  <si>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</si>
  <si>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</si>
  <si>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</si>
  <si>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</si>
  <si>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</si>
  <si>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</si>
  <si>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</si>
  <si>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</si>
  <si>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</si>
  <si>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</si>
  <si>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</si>
  <si>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</si>
  <si>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</si>
  <si>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</si>
  <si>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</si>
  <si>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</si>
  <si>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</si>
  <si>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</si>
  <si>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</si>
  <si>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</si>
  <si>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</si>
  <si>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</si>
  <si>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</si>
  <si>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</si>
  <si>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</si>
  <si>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</si>
  <si>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</si>
  <si>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</si>
  <si>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</si>
  <si>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</si>
  <si>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</si>
  <si>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</si>
  <si>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</si>
  <si>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</si>
  <si>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</si>
  <si>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</si>
  <si>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</si>
  <si>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</si>
  <si>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</si>
  <si>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</si>
  <si>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</si>
  <si>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</si>
  <si>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</si>
  <si>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</si>
  <si>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</si>
  <si>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</si>
  <si>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</si>
  <si>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</si>
  <si>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</si>
  <si>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</si>
  <si>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</si>
  <si>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</si>
  <si>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</si>
  <si>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</si>
  <si>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</si>
  <si>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</si>
  <si>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</si>
  <si>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</si>
  <si>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</si>
  <si>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</si>
  <si>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</si>
  <si>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</si>
  <si>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</si>
  <si>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</si>
  <si>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</si>
  <si>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</si>
  <si>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</si>
  <si>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</si>
  <si>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</si>
  <si>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</si>
  <si>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</si>
  <si>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</si>
  <si>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</si>
  <si>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</si>
  <si>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</si>
  <si>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</si>
  <si>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</si>
  <si>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</si>
  <si>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</si>
  <si>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</si>
  <si>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</si>
  <si>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</si>
  <si>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</si>
  <si>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</si>
  <si>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</si>
  <si>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</si>
  <si>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</si>
  <si>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</si>
  <si>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</si>
  <si>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</si>
  <si>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</si>
  <si>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</si>
  <si>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</si>
  <si>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</si>
  <si>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</si>
  <si>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</si>
  <si>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</si>
  <si>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</si>
  <si>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</si>
  <si>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</si>
  <si>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</si>
  <si>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</si>
  <si>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</si>
  <si>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</si>
  <si>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</si>
  <si>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</si>
  <si>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</si>
  <si>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</si>
  <si>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</si>
  <si>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</si>
  <si>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</si>
  <si>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</si>
  <si>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</si>
  <si>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</si>
  <si>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</si>
  <si>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</si>
  <si>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</si>
  <si>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</si>
  <si>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</si>
  <si>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</si>
  <si>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</si>
  <si>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</si>
  <si>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</si>
  <si>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</si>
  <si>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</si>
  <si>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</si>
  <si>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</si>
  <si>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</si>
  <si>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</si>
  <si>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</si>
  <si>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</si>
  <si>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</si>
  <si>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</si>
  <si>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</si>
  <si>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</si>
  <si>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</si>
  <si>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</si>
  <si>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</si>
  <si>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</si>
  <si>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</si>
  <si>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</si>
  <si>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</si>
  <si>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</si>
  <si>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</si>
  <si>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</si>
  <si>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</si>
  <si>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</si>
  <si>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</si>
  <si>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</si>
  <si>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</si>
  <si>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</si>
  <si>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</si>
  <si>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</si>
  <si>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</si>
  <si>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</si>
  <si>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</si>
  <si>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</si>
  <si>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</si>
  <si>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</si>
  <si>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</si>
  <si>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</si>
  <si>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</si>
  <si>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</si>
  <si>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</si>
  <si>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</si>
  <si>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</si>
  <si>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</si>
  <si>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</si>
  <si>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</si>
  <si>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</si>
  <si>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</si>
  <si>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</si>
  <si>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</si>
  <si>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</si>
  <si>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</si>
  <si>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</si>
  <si>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</si>
  <si>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</si>
  <si>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</si>
  <si>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</si>
  <si>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</si>
  <si>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</si>
  <si>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</si>
  <si>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</si>
  <si>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</si>
  <si>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</si>
  <si>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</si>
  <si>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</si>
  <si>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</si>
  <si>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</si>
  <si>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</si>
  <si>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</si>
  <si>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</si>
  <si>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</si>
  <si>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</si>
  <si>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</si>
  <si>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</si>
  <si>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</si>
  <si>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</si>
  <si>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</si>
  <si>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</si>
  <si>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</si>
  <si>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</si>
  <si>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</si>
  <si>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</si>
  <si>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</si>
  <si>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</si>
  <si>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</si>
  <si>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</si>
  <si>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</si>
  <si>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</si>
  <si>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</si>
  <si>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</si>
  <si>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</si>
  <si>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</si>
  <si>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</si>
  <si>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</si>
  <si>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</si>
  <si>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</si>
  <si>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</si>
  <si>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</si>
  <si>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</si>
  <si>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</si>
  <si>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</si>
  <si>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</si>
  <si>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</si>
  <si>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</si>
  <si>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</si>
  <si>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</si>
  <si>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</si>
  <si>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</si>
  <si>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</si>
  <si>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</si>
  <si>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</si>
  <si>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</si>
  <si>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</si>
  <si>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</si>
  <si>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</si>
  <si>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</si>
  <si>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</si>
  <si>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</si>
  <si>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</si>
  <si>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</si>
  <si>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</si>
  <si>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</si>
  <si>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</si>
  <si>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</si>
  <si>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</si>
  <si>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</si>
  <si>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</si>
  <si>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</si>
  <si>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</si>
  <si>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</si>
  <si>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</si>
  <si>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</si>
  <si>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</si>
  <si>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</si>
  <si>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</si>
  <si>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</si>
  <si>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</si>
  <si>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</si>
  <si>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</si>
  <si>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</si>
  <si>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</si>
  <si>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</si>
  <si>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</si>
  <si>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</si>
  <si>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</si>
  <si>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</si>
  <si>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</si>
  <si>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</si>
  <si>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</si>
  <si>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</si>
  <si>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</si>
  <si>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</si>
  <si>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</si>
  <si>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</si>
  <si>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</si>
  <si>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</si>
  <si>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</si>
  <si>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</si>
  <si>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</si>
  <si>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</si>
  <si>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</si>
  <si>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</si>
  <si>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</si>
  <si>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</si>
  <si>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</si>
  <si>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</si>
  <si>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</si>
  <si>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</si>
  <si>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</si>
  <si>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</si>
  <si>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</si>
  <si>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</si>
  <si>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</si>
  <si>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</si>
  <si>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</si>
  <si>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</si>
  <si>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</si>
  <si>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</si>
  <si>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</si>
  <si>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</si>
  <si>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</si>
  <si>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</si>
  <si>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</si>
  <si>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</si>
  <si>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</si>
  <si>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</si>
  <si>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</si>
  <si>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</si>
  <si>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</si>
  <si>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</si>
  <si>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</si>
  <si>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</si>
  <si>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</si>
  <si>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</si>
  <si>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</si>
  <si>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</si>
  <si>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</si>
  <si>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</si>
  <si>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</si>
  <si>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</si>
  <si>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</si>
  <si>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</si>
  <si>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</si>
  <si>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</si>
  <si>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</si>
  <si>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</si>
  <si>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</si>
  <si>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</si>
  <si>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</si>
  <si>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</si>
  <si>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</si>
  <si>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</si>
  <si>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</si>
  <si>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</si>
  <si>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</si>
  <si>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</si>
  <si>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</si>
  <si>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</si>
  <si>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</si>
  <si>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</si>
  <si>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</si>
  <si>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</si>
  <si>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</si>
  <si>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</si>
  <si>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</si>
  <si>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</si>
  <si>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</si>
  <si>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</si>
  <si>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</si>
  <si>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</si>
  <si>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</si>
  <si>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</si>
  <si>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</si>
  <si>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</si>
  <si>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</si>
  <si>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</si>
  <si>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</si>
  <si>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</si>
  <si>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</si>
  <si>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</si>
  <si>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</si>
  <si>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</si>
  <si>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</si>
  <si>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</si>
  <si>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</si>
  <si>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</si>
  <si>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</si>
  <si>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</si>
  <si>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</si>
  <si>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</si>
  <si>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</si>
  <si>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</si>
  <si>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</si>
  <si>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</si>
  <si>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</si>
  <si>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</si>
  <si>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</si>
  <si>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</si>
  <si>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</si>
  <si>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</si>
  <si>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</si>
  <si>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</si>
  <si>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</si>
  <si>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</si>
  <si>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</si>
  <si>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</si>
  <si>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</si>
  <si>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</si>
  <si>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</si>
  <si>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</si>
  <si>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</si>
  <si>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</si>
  <si>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</si>
  <si>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</si>
  <si>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</si>
  <si>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</si>
  <si>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</si>
  <si>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</si>
  <si>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</si>
  <si>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</si>
  <si>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</si>
  <si>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</si>
  <si>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</si>
  <si>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</si>
  <si>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</si>
  <si>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</si>
  <si>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</si>
  <si>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</si>
  <si>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</si>
  <si>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</si>
  <si>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</si>
  <si>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</si>
  <si>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</si>
  <si>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</si>
  <si>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</si>
  <si>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</si>
  <si>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</si>
  <si>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</si>
  <si>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</si>
  <si>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</si>
  <si>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</si>
  <si>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</si>
  <si>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</si>
  <si>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</si>
  <si>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</si>
  <si>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</si>
  <si>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</si>
  <si>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</si>
  <si>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</si>
  <si>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</si>
  <si>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</si>
  <si>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</si>
  <si>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</si>
  <si>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</si>
  <si>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</si>
  <si>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</si>
  <si>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</si>
  <si>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</si>
  <si>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</si>
  <si>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</si>
  <si>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</si>
  <si>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</si>
  <si>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</si>
  <si>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</si>
  <si>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</si>
  <si>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</si>
  <si>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</si>
  <si>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</si>
  <si>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</si>
  <si>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</si>
  <si>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</si>
  <si>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</si>
  <si>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</si>
  <si>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</si>
  <si>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</si>
  <si>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</si>
  <si>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</si>
  <si>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</si>
  <si>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</si>
  <si>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</si>
  <si>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</si>
  <si>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</si>
  <si>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</si>
  <si>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</si>
  <si>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</si>
  <si>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</si>
  <si>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</si>
  <si>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</si>
  <si>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</si>
  <si>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</si>
  <si>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</si>
  <si>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</si>
  <si>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</si>
  <si>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</si>
  <si>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</si>
  <si>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</si>
  <si>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</si>
  <si>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</si>
  <si>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</si>
  <si>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</si>
  <si>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</si>
  <si>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</si>
  <si>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</si>
  <si>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</si>
  <si>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</si>
  <si>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</si>
  <si>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</si>
  <si>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</si>
  <si>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</si>
  <si>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</si>
  <si>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</si>
  <si>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</si>
  <si>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</si>
  <si>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</si>
  <si>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</si>
  <si>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</si>
  <si>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</si>
  <si>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</si>
  <si>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</si>
  <si>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</si>
  <si>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</si>
  <si>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</si>
  <si>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</si>
  <si>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</si>
  <si>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</si>
  <si>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</si>
  <si>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</si>
  <si>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</si>
  <si>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</si>
  <si>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</si>
  <si>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</si>
  <si>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</si>
  <si>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</si>
  <si>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</si>
  <si>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</si>
  <si>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</si>
  <si>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</si>
  <si>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</si>
  <si>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</si>
  <si>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</si>
  <si>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</si>
  <si>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</si>
  <si>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</si>
  <si>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</si>
  <si>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</si>
  <si>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</si>
  <si>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</si>
  <si>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</si>
  <si>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</si>
  <si>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</si>
  <si>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</si>
  <si>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</si>
  <si>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</si>
  <si>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</si>
  <si>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</si>
  <si>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</si>
  <si>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</si>
  <si>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</si>
  <si>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</si>
  <si>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</si>
  <si>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</si>
  <si>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</si>
  <si>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</si>
  <si>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</si>
  <si>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</si>
  <si>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</si>
  <si>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</si>
  <si>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</si>
  <si>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</si>
  <si>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</si>
  <si>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</si>
  <si>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</si>
  <si>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</si>
  <si>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</si>
  <si>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</si>
  <si>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</si>
  <si>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</si>
  <si>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</si>
  <si>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</si>
  <si>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</si>
  <si>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</si>
  <si>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</si>
  <si>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</si>
  <si>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</si>
  <si>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</si>
  <si>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</si>
  <si>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</si>
  <si>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</si>
  <si>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</si>
  <si>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</si>
  <si>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</si>
  <si>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</si>
  <si>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</si>
  <si>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</si>
  <si>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</si>
  <si>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</si>
  <si>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</si>
  <si>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</si>
  <si>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</si>
  <si>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</si>
  <si>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</si>
  <si>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</si>
  <si>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</si>
  <si>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</si>
  <si>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</si>
  <si>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</si>
  <si>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</si>
  <si>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</si>
  <si>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</si>
  <si>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</si>
  <si>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</si>
  <si>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</si>
  <si>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</si>
  <si>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</si>
  <si>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</si>
  <si>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</si>
  <si>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</si>
  <si>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</si>
  <si>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</si>
  <si>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</si>
  <si>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</si>
  <si>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</si>
  <si>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</si>
  <si>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</si>
  <si>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</si>
  <si>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</si>
  <si>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</si>
  <si>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</si>
  <si>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</si>
  <si>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</si>
  <si>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</si>
  <si>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</si>
  <si>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</si>
  <si>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</si>
  <si>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</si>
  <si>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</si>
  <si>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</si>
  <si>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</si>
  <si>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</si>
  <si>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</si>
  <si>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</si>
  <si>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</si>
  <si>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</si>
  <si>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</si>
  <si>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</si>
  <si>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</si>
  <si>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</si>
  <si>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</si>
  <si>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</si>
  <si>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</si>
  <si>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</si>
  <si>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</si>
  <si>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</si>
  <si>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</si>
  <si>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</si>
  <si>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</si>
  <si>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</si>
  <si>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</si>
  <si>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</si>
  <si>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</si>
  <si>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</si>
  <si>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</si>
  <si>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</si>
  <si>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</si>
  <si>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</si>
  <si>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</si>
  <si>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</si>
  <si>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</si>
  <si>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</si>
  <si>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</si>
  <si>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</si>
  <si>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</si>
  <si>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</si>
  <si>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</si>
  <si>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</si>
  <si>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</si>
  <si>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</si>
  <si>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</si>
  <si>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</si>
  <si>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</si>
  <si>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</si>
  <si>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</si>
  <si>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</si>
  <si>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</si>
  <si>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</si>
  <si>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</si>
  <si>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</si>
  <si>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</si>
  <si>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</si>
  <si>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</si>
  <si>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</si>
  <si>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</si>
  <si>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</si>
  <si>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</si>
  <si>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</si>
  <si>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</si>
  <si>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</si>
  <si>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</si>
  <si>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</si>
  <si>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</si>
  <si>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</si>
  <si>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</si>
  <si>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</si>
  <si>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</si>
  <si>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</si>
  <si>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</si>
  <si>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</si>
  <si>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</si>
  <si>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</si>
  <si>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</si>
  <si>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</si>
  <si>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</si>
  <si>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</si>
  <si>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</si>
  <si>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</si>
  <si>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</si>
  <si>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</si>
  <si>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</si>
  <si>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</si>
  <si>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</si>
  <si>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</si>
  <si>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</si>
  <si>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</si>
  <si>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</si>
  <si>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</si>
  <si>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</si>
  <si>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</si>
  <si>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</si>
  <si>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</si>
  <si>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</si>
  <si>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</si>
  <si>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</si>
  <si>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</si>
  <si>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</si>
  <si>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</si>
  <si>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</si>
  <si>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</si>
  <si>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</si>
  <si>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</si>
  <si>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</si>
  <si>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</si>
  <si>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</si>
  <si>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</si>
  <si>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</si>
  <si>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</si>
  <si>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</si>
  <si>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</si>
  <si>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</si>
  <si>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</si>
  <si>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</si>
  <si>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</si>
  <si>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</si>
  <si>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</si>
  <si>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</si>
  <si>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</si>
  <si>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</si>
  <si>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</si>
  <si>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</si>
  <si>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</si>
  <si>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</si>
  <si>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</si>
  <si>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</si>
  <si>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</si>
  <si>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</si>
  <si>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</si>
  <si>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</si>
  <si>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</si>
  <si>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</si>
  <si>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</si>
  <si>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</si>
  <si>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</si>
  <si>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</si>
  <si>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</si>
  <si>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</si>
  <si>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</si>
  <si>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</si>
  <si>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</si>
  <si>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</si>
  <si>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</si>
  <si>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</si>
  <si>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</si>
  <si>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</si>
  <si>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</si>
  <si>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</si>
  <si>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</si>
  <si>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</si>
  <si>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</si>
  <si>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</si>
  <si>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</si>
  <si>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</si>
  <si>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</si>
  <si>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</si>
  <si>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</si>
  <si>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</si>
  <si>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</si>
  <si>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</si>
  <si>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</si>
  <si>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</si>
  <si>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</si>
  <si>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</si>
  <si>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</si>
  <si>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</si>
  <si>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</si>
  <si>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</si>
  <si>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</si>
  <si>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</si>
  <si>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</si>
  <si>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</si>
  <si>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</si>
  <si>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</si>
  <si>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</si>
  <si>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</si>
  <si>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</si>
  <si>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</si>
  <si>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</si>
  <si>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</si>
  <si>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</si>
  <si>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</si>
  <si>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</si>
  <si>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</si>
  <si>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</si>
  <si>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</si>
  <si>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</si>
  <si>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</si>
  <si>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</si>
  <si>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</si>
  <si>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</si>
  <si>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</si>
  <si>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</si>
  <si>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</si>
  <si>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</si>
  <si>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</si>
  <si>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</si>
  <si>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</si>
  <si>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</si>
  <si>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</si>
  <si>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</si>
  <si>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</si>
  <si>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</si>
  <si>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</si>
  <si>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</si>
  <si>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</si>
  <si>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</si>
  <si>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</si>
  <si>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</si>
  <si>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</si>
  <si>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</si>
  <si>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</si>
  <si>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</si>
  <si>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</si>
  <si>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</si>
  <si>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</si>
  <si>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</si>
  <si>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</si>
  <si>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</si>
  <si>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</si>
  <si>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</si>
  <si>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</si>
  <si>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</si>
  <si>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</si>
  <si>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</si>
  <si>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</si>
  <si>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</si>
  <si>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</si>
  <si>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</si>
  <si>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</si>
  <si>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</si>
  <si>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</si>
  <si>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</si>
  <si>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</si>
  <si>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</si>
  <si>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</si>
  <si>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</si>
  <si>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</si>
  <si>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</si>
  <si>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</si>
  <si>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</si>
  <si>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</si>
  <si>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</si>
  <si>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</si>
  <si>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</si>
  <si>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</si>
  <si>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</si>
  <si>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</si>
  <si>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</si>
  <si>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</si>
  <si>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</si>
  <si>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</si>
  <si>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</si>
  <si>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</si>
  <si>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</si>
  <si>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</si>
  <si>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</si>
  <si>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</si>
  <si>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</si>
  <si>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</si>
  <si>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</si>
  <si>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</si>
  <si>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</si>
  <si>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</si>
  <si>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</si>
  <si>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</si>
  <si>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</si>
  <si>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</si>
  <si>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</si>
  <si>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</si>
  <si>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</si>
  <si>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</si>
  <si>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</si>
  <si>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</si>
  <si>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</si>
  <si>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</si>
  <si>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</si>
  <si>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</si>
  <si>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</si>
  <si>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</si>
  <si>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</si>
  <si>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</si>
  <si>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</si>
  <si>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</si>
  <si>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</si>
  <si>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</si>
  <si>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</si>
  <si>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</si>
  <si>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</si>
  <si>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</si>
  <si>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</si>
  <si>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</si>
  <si>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</si>
  <si>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</si>
  <si>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</si>
  <si>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</si>
  <si>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</si>
  <si>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</si>
  <si>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</si>
  <si>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</si>
  <si>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</si>
  <si>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</si>
  <si>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</si>
  <si>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</si>
  <si>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</si>
  <si>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</si>
  <si>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</si>
  <si>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</si>
  <si>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</si>
  <si>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</si>
  <si>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</si>
  <si>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</si>
  <si>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</si>
  <si>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</si>
  <si>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</si>
  <si>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</si>
  <si>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</si>
  <si>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</si>
  <si>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</si>
  <si>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</si>
  <si>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</si>
  <si>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</si>
  <si>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</si>
  <si>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</si>
  <si>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</si>
  <si>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</si>
  <si>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</si>
  <si>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</si>
  <si>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</si>
  <si>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</si>
  <si>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</si>
  <si>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</si>
  <si>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</si>
  <si>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</si>
  <si>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</si>
  <si>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</si>
  <si>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</si>
  <si>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</si>
  <si>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</si>
  <si>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</si>
  <si>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</si>
  <si>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</si>
  <si>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</si>
  <si>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</si>
  <si>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</si>
  <si>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</si>
  <si>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</si>
  <si>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</si>
  <si>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</si>
  <si>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</si>
  <si>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</si>
  <si>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</si>
  <si>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</si>
  <si>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</si>
  <si>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</si>
  <si>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</si>
  <si>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</si>
  <si>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</si>
  <si>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</si>
  <si>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</si>
  <si>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</si>
  <si>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</si>
  <si>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</si>
  <si>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</si>
  <si>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</si>
  <si>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</si>
  <si>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</si>
  <si>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</si>
  <si>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</si>
  <si>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</si>
  <si>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</si>
  <si>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</si>
  <si>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</si>
  <si>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</si>
  <si>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</si>
  <si>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</si>
  <si>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</si>
  <si>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</si>
  <si>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</si>
  <si>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</si>
  <si>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</si>
  <si>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</si>
  <si>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</si>
  <si>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</si>
  <si>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</si>
  <si>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</si>
  <si>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</si>
  <si>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</si>
  <si>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</si>
  <si>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</si>
  <si>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</si>
  <si>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</si>
  <si>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</si>
  <si>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</si>
  <si>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</si>
  <si>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</si>
  <si>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</si>
  <si>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</si>
  <si>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</si>
  <si>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</si>
  <si>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</si>
  <si>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</si>
  <si>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</si>
  <si>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</si>
  <si>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</si>
  <si>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</si>
  <si>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</si>
  <si>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</si>
  <si>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</si>
  <si>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</si>
  <si>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</si>
  <si>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</si>
  <si>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</si>
  <si>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</si>
  <si>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</si>
  <si>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</si>
  <si>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</si>
  <si>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</si>
  <si>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</si>
  <si>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</si>
  <si>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</si>
  <si>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</si>
  <si>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Tahiri masjid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</si>
  <si>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</si>
  <si>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</si>
  <si>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</si>
  <si>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</si>
  <si>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</si>
  <si>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</si>
  <si>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</si>
  <si>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</si>
  <si>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</si>
  <si>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</si>
  <si>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</si>
  <si>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</si>
  <si>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</si>
  <si>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</si>
  <si>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</si>
  <si>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</si>
  <si>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</si>
  <si>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</si>
  <si>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</si>
  <si>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</si>
  <si>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</si>
  <si>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</si>
  <si>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</si>
  <si>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</si>
  <si>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</si>
  <si>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</si>
  <si>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</si>
  <si>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</si>
  <si>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</si>
  <si>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</si>
  <si>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</si>
  <si>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</si>
  <si>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 xml:space="preserve">M/S Faize Hakimi 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</si>
  <si>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</si>
  <si>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</si>
  <si>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</si>
  <si>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</si>
  <si>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</si>
  <si>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</si>
  <si>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</si>
  <si>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</si>
  <si>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</si>
  <si>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</si>
  <si>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</si>
  <si>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</si>
  <si>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</si>
  <si>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</si>
  <si>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</si>
  <si>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</si>
  <si>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</si>
  <si>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</si>
  <si>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</si>
  <si>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</si>
  <si>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</si>
  <si>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</si>
  <si>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</si>
  <si>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</si>
  <si>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</si>
  <si>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</si>
  <si>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</si>
  <si>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</si>
  <si>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</si>
  <si>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</si>
  <si>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</si>
  <si>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</si>
  <si>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</si>
  <si>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</si>
  <si>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</si>
  <si>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dismantling of VFR Tahiri masjid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</si>
  <si>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</si>
  <si>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</si>
  <si>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</si>
  <si>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</si>
  <si>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</si>
  <si>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Karachi parsi club bill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</si>
  <si>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</si>
  <si>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</si>
  <si>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</si>
  <si>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</si>
  <si>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</si>
  <si>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</si>
  <si>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</si>
  <si>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</si>
  <si>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</si>
  <si>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</si>
  <si>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</si>
  <si>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</si>
  <si>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</si>
  <si>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</si>
  <si>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</si>
  <si>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</si>
  <si>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</si>
  <si>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</si>
  <si>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</si>
  <si>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</si>
  <si>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</si>
  <si>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</si>
  <si>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</si>
  <si>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</si>
  <si>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</si>
  <si>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</si>
  <si>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</si>
  <si>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</si>
  <si>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</si>
  <si>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</si>
  <si>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</si>
  <si>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</si>
  <si>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</si>
  <si>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</si>
  <si>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</si>
  <si>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</si>
  <si>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</si>
  <si>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</si>
  <si>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</si>
  <si>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</si>
  <si>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</si>
  <si>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</si>
  <si>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</si>
  <si>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</si>
  <si>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</si>
  <si>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</si>
  <si>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</si>
  <si>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</si>
  <si>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</si>
  <si>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</si>
  <si>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</si>
  <si>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</si>
  <si>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</si>
  <si>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</si>
  <si>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</si>
  <si>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</si>
  <si>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</si>
  <si>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</si>
  <si>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</si>
  <si>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</si>
  <si>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</si>
  <si>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</si>
  <si>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</si>
  <si>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</si>
  <si>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</si>
  <si>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</si>
  <si>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</si>
  <si>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</si>
  <si>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</si>
  <si>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</si>
  <si>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</si>
  <si>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</si>
  <si>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</si>
  <si>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</si>
  <si>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</si>
  <si>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</si>
  <si>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</si>
  <si>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</si>
  <si>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</si>
  <si>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</si>
  <si>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</si>
  <si>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</si>
  <si>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</si>
  <si>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</si>
  <si>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</si>
  <si>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</si>
  <si>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</si>
  <si>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</si>
  <si>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</si>
  <si>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</si>
  <si>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</si>
  <si>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</si>
  <si>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</si>
  <si>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</si>
  <si>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</si>
  <si>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</si>
  <si>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</si>
  <si>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</si>
  <si>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</si>
  <si>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</si>
  <si>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</si>
  <si>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</si>
  <si>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</si>
  <si>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</si>
  <si>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</si>
  <si>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</si>
  <si>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</si>
  <si>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</si>
  <si>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</si>
  <si>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</si>
  <si>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</si>
  <si>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</si>
  <si>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</si>
  <si>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</si>
  <si>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</si>
  <si>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</si>
  <si>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</si>
  <si>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</si>
  <si>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</si>
  <si>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</si>
  <si>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</si>
  <si>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</si>
  <si>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Rehmet shipping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</si>
  <si>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</si>
  <si>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</si>
  <si>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</si>
  <si>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</si>
  <si>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</si>
  <si>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</si>
  <si>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</si>
  <si>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</si>
  <si>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</si>
  <si>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</si>
  <si>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</si>
  <si>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</si>
  <si>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</si>
  <si>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</si>
  <si>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</si>
  <si>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</si>
  <si>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</si>
  <si>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</si>
  <si>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</si>
  <si>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</si>
  <si>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</si>
  <si>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Burhani mehal pool and plumbing work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</si>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</sst>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18" borderId="42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/>
    </xf>
    <xf numFmtId="165" fontId="2" fillId="18" borderId="1" xfId="1" applyNumberFormat="1" applyFont="1" applyFill="1" applyBorder="1" applyAlignment="1">
      <alignment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9" Type="http://schemas.openxmlformats.org/officeDocument/2006/relationships/calcChain" Target="calcChain.xml"/><Relationship Id="rId21" Type="http://schemas.openxmlformats.org/officeDocument/2006/relationships/externalLink" Target="externalLinks/externalLink14.xml"/><Relationship Id="rId34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81" workbookViewId="0">
      <selection activeCell="A2693" sqref="A2693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55"/>
      <c r="B1" s="755"/>
      <c r="C1" s="755"/>
      <c r="D1" s="755"/>
      <c r="E1" s="756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57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58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58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58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59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0" t="s">
        <v>3196</v>
      </c>
      <c r="F1120" s="760"/>
      <c r="G1120" s="760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1" t="s">
        <v>4117</v>
      </c>
      <c r="B1490" s="763"/>
      <c r="C1490" s="765" t="s">
        <v>4118</v>
      </c>
      <c r="D1490" s="767"/>
      <c r="E1490" s="767"/>
    </row>
    <row r="1491" spans="1:5" ht="26.45" customHeight="1" x14ac:dyDescent="0.25">
      <c r="A1491" s="762"/>
      <c r="B1491" s="764"/>
      <c r="C1491" s="766"/>
      <c r="D1491" s="768"/>
      <c r="E1491" s="768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69" t="s">
        <v>4925</v>
      </c>
      <c r="D1803" s="769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0" t="s">
        <v>5164</v>
      </c>
      <c r="I1893" s="770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1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1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72" t="s">
        <v>5481</v>
      </c>
      <c r="E2010" s="773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74" t="s">
        <v>5573</v>
      </c>
      <c r="G2048" s="774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54" t="s">
        <v>5904</v>
      </c>
      <c r="D2183" s="754"/>
      <c r="E2183" s="754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75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76"/>
      <c r="B2296" s="269" t="s">
        <v>6177</v>
      </c>
      <c r="C2296" s="270" t="s">
        <v>6178</v>
      </c>
      <c r="D2296" s="283"/>
    </row>
    <row r="2297" spans="1:5" ht="23.25" customHeight="1" x14ac:dyDescent="0.35">
      <c r="A2297" s="776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77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78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78"/>
      <c r="B2303" s="63" t="s">
        <v>6193</v>
      </c>
      <c r="C2303" s="241"/>
      <c r="D2303" s="289"/>
      <c r="E2303" s="200"/>
    </row>
    <row r="2304" spans="1:5" ht="20.25" customHeight="1" x14ac:dyDescent="0.3">
      <c r="A2304" s="778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79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79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7598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80" t="s">
        <v>6516</v>
      </c>
      <c r="E2443" s="780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1" t="s">
        <v>6524</v>
      </c>
      <c r="C2446" s="781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7324</v>
      </c>
      <c r="B2670" s="44" t="s">
        <v>7325</v>
      </c>
    </row>
    <row r="2671" spans="1:4" ht="23.25" x14ac:dyDescent="0.35">
      <c r="A2671" s="43" t="s">
        <v>7326</v>
      </c>
      <c r="B2671" s="44" t="s">
        <v>7327</v>
      </c>
      <c r="C2671" s="45" t="s">
        <v>6350</v>
      </c>
    </row>
    <row r="2672" spans="1:4" ht="23.25" x14ac:dyDescent="0.35">
      <c r="A2672" s="43" t="s">
        <v>7351</v>
      </c>
      <c r="B2672" s="44" t="s">
        <v>7350</v>
      </c>
    </row>
    <row r="2673" spans="1:3" ht="23.25" x14ac:dyDescent="0.35">
      <c r="A2673" s="43" t="s">
        <v>7352</v>
      </c>
      <c r="B2673" s="44" t="s">
        <v>7353</v>
      </c>
    </row>
    <row r="2674" spans="1:3" ht="23.25" x14ac:dyDescent="0.35">
      <c r="A2674" s="43" t="s">
        <v>7354</v>
      </c>
    </row>
    <row r="2675" spans="1:3" ht="31.5" x14ac:dyDescent="0.35">
      <c r="A2675" s="43" t="s">
        <v>7364</v>
      </c>
      <c r="B2675" s="44" t="s">
        <v>7365</v>
      </c>
      <c r="C2675" s="77" t="s">
        <v>7366</v>
      </c>
    </row>
    <row r="2676" spans="1:3" ht="23.25" x14ac:dyDescent="0.35">
      <c r="A2676" s="43" t="s">
        <v>7396</v>
      </c>
      <c r="B2676" s="44" t="s">
        <v>7397</v>
      </c>
    </row>
    <row r="2677" spans="1:3" ht="23.25" x14ac:dyDescent="0.35">
      <c r="A2677" s="43" t="s">
        <v>7398</v>
      </c>
      <c r="B2677" s="44" t="s">
        <v>7399</v>
      </c>
    </row>
    <row r="2678" spans="1:3" ht="23.25" x14ac:dyDescent="0.35">
      <c r="A2678" s="43" t="s">
        <v>7449</v>
      </c>
      <c r="B2678" s="44" t="s">
        <v>7448</v>
      </c>
    </row>
    <row r="2679" spans="1:3" ht="23.25" x14ac:dyDescent="0.35">
      <c r="A2679" s="43" t="s">
        <v>7449</v>
      </c>
      <c r="B2679" s="44" t="s">
        <v>7807</v>
      </c>
    </row>
    <row r="2680" spans="1:3" ht="23.25" x14ac:dyDescent="0.35">
      <c r="A2680" s="43" t="s">
        <v>7454</v>
      </c>
      <c r="B2680" s="44" t="s">
        <v>7455</v>
      </c>
    </row>
    <row r="2681" spans="1:3" ht="23.25" x14ac:dyDescent="0.35">
      <c r="A2681" s="43" t="s">
        <v>7486</v>
      </c>
      <c r="B2681" s="44" t="s">
        <v>7485</v>
      </c>
    </row>
    <row r="2682" spans="1:3" ht="23.25" x14ac:dyDescent="0.35">
      <c r="A2682" s="43" t="s">
        <v>7489</v>
      </c>
      <c r="B2682" s="44" t="s">
        <v>7488</v>
      </c>
    </row>
    <row r="2683" spans="1:3" ht="23.25" x14ac:dyDescent="0.35">
      <c r="A2683" s="43" t="s">
        <v>7504</v>
      </c>
      <c r="B2683" s="44" t="s">
        <v>7505</v>
      </c>
    </row>
    <row r="2684" spans="1:3" ht="23.25" x14ac:dyDescent="0.35">
      <c r="A2684" s="43" t="s">
        <v>7518</v>
      </c>
      <c r="B2684" s="44" t="s">
        <v>7516</v>
      </c>
      <c r="C2684" s="593" t="s">
        <v>7517</v>
      </c>
    </row>
    <row r="2685" spans="1:3" ht="23.25" x14ac:dyDescent="0.35">
      <c r="A2685" s="43" t="s">
        <v>7579</v>
      </c>
      <c r="B2685" s="44" t="s">
        <v>7580</v>
      </c>
    </row>
    <row r="2686" spans="1:3" ht="23.25" x14ac:dyDescent="0.35">
      <c r="A2686" s="43" t="s">
        <v>7674</v>
      </c>
      <c r="B2686" s="44" t="s">
        <v>7675</v>
      </c>
    </row>
    <row r="2687" spans="1:3" ht="23.25" x14ac:dyDescent="0.35">
      <c r="A2687" s="43" t="s">
        <v>7722</v>
      </c>
      <c r="B2687" s="44" t="s">
        <v>7723</v>
      </c>
    </row>
    <row r="2688" spans="1:3" ht="23.25" x14ac:dyDescent="0.35">
      <c r="A2688" s="43" t="s">
        <v>7829</v>
      </c>
      <c r="B2688" s="44" t="s">
        <v>7830</v>
      </c>
    </row>
    <row r="2689" spans="1:3" ht="23.25" x14ac:dyDescent="0.35">
      <c r="A2689" s="43" t="s">
        <v>7841</v>
      </c>
      <c r="B2689" s="44" t="s">
        <v>7843</v>
      </c>
      <c r="C2689" s="69" t="s">
        <v>7842</v>
      </c>
    </row>
    <row r="2690" spans="1:3" ht="23.25" x14ac:dyDescent="0.35">
      <c r="A2690" s="43" t="s">
        <v>7967</v>
      </c>
      <c r="B2690" s="44" t="s">
        <v>7968</v>
      </c>
    </row>
    <row r="2691" spans="1:3" ht="31.5" x14ac:dyDescent="0.5">
      <c r="A2691" s="43" t="s">
        <v>7969</v>
      </c>
      <c r="B2691" s="44" t="s">
        <v>7970</v>
      </c>
      <c r="C2691" s="704" t="s">
        <v>7971</v>
      </c>
    </row>
    <row r="2692" spans="1:3" ht="23.25" x14ac:dyDescent="0.35">
      <c r="A2692" s="43" t="s">
        <v>8104</v>
      </c>
      <c r="B2692" s="44" t="s">
        <v>8103</v>
      </c>
    </row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tabSelected="1"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2" t="s">
        <v>7385</v>
      </c>
      <c r="B1" s="783"/>
      <c r="C1" s="541"/>
      <c r="D1" s="782" t="s">
        <v>7384</v>
      </c>
      <c r="E1" s="783"/>
      <c r="F1" s="541"/>
      <c r="G1" s="782" t="s">
        <v>7375</v>
      </c>
      <c r="H1" s="783"/>
      <c r="I1" s="541"/>
      <c r="J1" s="782" t="s">
        <v>7369</v>
      </c>
      <c r="K1" s="783"/>
      <c r="L1" s="541"/>
      <c r="M1" s="782" t="s">
        <v>7356</v>
      </c>
      <c r="N1" s="783"/>
      <c r="O1" s="541"/>
      <c r="P1" s="782" t="s">
        <v>7355</v>
      </c>
      <c r="Q1" s="783"/>
      <c r="R1" s="541"/>
      <c r="S1" s="782" t="s">
        <v>7345</v>
      </c>
      <c r="T1" s="783"/>
      <c r="U1" s="541"/>
      <c r="V1" s="782" t="s">
        <v>7321</v>
      </c>
      <c r="W1" s="783"/>
      <c r="X1" s="541"/>
      <c r="Y1" s="782" t="s">
        <v>7306</v>
      </c>
      <c r="Z1" s="783"/>
      <c r="AA1" s="541"/>
      <c r="AB1" s="782" t="s">
        <v>7298</v>
      </c>
      <c r="AC1" s="783"/>
      <c r="AD1" s="541"/>
      <c r="AE1" s="782" t="s">
        <v>7295</v>
      </c>
      <c r="AF1" s="783"/>
      <c r="AG1" s="541"/>
      <c r="AH1" s="782" t="s">
        <v>7282</v>
      </c>
      <c r="AI1" s="783"/>
      <c r="AJ1" s="541"/>
      <c r="AK1" s="782" t="s">
        <v>7262</v>
      </c>
      <c r="AL1" s="783"/>
      <c r="AM1" s="541"/>
      <c r="AN1" s="782" t="s">
        <v>7258</v>
      </c>
      <c r="AO1" s="783"/>
      <c r="AP1" s="541"/>
      <c r="AQ1" s="782" t="s">
        <v>7255</v>
      </c>
      <c r="AR1" s="783"/>
      <c r="AS1" s="541"/>
      <c r="AT1" s="782" t="s">
        <v>7185</v>
      </c>
      <c r="AU1" s="783"/>
      <c r="AV1" s="541"/>
      <c r="AW1" s="782" t="s">
        <v>7186</v>
      </c>
      <c r="AX1" s="783"/>
      <c r="AY1" s="542"/>
      <c r="AZ1" s="782" t="s">
        <v>7187</v>
      </c>
      <c r="BA1" s="783"/>
      <c r="BC1" s="782" t="s">
        <v>7188</v>
      </c>
      <c r="BD1" s="783"/>
      <c r="BE1" s="542"/>
      <c r="BF1" s="782" t="s">
        <v>7189</v>
      </c>
      <c r="BG1" s="783"/>
      <c r="BI1" s="782" t="s">
        <v>7190</v>
      </c>
      <c r="BJ1" s="783"/>
      <c r="BK1" s="543"/>
      <c r="BL1" s="786" t="s">
        <v>7191</v>
      </c>
      <c r="BM1" s="787"/>
      <c r="BN1" s="543"/>
      <c r="BO1" s="543"/>
      <c r="BP1" s="786" t="s">
        <v>7191</v>
      </c>
      <c r="BQ1" s="787"/>
      <c r="BS1" s="786" t="s">
        <v>7192</v>
      </c>
      <c r="BT1" s="787"/>
      <c r="BV1" s="786" t="s">
        <v>7192</v>
      </c>
      <c r="BW1" s="787"/>
      <c r="BY1" s="786" t="s">
        <v>7192</v>
      </c>
      <c r="BZ1" s="787"/>
    </row>
    <row r="2" spans="1:78" s="449" customFormat="1" ht="18" customHeight="1" x14ac:dyDescent="0.35">
      <c r="A2" s="784"/>
      <c r="B2" s="785"/>
      <c r="C2" s="544"/>
      <c r="D2" s="784"/>
      <c r="E2" s="785"/>
      <c r="F2" s="544"/>
      <c r="G2" s="784"/>
      <c r="H2" s="785"/>
      <c r="I2" s="544"/>
      <c r="J2" s="784"/>
      <c r="K2" s="785"/>
      <c r="L2" s="544"/>
      <c r="M2" s="784"/>
      <c r="N2" s="785"/>
      <c r="O2" s="544"/>
      <c r="P2" s="784"/>
      <c r="Q2" s="785"/>
      <c r="R2" s="544"/>
      <c r="S2" s="784"/>
      <c r="T2" s="785"/>
      <c r="U2" s="544"/>
      <c r="V2" s="784"/>
      <c r="W2" s="785"/>
      <c r="X2" s="544"/>
      <c r="Y2" s="784"/>
      <c r="Z2" s="785"/>
      <c r="AA2" s="544"/>
      <c r="AB2" s="784"/>
      <c r="AC2" s="785"/>
      <c r="AD2" s="544"/>
      <c r="AE2" s="784"/>
      <c r="AF2" s="785"/>
      <c r="AG2" s="544"/>
      <c r="AH2" s="784"/>
      <c r="AI2" s="785"/>
      <c r="AJ2" s="544"/>
      <c r="AK2" s="784"/>
      <c r="AL2" s="785"/>
      <c r="AM2" s="544"/>
      <c r="AN2" s="784"/>
      <c r="AO2" s="785"/>
      <c r="AP2" s="544"/>
      <c r="AQ2" s="784"/>
      <c r="AR2" s="785"/>
      <c r="AS2" s="544"/>
      <c r="AT2" s="784"/>
      <c r="AU2" s="785"/>
      <c r="AV2" s="544"/>
      <c r="AW2" s="784"/>
      <c r="AX2" s="785"/>
      <c r="AY2" s="545"/>
      <c r="AZ2" s="784"/>
      <c r="BA2" s="785"/>
      <c r="BC2" s="784"/>
      <c r="BD2" s="785"/>
      <c r="BE2" s="545"/>
      <c r="BF2" s="784"/>
      <c r="BG2" s="785"/>
      <c r="BI2" s="784"/>
      <c r="BJ2" s="785"/>
      <c r="BK2" s="546"/>
      <c r="BL2" s="788"/>
      <c r="BM2" s="789"/>
      <c r="BN2" s="546"/>
      <c r="BO2" s="546"/>
      <c r="BP2" s="788"/>
      <c r="BQ2" s="789"/>
      <c r="BS2" s="788"/>
      <c r="BT2" s="789"/>
      <c r="BV2" s="788"/>
      <c r="BW2" s="789"/>
      <c r="BY2" s="788"/>
      <c r="BZ2" s="789"/>
    </row>
    <row r="3" spans="1:78" x14ac:dyDescent="0.25">
      <c r="A3" s="505" t="s">
        <v>7373</v>
      </c>
      <c r="B3" s="506">
        <v>3450000</v>
      </c>
      <c r="C3" s="523"/>
      <c r="D3" s="505" t="s">
        <v>7373</v>
      </c>
      <c r="E3" s="506">
        <v>5000000</v>
      </c>
      <c r="F3" s="523"/>
      <c r="G3" s="505" t="s">
        <v>7373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7346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7374</v>
      </c>
      <c r="B4" s="506">
        <v>3524056</v>
      </c>
      <c r="C4" s="523"/>
      <c r="D4" s="505" t="s">
        <v>7374</v>
      </c>
      <c r="E4" s="506">
        <v>4915067</v>
      </c>
      <c r="F4" s="523"/>
      <c r="G4" s="505" t="s">
        <v>7374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7347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7383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7313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7348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7348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7349</v>
      </c>
      <c r="B7" s="506">
        <f>B5-B6</f>
        <v>6974056</v>
      </c>
      <c r="C7" s="523"/>
      <c r="D7" s="505" t="s">
        <v>7349</v>
      </c>
      <c r="E7" s="506">
        <f>E5-E6</f>
        <v>9915067</v>
      </c>
      <c r="F7" s="523"/>
      <c r="G7" s="505" t="s">
        <v>7349</v>
      </c>
      <c r="H7" s="506">
        <f>H5-H6</f>
        <v>6696967</v>
      </c>
      <c r="I7" s="523"/>
      <c r="J7" s="505" t="s">
        <v>7349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7349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7307</v>
      </c>
      <c r="Z8" s="507">
        <v>199500</v>
      </c>
      <c r="AA8" s="523"/>
      <c r="AB8" s="505" t="s">
        <v>7312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7335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7311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7322</v>
      </c>
      <c r="W11" s="507">
        <v>875000</v>
      </c>
      <c r="X11" s="523"/>
      <c r="Y11" s="547" t="s">
        <v>7314</v>
      </c>
      <c r="Z11" s="513">
        <v>385000</v>
      </c>
      <c r="AA11" s="523"/>
      <c r="AB11" s="505" t="s">
        <v>7309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7376</v>
      </c>
      <c r="H12" s="506">
        <v>1600000</v>
      </c>
      <c r="I12" s="523"/>
      <c r="J12" s="505" t="s">
        <v>7367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7316</v>
      </c>
      <c r="T12" s="506">
        <v>200000</v>
      </c>
      <c r="U12" s="523"/>
      <c r="V12" s="505" t="s">
        <v>7323</v>
      </c>
      <c r="W12" s="507">
        <v>1500000</v>
      </c>
      <c r="X12" s="523"/>
      <c r="Y12" s="547" t="s">
        <v>7314</v>
      </c>
      <c r="Z12" s="513">
        <v>465000</v>
      </c>
      <c r="AA12" s="523"/>
      <c r="AB12" s="505" t="s">
        <v>7317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7377</v>
      </c>
      <c r="H13" s="535">
        <v>999000</v>
      </c>
      <c r="I13" s="523"/>
      <c r="J13" s="505" t="s">
        <v>7368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7316</v>
      </c>
      <c r="T13" s="506">
        <v>500000</v>
      </c>
      <c r="U13" s="523"/>
      <c r="V13" s="505" t="s">
        <v>7328</v>
      </c>
      <c r="W13" s="507">
        <v>1050000</v>
      </c>
      <c r="X13" s="523"/>
      <c r="Y13" s="505" t="s">
        <v>7320</v>
      </c>
      <c r="Z13" s="507">
        <v>150000</v>
      </c>
      <c r="AA13" s="523"/>
      <c r="AB13" s="505" t="s">
        <v>7310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7378</v>
      </c>
      <c r="H14" s="535">
        <v>600000</v>
      </c>
      <c r="I14" s="523"/>
      <c r="J14" s="505" t="s">
        <v>7370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7316</v>
      </c>
      <c r="T14" s="507">
        <v>1098100</v>
      </c>
      <c r="U14" s="523"/>
      <c r="V14" s="505" t="s">
        <v>7328</v>
      </c>
      <c r="W14" s="507">
        <v>895000</v>
      </c>
      <c r="X14" s="523"/>
      <c r="Y14" s="505" t="s">
        <v>7319</v>
      </c>
      <c r="Z14" s="506">
        <v>300000</v>
      </c>
      <c r="AA14" s="523"/>
      <c r="AB14" s="505" t="s">
        <v>7309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7379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7371</v>
      </c>
      <c r="W15" s="507">
        <v>1350000</v>
      </c>
      <c r="X15" s="523"/>
      <c r="Y15" s="505" t="s">
        <v>7315</v>
      </c>
      <c r="Z15" s="506">
        <v>200000</v>
      </c>
      <c r="AA15" s="523"/>
      <c r="AB15" s="505" t="s">
        <v>7305</v>
      </c>
      <c r="AC15" s="507">
        <v>150000</v>
      </c>
      <c r="AD15" s="523"/>
      <c r="AE15" s="534" t="s">
        <v>7307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7380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7339</v>
      </c>
      <c r="W16" s="507">
        <v>975000</v>
      </c>
      <c r="X16" s="523"/>
      <c r="Y16" s="505" t="s">
        <v>7316</v>
      </c>
      <c r="Z16" s="506">
        <v>700000</v>
      </c>
      <c r="AA16" s="523"/>
      <c r="AB16" s="505" t="s">
        <v>7305</v>
      </c>
      <c r="AC16" s="507">
        <v>300000</v>
      </c>
      <c r="AD16" s="523"/>
      <c r="AE16" s="505" t="s">
        <v>7308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7380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7372</v>
      </c>
      <c r="W17" s="507">
        <v>950000</v>
      </c>
      <c r="X17" s="523"/>
      <c r="Y17" s="505" t="s">
        <v>7316</v>
      </c>
      <c r="Z17" s="506">
        <v>300000</v>
      </c>
      <c r="AA17" s="523"/>
      <c r="AB17" s="505" t="s">
        <v>7305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7380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7331</v>
      </c>
      <c r="W18" s="507">
        <v>985000</v>
      </c>
      <c r="X18" s="523"/>
      <c r="Y18" s="416" t="s">
        <v>7336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7381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7334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7382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7329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7386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7330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7330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7316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7316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7337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7316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7338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7316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7387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7332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7333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438"/>
  <sheetViews>
    <sheetView topLeftCell="J1" zoomScale="120" zoomScaleNormal="120" workbookViewId="0">
      <pane ySplit="2" topLeftCell="A3" activePane="bottomLeft" state="frozen"/>
      <selection pane="bottomLeft" activeCell="Q11" sqref="Q11"/>
    </sheetView>
  </sheetViews>
  <sheetFormatPr defaultRowHeight="18.75" x14ac:dyDescent="0.3"/>
  <cols>
    <col min="1" max="1" width="9" style="705" bestFit="1" customWidth="1"/>
    <col min="2" max="3" width="11.42578125" style="749" customWidth="1"/>
    <col min="4" max="4" width="37.42578125" style="747" customWidth="1"/>
    <col min="5" max="5" width="13.5703125" style="746" bestFit="1" customWidth="1"/>
    <col min="6" max="6" width="14.7109375" style="705" bestFit="1" customWidth="1"/>
    <col min="7" max="7" width="12.7109375" style="705" customWidth="1"/>
    <col min="8" max="8" width="2.5703125" style="705" customWidth="1"/>
    <col min="9" max="9" width="9" style="705" bestFit="1" customWidth="1"/>
    <col min="10" max="11" width="12.85546875" style="744" customWidth="1"/>
    <col min="12" max="12" width="29.42578125" style="745" customWidth="1"/>
    <col min="13" max="13" width="13.5703125" style="746" customWidth="1"/>
    <col min="14" max="14" width="12.7109375" style="705" customWidth="1"/>
    <col min="15" max="15" width="14.85546875" style="705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0" t="s">
        <v>7392</v>
      </c>
      <c r="B1" s="790"/>
      <c r="C1" s="790"/>
      <c r="D1" s="790"/>
      <c r="E1" s="790"/>
      <c r="F1" s="790"/>
      <c r="G1" s="790"/>
      <c r="I1" s="790" t="s">
        <v>7494</v>
      </c>
      <c r="J1" s="790"/>
      <c r="K1" s="790"/>
      <c r="L1" s="790"/>
      <c r="M1" s="790"/>
      <c r="N1" s="790"/>
      <c r="O1" s="790"/>
      <c r="R1" s="791" t="s">
        <v>7534</v>
      </c>
      <c r="S1" s="791"/>
      <c r="T1" s="791"/>
      <c r="U1" s="791"/>
      <c r="V1" s="791"/>
    </row>
    <row r="2" spans="1:22" ht="37.5" x14ac:dyDescent="0.25">
      <c r="A2" s="706" t="s">
        <v>0</v>
      </c>
      <c r="B2" s="706"/>
      <c r="C2" s="706"/>
      <c r="D2" s="707" t="s">
        <v>1</v>
      </c>
      <c r="E2" s="708" t="s">
        <v>7390</v>
      </c>
      <c r="F2" s="708" t="s">
        <v>7388</v>
      </c>
      <c r="G2" s="708" t="s">
        <v>7389</v>
      </c>
      <c r="H2" s="709"/>
      <c r="I2" s="706" t="s">
        <v>0</v>
      </c>
      <c r="J2" s="706"/>
      <c r="K2" s="706"/>
      <c r="L2" s="707" t="s">
        <v>1</v>
      </c>
      <c r="M2" s="708" t="s">
        <v>7390</v>
      </c>
      <c r="N2" s="708" t="s">
        <v>7388</v>
      </c>
      <c r="O2" s="708" t="s">
        <v>7389</v>
      </c>
      <c r="R2" s="566" t="s">
        <v>0</v>
      </c>
      <c r="S2" s="426" t="s">
        <v>1</v>
      </c>
      <c r="T2" s="420" t="s">
        <v>7536</v>
      </c>
      <c r="U2" s="420" t="s">
        <v>7535</v>
      </c>
      <c r="V2" s="420" t="s">
        <v>7389</v>
      </c>
    </row>
    <row r="3" spans="1:22" ht="15.75" x14ac:dyDescent="0.25">
      <c r="A3" s="710">
        <v>45160</v>
      </c>
      <c r="B3" s="716"/>
      <c r="C3" s="716"/>
      <c r="D3" s="711" t="s">
        <v>7391</v>
      </c>
      <c r="E3" s="712"/>
      <c r="F3" s="713">
        <v>517123</v>
      </c>
      <c r="G3" s="714">
        <f>F3</f>
        <v>517123</v>
      </c>
      <c r="H3" s="715"/>
      <c r="I3" s="706"/>
      <c r="J3" s="706"/>
      <c r="K3" s="706"/>
      <c r="L3" s="707"/>
      <c r="M3" s="708"/>
      <c r="N3" s="708"/>
      <c r="O3" s="708"/>
      <c r="R3" s="579">
        <v>45273</v>
      </c>
      <c r="S3" s="11" t="s">
        <v>7537</v>
      </c>
      <c r="T3" s="410"/>
      <c r="U3" s="410">
        <v>1500000</v>
      </c>
      <c r="V3" s="410">
        <f>U3</f>
        <v>1500000</v>
      </c>
    </row>
    <row r="4" spans="1:22" ht="15.75" x14ac:dyDescent="0.25">
      <c r="A4" s="710">
        <v>45160</v>
      </c>
      <c r="B4" s="716"/>
      <c r="C4" s="716"/>
      <c r="D4" s="711" t="s">
        <v>7391</v>
      </c>
      <c r="E4" s="712"/>
      <c r="F4" s="713">
        <v>6179844</v>
      </c>
      <c r="G4" s="714">
        <f>F4+G3-E4</f>
        <v>6696967</v>
      </c>
      <c r="I4" s="710">
        <v>45245</v>
      </c>
      <c r="J4" s="716"/>
      <c r="K4" s="716"/>
      <c r="L4" s="717" t="s">
        <v>7495</v>
      </c>
      <c r="M4" s="712"/>
      <c r="N4" s="713">
        <v>5106241</v>
      </c>
      <c r="O4" s="714">
        <f>N4</f>
        <v>5106241</v>
      </c>
      <c r="P4" s="373">
        <f>SUM(E154:E1009)</f>
        <v>62632239</v>
      </c>
      <c r="Q4" s="373">
        <f>P4+P5</f>
        <v>120828639.05</v>
      </c>
      <c r="R4" s="579">
        <v>45275</v>
      </c>
      <c r="S4" s="11" t="s">
        <v>7537</v>
      </c>
      <c r="T4" s="410"/>
      <c r="U4" s="410">
        <v>1000000</v>
      </c>
      <c r="V4" s="410">
        <f>U4+V3-T4</f>
        <v>2500000</v>
      </c>
    </row>
    <row r="5" spans="1:22" ht="15.75" x14ac:dyDescent="0.25">
      <c r="A5" s="710">
        <v>45168</v>
      </c>
      <c r="B5" s="716"/>
      <c r="C5" s="716"/>
      <c r="D5" s="718" t="s">
        <v>7393</v>
      </c>
      <c r="E5" s="719"/>
      <c r="F5" s="712"/>
      <c r="G5" s="714">
        <f t="shared" ref="G5:G68" si="0">F5+G4-E5</f>
        <v>6696967</v>
      </c>
      <c r="I5" s="710">
        <v>45245</v>
      </c>
      <c r="J5" s="716"/>
      <c r="K5" s="716"/>
      <c r="L5" s="717" t="s">
        <v>7495</v>
      </c>
      <c r="M5" s="712"/>
      <c r="N5" s="713">
        <v>4806488</v>
      </c>
      <c r="O5" s="714">
        <f>N5+O4-M5</f>
        <v>9912729</v>
      </c>
      <c r="P5" s="373">
        <f>SUM(M93:M1904)</f>
        <v>58196400.049999997</v>
      </c>
      <c r="R5" s="579">
        <v>45275</v>
      </c>
      <c r="S5" s="11" t="s">
        <v>7537</v>
      </c>
      <c r="T5" s="410"/>
      <c r="U5" s="410">
        <v>1000000</v>
      </c>
      <c r="V5" s="410">
        <f t="shared" ref="V5:V42" si="1">U5+V4-T5</f>
        <v>3500000</v>
      </c>
    </row>
    <row r="6" spans="1:22" ht="15.75" x14ac:dyDescent="0.25">
      <c r="A6" s="710">
        <v>45168</v>
      </c>
      <c r="B6" s="716"/>
      <c r="C6" s="716"/>
      <c r="D6" s="720" t="s">
        <v>7376</v>
      </c>
      <c r="E6" s="712">
        <v>1600000</v>
      </c>
      <c r="F6" s="721"/>
      <c r="G6" s="714">
        <f t="shared" si="0"/>
        <v>5096967</v>
      </c>
      <c r="I6" s="710">
        <v>45247</v>
      </c>
      <c r="J6" s="716"/>
      <c r="K6" s="716"/>
      <c r="L6" s="722" t="s">
        <v>7221</v>
      </c>
      <c r="M6" s="712">
        <v>495000</v>
      </c>
      <c r="N6" s="712"/>
      <c r="O6" s="714">
        <f t="shared" ref="O6:O69" si="2">N6+O5-M6</f>
        <v>9417729</v>
      </c>
      <c r="P6" s="373"/>
      <c r="R6" s="579">
        <v>45275</v>
      </c>
      <c r="S6" s="11" t="s">
        <v>7537</v>
      </c>
      <c r="T6" s="410"/>
      <c r="U6" s="595">
        <v>1000000</v>
      </c>
      <c r="V6" s="410">
        <f t="shared" si="1"/>
        <v>4500000</v>
      </c>
    </row>
    <row r="7" spans="1:22" ht="15.75" x14ac:dyDescent="0.25">
      <c r="A7" s="710">
        <v>45168</v>
      </c>
      <c r="B7" s="716"/>
      <c r="C7" s="716"/>
      <c r="D7" s="720" t="s">
        <v>7377</v>
      </c>
      <c r="E7" s="712">
        <v>999000</v>
      </c>
      <c r="F7" s="721"/>
      <c r="G7" s="714">
        <f t="shared" si="0"/>
        <v>4097967</v>
      </c>
      <c r="I7" s="710">
        <v>45247</v>
      </c>
      <c r="J7" s="716"/>
      <c r="K7" s="716"/>
      <c r="L7" s="722" t="s">
        <v>7221</v>
      </c>
      <c r="M7" s="712">
        <v>490000</v>
      </c>
      <c r="N7" s="721"/>
      <c r="O7" s="714">
        <f t="shared" si="2"/>
        <v>8927729</v>
      </c>
      <c r="R7" s="579">
        <v>45275</v>
      </c>
      <c r="S7" s="11" t="s">
        <v>7537</v>
      </c>
      <c r="T7" s="410"/>
      <c r="U7" s="595">
        <v>1000000</v>
      </c>
      <c r="V7" s="410">
        <f t="shared" si="1"/>
        <v>5500000</v>
      </c>
    </row>
    <row r="8" spans="1:22" ht="15.75" x14ac:dyDescent="0.25">
      <c r="A8" s="710">
        <v>45168</v>
      </c>
      <c r="B8" s="716"/>
      <c r="C8" s="716"/>
      <c r="D8" s="720" t="s">
        <v>7378</v>
      </c>
      <c r="E8" s="712">
        <v>600000</v>
      </c>
      <c r="F8" s="721"/>
      <c r="G8" s="714">
        <f t="shared" si="0"/>
        <v>3497967</v>
      </c>
      <c r="I8" s="710">
        <v>45247</v>
      </c>
      <c r="J8" s="716"/>
      <c r="K8" s="716"/>
      <c r="L8" s="722" t="s">
        <v>7499</v>
      </c>
      <c r="M8" s="712">
        <v>417729</v>
      </c>
      <c r="N8" s="721"/>
      <c r="O8" s="714">
        <f t="shared" si="2"/>
        <v>8510000</v>
      </c>
      <c r="P8" s="693">
        <f>SUM(E:E)</f>
        <v>109563857</v>
      </c>
      <c r="Q8" s="9">
        <f>SUM(M:M)</f>
        <v>81883404.379999995</v>
      </c>
      <c r="R8" s="579">
        <v>45275</v>
      </c>
      <c r="S8" s="11" t="s">
        <v>7537</v>
      </c>
      <c r="T8" s="410"/>
      <c r="U8" s="595">
        <v>1500000</v>
      </c>
      <c r="V8" s="410">
        <f t="shared" si="1"/>
        <v>7000000</v>
      </c>
    </row>
    <row r="9" spans="1:22" ht="15.75" x14ac:dyDescent="0.25">
      <c r="A9" s="710">
        <v>45168</v>
      </c>
      <c r="B9" s="716"/>
      <c r="C9" s="716"/>
      <c r="D9" s="720" t="s">
        <v>7379</v>
      </c>
      <c r="E9" s="712">
        <v>657900</v>
      </c>
      <c r="F9" s="721"/>
      <c r="G9" s="714">
        <f t="shared" si="0"/>
        <v>2840067</v>
      </c>
      <c r="I9" s="710">
        <v>45247</v>
      </c>
      <c r="J9" s="716"/>
      <c r="K9" s="716"/>
      <c r="L9" s="722" t="s">
        <v>7496</v>
      </c>
      <c r="M9" s="712">
        <v>500000</v>
      </c>
      <c r="N9" s="721"/>
      <c r="O9" s="714">
        <f t="shared" si="2"/>
        <v>8010000</v>
      </c>
      <c r="P9" s="693">
        <f>SUM(F:F)</f>
        <v>114083483</v>
      </c>
      <c r="Q9" s="9">
        <f>SUM(N:N)</f>
        <v>83055904</v>
      </c>
      <c r="R9" s="579">
        <v>45276</v>
      </c>
      <c r="S9" s="11" t="s">
        <v>7537</v>
      </c>
      <c r="T9" s="410"/>
      <c r="U9" s="595">
        <v>1000000</v>
      </c>
      <c r="V9" s="410">
        <f t="shared" si="1"/>
        <v>8000000</v>
      </c>
    </row>
    <row r="10" spans="1:22" ht="15.75" x14ac:dyDescent="0.25">
      <c r="A10" s="710">
        <v>45168</v>
      </c>
      <c r="B10" s="716"/>
      <c r="C10" s="716"/>
      <c r="D10" s="720" t="s">
        <v>7380</v>
      </c>
      <c r="E10" s="712">
        <v>500000</v>
      </c>
      <c r="F10" s="721"/>
      <c r="G10" s="714">
        <f t="shared" si="0"/>
        <v>2340067</v>
      </c>
      <c r="I10" s="710">
        <v>45247</v>
      </c>
      <c r="J10" s="716"/>
      <c r="K10" s="716"/>
      <c r="L10" s="722" t="s">
        <v>7496</v>
      </c>
      <c r="M10" s="712">
        <v>500000</v>
      </c>
      <c r="N10" s="721"/>
      <c r="O10" s="714">
        <f t="shared" si="2"/>
        <v>7510000</v>
      </c>
      <c r="P10" s="373"/>
      <c r="R10" s="579">
        <v>45276</v>
      </c>
      <c r="S10" s="11" t="s">
        <v>7537</v>
      </c>
      <c r="T10" s="410"/>
      <c r="U10" s="595">
        <v>1000000</v>
      </c>
      <c r="V10" s="410">
        <f t="shared" si="1"/>
        <v>9000000</v>
      </c>
    </row>
    <row r="11" spans="1:22" ht="15.75" x14ac:dyDescent="0.25">
      <c r="A11" s="710">
        <v>45168</v>
      </c>
      <c r="B11" s="716"/>
      <c r="C11" s="716"/>
      <c r="D11" s="720" t="s">
        <v>7380</v>
      </c>
      <c r="E11" s="712">
        <v>150000</v>
      </c>
      <c r="F11" s="721"/>
      <c r="G11" s="714">
        <f t="shared" si="0"/>
        <v>2190067</v>
      </c>
      <c r="I11" s="710">
        <v>45247</v>
      </c>
      <c r="J11" s="716"/>
      <c r="K11" s="716"/>
      <c r="L11" s="722" t="s">
        <v>7496</v>
      </c>
      <c r="M11" s="712">
        <v>500000</v>
      </c>
      <c r="N11" s="721"/>
      <c r="O11" s="714">
        <f t="shared" si="2"/>
        <v>7010000</v>
      </c>
      <c r="P11" s="373">
        <f>P9-P8</f>
        <v>4519626</v>
      </c>
      <c r="Q11" s="373">
        <f>Q9-Q8</f>
        <v>1172499.6200000048</v>
      </c>
      <c r="R11" s="579">
        <v>45276</v>
      </c>
      <c r="S11" s="11" t="s">
        <v>7537</v>
      </c>
      <c r="T11" s="410"/>
      <c r="U11" s="410">
        <v>1000000</v>
      </c>
      <c r="V11" s="410">
        <f t="shared" si="1"/>
        <v>10000000</v>
      </c>
    </row>
    <row r="12" spans="1:22" ht="15.75" x14ac:dyDescent="0.25">
      <c r="A12" s="710">
        <v>45168</v>
      </c>
      <c r="B12" s="716"/>
      <c r="C12" s="716"/>
      <c r="D12" s="711" t="s">
        <v>7391</v>
      </c>
      <c r="E12" s="712"/>
      <c r="F12" s="713">
        <v>5000000</v>
      </c>
      <c r="G12" s="714">
        <f t="shared" si="0"/>
        <v>7190067</v>
      </c>
      <c r="I12" s="710">
        <v>45247</v>
      </c>
      <c r="J12" s="716"/>
      <c r="K12" s="716"/>
      <c r="L12" s="722" t="s">
        <v>7496</v>
      </c>
      <c r="M12" s="712">
        <v>500000</v>
      </c>
      <c r="N12" s="714"/>
      <c r="O12" s="714">
        <f t="shared" si="2"/>
        <v>6510000</v>
      </c>
      <c r="R12" s="579">
        <v>45276</v>
      </c>
      <c r="S12" s="11" t="s">
        <v>7537</v>
      </c>
      <c r="T12" s="410"/>
      <c r="U12" s="410">
        <v>1500000</v>
      </c>
      <c r="V12" s="410">
        <f t="shared" si="1"/>
        <v>11500000</v>
      </c>
    </row>
    <row r="13" spans="1:22" ht="15.75" x14ac:dyDescent="0.25">
      <c r="A13" s="710">
        <v>45168</v>
      </c>
      <c r="B13" s="716"/>
      <c r="C13" s="716"/>
      <c r="D13" s="711" t="s">
        <v>7391</v>
      </c>
      <c r="E13" s="712"/>
      <c r="F13" s="713">
        <v>4915067</v>
      </c>
      <c r="G13" s="714">
        <f t="shared" si="0"/>
        <v>12105134</v>
      </c>
      <c r="I13" s="710">
        <v>45247</v>
      </c>
      <c r="J13" s="716"/>
      <c r="K13" s="716"/>
      <c r="L13" s="722" t="s">
        <v>7499</v>
      </c>
      <c r="M13" s="712">
        <v>450000</v>
      </c>
      <c r="N13" s="714"/>
      <c r="O13" s="714">
        <f t="shared" si="2"/>
        <v>6060000</v>
      </c>
      <c r="R13" s="579">
        <v>45276</v>
      </c>
      <c r="S13" s="11" t="s">
        <v>7537</v>
      </c>
      <c r="T13" s="410"/>
      <c r="U13" s="410">
        <v>1500000</v>
      </c>
      <c r="V13" s="410">
        <f t="shared" si="1"/>
        <v>13000000</v>
      </c>
    </row>
    <row r="14" spans="1:22" ht="15.75" x14ac:dyDescent="0.25">
      <c r="A14" s="710">
        <v>45168</v>
      </c>
      <c r="B14" s="716"/>
      <c r="C14" s="716"/>
      <c r="D14" s="720" t="s">
        <v>7380</v>
      </c>
      <c r="E14" s="712">
        <v>350000</v>
      </c>
      <c r="F14" s="712"/>
      <c r="G14" s="714">
        <f t="shared" si="0"/>
        <v>11755134</v>
      </c>
      <c r="I14" s="710">
        <v>45247</v>
      </c>
      <c r="J14" s="716"/>
      <c r="K14" s="716"/>
      <c r="L14" s="722" t="s">
        <v>7496</v>
      </c>
      <c r="M14" s="712">
        <v>400000</v>
      </c>
      <c r="N14" s="714"/>
      <c r="O14" s="714">
        <f t="shared" si="2"/>
        <v>5660000</v>
      </c>
      <c r="R14" s="579">
        <v>45276</v>
      </c>
      <c r="S14" s="11" t="s">
        <v>7537</v>
      </c>
      <c r="T14" s="410"/>
      <c r="U14" s="410">
        <v>1417880</v>
      </c>
      <c r="V14" s="410">
        <f t="shared" si="1"/>
        <v>14417880</v>
      </c>
    </row>
    <row r="15" spans="1:22" ht="15.75" x14ac:dyDescent="0.25">
      <c r="A15" s="710">
        <v>45168</v>
      </c>
      <c r="B15" s="716"/>
      <c r="C15" s="716"/>
      <c r="D15" s="720" t="s">
        <v>7381</v>
      </c>
      <c r="E15" s="712">
        <v>146800</v>
      </c>
      <c r="F15" s="714"/>
      <c r="G15" s="714">
        <f t="shared" si="0"/>
        <v>11608334</v>
      </c>
      <c r="I15" s="710">
        <v>45247</v>
      </c>
      <c r="J15" s="716"/>
      <c r="K15" s="716"/>
      <c r="L15" s="722" t="s">
        <v>7496</v>
      </c>
      <c r="M15" s="712">
        <v>300000</v>
      </c>
      <c r="N15" s="714"/>
      <c r="O15" s="714">
        <f t="shared" si="2"/>
        <v>5360000</v>
      </c>
      <c r="R15" s="579">
        <v>45276</v>
      </c>
      <c r="S15" s="11" t="s">
        <v>7537</v>
      </c>
      <c r="T15" s="410"/>
      <c r="U15" s="410">
        <v>2200</v>
      </c>
      <c r="V15" s="410">
        <f t="shared" si="1"/>
        <v>14420080</v>
      </c>
    </row>
    <row r="16" spans="1:22" ht="15.75" x14ac:dyDescent="0.25">
      <c r="A16" s="710">
        <v>45168</v>
      </c>
      <c r="B16" s="716"/>
      <c r="C16" s="716"/>
      <c r="D16" s="720" t="s">
        <v>7382</v>
      </c>
      <c r="E16" s="712">
        <v>200000</v>
      </c>
      <c r="F16" s="712"/>
      <c r="G16" s="714">
        <f t="shared" si="0"/>
        <v>11408334</v>
      </c>
      <c r="I16" s="710">
        <v>45247</v>
      </c>
      <c r="J16" s="716"/>
      <c r="K16" s="716"/>
      <c r="L16" s="722" t="s">
        <v>7496</v>
      </c>
      <c r="M16" s="712">
        <v>300000</v>
      </c>
      <c r="N16" s="714"/>
      <c r="O16" s="714">
        <f t="shared" si="2"/>
        <v>5060000</v>
      </c>
      <c r="R16" s="579">
        <v>45283</v>
      </c>
      <c r="S16" s="11" t="s">
        <v>7613</v>
      </c>
      <c r="T16" s="410"/>
      <c r="U16" s="410">
        <v>550000</v>
      </c>
      <c r="V16" s="410">
        <f t="shared" si="1"/>
        <v>14970080</v>
      </c>
    </row>
    <row r="17" spans="1:24" ht="15.75" x14ac:dyDescent="0.25">
      <c r="A17" s="710">
        <v>45174</v>
      </c>
      <c r="B17" s="716"/>
      <c r="C17" s="716"/>
      <c r="D17" s="720" t="s">
        <v>7386</v>
      </c>
      <c r="E17" s="712">
        <v>500000</v>
      </c>
      <c r="F17" s="712"/>
      <c r="G17" s="714">
        <f t="shared" si="0"/>
        <v>10908334</v>
      </c>
      <c r="I17" s="710">
        <v>45247</v>
      </c>
      <c r="J17" s="716"/>
      <c r="K17" s="716"/>
      <c r="L17" s="723" t="s">
        <v>7497</v>
      </c>
      <c r="M17" s="712">
        <v>3800000</v>
      </c>
      <c r="N17" s="714"/>
      <c r="O17" s="714">
        <f t="shared" si="2"/>
        <v>1260000</v>
      </c>
      <c r="R17" s="579">
        <v>45283</v>
      </c>
      <c r="S17" s="11" t="s">
        <v>7537</v>
      </c>
      <c r="T17" s="410"/>
      <c r="U17" s="410">
        <v>600000</v>
      </c>
      <c r="V17" s="410">
        <f t="shared" si="1"/>
        <v>15570080</v>
      </c>
    </row>
    <row r="18" spans="1:24" ht="15.75" x14ac:dyDescent="0.25">
      <c r="A18" s="710">
        <v>45168</v>
      </c>
      <c r="B18" s="716"/>
      <c r="C18" s="716"/>
      <c r="D18" s="718" t="s">
        <v>7197</v>
      </c>
      <c r="E18" s="719"/>
      <c r="F18" s="714"/>
      <c r="G18" s="714">
        <f t="shared" si="0"/>
        <v>10908334</v>
      </c>
      <c r="I18" s="710">
        <v>45247</v>
      </c>
      <c r="J18" s="716"/>
      <c r="K18" s="716"/>
      <c r="L18" s="723" t="s">
        <v>7498</v>
      </c>
      <c r="M18" s="712">
        <v>200000</v>
      </c>
      <c r="N18" s="714"/>
      <c r="O18" s="714">
        <f t="shared" si="2"/>
        <v>1060000</v>
      </c>
      <c r="R18" s="579">
        <v>45283</v>
      </c>
      <c r="S18" s="11" t="s">
        <v>7537</v>
      </c>
      <c r="T18" s="410"/>
      <c r="U18" s="603">
        <v>650000</v>
      </c>
      <c r="V18" s="410">
        <f t="shared" si="1"/>
        <v>16220080</v>
      </c>
    </row>
    <row r="19" spans="1:24" ht="15.75" x14ac:dyDescent="0.25">
      <c r="A19" s="710">
        <v>45175</v>
      </c>
      <c r="B19" s="716"/>
      <c r="C19" s="716"/>
      <c r="D19" s="723" t="s">
        <v>7395</v>
      </c>
      <c r="E19" s="712">
        <v>1000000</v>
      </c>
      <c r="F19" s="714"/>
      <c r="G19" s="714">
        <f t="shared" si="0"/>
        <v>9908334</v>
      </c>
      <c r="I19" s="710">
        <v>45247</v>
      </c>
      <c r="J19" s="716"/>
      <c r="K19" s="716"/>
      <c r="L19" s="723" t="s">
        <v>7497</v>
      </c>
      <c r="M19" s="712">
        <v>800000</v>
      </c>
      <c r="N19" s="714"/>
      <c r="O19" s="714">
        <f t="shared" si="2"/>
        <v>260000</v>
      </c>
      <c r="R19" s="579">
        <v>45283</v>
      </c>
      <c r="S19" s="11" t="s">
        <v>7610</v>
      </c>
      <c r="T19" s="410"/>
      <c r="U19" s="410">
        <v>700000</v>
      </c>
      <c r="V19" s="410">
        <f t="shared" si="1"/>
        <v>16920080</v>
      </c>
    </row>
    <row r="20" spans="1:24" ht="15.75" x14ac:dyDescent="0.25">
      <c r="A20" s="710">
        <v>45177</v>
      </c>
      <c r="B20" s="716"/>
      <c r="C20" s="716"/>
      <c r="D20" s="723" t="s">
        <v>7394</v>
      </c>
      <c r="E20" s="712">
        <v>26800</v>
      </c>
      <c r="F20" s="714"/>
      <c r="G20" s="714">
        <f t="shared" si="0"/>
        <v>9881534</v>
      </c>
      <c r="I20" s="710">
        <v>45247</v>
      </c>
      <c r="J20" s="716"/>
      <c r="K20" s="716"/>
      <c r="L20" s="723" t="s">
        <v>7497</v>
      </c>
      <c r="M20" s="712">
        <v>260000</v>
      </c>
      <c r="N20" s="714"/>
      <c r="O20" s="714">
        <f t="shared" si="2"/>
        <v>0</v>
      </c>
      <c r="R20" s="579">
        <v>45283</v>
      </c>
      <c r="S20" s="11" t="s">
        <v>7537</v>
      </c>
      <c r="T20" s="410"/>
      <c r="U20" s="603">
        <v>750000</v>
      </c>
      <c r="V20" s="410">
        <f t="shared" si="1"/>
        <v>17670080</v>
      </c>
    </row>
    <row r="21" spans="1:24" ht="15.75" x14ac:dyDescent="0.25">
      <c r="A21" s="710">
        <v>45183</v>
      </c>
      <c r="B21" s="716"/>
      <c r="C21" s="716"/>
      <c r="D21" s="722" t="s">
        <v>7401</v>
      </c>
      <c r="E21" s="712">
        <v>500000</v>
      </c>
      <c r="F21" s="714"/>
      <c r="G21" s="714">
        <f t="shared" si="0"/>
        <v>9381534</v>
      </c>
      <c r="I21" s="710">
        <v>45274</v>
      </c>
      <c r="J21" s="716"/>
      <c r="K21" s="716"/>
      <c r="L21" s="717" t="s">
        <v>7522</v>
      </c>
      <c r="M21" s="712"/>
      <c r="N21" s="713">
        <v>3221233</v>
      </c>
      <c r="O21" s="714">
        <f t="shared" si="2"/>
        <v>3221233</v>
      </c>
      <c r="R21" s="579">
        <v>45283</v>
      </c>
      <c r="S21" s="11" t="s">
        <v>7537</v>
      </c>
      <c r="T21" s="410"/>
      <c r="U21" s="603">
        <v>850000</v>
      </c>
      <c r="V21" s="410">
        <f t="shared" si="1"/>
        <v>18520080</v>
      </c>
      <c r="X21" s="373"/>
    </row>
    <row r="22" spans="1:24" ht="15.75" x14ac:dyDescent="0.25">
      <c r="A22" s="710">
        <v>45184</v>
      </c>
      <c r="B22" s="716"/>
      <c r="C22" s="716"/>
      <c r="D22" s="722" t="s">
        <v>7400</v>
      </c>
      <c r="E22" s="712">
        <v>500000</v>
      </c>
      <c r="F22" s="714"/>
      <c r="G22" s="714">
        <f t="shared" si="0"/>
        <v>8881534</v>
      </c>
      <c r="I22" s="710">
        <v>45274</v>
      </c>
      <c r="J22" s="716"/>
      <c r="K22" s="716"/>
      <c r="L22" s="717" t="s">
        <v>7522</v>
      </c>
      <c r="M22" s="712"/>
      <c r="N22" s="713">
        <v>1000000</v>
      </c>
      <c r="O22" s="714">
        <f t="shared" si="2"/>
        <v>4221233</v>
      </c>
      <c r="R22" s="579">
        <v>45283</v>
      </c>
      <c r="S22" s="11" t="s">
        <v>7609</v>
      </c>
      <c r="T22" s="410"/>
      <c r="U22" s="410">
        <v>900000</v>
      </c>
      <c r="V22" s="410">
        <f t="shared" si="1"/>
        <v>19420080</v>
      </c>
      <c r="X22" s="373"/>
    </row>
    <row r="23" spans="1:24" ht="15.75" x14ac:dyDescent="0.25">
      <c r="A23" s="710">
        <v>45184</v>
      </c>
      <c r="B23" s="716"/>
      <c r="C23" s="716"/>
      <c r="D23" s="722" t="s">
        <v>7402</v>
      </c>
      <c r="E23" s="712">
        <v>384000</v>
      </c>
      <c r="F23" s="714"/>
      <c r="G23" s="714">
        <f t="shared" si="0"/>
        <v>8497534</v>
      </c>
      <c r="I23" s="710">
        <v>45279</v>
      </c>
      <c r="J23" s="716"/>
      <c r="K23" s="716"/>
      <c r="L23" s="722" t="s">
        <v>7528</v>
      </c>
      <c r="M23" s="712">
        <v>100000</v>
      </c>
      <c r="N23" s="714"/>
      <c r="O23" s="714">
        <f t="shared" si="2"/>
        <v>4121233</v>
      </c>
      <c r="R23" s="579">
        <v>45275</v>
      </c>
      <c r="S23" s="5" t="s">
        <v>7538</v>
      </c>
      <c r="T23" s="10">
        <v>1500000</v>
      </c>
      <c r="U23" s="410"/>
      <c r="V23" s="410">
        <f t="shared" si="1"/>
        <v>17920080</v>
      </c>
    </row>
    <row r="24" spans="1:24" ht="24" x14ac:dyDescent="0.25">
      <c r="A24" s="710">
        <v>45184</v>
      </c>
      <c r="B24" s="716"/>
      <c r="C24" s="716"/>
      <c r="D24" s="722" t="s">
        <v>7403</v>
      </c>
      <c r="E24" s="712">
        <v>55000</v>
      </c>
      <c r="F24" s="714"/>
      <c r="G24" s="714">
        <f t="shared" si="0"/>
        <v>8442534</v>
      </c>
      <c r="I24" s="710">
        <v>45279</v>
      </c>
      <c r="J24" s="716"/>
      <c r="K24" s="716"/>
      <c r="L24" s="722" t="s">
        <v>7528</v>
      </c>
      <c r="M24" s="712">
        <v>150000</v>
      </c>
      <c r="N24" s="714"/>
      <c r="O24" s="714">
        <f t="shared" si="2"/>
        <v>3971233</v>
      </c>
      <c r="R24" s="579">
        <v>45275</v>
      </c>
      <c r="S24" s="5" t="s">
        <v>7539</v>
      </c>
      <c r="T24" s="10">
        <v>1500000</v>
      </c>
      <c r="U24" s="410"/>
      <c r="V24" s="410">
        <f t="shared" si="1"/>
        <v>16420080</v>
      </c>
    </row>
    <row r="25" spans="1:24" ht="24" x14ac:dyDescent="0.25">
      <c r="A25" s="710">
        <v>45188</v>
      </c>
      <c r="B25" s="716"/>
      <c r="C25" s="716"/>
      <c r="D25" s="722" t="s">
        <v>7404</v>
      </c>
      <c r="E25" s="712">
        <v>1000000</v>
      </c>
      <c r="F25" s="714"/>
      <c r="G25" s="714">
        <f t="shared" si="0"/>
        <v>7442534</v>
      </c>
      <c r="I25" s="710">
        <v>45279</v>
      </c>
      <c r="J25" s="716"/>
      <c r="K25" s="716"/>
      <c r="L25" s="722" t="s">
        <v>7529</v>
      </c>
      <c r="M25" s="712">
        <v>250000</v>
      </c>
      <c r="N25" s="714"/>
      <c r="O25" s="714">
        <f t="shared" si="2"/>
        <v>3721233</v>
      </c>
      <c r="R25" s="579">
        <v>45275</v>
      </c>
      <c r="S25" s="5" t="s">
        <v>7540</v>
      </c>
      <c r="T25" s="10">
        <v>1000000</v>
      </c>
      <c r="U25" s="410"/>
      <c r="V25" s="410">
        <f t="shared" si="1"/>
        <v>15420080</v>
      </c>
    </row>
    <row r="26" spans="1:24" ht="15.75" x14ac:dyDescent="0.25">
      <c r="A26" s="710">
        <v>45188</v>
      </c>
      <c r="B26" s="716"/>
      <c r="C26" s="716"/>
      <c r="D26" s="722" t="s">
        <v>7405</v>
      </c>
      <c r="E26" s="712">
        <v>60000</v>
      </c>
      <c r="F26" s="714"/>
      <c r="G26" s="714">
        <f t="shared" si="0"/>
        <v>7382534</v>
      </c>
      <c r="I26" s="710">
        <v>45280</v>
      </c>
      <c r="J26" s="716"/>
      <c r="K26" s="716"/>
      <c r="L26" s="722" t="s">
        <v>7529</v>
      </c>
      <c r="M26" s="712">
        <v>250000</v>
      </c>
      <c r="N26" s="714"/>
      <c r="O26" s="714">
        <f t="shared" si="2"/>
        <v>3471233</v>
      </c>
      <c r="R26" s="579">
        <v>45275</v>
      </c>
      <c r="S26" s="5" t="s">
        <v>7541</v>
      </c>
      <c r="T26" s="10">
        <v>1000000</v>
      </c>
      <c r="U26" s="410"/>
      <c r="V26" s="410">
        <f t="shared" si="1"/>
        <v>14420080</v>
      </c>
    </row>
    <row r="27" spans="1:24" ht="24" x14ac:dyDescent="0.25">
      <c r="A27" s="710">
        <v>45188</v>
      </c>
      <c r="B27" s="716"/>
      <c r="C27" s="716"/>
      <c r="D27" s="722" t="s">
        <v>7406</v>
      </c>
      <c r="E27" s="712">
        <v>250000</v>
      </c>
      <c r="F27" s="714"/>
      <c r="G27" s="714">
        <f t="shared" si="0"/>
        <v>7132534</v>
      </c>
      <c r="I27" s="710">
        <v>45280</v>
      </c>
      <c r="J27" s="716"/>
      <c r="K27" s="716"/>
      <c r="L27" s="722" t="s">
        <v>7532</v>
      </c>
      <c r="M27" s="712">
        <v>100000</v>
      </c>
      <c r="N27" s="714"/>
      <c r="O27" s="714">
        <f t="shared" si="2"/>
        <v>3371233</v>
      </c>
      <c r="R27" s="579">
        <v>45275</v>
      </c>
      <c r="S27" s="5" t="s">
        <v>7542</v>
      </c>
      <c r="T27" s="10">
        <v>1000000</v>
      </c>
      <c r="U27" s="410"/>
      <c r="V27" s="410">
        <f t="shared" si="1"/>
        <v>13420080</v>
      </c>
    </row>
    <row r="28" spans="1:24" ht="15.75" x14ac:dyDescent="0.25">
      <c r="A28" s="710">
        <v>45188</v>
      </c>
      <c r="B28" s="716"/>
      <c r="C28" s="716"/>
      <c r="D28" s="722" t="s">
        <v>7420</v>
      </c>
      <c r="E28" s="712">
        <v>500000</v>
      </c>
      <c r="F28" s="714"/>
      <c r="G28" s="714">
        <f t="shared" si="0"/>
        <v>6632534</v>
      </c>
      <c r="I28" s="710">
        <v>45280</v>
      </c>
      <c r="J28" s="716"/>
      <c r="K28" s="716"/>
      <c r="L28" s="722" t="s">
        <v>7531</v>
      </c>
      <c r="M28" s="712">
        <v>1500000</v>
      </c>
      <c r="N28" s="714"/>
      <c r="O28" s="714">
        <f t="shared" si="2"/>
        <v>1871233</v>
      </c>
      <c r="R28" s="579">
        <v>45275</v>
      </c>
      <c r="S28" s="5" t="s">
        <v>7543</v>
      </c>
      <c r="T28" s="10">
        <v>1000000</v>
      </c>
      <c r="U28" s="410"/>
      <c r="V28" s="410">
        <f t="shared" si="1"/>
        <v>12420080</v>
      </c>
    </row>
    <row r="29" spans="1:24" ht="24" x14ac:dyDescent="0.25">
      <c r="A29" s="710">
        <v>45188</v>
      </c>
      <c r="B29" s="716"/>
      <c r="C29" s="716"/>
      <c r="D29" s="722" t="s">
        <v>7413</v>
      </c>
      <c r="E29" s="712">
        <v>500000</v>
      </c>
      <c r="F29" s="714"/>
      <c r="G29" s="714">
        <f t="shared" si="0"/>
        <v>6132534</v>
      </c>
      <c r="I29" s="710">
        <v>45283</v>
      </c>
      <c r="J29" s="716"/>
      <c r="K29" s="716"/>
      <c r="L29" s="722" t="s">
        <v>7533</v>
      </c>
      <c r="M29" s="712">
        <v>100000</v>
      </c>
      <c r="N29" s="714"/>
      <c r="O29" s="714">
        <f t="shared" si="2"/>
        <v>1771233</v>
      </c>
      <c r="R29" s="579">
        <v>45280</v>
      </c>
      <c r="S29" s="5" t="s">
        <v>7544</v>
      </c>
      <c r="T29" s="10">
        <v>1500000</v>
      </c>
      <c r="U29" s="410"/>
      <c r="V29" s="410">
        <f t="shared" si="1"/>
        <v>10920080</v>
      </c>
    </row>
    <row r="30" spans="1:24" ht="24" x14ac:dyDescent="0.25">
      <c r="A30" s="710">
        <v>45188</v>
      </c>
      <c r="B30" s="716"/>
      <c r="C30" s="716"/>
      <c r="D30" s="722" t="s">
        <v>7407</v>
      </c>
      <c r="E30" s="712">
        <v>234000</v>
      </c>
      <c r="F30" s="714"/>
      <c r="G30" s="714">
        <f t="shared" si="0"/>
        <v>5898534</v>
      </c>
      <c r="I30" s="710">
        <v>45286</v>
      </c>
      <c r="J30" s="716"/>
      <c r="K30" s="716"/>
      <c r="L30" s="722" t="s">
        <v>7549</v>
      </c>
      <c r="M30" s="712">
        <v>125000</v>
      </c>
      <c r="N30" s="714"/>
      <c r="O30" s="714">
        <f t="shared" si="2"/>
        <v>1646233</v>
      </c>
      <c r="R30" s="579">
        <v>45280</v>
      </c>
      <c r="S30" s="5" t="s">
        <v>7545</v>
      </c>
      <c r="T30" s="10">
        <v>2200</v>
      </c>
      <c r="U30" s="410"/>
      <c r="V30" s="410">
        <f t="shared" si="1"/>
        <v>10917880</v>
      </c>
    </row>
    <row r="31" spans="1:24" ht="24" x14ac:dyDescent="0.25">
      <c r="A31" s="710">
        <v>45188</v>
      </c>
      <c r="B31" s="716"/>
      <c r="C31" s="716"/>
      <c r="D31" s="722" t="s">
        <v>7416</v>
      </c>
      <c r="E31" s="712">
        <v>25400</v>
      </c>
      <c r="F31" s="714"/>
      <c r="G31" s="714">
        <f t="shared" si="0"/>
        <v>5873134</v>
      </c>
      <c r="I31" s="710">
        <v>45286</v>
      </c>
      <c r="J31" s="716"/>
      <c r="K31" s="716"/>
      <c r="L31" s="722" t="s">
        <v>7550</v>
      </c>
      <c r="M31" s="712">
        <v>200000</v>
      </c>
      <c r="N31" s="714"/>
      <c r="O31" s="714">
        <f t="shared" si="2"/>
        <v>1446233</v>
      </c>
      <c r="R31" s="579">
        <v>45286</v>
      </c>
      <c r="S31" s="5" t="s">
        <v>7561</v>
      </c>
      <c r="T31" s="10">
        <v>1500000</v>
      </c>
      <c r="U31" s="410"/>
      <c r="V31" s="410">
        <f t="shared" si="1"/>
        <v>9417880</v>
      </c>
    </row>
    <row r="32" spans="1:24" ht="24" x14ac:dyDescent="0.25">
      <c r="A32" s="710">
        <v>45188</v>
      </c>
      <c r="B32" s="716"/>
      <c r="C32" s="716"/>
      <c r="D32" s="722" t="s">
        <v>7408</v>
      </c>
      <c r="E32" s="712">
        <v>105000</v>
      </c>
      <c r="F32" s="714"/>
      <c r="G32" s="714">
        <f t="shared" si="0"/>
        <v>5768134</v>
      </c>
      <c r="I32" s="710">
        <v>45286</v>
      </c>
      <c r="J32" s="716"/>
      <c r="K32" s="716"/>
      <c r="L32" s="722" t="s">
        <v>7551</v>
      </c>
      <c r="M32" s="712">
        <v>100000</v>
      </c>
      <c r="N32" s="714"/>
      <c r="O32" s="714">
        <f t="shared" si="2"/>
        <v>1346233</v>
      </c>
      <c r="R32" s="579">
        <v>45286</v>
      </c>
      <c r="S32" s="5" t="s">
        <v>7562</v>
      </c>
      <c r="T32" s="10">
        <v>1000000</v>
      </c>
      <c r="U32" s="410"/>
      <c r="V32" s="410">
        <f t="shared" si="1"/>
        <v>8417880</v>
      </c>
    </row>
    <row r="33" spans="1:22" ht="15.75" x14ac:dyDescent="0.25">
      <c r="A33" s="710">
        <v>45188</v>
      </c>
      <c r="B33" s="716"/>
      <c r="C33" s="716"/>
      <c r="D33" s="722" t="s">
        <v>7409</v>
      </c>
      <c r="E33" s="712">
        <v>133000</v>
      </c>
      <c r="F33" s="714"/>
      <c r="G33" s="714">
        <f t="shared" si="0"/>
        <v>5635134</v>
      </c>
      <c r="I33" s="710">
        <v>45286</v>
      </c>
      <c r="J33" s="716"/>
      <c r="K33" s="716"/>
      <c r="L33" s="722" t="s">
        <v>7552</v>
      </c>
      <c r="M33" s="712">
        <v>500000</v>
      </c>
      <c r="N33" s="714"/>
      <c r="O33" s="714">
        <f t="shared" si="2"/>
        <v>846233</v>
      </c>
      <c r="R33" s="579">
        <v>45287</v>
      </c>
      <c r="S33" s="5" t="s">
        <v>7563</v>
      </c>
      <c r="T33" s="10">
        <v>1000000</v>
      </c>
      <c r="U33" s="410"/>
      <c r="V33" s="410">
        <f t="shared" si="1"/>
        <v>7417880</v>
      </c>
    </row>
    <row r="34" spans="1:22" ht="24" x14ac:dyDescent="0.25">
      <c r="A34" s="710">
        <v>45188</v>
      </c>
      <c r="B34" s="716"/>
      <c r="C34" s="716"/>
      <c r="D34" s="722" t="s">
        <v>7412</v>
      </c>
      <c r="E34" s="712">
        <v>85170</v>
      </c>
      <c r="F34" s="714"/>
      <c r="G34" s="714">
        <f t="shared" si="0"/>
        <v>5549964</v>
      </c>
      <c r="I34" s="710">
        <v>45286</v>
      </c>
      <c r="J34" s="716"/>
      <c r="K34" s="716"/>
      <c r="L34" s="722" t="s">
        <v>7559</v>
      </c>
      <c r="M34" s="712">
        <v>42000</v>
      </c>
      <c r="N34" s="714"/>
      <c r="O34" s="714">
        <f t="shared" si="2"/>
        <v>804233</v>
      </c>
      <c r="R34" s="579">
        <v>45292</v>
      </c>
      <c r="S34" s="5" t="s">
        <v>7561</v>
      </c>
      <c r="T34" s="10">
        <v>1000000</v>
      </c>
      <c r="U34" s="410"/>
      <c r="V34" s="410">
        <f t="shared" si="1"/>
        <v>6417880</v>
      </c>
    </row>
    <row r="35" spans="1:22" ht="24" x14ac:dyDescent="0.25">
      <c r="A35" s="710">
        <v>45188</v>
      </c>
      <c r="B35" s="716"/>
      <c r="C35" s="716"/>
      <c r="D35" s="722" t="s">
        <v>7410</v>
      </c>
      <c r="E35" s="712">
        <v>71200</v>
      </c>
      <c r="F35" s="714"/>
      <c r="G35" s="714">
        <f t="shared" si="0"/>
        <v>5478764</v>
      </c>
      <c r="I35" s="710">
        <v>45286</v>
      </c>
      <c r="J35" s="716"/>
      <c r="K35" s="716"/>
      <c r="L35" s="722" t="s">
        <v>7553</v>
      </c>
      <c r="M35" s="712">
        <v>74000</v>
      </c>
      <c r="N35" s="714"/>
      <c r="O35" s="714">
        <f t="shared" si="2"/>
        <v>730233</v>
      </c>
      <c r="R35" s="579">
        <v>45296</v>
      </c>
      <c r="S35" s="5" t="s">
        <v>7588</v>
      </c>
      <c r="T35" s="10">
        <v>1417880</v>
      </c>
      <c r="U35" s="410"/>
      <c r="V35" s="410">
        <f t="shared" si="1"/>
        <v>5000000</v>
      </c>
    </row>
    <row r="36" spans="1:22" ht="24" x14ac:dyDescent="0.25">
      <c r="A36" s="710">
        <v>45189</v>
      </c>
      <c r="B36" s="716"/>
      <c r="C36" s="716"/>
      <c r="D36" s="722" t="s">
        <v>7411</v>
      </c>
      <c r="E36" s="712">
        <v>200000</v>
      </c>
      <c r="F36" s="714"/>
      <c r="G36" s="714">
        <f t="shared" si="0"/>
        <v>5278764</v>
      </c>
      <c r="I36" s="710">
        <v>45286</v>
      </c>
      <c r="J36" s="716"/>
      <c r="K36" s="716"/>
      <c r="L36" s="724" t="s">
        <v>7197</v>
      </c>
      <c r="M36" s="719">
        <f>4221233*1%</f>
        <v>42212.33</v>
      </c>
      <c r="N36" s="714"/>
      <c r="O36" s="714">
        <f t="shared" si="2"/>
        <v>688020.67</v>
      </c>
      <c r="R36" s="579">
        <v>45296</v>
      </c>
      <c r="S36" s="5" t="s">
        <v>7588</v>
      </c>
      <c r="T36" s="10">
        <v>900000</v>
      </c>
      <c r="U36" s="410"/>
      <c r="V36" s="410">
        <f t="shared" si="1"/>
        <v>4100000</v>
      </c>
    </row>
    <row r="37" spans="1:22" ht="24" x14ac:dyDescent="0.25">
      <c r="A37" s="710">
        <v>45189</v>
      </c>
      <c r="B37" s="716"/>
      <c r="C37" s="716"/>
      <c r="D37" s="722" t="s">
        <v>7411</v>
      </c>
      <c r="E37" s="712">
        <v>650000</v>
      </c>
      <c r="F37" s="714"/>
      <c r="G37" s="714">
        <f t="shared" si="0"/>
        <v>4628764</v>
      </c>
      <c r="I37" s="710">
        <v>45286</v>
      </c>
      <c r="J37" s="716"/>
      <c r="K37" s="716"/>
      <c r="L37" s="722" t="s">
        <v>7555</v>
      </c>
      <c r="M37" s="712">
        <v>51000</v>
      </c>
      <c r="N37" s="714"/>
      <c r="O37" s="714">
        <f t="shared" si="2"/>
        <v>637020.67000000004</v>
      </c>
      <c r="R37" s="579">
        <v>45306</v>
      </c>
      <c r="S37" s="5" t="s">
        <v>7619</v>
      </c>
      <c r="T37" s="10">
        <v>700000</v>
      </c>
      <c r="U37" s="410"/>
      <c r="V37" s="410">
        <f t="shared" si="1"/>
        <v>3400000</v>
      </c>
    </row>
    <row r="38" spans="1:22" ht="15.75" x14ac:dyDescent="0.25">
      <c r="A38" s="710">
        <v>45189</v>
      </c>
      <c r="B38" s="716"/>
      <c r="C38" s="716"/>
      <c r="D38" s="722" t="s">
        <v>7414</v>
      </c>
      <c r="E38" s="712"/>
      <c r="F38" s="714">
        <v>5000000</v>
      </c>
      <c r="G38" s="714">
        <f t="shared" si="0"/>
        <v>9628764</v>
      </c>
      <c r="I38" s="710">
        <v>45286</v>
      </c>
      <c r="J38" s="716"/>
      <c r="K38" s="716"/>
      <c r="L38" s="722" t="s">
        <v>7554</v>
      </c>
      <c r="M38" s="712">
        <v>218000</v>
      </c>
      <c r="N38" s="714"/>
      <c r="O38" s="714">
        <f t="shared" si="2"/>
        <v>419020.67000000004</v>
      </c>
      <c r="R38" s="579">
        <v>45306</v>
      </c>
      <c r="S38" s="5" t="s">
        <v>7620</v>
      </c>
      <c r="T38" s="10">
        <v>550000</v>
      </c>
      <c r="U38" s="410"/>
      <c r="V38" s="410">
        <f t="shared" si="1"/>
        <v>2850000</v>
      </c>
    </row>
    <row r="39" spans="1:22" ht="24" x14ac:dyDescent="0.25">
      <c r="A39" s="710">
        <v>45189</v>
      </c>
      <c r="B39" s="716"/>
      <c r="C39" s="716"/>
      <c r="D39" s="722" t="s">
        <v>7417</v>
      </c>
      <c r="E39" s="712">
        <v>996000</v>
      </c>
      <c r="F39" s="714"/>
      <c r="G39" s="714">
        <f t="shared" si="0"/>
        <v>8632764</v>
      </c>
      <c r="I39" s="710">
        <v>45286</v>
      </c>
      <c r="J39" s="716"/>
      <c r="K39" s="716"/>
      <c r="L39" s="722" t="s">
        <v>7560</v>
      </c>
      <c r="M39" s="712">
        <v>39000</v>
      </c>
      <c r="N39" s="714"/>
      <c r="O39" s="714">
        <f t="shared" si="2"/>
        <v>380020.67000000004</v>
      </c>
      <c r="R39" s="579">
        <v>45310</v>
      </c>
      <c r="S39" s="5" t="s">
        <v>7620</v>
      </c>
      <c r="T39" s="10">
        <v>600000</v>
      </c>
      <c r="U39" s="410"/>
      <c r="V39" s="410">
        <f t="shared" si="1"/>
        <v>2250000</v>
      </c>
    </row>
    <row r="40" spans="1:22" ht="31.5" x14ac:dyDescent="0.25">
      <c r="A40" s="710">
        <v>45190</v>
      </c>
      <c r="B40" s="716"/>
      <c r="C40" s="716"/>
      <c r="D40" s="722" t="s">
        <v>7418</v>
      </c>
      <c r="E40" s="712">
        <v>500000</v>
      </c>
      <c r="F40" s="714"/>
      <c r="G40" s="714">
        <f t="shared" si="0"/>
        <v>8132764</v>
      </c>
      <c r="I40" s="710">
        <v>45286</v>
      </c>
      <c r="J40" s="716"/>
      <c r="K40" s="716"/>
      <c r="L40" s="722" t="s">
        <v>7556</v>
      </c>
      <c r="M40" s="712">
        <v>80000</v>
      </c>
      <c r="N40" s="714"/>
      <c r="O40" s="714">
        <f t="shared" si="2"/>
        <v>300020.67000000004</v>
      </c>
      <c r="R40" s="579">
        <v>45320</v>
      </c>
      <c r="S40" s="11" t="s">
        <v>7647</v>
      </c>
      <c r="T40" s="10">
        <v>650000</v>
      </c>
      <c r="U40" s="410"/>
      <c r="V40" s="410">
        <f t="shared" si="1"/>
        <v>1600000</v>
      </c>
    </row>
    <row r="41" spans="1:22" ht="31.5" x14ac:dyDescent="0.25">
      <c r="A41" s="710">
        <v>45190</v>
      </c>
      <c r="B41" s="716"/>
      <c r="C41" s="716"/>
      <c r="D41" s="722" t="s">
        <v>7419</v>
      </c>
      <c r="E41" s="712">
        <v>183000</v>
      </c>
      <c r="F41" s="714"/>
      <c r="G41" s="714">
        <f t="shared" si="0"/>
        <v>7949764</v>
      </c>
      <c r="I41" s="710">
        <v>45287</v>
      </c>
      <c r="J41" s="716"/>
      <c r="K41" s="716"/>
      <c r="L41" s="722" t="s">
        <v>7557</v>
      </c>
      <c r="M41" s="712">
        <v>50000</v>
      </c>
      <c r="N41" s="714"/>
      <c r="O41" s="714">
        <f t="shared" si="2"/>
        <v>250020.67000000004</v>
      </c>
      <c r="R41" s="579">
        <v>45320</v>
      </c>
      <c r="S41" s="11" t="s">
        <v>7647</v>
      </c>
      <c r="T41" s="10">
        <v>750000</v>
      </c>
      <c r="U41" s="410"/>
      <c r="V41" s="410">
        <f t="shared" si="1"/>
        <v>850000</v>
      </c>
    </row>
    <row r="42" spans="1:22" ht="31.5" x14ac:dyDescent="0.25">
      <c r="A42" s="710">
        <v>45191</v>
      </c>
      <c r="B42" s="716"/>
      <c r="C42" s="716"/>
      <c r="D42" s="722" t="s">
        <v>7386</v>
      </c>
      <c r="E42" s="712">
        <v>1000000</v>
      </c>
      <c r="F42" s="714"/>
      <c r="G42" s="714">
        <f t="shared" si="0"/>
        <v>6949764</v>
      </c>
      <c r="I42" s="710">
        <v>45287</v>
      </c>
      <c r="J42" s="716"/>
      <c r="K42" s="716"/>
      <c r="L42" s="722" t="s">
        <v>7558</v>
      </c>
      <c r="M42" s="712">
        <v>250000</v>
      </c>
      <c r="N42" s="714"/>
      <c r="O42" s="714">
        <f t="shared" si="2"/>
        <v>20.67000000004191</v>
      </c>
      <c r="R42" s="579">
        <v>45320</v>
      </c>
      <c r="S42" s="11" t="s">
        <v>7647</v>
      </c>
      <c r="T42" s="10">
        <v>850000</v>
      </c>
      <c r="U42" s="410"/>
      <c r="V42" s="410">
        <f t="shared" si="1"/>
        <v>0</v>
      </c>
    </row>
    <row r="43" spans="1:22" ht="15.75" x14ac:dyDescent="0.25">
      <c r="A43" s="710">
        <v>45192</v>
      </c>
      <c r="B43" s="716"/>
      <c r="C43" s="716"/>
      <c r="D43" s="722" t="s">
        <v>7423</v>
      </c>
      <c r="E43" s="712">
        <v>1000000</v>
      </c>
      <c r="F43" s="714"/>
      <c r="G43" s="714">
        <f t="shared" si="0"/>
        <v>5949764</v>
      </c>
      <c r="I43" s="710">
        <v>45288</v>
      </c>
      <c r="J43" s="716"/>
      <c r="K43" s="716"/>
      <c r="L43" s="722" t="s">
        <v>7565</v>
      </c>
      <c r="M43" s="712"/>
      <c r="N43" s="714">
        <v>4548000</v>
      </c>
      <c r="O43" s="714">
        <f t="shared" si="2"/>
        <v>4548020.67</v>
      </c>
      <c r="R43" s="579"/>
      <c r="S43" s="5"/>
      <c r="T43" s="10"/>
      <c r="U43" s="410"/>
      <c r="V43" s="410"/>
    </row>
    <row r="44" spans="1:22" ht="24" x14ac:dyDescent="0.25">
      <c r="A44" s="710">
        <v>45194</v>
      </c>
      <c r="B44" s="716"/>
      <c r="C44" s="716"/>
      <c r="D44" s="722" t="s">
        <v>7440</v>
      </c>
      <c r="E44" s="712">
        <v>400000</v>
      </c>
      <c r="F44" s="714"/>
      <c r="G44" s="714">
        <f t="shared" si="0"/>
        <v>5549764</v>
      </c>
      <c r="I44" s="710">
        <v>45288</v>
      </c>
      <c r="J44" s="716"/>
      <c r="K44" s="716"/>
      <c r="L44" s="724" t="s">
        <v>7197</v>
      </c>
      <c r="M44" s="719">
        <v>45000</v>
      </c>
      <c r="N44" s="714"/>
      <c r="O44" s="714">
        <f t="shared" si="2"/>
        <v>4503020.67</v>
      </c>
      <c r="R44" s="579"/>
      <c r="S44" s="5"/>
      <c r="T44" s="10"/>
      <c r="U44" s="410"/>
      <c r="V44" s="507"/>
    </row>
    <row r="45" spans="1:22" x14ac:dyDescent="0.25">
      <c r="A45" s="710">
        <v>45194</v>
      </c>
      <c r="B45" s="716"/>
      <c r="C45" s="716"/>
      <c r="D45" s="722" t="s">
        <v>7436</v>
      </c>
      <c r="E45" s="712">
        <v>27000</v>
      </c>
      <c r="F45" s="714"/>
      <c r="G45" s="714">
        <f t="shared" si="0"/>
        <v>5522764</v>
      </c>
      <c r="I45" s="710">
        <v>45288</v>
      </c>
      <c r="J45" s="716"/>
      <c r="K45" s="716"/>
      <c r="L45" s="722" t="s">
        <v>7566</v>
      </c>
      <c r="M45" s="712">
        <v>28300</v>
      </c>
      <c r="N45" s="714"/>
      <c r="O45" s="714">
        <f t="shared" si="2"/>
        <v>4474720.67</v>
      </c>
      <c r="R45" s="579"/>
      <c r="S45" s="5"/>
      <c r="T45" s="10"/>
      <c r="U45" s="410"/>
      <c r="V45" s="507"/>
    </row>
    <row r="46" spans="1:22" ht="24" x14ac:dyDescent="0.25">
      <c r="A46" s="710">
        <v>45194</v>
      </c>
      <c r="B46" s="716"/>
      <c r="C46" s="716"/>
      <c r="D46" s="722" t="s">
        <v>7437</v>
      </c>
      <c r="E46" s="712">
        <v>139775</v>
      </c>
      <c r="F46" s="714"/>
      <c r="G46" s="714">
        <f t="shared" si="0"/>
        <v>5382989</v>
      </c>
      <c r="I46" s="710">
        <v>45288</v>
      </c>
      <c r="J46" s="716"/>
      <c r="K46" s="716"/>
      <c r="L46" s="722" t="s">
        <v>7567</v>
      </c>
      <c r="M46" s="712">
        <v>35000</v>
      </c>
      <c r="N46" s="714"/>
      <c r="O46" s="714">
        <f t="shared" si="2"/>
        <v>4439720.67</v>
      </c>
      <c r="R46" s="579"/>
      <c r="S46" s="5"/>
      <c r="T46" s="10"/>
      <c r="U46" s="410"/>
      <c r="V46" s="507"/>
    </row>
    <row r="47" spans="1:22" ht="24" x14ac:dyDescent="0.25">
      <c r="A47" s="710">
        <v>45194</v>
      </c>
      <c r="B47" s="716"/>
      <c r="C47" s="716"/>
      <c r="D47" s="722" t="s">
        <v>7438</v>
      </c>
      <c r="E47" s="712">
        <v>50000</v>
      </c>
      <c r="F47" s="714"/>
      <c r="G47" s="714">
        <f t="shared" si="0"/>
        <v>5332989</v>
      </c>
      <c r="I47" s="710">
        <v>45289</v>
      </c>
      <c r="J47" s="716"/>
      <c r="K47" s="716"/>
      <c r="L47" s="722" t="s">
        <v>7568</v>
      </c>
      <c r="M47" s="712">
        <v>250000</v>
      </c>
      <c r="N47" s="714"/>
      <c r="O47" s="714">
        <f t="shared" si="2"/>
        <v>4189720.67</v>
      </c>
      <c r="R47" s="579"/>
      <c r="S47" s="5"/>
      <c r="T47" s="10"/>
      <c r="U47" s="410"/>
      <c r="V47" s="507"/>
    </row>
    <row r="48" spans="1:22" x14ac:dyDescent="0.25">
      <c r="A48" s="710">
        <v>45194</v>
      </c>
      <c r="B48" s="716"/>
      <c r="C48" s="716"/>
      <c r="D48" s="722" t="s">
        <v>7441</v>
      </c>
      <c r="E48" s="712">
        <v>500000</v>
      </c>
      <c r="F48" s="714"/>
      <c r="G48" s="714">
        <f t="shared" si="0"/>
        <v>4832989</v>
      </c>
      <c r="I48" s="710">
        <v>45290</v>
      </c>
      <c r="J48" s="716"/>
      <c r="K48" s="716"/>
      <c r="L48" s="722" t="s">
        <v>7568</v>
      </c>
      <c r="M48" s="712">
        <v>250000</v>
      </c>
      <c r="N48" s="714"/>
      <c r="O48" s="714">
        <f t="shared" si="2"/>
        <v>3939720.67</v>
      </c>
      <c r="R48" s="579"/>
      <c r="S48" s="569"/>
      <c r="T48" s="339"/>
      <c r="U48" s="340"/>
      <c r="V48" s="507"/>
    </row>
    <row r="49" spans="1:22" ht="24" x14ac:dyDescent="0.25">
      <c r="A49" s="710">
        <v>45194</v>
      </c>
      <c r="B49" s="716"/>
      <c r="C49" s="716"/>
      <c r="D49" s="722" t="s">
        <v>7439</v>
      </c>
      <c r="E49" s="712">
        <v>30000</v>
      </c>
      <c r="F49" s="714"/>
      <c r="G49" s="714">
        <f t="shared" si="0"/>
        <v>4802989</v>
      </c>
      <c r="I49" s="710">
        <v>45290</v>
      </c>
      <c r="J49" s="716"/>
      <c r="K49" s="716"/>
      <c r="L49" s="722" t="s">
        <v>7572</v>
      </c>
      <c r="M49" s="712">
        <v>47000</v>
      </c>
      <c r="N49" s="714"/>
      <c r="O49" s="714">
        <f t="shared" si="2"/>
        <v>3892720.67</v>
      </c>
      <c r="R49" s="579"/>
      <c r="S49" s="5"/>
      <c r="T49" s="10"/>
      <c r="U49" s="340"/>
      <c r="V49" s="507"/>
    </row>
    <row r="50" spans="1:22" x14ac:dyDescent="0.25">
      <c r="A50" s="710">
        <v>45194</v>
      </c>
      <c r="B50" s="716"/>
      <c r="C50" s="716"/>
      <c r="D50" s="722" t="s">
        <v>7400</v>
      </c>
      <c r="E50" s="712">
        <v>340000</v>
      </c>
      <c r="F50" s="714"/>
      <c r="G50" s="714">
        <f t="shared" si="0"/>
        <v>4462989</v>
      </c>
      <c r="I50" s="710">
        <v>45290</v>
      </c>
      <c r="J50" s="716"/>
      <c r="K50" s="716"/>
      <c r="L50" s="722" t="s">
        <v>7575</v>
      </c>
      <c r="M50" s="712">
        <v>250000</v>
      </c>
      <c r="N50" s="714"/>
      <c r="O50" s="714">
        <f t="shared" si="2"/>
        <v>3642720.67</v>
      </c>
      <c r="R50" s="579"/>
      <c r="S50" s="569"/>
      <c r="T50" s="339"/>
      <c r="U50" s="340"/>
      <c r="V50" s="507"/>
    </row>
    <row r="51" spans="1:22" x14ac:dyDescent="0.25">
      <c r="A51" s="710">
        <v>45194</v>
      </c>
      <c r="B51" s="716"/>
      <c r="C51" s="716"/>
      <c r="D51" s="722" t="s">
        <v>7436</v>
      </c>
      <c r="E51" s="712">
        <v>54400</v>
      </c>
      <c r="F51" s="714"/>
      <c r="G51" s="714">
        <f t="shared" si="0"/>
        <v>4408589</v>
      </c>
      <c r="I51" s="710">
        <v>45293</v>
      </c>
      <c r="J51" s="716"/>
      <c r="K51" s="716"/>
      <c r="L51" s="722" t="s">
        <v>7576</v>
      </c>
      <c r="M51" s="712">
        <v>357400</v>
      </c>
      <c r="N51" s="714"/>
      <c r="O51" s="714">
        <f t="shared" si="2"/>
        <v>3285320.67</v>
      </c>
      <c r="R51" s="579"/>
      <c r="S51" s="569"/>
      <c r="T51" s="339"/>
      <c r="U51" s="340"/>
      <c r="V51" s="507"/>
    </row>
    <row r="52" spans="1:22" ht="24" x14ac:dyDescent="0.25">
      <c r="A52" s="710">
        <v>45194</v>
      </c>
      <c r="B52" s="716"/>
      <c r="C52" s="716"/>
      <c r="D52" s="722" t="s">
        <v>7442</v>
      </c>
      <c r="E52" s="712">
        <v>25400</v>
      </c>
      <c r="F52" s="714"/>
      <c r="G52" s="714">
        <f t="shared" si="0"/>
        <v>4383189</v>
      </c>
      <c r="I52" s="710">
        <v>45293</v>
      </c>
      <c r="J52" s="716"/>
      <c r="K52" s="716"/>
      <c r="L52" s="722" t="s">
        <v>7540</v>
      </c>
      <c r="M52" s="712">
        <v>267000</v>
      </c>
      <c r="N52" s="714"/>
      <c r="O52" s="714">
        <f t="shared" si="2"/>
        <v>3018320.67</v>
      </c>
      <c r="R52" s="579"/>
      <c r="S52" s="569"/>
      <c r="T52" s="339"/>
      <c r="U52" s="340"/>
      <c r="V52" s="507"/>
    </row>
    <row r="53" spans="1:22" ht="24" x14ac:dyDescent="0.25">
      <c r="A53" s="710">
        <v>45194</v>
      </c>
      <c r="B53" s="716"/>
      <c r="C53" s="716"/>
      <c r="D53" s="722" t="s">
        <v>7411</v>
      </c>
      <c r="E53" s="712">
        <v>150000</v>
      </c>
      <c r="F53" s="714"/>
      <c r="G53" s="714">
        <f t="shared" si="0"/>
        <v>4233189</v>
      </c>
      <c r="I53" s="710">
        <v>45293</v>
      </c>
      <c r="J53" s="716"/>
      <c r="K53" s="716"/>
      <c r="L53" s="722" t="s">
        <v>7578</v>
      </c>
      <c r="M53" s="712">
        <v>76000</v>
      </c>
      <c r="N53" s="714"/>
      <c r="O53" s="714">
        <f t="shared" si="2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10">
        <v>45195</v>
      </c>
      <c r="B54" s="716"/>
      <c r="C54" s="716"/>
      <c r="D54" s="722" t="s">
        <v>7379</v>
      </c>
      <c r="E54" s="712">
        <v>1000000</v>
      </c>
      <c r="F54" s="714"/>
      <c r="G54" s="714">
        <f t="shared" si="0"/>
        <v>3233189</v>
      </c>
      <c r="H54" s="725"/>
      <c r="I54" s="710">
        <v>45293</v>
      </c>
      <c r="J54" s="716"/>
      <c r="K54" s="716"/>
      <c r="L54" s="722" t="s">
        <v>7577</v>
      </c>
      <c r="M54" s="712">
        <v>100000</v>
      </c>
      <c r="N54" s="714"/>
      <c r="O54" s="714">
        <f t="shared" si="2"/>
        <v>2842320.67</v>
      </c>
      <c r="R54" s="579"/>
      <c r="S54" s="569"/>
      <c r="T54" s="339"/>
      <c r="U54" s="340"/>
      <c r="V54" s="507"/>
    </row>
    <row r="55" spans="1:22" x14ac:dyDescent="0.25">
      <c r="A55" s="710">
        <v>45195</v>
      </c>
      <c r="B55" s="716"/>
      <c r="C55" s="716"/>
      <c r="D55" s="722" t="s">
        <v>7441</v>
      </c>
      <c r="E55" s="712">
        <v>800000</v>
      </c>
      <c r="F55" s="714"/>
      <c r="G55" s="714">
        <f t="shared" si="0"/>
        <v>2433189</v>
      </c>
      <c r="I55" s="710">
        <v>45294</v>
      </c>
      <c r="J55" s="716"/>
      <c r="K55" s="716"/>
      <c r="L55" s="722" t="s">
        <v>7581</v>
      </c>
      <c r="M55" s="712">
        <v>250000</v>
      </c>
      <c r="N55" s="714"/>
      <c r="O55" s="714">
        <f t="shared" si="2"/>
        <v>2592320.67</v>
      </c>
      <c r="R55" s="579"/>
      <c r="S55" s="586"/>
      <c r="T55" s="585"/>
      <c r="U55" s="340"/>
      <c r="V55" s="507"/>
    </row>
    <row r="56" spans="1:22" x14ac:dyDescent="0.25">
      <c r="A56" s="710">
        <v>45195</v>
      </c>
      <c r="B56" s="716"/>
      <c r="C56" s="716"/>
      <c r="D56" s="722" t="s">
        <v>7441</v>
      </c>
      <c r="E56" s="712">
        <v>500000</v>
      </c>
      <c r="F56" s="714"/>
      <c r="G56" s="714">
        <f t="shared" si="0"/>
        <v>1933189</v>
      </c>
      <c r="I56" s="710">
        <v>45294</v>
      </c>
      <c r="J56" s="716"/>
      <c r="K56" s="716"/>
      <c r="L56" s="722" t="s">
        <v>7582</v>
      </c>
      <c r="M56" s="712">
        <v>500000</v>
      </c>
      <c r="N56" s="714"/>
      <c r="O56" s="714">
        <f t="shared" si="2"/>
        <v>2092320.67</v>
      </c>
      <c r="R56" s="579"/>
      <c r="S56" s="587"/>
      <c r="T56" s="339"/>
      <c r="U56" s="573"/>
      <c r="V56" s="507"/>
    </row>
    <row r="57" spans="1:22" ht="24" x14ac:dyDescent="0.25">
      <c r="A57" s="710">
        <v>45197</v>
      </c>
      <c r="B57" s="716"/>
      <c r="C57" s="716"/>
      <c r="D57" s="722" t="s">
        <v>7444</v>
      </c>
      <c r="E57" s="712">
        <v>14000</v>
      </c>
      <c r="F57" s="714"/>
      <c r="G57" s="714">
        <f t="shared" si="0"/>
        <v>1919189</v>
      </c>
      <c r="I57" s="710">
        <v>45295</v>
      </c>
      <c r="J57" s="716"/>
      <c r="K57" s="716"/>
      <c r="L57" s="722" t="s">
        <v>7585</v>
      </c>
      <c r="M57" s="712">
        <v>85000</v>
      </c>
      <c r="N57" s="714"/>
      <c r="O57" s="714">
        <f t="shared" si="2"/>
        <v>2007320.67</v>
      </c>
      <c r="R57" s="579"/>
      <c r="S57" s="587"/>
      <c r="T57" s="339"/>
      <c r="U57" s="573"/>
      <c r="V57" s="507"/>
    </row>
    <row r="58" spans="1:22" ht="24" x14ac:dyDescent="0.25">
      <c r="A58" s="710">
        <v>45197</v>
      </c>
      <c r="B58" s="716"/>
      <c r="C58" s="716"/>
      <c r="D58" s="722" t="s">
        <v>7447</v>
      </c>
      <c r="E58" s="712">
        <v>30000</v>
      </c>
      <c r="F58" s="714"/>
      <c r="G58" s="714">
        <f t="shared" si="0"/>
        <v>1889189</v>
      </c>
      <c r="I58" s="710">
        <v>45295</v>
      </c>
      <c r="J58" s="716"/>
      <c r="K58" s="716"/>
      <c r="L58" s="722" t="s">
        <v>7586</v>
      </c>
      <c r="M58" s="712">
        <v>165988</v>
      </c>
      <c r="N58" s="714"/>
      <c r="O58" s="714">
        <f t="shared" si="2"/>
        <v>1841332.67</v>
      </c>
      <c r="R58" s="579"/>
      <c r="S58" s="586"/>
      <c r="T58" s="585"/>
      <c r="U58" s="340"/>
      <c r="V58" s="507"/>
    </row>
    <row r="59" spans="1:22" ht="24" x14ac:dyDescent="0.25">
      <c r="A59" s="710">
        <v>45197</v>
      </c>
      <c r="B59" s="716"/>
      <c r="C59" s="716"/>
      <c r="D59" s="722" t="s">
        <v>7445</v>
      </c>
      <c r="E59" s="712">
        <v>80000</v>
      </c>
      <c r="F59" s="714"/>
      <c r="G59" s="714">
        <f t="shared" si="0"/>
        <v>1809189</v>
      </c>
      <c r="I59" s="710">
        <v>45295</v>
      </c>
      <c r="J59" s="716"/>
      <c r="K59" s="716"/>
      <c r="L59" s="722" t="s">
        <v>7587</v>
      </c>
      <c r="M59" s="712">
        <v>60000</v>
      </c>
      <c r="N59" s="714"/>
      <c r="O59" s="714">
        <f t="shared" si="2"/>
        <v>1781332.67</v>
      </c>
      <c r="R59" s="579"/>
      <c r="S59" s="569"/>
      <c r="T59" s="339"/>
      <c r="U59" s="340"/>
      <c r="V59" s="507"/>
    </row>
    <row r="60" spans="1:22" x14ac:dyDescent="0.25">
      <c r="A60" s="710">
        <v>45197</v>
      </c>
      <c r="B60" s="716"/>
      <c r="C60" s="716"/>
      <c r="D60" s="722" t="s">
        <v>7446</v>
      </c>
      <c r="E60" s="712">
        <v>215000</v>
      </c>
      <c r="F60" s="714"/>
      <c r="G60" s="714">
        <f t="shared" si="0"/>
        <v>1594189</v>
      </c>
      <c r="I60" s="710">
        <v>45296</v>
      </c>
      <c r="J60" s="716"/>
      <c r="K60" s="716"/>
      <c r="L60" s="726" t="s">
        <v>7589</v>
      </c>
      <c r="M60" s="727">
        <v>75000</v>
      </c>
      <c r="N60" s="714"/>
      <c r="O60" s="714">
        <f t="shared" si="2"/>
        <v>1706332.67</v>
      </c>
      <c r="R60" s="579"/>
      <c r="S60" s="569"/>
      <c r="T60" s="339"/>
      <c r="U60" s="340"/>
      <c r="V60" s="507"/>
    </row>
    <row r="61" spans="1:22" x14ac:dyDescent="0.25">
      <c r="A61" s="710">
        <v>45197</v>
      </c>
      <c r="B61" s="716"/>
      <c r="C61" s="716"/>
      <c r="D61" s="722" t="s">
        <v>7423</v>
      </c>
      <c r="E61" s="712">
        <v>100000</v>
      </c>
      <c r="F61" s="714"/>
      <c r="G61" s="714">
        <f t="shared" si="0"/>
        <v>1494189</v>
      </c>
      <c r="I61" s="710">
        <v>45297</v>
      </c>
      <c r="J61" s="716"/>
      <c r="K61" s="716"/>
      <c r="L61" s="722" t="s">
        <v>7590</v>
      </c>
      <c r="M61" s="712">
        <v>50000</v>
      </c>
      <c r="N61" s="714"/>
      <c r="O61" s="714">
        <f t="shared" si="2"/>
        <v>1656332.67</v>
      </c>
      <c r="R61" s="579"/>
      <c r="S61" s="568"/>
      <c r="T61" s="339"/>
      <c r="U61" s="340"/>
      <c r="V61" s="507"/>
    </row>
    <row r="62" spans="1:22" x14ac:dyDescent="0.25">
      <c r="A62" s="710">
        <v>45202</v>
      </c>
      <c r="B62" s="716"/>
      <c r="C62" s="716"/>
      <c r="D62" s="722" t="s">
        <v>7441</v>
      </c>
      <c r="E62" s="712">
        <v>200000</v>
      </c>
      <c r="F62" s="714"/>
      <c r="G62" s="714">
        <f t="shared" si="0"/>
        <v>1294189</v>
      </c>
      <c r="I62" s="710">
        <v>45297</v>
      </c>
      <c r="J62" s="716"/>
      <c r="K62" s="716"/>
      <c r="L62" s="722" t="s">
        <v>7591</v>
      </c>
      <c r="M62" s="712">
        <v>200000</v>
      </c>
      <c r="N62" s="714"/>
      <c r="O62" s="714">
        <f t="shared" si="2"/>
        <v>1456332.67</v>
      </c>
      <c r="R62" s="579"/>
      <c r="S62" s="568"/>
      <c r="T62" s="339"/>
      <c r="U62" s="340"/>
      <c r="V62" s="507"/>
    </row>
    <row r="63" spans="1:22" x14ac:dyDescent="0.25">
      <c r="A63" s="710">
        <v>45202</v>
      </c>
      <c r="B63" s="716"/>
      <c r="C63" s="716"/>
      <c r="D63" s="722" t="s">
        <v>7450</v>
      </c>
      <c r="E63" s="712">
        <v>50000</v>
      </c>
      <c r="F63" s="714"/>
      <c r="G63" s="714">
        <f t="shared" si="0"/>
        <v>1244189</v>
      </c>
      <c r="I63" s="710">
        <v>45300</v>
      </c>
      <c r="J63" s="716"/>
      <c r="K63" s="716"/>
      <c r="L63" s="722" t="s">
        <v>7599</v>
      </c>
      <c r="M63" s="712">
        <v>275000</v>
      </c>
      <c r="N63" s="714"/>
      <c r="O63" s="714">
        <f t="shared" si="2"/>
        <v>1181332.67</v>
      </c>
      <c r="R63" s="579"/>
      <c r="S63" s="568"/>
      <c r="T63" s="339"/>
      <c r="U63" s="340"/>
      <c r="V63" s="507"/>
    </row>
    <row r="64" spans="1:22" x14ac:dyDescent="0.25">
      <c r="A64" s="710">
        <v>45202</v>
      </c>
      <c r="B64" s="716"/>
      <c r="C64" s="716"/>
      <c r="D64" s="722" t="s">
        <v>7451</v>
      </c>
      <c r="E64" s="712">
        <v>500000</v>
      </c>
      <c r="F64" s="714"/>
      <c r="G64" s="714">
        <f t="shared" si="0"/>
        <v>744189</v>
      </c>
      <c r="I64" s="710">
        <v>45306</v>
      </c>
      <c r="J64" s="716"/>
      <c r="K64" s="716"/>
      <c r="L64" s="722" t="s">
        <v>7601</v>
      </c>
      <c r="M64" s="712"/>
      <c r="N64" s="714">
        <v>4096986</v>
      </c>
      <c r="O64" s="714">
        <f t="shared" si="2"/>
        <v>5278318.67</v>
      </c>
      <c r="R64" s="579"/>
      <c r="S64" s="568"/>
      <c r="T64" s="339"/>
      <c r="U64" s="340"/>
      <c r="V64" s="507"/>
    </row>
    <row r="65" spans="1:22" x14ac:dyDescent="0.25">
      <c r="A65" s="710">
        <v>45202</v>
      </c>
      <c r="B65" s="716"/>
      <c r="C65" s="716"/>
      <c r="D65" s="722" t="s">
        <v>7452</v>
      </c>
      <c r="E65" s="712">
        <v>15000</v>
      </c>
      <c r="F65" s="714"/>
      <c r="G65" s="714">
        <f t="shared" si="0"/>
        <v>729189</v>
      </c>
      <c r="I65" s="710">
        <v>45306</v>
      </c>
      <c r="J65" s="716"/>
      <c r="K65" s="716"/>
      <c r="L65" s="722" t="s">
        <v>7522</v>
      </c>
      <c r="M65" s="712"/>
      <c r="N65" s="714">
        <v>8000000</v>
      </c>
      <c r="O65" s="714">
        <f t="shared" si="2"/>
        <v>13278318.67</v>
      </c>
      <c r="R65" s="579"/>
      <c r="S65" s="568"/>
      <c r="T65" s="339"/>
      <c r="U65" s="340"/>
      <c r="V65" s="507"/>
    </row>
    <row r="66" spans="1:22" x14ac:dyDescent="0.25">
      <c r="A66" s="710">
        <v>45202</v>
      </c>
      <c r="B66" s="716"/>
      <c r="C66" s="716"/>
      <c r="D66" s="722" t="s">
        <v>7386</v>
      </c>
      <c r="E66" s="712">
        <v>500000</v>
      </c>
      <c r="F66" s="714"/>
      <c r="G66" s="714">
        <f t="shared" si="0"/>
        <v>229189</v>
      </c>
      <c r="I66" s="710">
        <v>45306</v>
      </c>
      <c r="J66" s="716"/>
      <c r="K66" s="716"/>
      <c r="L66" s="724" t="s">
        <v>7197</v>
      </c>
      <c r="M66" s="719">
        <v>80000</v>
      </c>
      <c r="N66" s="714"/>
      <c r="O66" s="714">
        <f t="shared" si="2"/>
        <v>13198318.67</v>
      </c>
      <c r="R66" s="579"/>
      <c r="S66" s="568"/>
      <c r="T66" s="339"/>
      <c r="U66" s="340"/>
      <c r="V66" s="507"/>
    </row>
    <row r="67" spans="1:22" x14ac:dyDescent="0.25">
      <c r="A67" s="710">
        <v>45203</v>
      </c>
      <c r="B67" s="716"/>
      <c r="C67" s="716"/>
      <c r="D67" s="722" t="s">
        <v>7453</v>
      </c>
      <c r="E67" s="712">
        <v>179200</v>
      </c>
      <c r="F67" s="714"/>
      <c r="G67" s="714">
        <f t="shared" si="0"/>
        <v>49989</v>
      </c>
      <c r="I67" s="710">
        <v>45306</v>
      </c>
      <c r="J67" s="716"/>
      <c r="K67" s="716"/>
      <c r="L67" s="724" t="s">
        <v>7197</v>
      </c>
      <c r="M67" s="719">
        <v>41000</v>
      </c>
      <c r="N67" s="714"/>
      <c r="O67" s="714">
        <f t="shared" si="2"/>
        <v>13157318.67</v>
      </c>
      <c r="R67" s="579"/>
      <c r="S67" s="568"/>
      <c r="T67" s="339"/>
      <c r="U67" s="340"/>
      <c r="V67" s="507"/>
    </row>
    <row r="68" spans="1:22" x14ac:dyDescent="0.25">
      <c r="A68" s="710">
        <v>45203</v>
      </c>
      <c r="B68" s="716"/>
      <c r="C68" s="716"/>
      <c r="D68" s="728" t="s">
        <v>7197</v>
      </c>
      <c r="E68" s="727">
        <v>50000</v>
      </c>
      <c r="F68" s="714"/>
      <c r="G68" s="714">
        <f t="shared" si="0"/>
        <v>-11</v>
      </c>
      <c r="I68" s="710">
        <v>45302</v>
      </c>
      <c r="J68" s="716"/>
      <c r="K68" s="716"/>
      <c r="L68" s="722" t="s">
        <v>7616</v>
      </c>
      <c r="M68" s="712">
        <v>85000</v>
      </c>
      <c r="N68" s="714"/>
      <c r="O68" s="714">
        <f t="shared" si="2"/>
        <v>13072318.67</v>
      </c>
      <c r="R68" s="579"/>
      <c r="S68" s="568"/>
      <c r="T68" s="339"/>
      <c r="U68" s="340"/>
      <c r="V68" s="507"/>
    </row>
    <row r="69" spans="1:22" x14ac:dyDescent="0.25">
      <c r="A69" s="710">
        <v>45203</v>
      </c>
      <c r="B69" s="716"/>
      <c r="C69" s="716"/>
      <c r="D69" s="711" t="s">
        <v>7391</v>
      </c>
      <c r="E69" s="712"/>
      <c r="F69" s="713">
        <v>3450000</v>
      </c>
      <c r="G69" s="714">
        <f>F69+G68-E69</f>
        <v>3449989</v>
      </c>
      <c r="I69" s="710">
        <v>45302</v>
      </c>
      <c r="J69" s="716"/>
      <c r="K69" s="716"/>
      <c r="L69" s="722" t="s">
        <v>7602</v>
      </c>
      <c r="M69" s="712">
        <v>306300</v>
      </c>
      <c r="N69" s="714"/>
      <c r="O69" s="714">
        <f t="shared" si="2"/>
        <v>12766018.67</v>
      </c>
      <c r="R69" s="579"/>
      <c r="S69" s="568"/>
      <c r="T69" s="339"/>
      <c r="U69" s="340"/>
      <c r="V69" s="507"/>
    </row>
    <row r="70" spans="1:22" x14ac:dyDescent="0.25">
      <c r="A70" s="710">
        <v>45203</v>
      </c>
      <c r="B70" s="716"/>
      <c r="C70" s="716"/>
      <c r="D70" s="711" t="s">
        <v>7391</v>
      </c>
      <c r="E70" s="712"/>
      <c r="F70" s="713">
        <v>3524056</v>
      </c>
      <c r="G70" s="714">
        <f t="shared" ref="G70:G72" si="3">F70+G69-E70</f>
        <v>6974045</v>
      </c>
      <c r="I70" s="710">
        <v>45304</v>
      </c>
      <c r="J70" s="716"/>
      <c r="K70" s="716"/>
      <c r="L70" s="722" t="s">
        <v>7603</v>
      </c>
      <c r="M70" s="712">
        <v>207180</v>
      </c>
      <c r="N70" s="714"/>
      <c r="O70" s="714">
        <f t="shared" ref="O70:O146" si="4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10">
        <v>45203</v>
      </c>
      <c r="B71" s="716"/>
      <c r="C71" s="716"/>
      <c r="D71" s="726" t="s">
        <v>7197</v>
      </c>
      <c r="E71" s="727">
        <v>69740</v>
      </c>
      <c r="F71" s="714"/>
      <c r="G71" s="714">
        <f t="shared" si="3"/>
        <v>6904305</v>
      </c>
      <c r="H71" s="725"/>
      <c r="I71" s="710">
        <v>45304</v>
      </c>
      <c r="J71" s="716"/>
      <c r="K71" s="716"/>
      <c r="L71" s="722" t="s">
        <v>7554</v>
      </c>
      <c r="M71" s="712">
        <v>125000</v>
      </c>
      <c r="N71" s="714"/>
      <c r="O71" s="714">
        <f t="shared" si="4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10">
        <v>45205</v>
      </c>
      <c r="B72" s="716"/>
      <c r="C72" s="716"/>
      <c r="D72" s="722" t="s">
        <v>7456</v>
      </c>
      <c r="E72" s="712">
        <v>1000000</v>
      </c>
      <c r="F72" s="714"/>
      <c r="G72" s="714">
        <f t="shared" si="3"/>
        <v>5904305</v>
      </c>
      <c r="H72" s="725"/>
      <c r="I72" s="710">
        <v>45304</v>
      </c>
      <c r="J72" s="716"/>
      <c r="K72" s="716"/>
      <c r="L72" s="722" t="s">
        <v>7606</v>
      </c>
      <c r="M72" s="714">
        <v>300000</v>
      </c>
      <c r="N72" s="714"/>
      <c r="O72" s="714">
        <f t="shared" si="4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10">
        <v>45206</v>
      </c>
      <c r="B73" s="716"/>
      <c r="C73" s="716"/>
      <c r="D73" s="722" t="s">
        <v>7457</v>
      </c>
      <c r="E73" s="712">
        <v>900000</v>
      </c>
      <c r="F73" s="714"/>
      <c r="G73" s="714">
        <f t="shared" ref="G73:G75" si="5">G72+F73-E73</f>
        <v>5004305</v>
      </c>
      <c r="H73" s="725"/>
      <c r="I73" s="710">
        <v>45304</v>
      </c>
      <c r="J73" s="716"/>
      <c r="K73" s="716"/>
      <c r="L73" s="722" t="s">
        <v>7617</v>
      </c>
      <c r="M73" s="714">
        <v>700000</v>
      </c>
      <c r="N73" s="714"/>
      <c r="O73" s="714">
        <f t="shared" si="4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10">
        <v>45208</v>
      </c>
      <c r="B74" s="716"/>
      <c r="C74" s="716"/>
      <c r="D74" s="722" t="s">
        <v>7458</v>
      </c>
      <c r="E74" s="712">
        <v>460000</v>
      </c>
      <c r="F74" s="714"/>
      <c r="G74" s="714">
        <f t="shared" si="5"/>
        <v>4544305</v>
      </c>
      <c r="H74" s="725"/>
      <c r="I74" s="710">
        <v>45304</v>
      </c>
      <c r="J74" s="716"/>
      <c r="K74" s="716"/>
      <c r="L74" s="722" t="s">
        <v>7617</v>
      </c>
      <c r="M74" s="714">
        <v>700000</v>
      </c>
      <c r="N74" s="714"/>
      <c r="O74" s="714">
        <f t="shared" si="4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10">
        <v>45209</v>
      </c>
      <c r="B75" s="716"/>
      <c r="C75" s="716"/>
      <c r="D75" s="722" t="s">
        <v>7459</v>
      </c>
      <c r="E75" s="712">
        <v>1000000</v>
      </c>
      <c r="F75" s="714"/>
      <c r="G75" s="714">
        <f t="shared" si="5"/>
        <v>3544305</v>
      </c>
      <c r="H75" s="725"/>
      <c r="I75" s="710">
        <v>45304</v>
      </c>
      <c r="J75" s="716"/>
      <c r="K75" s="716"/>
      <c r="L75" s="722" t="s">
        <v>7618</v>
      </c>
      <c r="M75" s="714">
        <v>400000</v>
      </c>
      <c r="N75" s="714"/>
      <c r="O75" s="714">
        <f t="shared" si="4"/>
        <v>10333838.67</v>
      </c>
      <c r="R75" s="579"/>
      <c r="S75" s="587"/>
      <c r="T75" s="339"/>
      <c r="U75" s="573"/>
      <c r="V75" s="507"/>
    </row>
    <row r="76" spans="1:22" s="14" customFormat="1" ht="24" x14ac:dyDescent="0.25">
      <c r="A76" s="710">
        <v>45210</v>
      </c>
      <c r="B76" s="716"/>
      <c r="C76" s="716"/>
      <c r="D76" s="722" t="s">
        <v>7460</v>
      </c>
      <c r="E76" s="712">
        <v>222000</v>
      </c>
      <c r="F76" s="714"/>
      <c r="G76" s="714">
        <f t="shared" ref="G76:G128" si="6">G75+F76-E76</f>
        <v>3322305</v>
      </c>
      <c r="H76" s="725"/>
      <c r="I76" s="710">
        <v>45306</v>
      </c>
      <c r="J76" s="716"/>
      <c r="K76" s="716"/>
      <c r="L76" s="722" t="s">
        <v>7605</v>
      </c>
      <c r="M76" s="712">
        <v>25000</v>
      </c>
      <c r="N76" s="714"/>
      <c r="O76" s="714">
        <f t="shared" si="4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10">
        <v>45210</v>
      </c>
      <c r="B77" s="716"/>
      <c r="C77" s="716"/>
      <c r="D77" s="722" t="s">
        <v>7461</v>
      </c>
      <c r="E77" s="712">
        <v>300000</v>
      </c>
      <c r="F77" s="714"/>
      <c r="G77" s="714">
        <f t="shared" si="6"/>
        <v>3022305</v>
      </c>
      <c r="H77" s="725"/>
      <c r="I77" s="710">
        <v>45306</v>
      </c>
      <c r="J77" s="716"/>
      <c r="K77" s="716"/>
      <c r="L77" s="722" t="s">
        <v>7605</v>
      </c>
      <c r="M77" s="712">
        <v>25000</v>
      </c>
      <c r="N77" s="714"/>
      <c r="O77" s="714">
        <f t="shared" si="4"/>
        <v>10283838.67</v>
      </c>
      <c r="R77" s="579"/>
      <c r="S77" s="569"/>
      <c r="T77" s="339"/>
      <c r="U77" s="340"/>
      <c r="V77" s="507"/>
    </row>
    <row r="78" spans="1:22" s="14" customFormat="1" ht="24" x14ac:dyDescent="0.25">
      <c r="A78" s="710">
        <v>45210</v>
      </c>
      <c r="B78" s="716"/>
      <c r="C78" s="716"/>
      <c r="D78" s="722" t="s">
        <v>7462</v>
      </c>
      <c r="E78" s="712">
        <v>204800</v>
      </c>
      <c r="F78" s="714"/>
      <c r="G78" s="714">
        <f t="shared" si="6"/>
        <v>2817505</v>
      </c>
      <c r="H78" s="725"/>
      <c r="I78" s="710">
        <v>45306</v>
      </c>
      <c r="J78" s="716"/>
      <c r="K78" s="716"/>
      <c r="L78" s="722" t="s">
        <v>7605</v>
      </c>
      <c r="M78" s="712">
        <v>25000</v>
      </c>
      <c r="N78" s="714"/>
      <c r="O78" s="714">
        <f t="shared" si="4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10">
        <v>45211</v>
      </c>
      <c r="B79" s="716"/>
      <c r="C79" s="716"/>
      <c r="D79" s="722" t="s">
        <v>7463</v>
      </c>
      <c r="E79" s="712">
        <v>140000</v>
      </c>
      <c r="F79" s="714"/>
      <c r="G79" s="714">
        <f t="shared" si="6"/>
        <v>2677505</v>
      </c>
      <c r="H79" s="725"/>
      <c r="I79" s="710">
        <v>45306</v>
      </c>
      <c r="J79" s="716"/>
      <c r="K79" s="716"/>
      <c r="L79" s="722" t="s">
        <v>7605</v>
      </c>
      <c r="M79" s="712">
        <v>25000</v>
      </c>
      <c r="N79" s="714"/>
      <c r="O79" s="714">
        <f t="shared" si="4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10">
        <v>45212</v>
      </c>
      <c r="B80" s="716"/>
      <c r="C80" s="716"/>
      <c r="D80" s="722" t="s">
        <v>7464</v>
      </c>
      <c r="E80" s="712">
        <v>471000</v>
      </c>
      <c r="F80" s="714"/>
      <c r="G80" s="714">
        <f t="shared" si="6"/>
        <v>2206505</v>
      </c>
      <c r="H80" s="725"/>
      <c r="I80" s="710">
        <v>45306</v>
      </c>
      <c r="J80" s="716"/>
      <c r="K80" s="716"/>
      <c r="L80" s="722" t="s">
        <v>7604</v>
      </c>
      <c r="M80" s="712">
        <v>240000</v>
      </c>
      <c r="N80" s="714"/>
      <c r="O80" s="714">
        <f t="shared" si="4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10">
        <v>45213</v>
      </c>
      <c r="B81" s="716"/>
      <c r="C81" s="716"/>
      <c r="D81" s="722" t="s">
        <v>7465</v>
      </c>
      <c r="E81" s="712">
        <v>200000</v>
      </c>
      <c r="F81" s="714"/>
      <c r="G81" s="714">
        <f t="shared" si="6"/>
        <v>2006505</v>
      </c>
      <c r="H81" s="725"/>
      <c r="I81" s="710">
        <v>45307</v>
      </c>
      <c r="J81" s="716"/>
      <c r="K81" s="716"/>
      <c r="L81" s="722" t="s">
        <v>7608</v>
      </c>
      <c r="M81" s="712">
        <v>100000</v>
      </c>
      <c r="N81" s="714"/>
      <c r="O81" s="714">
        <f t="shared" si="4"/>
        <v>9893838.6699999999</v>
      </c>
      <c r="R81" s="579"/>
      <c r="S81" s="569"/>
      <c r="T81" s="339"/>
      <c r="U81" s="340"/>
      <c r="V81" s="507"/>
    </row>
    <row r="82" spans="1:22" s="14" customFormat="1" ht="24" x14ac:dyDescent="0.25">
      <c r="A82" s="710">
        <v>45213</v>
      </c>
      <c r="B82" s="716"/>
      <c r="C82" s="716"/>
      <c r="D82" s="722" t="s">
        <v>7466</v>
      </c>
      <c r="E82" s="712">
        <v>400000</v>
      </c>
      <c r="F82" s="714"/>
      <c r="G82" s="714">
        <f t="shared" si="6"/>
        <v>1606505</v>
      </c>
      <c r="H82" s="725"/>
      <c r="I82" s="710">
        <v>45308</v>
      </c>
      <c r="J82" s="716"/>
      <c r="K82" s="716"/>
      <c r="L82" s="722" t="s">
        <v>7607</v>
      </c>
      <c r="M82" s="712">
        <v>520000</v>
      </c>
      <c r="N82" s="714"/>
      <c r="O82" s="714">
        <f t="shared" si="4"/>
        <v>9373838.6699999999</v>
      </c>
      <c r="R82" s="579"/>
      <c r="S82" s="587"/>
      <c r="T82" s="339"/>
      <c r="U82" s="573"/>
      <c r="V82" s="507"/>
    </row>
    <row r="83" spans="1:22" s="14" customFormat="1" ht="24" x14ac:dyDescent="0.25">
      <c r="A83" s="710">
        <v>45213</v>
      </c>
      <c r="B83" s="716"/>
      <c r="C83" s="716"/>
      <c r="D83" s="722" t="s">
        <v>7466</v>
      </c>
      <c r="E83" s="712">
        <v>300000</v>
      </c>
      <c r="F83" s="714"/>
      <c r="G83" s="714">
        <f t="shared" si="6"/>
        <v>1306505</v>
      </c>
      <c r="H83" s="725"/>
      <c r="I83" s="710">
        <v>45309</v>
      </c>
      <c r="J83" s="716"/>
      <c r="K83" s="716"/>
      <c r="L83" s="722" t="s">
        <v>7611</v>
      </c>
      <c r="M83" s="712">
        <v>75000</v>
      </c>
      <c r="N83" s="714"/>
      <c r="O83" s="714">
        <f t="shared" si="4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10">
        <v>45213</v>
      </c>
      <c r="B84" s="716"/>
      <c r="C84" s="716"/>
      <c r="D84" s="722" t="s">
        <v>7469</v>
      </c>
      <c r="E84" s="712">
        <v>65000</v>
      </c>
      <c r="F84" s="714"/>
      <c r="G84" s="714">
        <f t="shared" si="6"/>
        <v>1241505</v>
      </c>
      <c r="H84" s="725"/>
      <c r="I84" s="710">
        <v>45310</v>
      </c>
      <c r="J84" s="716"/>
      <c r="K84" s="716"/>
      <c r="L84" s="722" t="s">
        <v>7612</v>
      </c>
      <c r="M84" s="712">
        <v>150000</v>
      </c>
      <c r="N84" s="714"/>
      <c r="O84" s="714">
        <f t="shared" si="4"/>
        <v>9148838.6699999999</v>
      </c>
      <c r="R84" s="579"/>
      <c r="S84" s="568"/>
      <c r="T84" s="339"/>
      <c r="U84" s="340"/>
      <c r="V84" s="507"/>
    </row>
    <row r="85" spans="1:22" s="14" customFormat="1" ht="24" x14ac:dyDescent="0.25">
      <c r="A85" s="710">
        <v>45213</v>
      </c>
      <c r="B85" s="716"/>
      <c r="C85" s="716"/>
      <c r="D85" s="722" t="s">
        <v>7467</v>
      </c>
      <c r="E85" s="712">
        <v>30900</v>
      </c>
      <c r="F85" s="714"/>
      <c r="G85" s="714">
        <f t="shared" si="6"/>
        <v>1210605</v>
      </c>
      <c r="H85" s="725"/>
      <c r="I85" s="710">
        <v>45310</v>
      </c>
      <c r="J85" s="716"/>
      <c r="K85" s="716"/>
      <c r="L85" s="722" t="s">
        <v>7615</v>
      </c>
      <c r="M85" s="712">
        <v>24000</v>
      </c>
      <c r="N85" s="714"/>
      <c r="O85" s="714">
        <f t="shared" si="4"/>
        <v>9124838.6699999999</v>
      </c>
      <c r="R85" s="579"/>
      <c r="S85" s="591"/>
      <c r="T85" s="592"/>
      <c r="U85" s="340"/>
      <c r="V85" s="507"/>
    </row>
    <row r="86" spans="1:22" s="14" customFormat="1" ht="24" x14ac:dyDescent="0.25">
      <c r="A86" s="710">
        <v>45213</v>
      </c>
      <c r="B86" s="716"/>
      <c r="C86" s="716"/>
      <c r="D86" s="722" t="s">
        <v>7468</v>
      </c>
      <c r="E86" s="712">
        <v>110300</v>
      </c>
      <c r="F86" s="714"/>
      <c r="G86" s="714">
        <f t="shared" si="6"/>
        <v>1100305</v>
      </c>
      <c r="H86" s="725"/>
      <c r="I86" s="710">
        <v>45311</v>
      </c>
      <c r="J86" s="716"/>
      <c r="K86" s="716"/>
      <c r="L86" s="722" t="s">
        <v>7550</v>
      </c>
      <c r="M86" s="712">
        <v>100000</v>
      </c>
      <c r="N86" s="714"/>
      <c r="O86" s="714">
        <f t="shared" si="4"/>
        <v>9024838.6699999999</v>
      </c>
      <c r="R86" s="579"/>
      <c r="S86" s="569"/>
      <c r="T86" s="339"/>
      <c r="U86" s="340"/>
      <c r="V86" s="507"/>
    </row>
    <row r="87" spans="1:22" s="14" customFormat="1" ht="24" x14ac:dyDescent="0.25">
      <c r="A87" s="710">
        <v>45215</v>
      </c>
      <c r="B87" s="716"/>
      <c r="C87" s="716"/>
      <c r="D87" s="722" t="s">
        <v>7470</v>
      </c>
      <c r="E87" s="712">
        <v>1000000</v>
      </c>
      <c r="F87" s="714"/>
      <c r="G87" s="714">
        <f t="shared" si="6"/>
        <v>100305</v>
      </c>
      <c r="H87" s="725"/>
      <c r="I87" s="710">
        <v>45313</v>
      </c>
      <c r="J87" s="716"/>
      <c r="K87" s="716"/>
      <c r="L87" s="722" t="s">
        <v>7608</v>
      </c>
      <c r="M87" s="712">
        <v>75000</v>
      </c>
      <c r="N87" s="714"/>
      <c r="O87" s="714">
        <f t="shared" si="4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10">
        <v>45216</v>
      </c>
      <c r="B88" s="716"/>
      <c r="C88" s="716"/>
      <c r="D88" s="717" t="s">
        <v>7472</v>
      </c>
      <c r="E88" s="712"/>
      <c r="F88" s="713">
        <v>1380000</v>
      </c>
      <c r="G88" s="714">
        <f t="shared" si="6"/>
        <v>1480305</v>
      </c>
      <c r="H88" s="725"/>
      <c r="I88" s="710">
        <v>45313</v>
      </c>
      <c r="J88" s="716"/>
      <c r="K88" s="716"/>
      <c r="L88" s="722" t="s">
        <v>7631</v>
      </c>
      <c r="M88" s="714">
        <v>207895</v>
      </c>
      <c r="N88" s="714"/>
      <c r="O88" s="714">
        <f t="shared" si="4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10">
        <v>45216</v>
      </c>
      <c r="B89" s="716"/>
      <c r="C89" s="716"/>
      <c r="D89" s="717" t="s">
        <v>7472</v>
      </c>
      <c r="E89" s="712"/>
      <c r="F89" s="713">
        <v>2000000</v>
      </c>
      <c r="G89" s="714">
        <f t="shared" si="6"/>
        <v>3480305</v>
      </c>
      <c r="H89" s="725"/>
      <c r="I89" s="710">
        <v>45313</v>
      </c>
      <c r="J89" s="716"/>
      <c r="K89" s="716"/>
      <c r="L89" s="722" t="s">
        <v>7633</v>
      </c>
      <c r="M89" s="714">
        <v>50000</v>
      </c>
      <c r="N89" s="714"/>
      <c r="O89" s="714">
        <f t="shared" si="4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10">
        <v>45216</v>
      </c>
      <c r="B90" s="716"/>
      <c r="C90" s="716"/>
      <c r="D90" s="722" t="s">
        <v>7471</v>
      </c>
      <c r="E90" s="712">
        <v>500000</v>
      </c>
      <c r="F90" s="714"/>
      <c r="G90" s="714">
        <f t="shared" si="6"/>
        <v>2980305</v>
      </c>
      <c r="H90" s="725"/>
      <c r="I90" s="710">
        <v>45314</v>
      </c>
      <c r="J90" s="716"/>
      <c r="K90" s="716"/>
      <c r="L90" s="722" t="s">
        <v>7634</v>
      </c>
      <c r="M90" s="714">
        <v>200000</v>
      </c>
      <c r="N90" s="714"/>
      <c r="O90" s="714">
        <f t="shared" si="4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10">
        <v>45216</v>
      </c>
      <c r="B91" s="716"/>
      <c r="C91" s="716"/>
      <c r="D91" s="724" t="s">
        <v>7393</v>
      </c>
      <c r="E91" s="719">
        <v>15560</v>
      </c>
      <c r="F91" s="714"/>
      <c r="G91" s="714">
        <f t="shared" si="6"/>
        <v>2964745</v>
      </c>
      <c r="H91" s="725"/>
      <c r="I91" s="710">
        <v>45314</v>
      </c>
      <c r="J91" s="716"/>
      <c r="K91" s="716"/>
      <c r="L91" s="722" t="s">
        <v>7635</v>
      </c>
      <c r="M91" s="714">
        <v>400000</v>
      </c>
      <c r="N91" s="714"/>
      <c r="O91" s="714">
        <f t="shared" si="4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10">
        <v>45216</v>
      </c>
      <c r="B92" s="716"/>
      <c r="C92" s="716"/>
      <c r="D92" s="722" t="s">
        <v>7473</v>
      </c>
      <c r="E92" s="712">
        <v>1500000</v>
      </c>
      <c r="F92" s="714"/>
      <c r="G92" s="714">
        <f t="shared" si="6"/>
        <v>1464745</v>
      </c>
      <c r="H92" s="725"/>
      <c r="I92" s="710">
        <v>45315</v>
      </c>
      <c r="J92" s="716"/>
      <c r="K92" s="716"/>
      <c r="L92" s="722" t="s">
        <v>7636</v>
      </c>
      <c r="M92" s="714">
        <v>1000000</v>
      </c>
      <c r="N92" s="714"/>
      <c r="O92" s="714">
        <f t="shared" si="4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10">
        <v>45216</v>
      </c>
      <c r="B93" s="716"/>
      <c r="C93" s="716"/>
      <c r="D93" s="722" t="s">
        <v>7475</v>
      </c>
      <c r="E93" s="712">
        <v>500000</v>
      </c>
      <c r="F93" s="714"/>
      <c r="G93" s="714">
        <f t="shared" si="6"/>
        <v>964745</v>
      </c>
      <c r="H93" s="725"/>
      <c r="I93" s="710">
        <v>45316</v>
      </c>
      <c r="J93" s="716"/>
      <c r="K93" s="716"/>
      <c r="L93" s="722" t="s">
        <v>7641</v>
      </c>
      <c r="M93" s="712">
        <v>500000</v>
      </c>
      <c r="N93" s="714"/>
      <c r="O93" s="714">
        <f t="shared" si="4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10">
        <v>45216</v>
      </c>
      <c r="B94" s="716"/>
      <c r="C94" s="716"/>
      <c r="D94" s="722" t="s">
        <v>7474</v>
      </c>
      <c r="E94" s="712">
        <v>50000</v>
      </c>
      <c r="F94" s="714"/>
      <c r="G94" s="714">
        <f t="shared" si="6"/>
        <v>914745</v>
      </c>
      <c r="H94" s="725"/>
      <c r="I94" s="710">
        <v>45316</v>
      </c>
      <c r="J94" s="716"/>
      <c r="K94" s="716"/>
      <c r="L94" s="722" t="s">
        <v>7639</v>
      </c>
      <c r="M94" s="712">
        <v>310000</v>
      </c>
      <c r="N94" s="714"/>
      <c r="O94" s="714">
        <f t="shared" si="4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10">
        <v>45217</v>
      </c>
      <c r="B95" s="716"/>
      <c r="C95" s="716"/>
      <c r="D95" s="717" t="s">
        <v>7472</v>
      </c>
      <c r="E95" s="712"/>
      <c r="F95" s="713">
        <v>1300000</v>
      </c>
      <c r="G95" s="714">
        <f t="shared" si="6"/>
        <v>2214745</v>
      </c>
      <c r="H95" s="725"/>
      <c r="I95" s="710">
        <v>45316</v>
      </c>
      <c r="J95" s="716"/>
      <c r="K95" s="716"/>
      <c r="L95" s="722" t="s">
        <v>7639</v>
      </c>
      <c r="M95" s="712">
        <v>300000</v>
      </c>
      <c r="N95" s="714"/>
      <c r="O95" s="714">
        <f t="shared" si="4"/>
        <v>5981943.6699999999</v>
      </c>
      <c r="R95" s="579"/>
      <c r="S95" s="568"/>
      <c r="T95" s="339"/>
      <c r="U95" s="340"/>
      <c r="V95" s="507"/>
    </row>
    <row r="96" spans="1:22" s="14" customFormat="1" ht="24" x14ac:dyDescent="0.25">
      <c r="A96" s="710">
        <v>45218</v>
      </c>
      <c r="B96" s="716"/>
      <c r="C96" s="716"/>
      <c r="D96" s="722" t="s">
        <v>7478</v>
      </c>
      <c r="E96" s="714">
        <v>400000</v>
      </c>
      <c r="F96" s="714"/>
      <c r="G96" s="714">
        <f t="shared" si="6"/>
        <v>1814745</v>
      </c>
      <c r="H96" s="725"/>
      <c r="I96" s="710">
        <v>45316</v>
      </c>
      <c r="J96" s="716"/>
      <c r="K96" s="716"/>
      <c r="L96" s="722" t="s">
        <v>7639</v>
      </c>
      <c r="M96" s="712">
        <v>400000</v>
      </c>
      <c r="N96" s="714"/>
      <c r="O96" s="714">
        <f t="shared" si="4"/>
        <v>5581943.6699999999</v>
      </c>
      <c r="R96" s="579"/>
      <c r="S96" s="569"/>
      <c r="T96" s="339"/>
      <c r="U96" s="340"/>
      <c r="V96" s="507"/>
    </row>
    <row r="97" spans="1:22" s="14" customFormat="1" ht="24" x14ac:dyDescent="0.25">
      <c r="A97" s="710">
        <v>45219</v>
      </c>
      <c r="B97" s="716"/>
      <c r="C97" s="716"/>
      <c r="D97" s="722" t="s">
        <v>7468</v>
      </c>
      <c r="E97" s="712">
        <v>75900</v>
      </c>
      <c r="F97" s="714"/>
      <c r="G97" s="714">
        <f t="shared" si="6"/>
        <v>1738845</v>
      </c>
      <c r="H97" s="725"/>
      <c r="I97" s="710">
        <v>45316</v>
      </c>
      <c r="J97" s="716"/>
      <c r="K97" s="716"/>
      <c r="L97" s="722" t="s">
        <v>7648</v>
      </c>
      <c r="M97" s="712">
        <v>491000</v>
      </c>
      <c r="N97" s="714"/>
      <c r="O97" s="714">
        <f t="shared" si="4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10">
        <v>45219</v>
      </c>
      <c r="B98" s="716"/>
      <c r="C98" s="716"/>
      <c r="D98" s="724" t="s">
        <v>7393</v>
      </c>
      <c r="E98" s="719">
        <v>13000</v>
      </c>
      <c r="F98" s="714"/>
      <c r="G98" s="714">
        <f t="shared" ref="G98:G99" si="7">G97+F98-E98</f>
        <v>1725845</v>
      </c>
      <c r="H98" s="725"/>
      <c r="I98" s="710">
        <v>45316</v>
      </c>
      <c r="J98" s="716"/>
      <c r="K98" s="716"/>
      <c r="L98" s="722" t="s">
        <v>7697</v>
      </c>
      <c r="M98" s="712">
        <v>480000</v>
      </c>
      <c r="N98" s="714"/>
      <c r="O98" s="714">
        <f t="shared" si="4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10">
        <v>45219</v>
      </c>
      <c r="B99" s="716"/>
      <c r="C99" s="716"/>
      <c r="D99" s="722" t="s">
        <v>7477</v>
      </c>
      <c r="E99" s="712">
        <v>400000</v>
      </c>
      <c r="F99" s="714"/>
      <c r="G99" s="714">
        <f t="shared" si="7"/>
        <v>1325845</v>
      </c>
      <c r="H99" s="725"/>
      <c r="I99" s="710">
        <v>45316</v>
      </c>
      <c r="J99" s="716"/>
      <c r="K99" s="716"/>
      <c r="L99" s="722" t="s">
        <v>7697</v>
      </c>
      <c r="M99" s="712">
        <v>370000</v>
      </c>
      <c r="N99" s="714"/>
      <c r="O99" s="714">
        <f t="shared" si="4"/>
        <v>4240943.67</v>
      </c>
      <c r="R99" s="567"/>
      <c r="S99" s="568"/>
      <c r="T99" s="339"/>
      <c r="U99" s="340"/>
      <c r="V99" s="507"/>
    </row>
    <row r="100" spans="1:22" x14ac:dyDescent="0.25">
      <c r="A100" s="710">
        <v>45220</v>
      </c>
      <c r="B100" s="716"/>
      <c r="C100" s="716"/>
      <c r="D100" s="722" t="s">
        <v>7476</v>
      </c>
      <c r="E100" s="712">
        <v>324000</v>
      </c>
      <c r="F100" s="714"/>
      <c r="G100" s="714">
        <f t="shared" si="6"/>
        <v>1001845</v>
      </c>
      <c r="I100" s="710">
        <v>45317</v>
      </c>
      <c r="J100" s="716"/>
      <c r="K100" s="716"/>
      <c r="L100" s="722" t="s">
        <v>7643</v>
      </c>
      <c r="M100" s="714"/>
      <c r="N100" s="714">
        <v>7831493</v>
      </c>
      <c r="O100" s="714">
        <f t="shared" si="4"/>
        <v>12072436.67</v>
      </c>
      <c r="R100" s="567"/>
      <c r="S100" s="568"/>
      <c r="T100" s="339"/>
      <c r="U100" s="340"/>
      <c r="V100" s="507"/>
    </row>
    <row r="101" spans="1:22" x14ac:dyDescent="0.25">
      <c r="A101" s="710">
        <v>45223</v>
      </c>
      <c r="B101" s="716"/>
      <c r="C101" s="716"/>
      <c r="D101" s="722" t="s">
        <v>7480</v>
      </c>
      <c r="E101" s="712">
        <v>73600</v>
      </c>
      <c r="F101" s="714"/>
      <c r="G101" s="714">
        <f t="shared" si="6"/>
        <v>928245</v>
      </c>
      <c r="I101" s="710">
        <v>45317</v>
      </c>
      <c r="J101" s="716"/>
      <c r="K101" s="716"/>
      <c r="L101" s="724" t="s">
        <v>7197</v>
      </c>
      <c r="M101" s="719">
        <v>78000</v>
      </c>
      <c r="N101" s="714"/>
      <c r="O101" s="714">
        <f t="shared" si="4"/>
        <v>11994436.67</v>
      </c>
      <c r="R101" s="567"/>
      <c r="S101" s="568"/>
      <c r="T101" s="339"/>
      <c r="U101" s="340"/>
      <c r="V101" s="507"/>
    </row>
    <row r="102" spans="1:22" ht="24" x14ac:dyDescent="0.25">
      <c r="A102" s="710">
        <v>45223</v>
      </c>
      <c r="B102" s="716"/>
      <c r="C102" s="716"/>
      <c r="D102" s="722" t="s">
        <v>7481</v>
      </c>
      <c r="E102" s="712">
        <v>181880</v>
      </c>
      <c r="F102" s="714"/>
      <c r="G102" s="714">
        <f t="shared" si="6"/>
        <v>746365</v>
      </c>
      <c r="I102" s="710">
        <v>45318</v>
      </c>
      <c r="J102" s="716"/>
      <c r="K102" s="716"/>
      <c r="L102" s="722" t="s">
        <v>7646</v>
      </c>
      <c r="M102" s="714">
        <v>48000</v>
      </c>
      <c r="N102" s="714"/>
      <c r="O102" s="714">
        <f t="shared" si="4"/>
        <v>11946436.67</v>
      </c>
      <c r="R102" s="567"/>
      <c r="S102" s="568"/>
      <c r="T102" s="339"/>
      <c r="U102" s="340"/>
      <c r="V102" s="507"/>
    </row>
    <row r="103" spans="1:22" ht="24" x14ac:dyDescent="0.25">
      <c r="A103" s="710">
        <v>45223</v>
      </c>
      <c r="B103" s="716"/>
      <c r="C103" s="716"/>
      <c r="D103" s="722" t="s">
        <v>7478</v>
      </c>
      <c r="E103" s="714">
        <v>300000</v>
      </c>
      <c r="F103" s="714"/>
      <c r="G103" s="714">
        <f t="shared" si="6"/>
        <v>446365</v>
      </c>
      <c r="I103" s="710">
        <v>45318</v>
      </c>
      <c r="J103" s="716"/>
      <c r="K103" s="716"/>
      <c r="L103" s="722" t="s">
        <v>7611</v>
      </c>
      <c r="M103" s="714">
        <v>50000</v>
      </c>
      <c r="N103" s="714"/>
      <c r="O103" s="714">
        <f t="shared" si="4"/>
        <v>11896436.67</v>
      </c>
      <c r="R103" s="567"/>
      <c r="S103" s="568"/>
      <c r="T103" s="13"/>
      <c r="U103" s="340"/>
      <c r="V103" s="507"/>
    </row>
    <row r="104" spans="1:22" ht="36" x14ac:dyDescent="0.25">
      <c r="A104" s="710">
        <v>45223</v>
      </c>
      <c r="B104" s="716"/>
      <c r="C104" s="716"/>
      <c r="D104" s="722" t="s">
        <v>7482</v>
      </c>
      <c r="E104" s="712">
        <v>100000</v>
      </c>
      <c r="F104" s="714"/>
      <c r="G104" s="714">
        <f t="shared" si="6"/>
        <v>346365</v>
      </c>
      <c r="I104" s="710">
        <v>45322</v>
      </c>
      <c r="J104" s="716"/>
      <c r="K104" s="716"/>
      <c r="L104" s="722" t="s">
        <v>7649</v>
      </c>
      <c r="M104" s="714">
        <v>25000</v>
      </c>
      <c r="N104" s="714"/>
      <c r="O104" s="714">
        <f t="shared" si="4"/>
        <v>11871436.67</v>
      </c>
      <c r="R104" s="567"/>
      <c r="S104" s="568"/>
      <c r="T104" s="13"/>
      <c r="U104" s="340"/>
      <c r="V104" s="507"/>
    </row>
    <row r="105" spans="1:22" ht="24" x14ac:dyDescent="0.25">
      <c r="A105" s="710">
        <v>45227</v>
      </c>
      <c r="B105" s="716"/>
      <c r="C105" s="716"/>
      <c r="D105" s="722" t="s">
        <v>7487</v>
      </c>
      <c r="E105" s="712">
        <v>152120</v>
      </c>
      <c r="F105" s="714"/>
      <c r="G105" s="714">
        <f t="shared" si="6"/>
        <v>194245</v>
      </c>
      <c r="I105" s="710">
        <v>45323</v>
      </c>
      <c r="J105" s="716"/>
      <c r="K105" s="716"/>
      <c r="L105" s="729" t="s">
        <v>7653</v>
      </c>
      <c r="M105" s="730">
        <v>500000</v>
      </c>
      <c r="N105" s="714"/>
      <c r="O105" s="714">
        <f t="shared" si="4"/>
        <v>11371436.67</v>
      </c>
      <c r="R105" s="567"/>
      <c r="S105" s="568"/>
      <c r="T105" s="13"/>
      <c r="U105" s="340"/>
      <c r="V105" s="507"/>
    </row>
    <row r="106" spans="1:22" ht="36" x14ac:dyDescent="0.25">
      <c r="A106" s="710">
        <v>45232</v>
      </c>
      <c r="B106" s="716"/>
      <c r="C106" s="716"/>
      <c r="D106" s="722" t="s">
        <v>7490</v>
      </c>
      <c r="E106" s="712">
        <v>56840</v>
      </c>
      <c r="F106" s="714"/>
      <c r="G106" s="714">
        <f t="shared" si="6"/>
        <v>137405</v>
      </c>
      <c r="I106" s="710">
        <v>45324</v>
      </c>
      <c r="J106" s="716"/>
      <c r="K106" s="716"/>
      <c r="L106" s="722" t="s">
        <v>7649</v>
      </c>
      <c r="M106" s="714">
        <v>25000</v>
      </c>
      <c r="N106" s="714"/>
      <c r="O106" s="714">
        <f t="shared" si="4"/>
        <v>11346436.67</v>
      </c>
      <c r="R106" s="567"/>
      <c r="S106" s="568"/>
      <c r="T106" s="13"/>
      <c r="U106" s="340"/>
      <c r="V106" s="507"/>
    </row>
    <row r="107" spans="1:22" x14ac:dyDescent="0.25">
      <c r="A107" s="710">
        <v>45234</v>
      </c>
      <c r="B107" s="716"/>
      <c r="C107" s="716"/>
      <c r="D107" s="717" t="s">
        <v>7472</v>
      </c>
      <c r="E107" s="712"/>
      <c r="F107" s="713">
        <v>1500000</v>
      </c>
      <c r="G107" s="714">
        <f t="shared" si="6"/>
        <v>1637405</v>
      </c>
      <c r="I107" s="710">
        <v>45325</v>
      </c>
      <c r="J107" s="716"/>
      <c r="K107" s="716"/>
      <c r="L107" s="722" t="s">
        <v>7654</v>
      </c>
      <c r="M107" s="712">
        <v>50000</v>
      </c>
      <c r="N107" s="714"/>
      <c r="O107" s="714">
        <f t="shared" si="4"/>
        <v>11296436.67</v>
      </c>
      <c r="R107" s="567"/>
      <c r="S107" s="568"/>
      <c r="T107" s="13"/>
      <c r="U107" s="340"/>
      <c r="V107" s="507"/>
    </row>
    <row r="108" spans="1:22" ht="24" x14ac:dyDescent="0.25">
      <c r="A108" s="710">
        <v>45237</v>
      </c>
      <c r="B108" s="716"/>
      <c r="C108" s="716"/>
      <c r="D108" s="720" t="s">
        <v>7492</v>
      </c>
      <c r="E108" s="712">
        <v>1300000</v>
      </c>
      <c r="F108" s="714"/>
      <c r="G108" s="714">
        <f t="shared" si="6"/>
        <v>337405</v>
      </c>
      <c r="I108" s="710">
        <v>45325</v>
      </c>
      <c r="J108" s="716"/>
      <c r="K108" s="716"/>
      <c r="L108" s="722" t="s">
        <v>7655</v>
      </c>
      <c r="M108" s="712">
        <v>50000</v>
      </c>
      <c r="N108" s="714"/>
      <c r="O108" s="714">
        <f t="shared" si="4"/>
        <v>11246436.67</v>
      </c>
      <c r="R108" s="567"/>
      <c r="S108" s="568"/>
      <c r="T108" s="339"/>
      <c r="U108" s="340"/>
      <c r="V108" s="507"/>
    </row>
    <row r="109" spans="1:22" x14ac:dyDescent="0.25">
      <c r="A109" s="710">
        <v>45237</v>
      </c>
      <c r="B109" s="716"/>
      <c r="C109" s="716"/>
      <c r="D109" s="724" t="s">
        <v>7393</v>
      </c>
      <c r="E109" s="719">
        <v>2000</v>
      </c>
      <c r="F109" s="714"/>
      <c r="G109" s="714">
        <f t="shared" si="6"/>
        <v>335405</v>
      </c>
      <c r="I109" s="710">
        <v>45328</v>
      </c>
      <c r="J109" s="716"/>
      <c r="K109" s="716"/>
      <c r="L109" s="722" t="s">
        <v>7656</v>
      </c>
      <c r="M109" s="712">
        <v>100000</v>
      </c>
      <c r="N109" s="714"/>
      <c r="O109" s="714">
        <f t="shared" si="4"/>
        <v>11146436.67</v>
      </c>
      <c r="R109" s="567"/>
      <c r="S109" s="568"/>
      <c r="T109" s="339"/>
      <c r="U109" s="340"/>
      <c r="V109" s="507"/>
    </row>
    <row r="110" spans="1:22" ht="24" x14ac:dyDescent="0.25">
      <c r="A110" s="710">
        <v>45237</v>
      </c>
      <c r="B110" s="716"/>
      <c r="C110" s="716"/>
      <c r="D110" s="722" t="s">
        <v>7493</v>
      </c>
      <c r="E110" s="712">
        <v>63920</v>
      </c>
      <c r="F110" s="714"/>
      <c r="G110" s="714">
        <f t="shared" si="6"/>
        <v>271485</v>
      </c>
      <c r="I110" s="710">
        <v>45329</v>
      </c>
      <c r="J110" s="716"/>
      <c r="K110" s="716"/>
      <c r="L110" s="722" t="s">
        <v>7657</v>
      </c>
      <c r="M110" s="721">
        <v>162500</v>
      </c>
      <c r="N110" s="714"/>
      <c r="O110" s="714">
        <f t="shared" si="4"/>
        <v>10983936.67</v>
      </c>
      <c r="R110" s="567"/>
      <c r="S110" s="568"/>
      <c r="T110" s="339"/>
      <c r="U110" s="340"/>
      <c r="V110" s="507"/>
    </row>
    <row r="111" spans="1:22" ht="24" x14ac:dyDescent="0.25">
      <c r="A111" s="710">
        <v>45237</v>
      </c>
      <c r="B111" s="716"/>
      <c r="C111" s="716"/>
      <c r="D111" s="717" t="s">
        <v>7472</v>
      </c>
      <c r="E111" s="712"/>
      <c r="F111" s="713">
        <v>1600000</v>
      </c>
      <c r="G111" s="714">
        <f t="shared" si="6"/>
        <v>1871485</v>
      </c>
      <c r="I111" s="710">
        <v>45329</v>
      </c>
      <c r="J111" s="716"/>
      <c r="K111" s="716"/>
      <c r="L111" s="722" t="s">
        <v>7658</v>
      </c>
      <c r="M111" s="721">
        <v>153500</v>
      </c>
      <c r="N111" s="714"/>
      <c r="O111" s="714">
        <f t="shared" si="4"/>
        <v>10830436.67</v>
      </c>
      <c r="R111" s="567"/>
      <c r="S111" s="568"/>
      <c r="T111" s="339"/>
      <c r="U111" s="340"/>
      <c r="V111" s="507"/>
    </row>
    <row r="112" spans="1:22" ht="24" x14ac:dyDescent="0.25">
      <c r="A112" s="710">
        <v>45251</v>
      </c>
      <c r="B112" s="716"/>
      <c r="C112" s="716"/>
      <c r="D112" s="722" t="s">
        <v>7500</v>
      </c>
      <c r="E112" s="712">
        <v>500000</v>
      </c>
      <c r="F112" s="714"/>
      <c r="G112" s="714">
        <f t="shared" si="6"/>
        <v>1371485</v>
      </c>
      <c r="I112" s="710">
        <v>45329</v>
      </c>
      <c r="J112" s="716"/>
      <c r="K112" s="716"/>
      <c r="L112" s="722" t="s">
        <v>7659</v>
      </c>
      <c r="M112" s="712">
        <v>88800</v>
      </c>
      <c r="N112" s="714"/>
      <c r="O112" s="714">
        <f t="shared" si="4"/>
        <v>10741636.67</v>
      </c>
      <c r="R112" s="567"/>
      <c r="S112" s="568"/>
      <c r="T112" s="339"/>
      <c r="U112" s="340"/>
      <c r="V112" s="507"/>
    </row>
    <row r="113" spans="1:22" ht="24" x14ac:dyDescent="0.25">
      <c r="A113" s="710">
        <v>45253</v>
      </c>
      <c r="B113" s="716"/>
      <c r="C113" s="716"/>
      <c r="D113" s="720" t="s">
        <v>7492</v>
      </c>
      <c r="E113" s="712">
        <v>1000000</v>
      </c>
      <c r="F113" s="714"/>
      <c r="G113" s="714">
        <f t="shared" si="6"/>
        <v>371485</v>
      </c>
      <c r="I113" s="710">
        <v>45329</v>
      </c>
      <c r="J113" s="716"/>
      <c r="K113" s="716"/>
      <c r="L113" s="722" t="s">
        <v>7661</v>
      </c>
      <c r="M113" s="712">
        <v>164000</v>
      </c>
      <c r="N113" s="714"/>
      <c r="O113" s="714">
        <f t="shared" si="4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10">
        <v>45253</v>
      </c>
      <c r="B114" s="716"/>
      <c r="C114" s="716"/>
      <c r="D114" s="724" t="s">
        <v>7393</v>
      </c>
      <c r="E114" s="719">
        <v>6000</v>
      </c>
      <c r="F114" s="714"/>
      <c r="G114" s="714">
        <f t="shared" si="6"/>
        <v>365485</v>
      </c>
      <c r="H114" s="725"/>
      <c r="I114" s="710">
        <v>45329</v>
      </c>
      <c r="J114" s="716"/>
      <c r="K114" s="716"/>
      <c r="L114" s="722" t="s">
        <v>7660</v>
      </c>
      <c r="M114" s="712">
        <v>140000</v>
      </c>
      <c r="N114" s="714"/>
      <c r="O114" s="714">
        <f t="shared" si="4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10">
        <v>45254</v>
      </c>
      <c r="B115" s="716"/>
      <c r="C115" s="716"/>
      <c r="D115" s="722" t="s">
        <v>7490</v>
      </c>
      <c r="E115" s="712">
        <v>44420</v>
      </c>
      <c r="F115" s="714"/>
      <c r="G115" s="714">
        <f t="shared" si="6"/>
        <v>321065</v>
      </c>
      <c r="H115" s="725"/>
      <c r="I115" s="710">
        <v>45332</v>
      </c>
      <c r="J115" s="716"/>
      <c r="K115" s="716"/>
      <c r="L115" s="722" t="s">
        <v>7665</v>
      </c>
      <c r="M115" s="712">
        <v>85000</v>
      </c>
      <c r="N115" s="714"/>
      <c r="O115" s="714">
        <f t="shared" si="4"/>
        <v>10352636.67</v>
      </c>
      <c r="R115" s="567"/>
      <c r="S115" s="568"/>
      <c r="T115" s="339"/>
      <c r="U115" s="340"/>
      <c r="V115" s="507"/>
    </row>
    <row r="116" spans="1:22" x14ac:dyDescent="0.25">
      <c r="A116" s="710">
        <v>45258</v>
      </c>
      <c r="B116" s="716"/>
      <c r="C116" s="716"/>
      <c r="D116" s="722" t="s">
        <v>7515</v>
      </c>
      <c r="E116" s="712"/>
      <c r="F116" s="713">
        <v>1000000</v>
      </c>
      <c r="G116" s="714">
        <f t="shared" si="6"/>
        <v>1321065</v>
      </c>
      <c r="I116" s="710">
        <v>45332</v>
      </c>
      <c r="J116" s="716"/>
      <c r="K116" s="716"/>
      <c r="L116" s="722" t="s">
        <v>7664</v>
      </c>
      <c r="M116" s="712">
        <v>500000</v>
      </c>
      <c r="N116" s="714"/>
      <c r="O116" s="714">
        <f t="shared" si="4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10">
        <v>45258</v>
      </c>
      <c r="B117" s="716"/>
      <c r="C117" s="716"/>
      <c r="D117" s="722" t="s">
        <v>7515</v>
      </c>
      <c r="E117" s="712"/>
      <c r="F117" s="713">
        <v>1000000</v>
      </c>
      <c r="G117" s="714">
        <f t="shared" si="6"/>
        <v>2321065</v>
      </c>
      <c r="I117" s="710">
        <v>45334</v>
      </c>
      <c r="J117" s="716"/>
      <c r="K117" s="716"/>
      <c r="L117" s="722" t="s">
        <v>7666</v>
      </c>
      <c r="M117" s="712">
        <v>60000</v>
      </c>
      <c r="N117" s="714"/>
      <c r="O117" s="714">
        <f t="shared" si="4"/>
        <v>9792636.6699999999</v>
      </c>
      <c r="R117" s="567"/>
      <c r="S117" s="568"/>
      <c r="T117" s="339"/>
      <c r="U117" s="340"/>
      <c r="V117" s="507"/>
    </row>
    <row r="118" spans="1:22" x14ac:dyDescent="0.25">
      <c r="A118" s="710">
        <v>45258</v>
      </c>
      <c r="B118" s="716"/>
      <c r="C118" s="716"/>
      <c r="D118" s="722" t="s">
        <v>7515</v>
      </c>
      <c r="E118" s="712"/>
      <c r="F118" s="713">
        <v>1000000</v>
      </c>
      <c r="G118" s="714">
        <f t="shared" si="6"/>
        <v>3321065</v>
      </c>
      <c r="I118" s="710">
        <v>45334</v>
      </c>
      <c r="J118" s="716"/>
      <c r="K118" s="716"/>
      <c r="L118" s="722" t="s">
        <v>7633</v>
      </c>
      <c r="M118" s="712">
        <v>100000</v>
      </c>
      <c r="N118" s="714"/>
      <c r="O118" s="714">
        <f t="shared" si="4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10">
        <v>45258</v>
      </c>
      <c r="B119" s="716"/>
      <c r="C119" s="716"/>
      <c r="D119" s="722" t="s">
        <v>7515</v>
      </c>
      <c r="E119" s="721"/>
      <c r="F119" s="713">
        <v>1000000</v>
      </c>
      <c r="G119" s="714">
        <f t="shared" si="6"/>
        <v>4321065</v>
      </c>
      <c r="I119" s="710">
        <v>45335</v>
      </c>
      <c r="J119" s="716"/>
      <c r="K119" s="716"/>
      <c r="L119" s="722" t="s">
        <v>7660</v>
      </c>
      <c r="M119" s="712">
        <v>140000</v>
      </c>
      <c r="N119" s="714"/>
      <c r="O119" s="714">
        <f t="shared" si="4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10">
        <v>45258</v>
      </c>
      <c r="B120" s="716"/>
      <c r="C120" s="716"/>
      <c r="D120" s="722" t="s">
        <v>7515</v>
      </c>
      <c r="E120" s="721"/>
      <c r="F120" s="713">
        <v>1204349</v>
      </c>
      <c r="G120" s="714">
        <f t="shared" si="6"/>
        <v>5525414</v>
      </c>
      <c r="I120" s="710">
        <v>45338</v>
      </c>
      <c r="J120" s="716"/>
      <c r="K120" s="716"/>
      <c r="L120" s="722" t="s">
        <v>7672</v>
      </c>
      <c r="M120" s="712">
        <v>50000</v>
      </c>
      <c r="N120" s="714"/>
      <c r="O120" s="714">
        <f t="shared" si="4"/>
        <v>9502636.6699999999</v>
      </c>
      <c r="R120" s="567"/>
      <c r="S120" s="568"/>
      <c r="T120" s="339"/>
      <c r="U120" s="340"/>
      <c r="V120" s="507"/>
    </row>
    <row r="121" spans="1:22" s="14" customFormat="1" x14ac:dyDescent="0.2">
      <c r="A121" s="710">
        <v>45262</v>
      </c>
      <c r="B121" s="716"/>
      <c r="C121" s="716"/>
      <c r="D121" s="722" t="s">
        <v>7506</v>
      </c>
      <c r="E121" s="721">
        <v>1000000</v>
      </c>
      <c r="F121" s="714"/>
      <c r="G121" s="714">
        <f t="shared" si="6"/>
        <v>4525414</v>
      </c>
      <c r="H121" s="725"/>
      <c r="I121" s="710">
        <v>45339</v>
      </c>
      <c r="J121" s="716"/>
      <c r="K121" s="716"/>
      <c r="L121" s="722" t="s">
        <v>7676</v>
      </c>
      <c r="M121" s="712">
        <v>108600</v>
      </c>
      <c r="N121" s="714"/>
      <c r="O121" s="714">
        <f t="shared" si="4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10">
        <v>45262</v>
      </c>
      <c r="B122" s="716"/>
      <c r="C122" s="716"/>
      <c r="D122" s="724" t="s">
        <v>7546</v>
      </c>
      <c r="E122" s="719">
        <v>52043</v>
      </c>
      <c r="F122" s="714"/>
      <c r="G122" s="714">
        <f t="shared" si="6"/>
        <v>4473371</v>
      </c>
      <c r="H122" s="725"/>
      <c r="I122" s="710">
        <v>45339</v>
      </c>
      <c r="J122" s="716"/>
      <c r="K122" s="716"/>
      <c r="L122" s="722" t="s">
        <v>7681</v>
      </c>
      <c r="M122" s="712">
        <v>250000</v>
      </c>
      <c r="N122" s="714"/>
      <c r="O122" s="714">
        <f t="shared" si="4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">
      <c r="A123" s="710">
        <v>45264</v>
      </c>
      <c r="B123" s="716"/>
      <c r="C123" s="716"/>
      <c r="D123" s="722" t="s">
        <v>7507</v>
      </c>
      <c r="E123" s="721">
        <v>600000</v>
      </c>
      <c r="F123" s="714"/>
      <c r="G123" s="714">
        <f t="shared" si="6"/>
        <v>3873371</v>
      </c>
      <c r="H123" s="725"/>
      <c r="I123" s="710">
        <v>45339</v>
      </c>
      <c r="J123" s="716"/>
      <c r="K123" s="716"/>
      <c r="L123" s="722" t="s">
        <v>7677</v>
      </c>
      <c r="M123" s="712">
        <v>200000</v>
      </c>
      <c r="N123" s="714"/>
      <c r="O123" s="714">
        <f t="shared" si="4"/>
        <v>8944036.6699999999</v>
      </c>
      <c r="R123" s="567"/>
      <c r="S123" s="568"/>
      <c r="T123" s="339"/>
      <c r="U123" s="340"/>
      <c r="V123" s="507"/>
    </row>
    <row r="124" spans="1:22" s="14" customFormat="1" ht="24" x14ac:dyDescent="0.2">
      <c r="A124" s="710">
        <v>45265</v>
      </c>
      <c r="B124" s="716"/>
      <c r="C124" s="716"/>
      <c r="D124" s="722" t="s">
        <v>7508</v>
      </c>
      <c r="E124" s="721">
        <v>132000</v>
      </c>
      <c r="F124" s="714"/>
      <c r="G124" s="714">
        <f t="shared" si="6"/>
        <v>3741371</v>
      </c>
      <c r="H124" s="725"/>
      <c r="I124" s="710">
        <v>45339</v>
      </c>
      <c r="J124" s="716"/>
      <c r="K124" s="716"/>
      <c r="L124" s="722" t="s">
        <v>7677</v>
      </c>
      <c r="M124" s="712">
        <v>104800</v>
      </c>
      <c r="N124" s="714"/>
      <c r="O124" s="714">
        <f t="shared" si="4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10">
        <v>45265</v>
      </c>
      <c r="B125" s="716"/>
      <c r="C125" s="716"/>
      <c r="D125" s="722" t="s">
        <v>7509</v>
      </c>
      <c r="E125" s="712">
        <v>100000</v>
      </c>
      <c r="F125" s="714"/>
      <c r="G125" s="714">
        <f t="shared" si="6"/>
        <v>3641371</v>
      </c>
      <c r="H125" s="725"/>
      <c r="I125" s="710">
        <v>45339</v>
      </c>
      <c r="J125" s="716"/>
      <c r="K125" s="716"/>
      <c r="L125" s="722" t="s">
        <v>7677</v>
      </c>
      <c r="M125" s="712">
        <v>200000</v>
      </c>
      <c r="N125" s="714"/>
      <c r="O125" s="714">
        <f t="shared" si="4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10">
        <v>45265</v>
      </c>
      <c r="B126" s="716"/>
      <c r="C126" s="716"/>
      <c r="D126" s="722" t="s">
        <v>7510</v>
      </c>
      <c r="E126" s="712">
        <v>300000</v>
      </c>
      <c r="F126" s="714"/>
      <c r="G126" s="714">
        <f t="shared" si="6"/>
        <v>3341371</v>
      </c>
      <c r="H126" s="725"/>
      <c r="I126" s="710">
        <v>45339</v>
      </c>
      <c r="J126" s="716"/>
      <c r="K126" s="716"/>
      <c r="L126" s="722" t="s">
        <v>7677</v>
      </c>
      <c r="M126" s="712">
        <v>200000</v>
      </c>
      <c r="N126" s="714"/>
      <c r="O126" s="714">
        <f t="shared" si="4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10">
        <v>45265</v>
      </c>
      <c r="B127" s="716"/>
      <c r="C127" s="716"/>
      <c r="D127" s="722" t="s">
        <v>8008</v>
      </c>
      <c r="E127" s="712">
        <v>500000</v>
      </c>
      <c r="F127" s="714"/>
      <c r="G127" s="714">
        <f t="shared" si="6"/>
        <v>2841371</v>
      </c>
      <c r="H127" s="725"/>
      <c r="I127" s="710">
        <v>45339</v>
      </c>
      <c r="J127" s="716"/>
      <c r="K127" s="716"/>
      <c r="L127" s="722" t="s">
        <v>7678</v>
      </c>
      <c r="M127" s="712">
        <v>40000</v>
      </c>
      <c r="N127" s="714"/>
      <c r="O127" s="714">
        <f t="shared" si="4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10">
        <v>45268</v>
      </c>
      <c r="B128" s="716"/>
      <c r="C128" s="716"/>
      <c r="D128" s="722" t="s">
        <v>7513</v>
      </c>
      <c r="E128" s="712">
        <v>112700</v>
      </c>
      <c r="F128" s="714"/>
      <c r="G128" s="714">
        <f t="shared" si="6"/>
        <v>2728671</v>
      </c>
      <c r="H128" s="725"/>
      <c r="I128" s="710">
        <v>45339</v>
      </c>
      <c r="J128" s="716"/>
      <c r="K128" s="716"/>
      <c r="L128" s="722" t="s">
        <v>7683</v>
      </c>
      <c r="M128" s="712">
        <v>250000</v>
      </c>
      <c r="N128" s="714"/>
      <c r="O128" s="714">
        <f t="shared" si="4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10">
        <v>45268</v>
      </c>
      <c r="B129" s="716"/>
      <c r="C129" s="716"/>
      <c r="D129" s="722" t="s">
        <v>7512</v>
      </c>
      <c r="E129" s="712">
        <v>61500</v>
      </c>
      <c r="F129" s="714"/>
      <c r="G129" s="714">
        <f t="shared" ref="G129:G184" si="8">G128+F129-E129</f>
        <v>2667171</v>
      </c>
      <c r="H129" s="725"/>
      <c r="I129" s="710">
        <v>45341</v>
      </c>
      <c r="J129" s="716"/>
      <c r="K129" s="716"/>
      <c r="L129" s="722" t="s">
        <v>7680</v>
      </c>
      <c r="M129" s="712">
        <v>40000</v>
      </c>
      <c r="N129" s="714"/>
      <c r="O129" s="714">
        <f t="shared" si="4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10">
        <v>45268</v>
      </c>
      <c r="B130" s="716"/>
      <c r="C130" s="716"/>
      <c r="D130" s="722" t="s">
        <v>7511</v>
      </c>
      <c r="E130" s="712">
        <v>165000</v>
      </c>
      <c r="F130" s="714"/>
      <c r="G130" s="714">
        <f t="shared" si="8"/>
        <v>2502171</v>
      </c>
      <c r="H130" s="725"/>
      <c r="I130" s="710">
        <v>45341</v>
      </c>
      <c r="J130" s="716"/>
      <c r="K130" s="716"/>
      <c r="L130" s="722" t="s">
        <v>7657</v>
      </c>
      <c r="M130" s="712">
        <v>20180</v>
      </c>
      <c r="N130" s="714"/>
      <c r="O130" s="714">
        <f t="shared" si="4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10">
        <v>45269</v>
      </c>
      <c r="B131" s="716"/>
      <c r="C131" s="716"/>
      <c r="D131" s="722" t="s">
        <v>7514</v>
      </c>
      <c r="E131" s="712">
        <v>340000</v>
      </c>
      <c r="F131" s="714"/>
      <c r="G131" s="714">
        <f t="shared" si="8"/>
        <v>2162171</v>
      </c>
      <c r="H131" s="725"/>
      <c r="I131" s="710">
        <v>45341</v>
      </c>
      <c r="J131" s="716"/>
      <c r="K131" s="716"/>
      <c r="L131" s="722" t="s">
        <v>7684</v>
      </c>
      <c r="M131" s="712">
        <v>300000</v>
      </c>
      <c r="N131" s="714"/>
      <c r="O131" s="714">
        <f t="shared" si="4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10">
        <v>45271</v>
      </c>
      <c r="B132" s="716"/>
      <c r="C132" s="716"/>
      <c r="D132" s="722" t="s">
        <v>7519</v>
      </c>
      <c r="E132" s="712">
        <v>59000</v>
      </c>
      <c r="F132" s="714"/>
      <c r="G132" s="714">
        <f t="shared" si="8"/>
        <v>2103171</v>
      </c>
      <c r="H132" s="725"/>
      <c r="I132" s="710">
        <v>45341</v>
      </c>
      <c r="J132" s="716"/>
      <c r="K132" s="716"/>
      <c r="L132" s="722" t="s">
        <v>7540</v>
      </c>
      <c r="M132" s="712">
        <v>628670</v>
      </c>
      <c r="N132" s="714"/>
      <c r="O132" s="714">
        <f t="shared" si="4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10">
        <v>45272</v>
      </c>
      <c r="B133" s="716"/>
      <c r="C133" s="716"/>
      <c r="D133" s="722" t="s">
        <v>7520</v>
      </c>
      <c r="E133" s="712">
        <v>400000</v>
      </c>
      <c r="F133" s="714"/>
      <c r="G133" s="714">
        <f t="shared" si="8"/>
        <v>1703171</v>
      </c>
      <c r="H133" s="725"/>
      <c r="I133" s="710">
        <v>45341</v>
      </c>
      <c r="J133" s="716"/>
      <c r="K133" s="716"/>
      <c r="L133" s="722" t="s">
        <v>7554</v>
      </c>
      <c r="M133" s="712">
        <v>196890</v>
      </c>
      <c r="N133" s="714"/>
      <c r="O133" s="714">
        <f t="shared" si="4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10">
        <v>45273</v>
      </c>
      <c r="B134" s="716"/>
      <c r="C134" s="716"/>
      <c r="D134" s="722" t="s">
        <v>7520</v>
      </c>
      <c r="E134" s="712">
        <v>600000</v>
      </c>
      <c r="F134" s="714"/>
      <c r="G134" s="714">
        <f t="shared" si="8"/>
        <v>1103171</v>
      </c>
      <c r="H134" s="725"/>
      <c r="I134" s="710">
        <v>45341</v>
      </c>
      <c r="J134" s="716"/>
      <c r="K134" s="716"/>
      <c r="L134" s="722" t="s">
        <v>7658</v>
      </c>
      <c r="M134" s="712">
        <v>74950</v>
      </c>
      <c r="N134" s="714"/>
      <c r="O134" s="714">
        <f t="shared" si="4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10">
        <v>45273</v>
      </c>
      <c r="B135" s="716"/>
      <c r="C135" s="716"/>
      <c r="D135" s="722" t="s">
        <v>7521</v>
      </c>
      <c r="E135" s="712">
        <v>200000</v>
      </c>
      <c r="F135" s="714"/>
      <c r="G135" s="714">
        <f t="shared" si="8"/>
        <v>903171</v>
      </c>
      <c r="H135" s="725"/>
      <c r="I135" s="710">
        <v>45341</v>
      </c>
      <c r="J135" s="716"/>
      <c r="K135" s="716"/>
      <c r="L135" s="722" t="s">
        <v>7685</v>
      </c>
      <c r="M135" s="712">
        <v>304620</v>
      </c>
      <c r="N135" s="714"/>
      <c r="O135" s="714">
        <f t="shared" si="4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10">
        <v>45274</v>
      </c>
      <c r="B136" s="716"/>
      <c r="C136" s="716"/>
      <c r="D136" s="722" t="s">
        <v>7525</v>
      </c>
      <c r="E136" s="712">
        <v>155000</v>
      </c>
      <c r="F136" s="714"/>
      <c r="G136" s="714">
        <f t="shared" si="8"/>
        <v>748171</v>
      </c>
      <c r="H136" s="725"/>
      <c r="I136" s="710">
        <v>45342</v>
      </c>
      <c r="J136" s="716"/>
      <c r="K136" s="716"/>
      <c r="L136" s="722" t="s">
        <v>7686</v>
      </c>
      <c r="M136" s="712">
        <v>40000</v>
      </c>
      <c r="N136" s="714"/>
      <c r="O136" s="714">
        <f t="shared" si="4"/>
        <v>6543926.6699999999</v>
      </c>
      <c r="R136" s="567"/>
      <c r="S136" s="568"/>
      <c r="T136" s="339"/>
      <c r="U136" s="340"/>
      <c r="V136" s="507"/>
    </row>
    <row r="137" spans="1:22" x14ac:dyDescent="0.25">
      <c r="A137" s="710">
        <v>45274</v>
      </c>
      <c r="B137" s="716"/>
      <c r="C137" s="716"/>
      <c r="D137" s="722" t="s">
        <v>7436</v>
      </c>
      <c r="E137" s="712">
        <v>95000</v>
      </c>
      <c r="F137" s="714"/>
      <c r="G137" s="714">
        <f t="shared" si="8"/>
        <v>653171</v>
      </c>
      <c r="I137" s="710">
        <v>45342</v>
      </c>
      <c r="J137" s="716"/>
      <c r="K137" s="716"/>
      <c r="L137" s="722" t="s">
        <v>7687</v>
      </c>
      <c r="M137" s="712">
        <v>149000</v>
      </c>
      <c r="N137" s="714"/>
      <c r="O137" s="714">
        <f t="shared" si="4"/>
        <v>6394926.6699999999</v>
      </c>
      <c r="R137" s="567"/>
      <c r="S137" s="568"/>
      <c r="T137" s="339"/>
      <c r="U137" s="340"/>
      <c r="V137" s="507"/>
    </row>
    <row r="138" spans="1:22" x14ac:dyDescent="0.25">
      <c r="A138" s="710">
        <v>45275</v>
      </c>
      <c r="B138" s="716"/>
      <c r="C138" s="716"/>
      <c r="D138" s="722" t="s">
        <v>7526</v>
      </c>
      <c r="E138" s="712">
        <v>40000</v>
      </c>
      <c r="F138" s="714"/>
      <c r="G138" s="714">
        <f t="shared" si="8"/>
        <v>613171</v>
      </c>
      <c r="I138" s="710">
        <v>45342</v>
      </c>
      <c r="J138" s="716"/>
      <c r="K138" s="716"/>
      <c r="L138" s="722" t="s">
        <v>7688</v>
      </c>
      <c r="M138" s="712">
        <v>300000</v>
      </c>
      <c r="N138" s="714"/>
      <c r="O138" s="714">
        <f t="shared" si="4"/>
        <v>6094926.6699999999</v>
      </c>
      <c r="R138" s="570"/>
      <c r="S138" s="568"/>
      <c r="T138" s="571"/>
      <c r="U138" s="572"/>
      <c r="V138" s="507"/>
    </row>
    <row r="139" spans="1:22" x14ac:dyDescent="0.25">
      <c r="A139" s="710">
        <v>45275</v>
      </c>
      <c r="B139" s="716"/>
      <c r="C139" s="716"/>
      <c r="D139" s="722" t="s">
        <v>7510</v>
      </c>
      <c r="E139" s="712">
        <v>300000</v>
      </c>
      <c r="F139" s="714"/>
      <c r="G139" s="714">
        <f t="shared" si="8"/>
        <v>313171</v>
      </c>
      <c r="H139" s="715"/>
      <c r="I139" s="710">
        <v>45343</v>
      </c>
      <c r="J139" s="716"/>
      <c r="K139" s="716"/>
      <c r="L139" s="722" t="s">
        <v>7689</v>
      </c>
      <c r="M139" s="712">
        <v>275000</v>
      </c>
      <c r="N139" s="714"/>
      <c r="O139" s="714">
        <f t="shared" si="4"/>
        <v>5819926.6699999999</v>
      </c>
      <c r="R139" s="570"/>
      <c r="S139" s="568"/>
      <c r="T139" s="571"/>
      <c r="U139" s="572"/>
      <c r="V139" s="507"/>
    </row>
    <row r="140" spans="1:22" x14ac:dyDescent="0.25">
      <c r="A140" s="710">
        <v>45275</v>
      </c>
      <c r="B140" s="716"/>
      <c r="C140" s="716"/>
      <c r="D140" s="722" t="s">
        <v>7527</v>
      </c>
      <c r="E140" s="712">
        <v>143500</v>
      </c>
      <c r="F140" s="714"/>
      <c r="G140" s="714">
        <f t="shared" si="8"/>
        <v>169671</v>
      </c>
      <c r="I140" s="710">
        <v>45343</v>
      </c>
      <c r="J140" s="716"/>
      <c r="K140" s="716"/>
      <c r="L140" s="722" t="s">
        <v>7636</v>
      </c>
      <c r="M140" s="712">
        <v>1000000</v>
      </c>
      <c r="N140" s="714"/>
      <c r="O140" s="714">
        <f t="shared" si="4"/>
        <v>4819926.67</v>
      </c>
      <c r="R140" s="570"/>
      <c r="S140" s="568"/>
      <c r="T140" s="571"/>
      <c r="U140" s="572"/>
      <c r="V140" s="507"/>
    </row>
    <row r="141" spans="1:22" x14ac:dyDescent="0.25">
      <c r="A141" s="710">
        <v>45276</v>
      </c>
      <c r="B141" s="716"/>
      <c r="C141" s="716"/>
      <c r="D141" s="722" t="s">
        <v>7409</v>
      </c>
      <c r="E141" s="712">
        <v>160000</v>
      </c>
      <c r="F141" s="714"/>
      <c r="G141" s="714">
        <f t="shared" si="8"/>
        <v>9671</v>
      </c>
      <c r="H141" s="715"/>
      <c r="I141" s="710">
        <v>45345</v>
      </c>
      <c r="J141" s="716"/>
      <c r="K141" s="716"/>
      <c r="L141" s="722" t="s">
        <v>7691</v>
      </c>
      <c r="M141" s="712">
        <v>195500</v>
      </c>
      <c r="N141" s="714"/>
      <c r="O141" s="714">
        <f t="shared" si="4"/>
        <v>4624426.67</v>
      </c>
      <c r="R141" s="570"/>
      <c r="S141" s="568"/>
      <c r="T141" s="571"/>
      <c r="U141" s="572"/>
      <c r="V141" s="507"/>
    </row>
    <row r="142" spans="1:22" ht="24" x14ac:dyDescent="0.25">
      <c r="A142" s="710">
        <v>45280</v>
      </c>
      <c r="B142" s="716"/>
      <c r="C142" s="716"/>
      <c r="D142" s="722" t="s">
        <v>7547</v>
      </c>
      <c r="E142" s="712"/>
      <c r="F142" s="714">
        <v>5000000</v>
      </c>
      <c r="G142" s="731">
        <f t="shared" si="8"/>
        <v>5009671</v>
      </c>
      <c r="I142" s="710">
        <v>45345</v>
      </c>
      <c r="J142" s="716"/>
      <c r="K142" s="716"/>
      <c r="L142" s="722" t="s">
        <v>7692</v>
      </c>
      <c r="M142" s="712">
        <v>21600</v>
      </c>
      <c r="N142" s="714"/>
      <c r="O142" s="714">
        <f t="shared" si="4"/>
        <v>4602826.67</v>
      </c>
      <c r="R142" s="570"/>
      <c r="S142" s="569"/>
      <c r="T142" s="339"/>
      <c r="U142" s="340"/>
      <c r="V142" s="507"/>
    </row>
    <row r="143" spans="1:22" x14ac:dyDescent="0.25">
      <c r="A143" s="710">
        <v>45287</v>
      </c>
      <c r="B143" s="716"/>
      <c r="C143" s="716"/>
      <c r="D143" s="720" t="s">
        <v>7564</v>
      </c>
      <c r="E143" s="712">
        <v>250000</v>
      </c>
      <c r="F143" s="714"/>
      <c r="G143" s="714">
        <f t="shared" si="8"/>
        <v>4759671</v>
      </c>
      <c r="H143" s="715"/>
      <c r="I143" s="710">
        <v>45345</v>
      </c>
      <c r="J143" s="716"/>
      <c r="K143" s="716"/>
      <c r="L143" s="722" t="s">
        <v>7690</v>
      </c>
      <c r="M143" s="712">
        <v>78500</v>
      </c>
      <c r="N143" s="714"/>
      <c r="O143" s="714">
        <f t="shared" si="4"/>
        <v>4524326.67</v>
      </c>
      <c r="R143" s="570"/>
      <c r="S143" s="568"/>
      <c r="T143" s="339"/>
      <c r="U143" s="340"/>
      <c r="V143" s="507"/>
    </row>
    <row r="144" spans="1:22" x14ac:dyDescent="0.25">
      <c r="A144" s="710">
        <v>45288</v>
      </c>
      <c r="B144" s="716"/>
      <c r="C144" s="716"/>
      <c r="D144" s="722" t="s">
        <v>7476</v>
      </c>
      <c r="E144" s="712">
        <v>765000</v>
      </c>
      <c r="F144" s="714"/>
      <c r="G144" s="714">
        <f t="shared" si="8"/>
        <v>3994671</v>
      </c>
      <c r="I144" s="710">
        <v>45345</v>
      </c>
      <c r="J144" s="716"/>
      <c r="K144" s="716"/>
      <c r="L144" s="722" t="s">
        <v>7693</v>
      </c>
      <c r="M144" s="712">
        <v>200000</v>
      </c>
      <c r="N144" s="714"/>
      <c r="O144" s="714">
        <f t="shared" si="4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10">
        <v>45288</v>
      </c>
      <c r="B145" s="716"/>
      <c r="C145" s="716"/>
      <c r="D145" s="722" t="s">
        <v>7569</v>
      </c>
      <c r="E145" s="721">
        <v>1000000</v>
      </c>
      <c r="F145" s="714"/>
      <c r="G145" s="714">
        <f t="shared" si="8"/>
        <v>2994671</v>
      </c>
      <c r="I145" s="710">
        <v>45345</v>
      </c>
      <c r="J145" s="716"/>
      <c r="K145" s="716"/>
      <c r="L145" s="722" t="s">
        <v>7694</v>
      </c>
      <c r="M145" s="712">
        <v>200000</v>
      </c>
      <c r="N145" s="714"/>
      <c r="O145" s="714">
        <f t="shared" si="4"/>
        <v>4124326.67</v>
      </c>
      <c r="R145" s="570"/>
      <c r="S145" s="568"/>
      <c r="T145" s="339"/>
      <c r="U145" s="340"/>
      <c r="V145" s="507"/>
    </row>
    <row r="146" spans="1:22" ht="24" x14ac:dyDescent="0.25">
      <c r="A146" s="710">
        <v>45295</v>
      </c>
      <c r="B146" s="716"/>
      <c r="C146" s="716"/>
      <c r="D146" s="722" t="s">
        <v>7584</v>
      </c>
      <c r="E146" s="721">
        <v>1000000</v>
      </c>
      <c r="F146" s="714"/>
      <c r="G146" s="714">
        <f t="shared" si="8"/>
        <v>1994671</v>
      </c>
      <c r="I146" s="710">
        <v>45347</v>
      </c>
      <c r="J146" s="716"/>
      <c r="K146" s="716"/>
      <c r="L146" s="722" t="s">
        <v>7696</v>
      </c>
      <c r="M146" s="712">
        <v>16000</v>
      </c>
      <c r="N146" s="714"/>
      <c r="O146" s="714">
        <f t="shared" si="4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10">
        <v>45295</v>
      </c>
      <c r="B147" s="716"/>
      <c r="C147" s="716"/>
      <c r="D147" s="722" t="s">
        <v>7476</v>
      </c>
      <c r="E147" s="712">
        <v>750000</v>
      </c>
      <c r="F147" s="714"/>
      <c r="G147" s="714">
        <f t="shared" si="8"/>
        <v>1244671</v>
      </c>
      <c r="H147" s="725"/>
      <c r="I147" s="710">
        <v>45347</v>
      </c>
      <c r="J147" s="716"/>
      <c r="K147" s="716"/>
      <c r="L147" s="722" t="s">
        <v>7700</v>
      </c>
      <c r="M147" s="712">
        <v>100000</v>
      </c>
      <c r="N147" s="714"/>
      <c r="O147" s="714">
        <f t="shared" ref="O147:O301" si="9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10">
        <v>45300</v>
      </c>
      <c r="B148" s="716"/>
      <c r="C148" s="716"/>
      <c r="D148" s="722" t="s">
        <v>7584</v>
      </c>
      <c r="E148" s="721">
        <v>900000</v>
      </c>
      <c r="F148" s="714"/>
      <c r="G148" s="714">
        <f t="shared" si="8"/>
        <v>344671</v>
      </c>
      <c r="I148" s="710">
        <v>45347</v>
      </c>
      <c r="J148" s="716"/>
      <c r="K148" s="716"/>
      <c r="L148" s="722" t="s">
        <v>7698</v>
      </c>
      <c r="M148" s="712">
        <v>33000</v>
      </c>
      <c r="N148" s="714"/>
      <c r="O148" s="714">
        <f t="shared" si="9"/>
        <v>3975326.67</v>
      </c>
      <c r="R148" s="570"/>
      <c r="S148" s="568"/>
      <c r="T148" s="339"/>
      <c r="U148" s="339"/>
      <c r="V148" s="507"/>
    </row>
    <row r="149" spans="1:22" s="14" customFormat="1" x14ac:dyDescent="0.25">
      <c r="A149" s="710">
        <v>45300</v>
      </c>
      <c r="B149" s="716"/>
      <c r="C149" s="716"/>
      <c r="D149" s="722" t="s">
        <v>7600</v>
      </c>
      <c r="E149" s="712">
        <v>40000</v>
      </c>
      <c r="F149" s="714"/>
      <c r="G149" s="714">
        <f t="shared" si="8"/>
        <v>304671</v>
      </c>
      <c r="H149" s="725"/>
      <c r="I149" s="710">
        <v>45348</v>
      </c>
      <c r="J149" s="716"/>
      <c r="K149" s="716"/>
      <c r="L149" s="722" t="s">
        <v>7550</v>
      </c>
      <c r="M149" s="712">
        <v>50000</v>
      </c>
      <c r="N149" s="714"/>
      <c r="O149" s="714">
        <f t="shared" si="9"/>
        <v>3925326.67</v>
      </c>
      <c r="R149" s="567"/>
      <c r="S149" s="568"/>
      <c r="T149" s="339"/>
      <c r="U149" s="339"/>
      <c r="V149" s="507"/>
    </row>
    <row r="150" spans="1:22" s="14" customFormat="1" x14ac:dyDescent="0.25">
      <c r="A150" s="710">
        <v>45313</v>
      </c>
      <c r="B150" s="716"/>
      <c r="C150" s="716"/>
      <c r="D150" s="724" t="s">
        <v>7630</v>
      </c>
      <c r="E150" s="719">
        <v>15850</v>
      </c>
      <c r="F150" s="714"/>
      <c r="G150" s="714">
        <f t="shared" si="8"/>
        <v>288821</v>
      </c>
      <c r="H150" s="725"/>
      <c r="I150" s="710">
        <v>45348</v>
      </c>
      <c r="J150" s="716"/>
      <c r="K150" s="716"/>
      <c r="L150" s="722" t="s">
        <v>7703</v>
      </c>
      <c r="M150" s="712">
        <v>146000</v>
      </c>
      <c r="N150" s="714"/>
      <c r="O150" s="714">
        <f t="shared" si="9"/>
        <v>3779326.67</v>
      </c>
      <c r="R150" s="567"/>
      <c r="S150" s="568"/>
      <c r="T150" s="339"/>
      <c r="U150" s="339"/>
      <c r="V150" s="507">
        <f t="shared" ref="V150:V153" si="10">V149+U150-T150</f>
        <v>0</v>
      </c>
    </row>
    <row r="151" spans="1:22" s="14" customFormat="1" x14ac:dyDescent="0.25">
      <c r="A151" s="710">
        <v>45313</v>
      </c>
      <c r="B151" s="716"/>
      <c r="C151" s="716"/>
      <c r="D151" s="722" t="s">
        <v>7632</v>
      </c>
      <c r="E151" s="712"/>
      <c r="F151" s="714">
        <v>10000000</v>
      </c>
      <c r="G151" s="714">
        <f t="shared" si="8"/>
        <v>10288821</v>
      </c>
      <c r="H151" s="725"/>
      <c r="I151" s="710">
        <v>45348</v>
      </c>
      <c r="J151" s="716"/>
      <c r="K151" s="716"/>
      <c r="L151" s="722" t="s">
        <v>7701</v>
      </c>
      <c r="M151" s="712">
        <v>135936</v>
      </c>
      <c r="N151" s="712"/>
      <c r="O151" s="714">
        <f t="shared" si="9"/>
        <v>3643390.67</v>
      </c>
      <c r="R151" s="567"/>
      <c r="S151" s="568"/>
      <c r="T151" s="339"/>
      <c r="U151" s="339"/>
      <c r="V151" s="507">
        <f t="shared" si="10"/>
        <v>0</v>
      </c>
    </row>
    <row r="152" spans="1:22" s="14" customFormat="1" x14ac:dyDescent="0.25">
      <c r="A152" s="710">
        <v>45315</v>
      </c>
      <c r="B152" s="716"/>
      <c r="C152" s="716"/>
      <c r="D152" s="722" t="s">
        <v>7637</v>
      </c>
      <c r="E152" s="712">
        <v>500000</v>
      </c>
      <c r="F152" s="714"/>
      <c r="G152" s="714">
        <f t="shared" si="8"/>
        <v>9788821</v>
      </c>
      <c r="H152" s="725"/>
      <c r="I152" s="710">
        <v>45349</v>
      </c>
      <c r="J152" s="716"/>
      <c r="K152" s="716"/>
      <c r="L152" s="722" t="s">
        <v>7704</v>
      </c>
      <c r="M152" s="712">
        <v>30000</v>
      </c>
      <c r="N152" s="712"/>
      <c r="O152" s="714">
        <f t="shared" si="9"/>
        <v>3613390.67</v>
      </c>
      <c r="R152" s="567"/>
      <c r="S152" s="568"/>
      <c r="T152" s="339"/>
      <c r="U152" s="339"/>
      <c r="V152" s="507">
        <f t="shared" si="10"/>
        <v>0</v>
      </c>
    </row>
    <row r="153" spans="1:22" s="14" customFormat="1" x14ac:dyDescent="0.25">
      <c r="A153" s="710">
        <v>45315</v>
      </c>
      <c r="B153" s="716"/>
      <c r="C153" s="716"/>
      <c r="D153" s="722" t="s">
        <v>7638</v>
      </c>
      <c r="E153" s="712">
        <v>150000</v>
      </c>
      <c r="F153" s="714"/>
      <c r="G153" s="714">
        <f t="shared" si="8"/>
        <v>9638821</v>
      </c>
      <c r="H153" s="725"/>
      <c r="I153" s="710">
        <v>45349</v>
      </c>
      <c r="J153" s="716"/>
      <c r="K153" s="716"/>
      <c r="L153" s="722" t="s">
        <v>7705</v>
      </c>
      <c r="M153" s="712">
        <v>1333000</v>
      </c>
      <c r="N153" s="712"/>
      <c r="O153" s="714">
        <f t="shared" si="9"/>
        <v>2280390.67</v>
      </c>
      <c r="R153" s="567"/>
      <c r="S153" s="568"/>
      <c r="T153" s="339"/>
      <c r="U153" s="339"/>
      <c r="V153" s="507">
        <f t="shared" si="10"/>
        <v>0</v>
      </c>
    </row>
    <row r="154" spans="1:22" s="14" customFormat="1" x14ac:dyDescent="0.2">
      <c r="A154" s="710">
        <v>45316</v>
      </c>
      <c r="B154" s="716"/>
      <c r="C154" s="716"/>
      <c r="D154" s="722" t="s">
        <v>7584</v>
      </c>
      <c r="E154" s="721">
        <v>1000000</v>
      </c>
      <c r="F154" s="714"/>
      <c r="G154" s="714">
        <f t="shared" si="8"/>
        <v>8638821</v>
      </c>
      <c r="H154" s="725"/>
      <c r="I154" s="710">
        <v>45350</v>
      </c>
      <c r="J154" s="716"/>
      <c r="K154" s="716"/>
      <c r="L154" s="722" t="s">
        <v>7708</v>
      </c>
      <c r="M154" s="712">
        <v>54400</v>
      </c>
      <c r="N154" s="712"/>
      <c r="O154" s="714">
        <f t="shared" si="9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10">
        <v>45316</v>
      </c>
      <c r="B155" s="716"/>
      <c r="C155" s="716"/>
      <c r="D155" s="722" t="s">
        <v>7640</v>
      </c>
      <c r="E155" s="712">
        <v>200000</v>
      </c>
      <c r="F155" s="714"/>
      <c r="G155" s="714">
        <f t="shared" si="8"/>
        <v>8438821</v>
      </c>
      <c r="H155" s="725"/>
      <c r="I155" s="710">
        <v>45350</v>
      </c>
      <c r="J155" s="716"/>
      <c r="K155" s="716"/>
      <c r="L155" s="722" t="s">
        <v>7709</v>
      </c>
      <c r="M155" s="712">
        <v>100000</v>
      </c>
      <c r="N155" s="712"/>
      <c r="O155" s="714">
        <f t="shared" si="9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10">
        <v>45317</v>
      </c>
      <c r="B156" s="716"/>
      <c r="C156" s="716"/>
      <c r="D156" s="722" t="s">
        <v>7645</v>
      </c>
      <c r="E156" s="712">
        <v>500000</v>
      </c>
      <c r="F156" s="714"/>
      <c r="G156" s="714">
        <f t="shared" si="8"/>
        <v>7938821</v>
      </c>
      <c r="H156" s="725"/>
      <c r="I156" s="710">
        <v>45351</v>
      </c>
      <c r="J156" s="716"/>
      <c r="K156" s="716"/>
      <c r="L156" s="722" t="s">
        <v>7656</v>
      </c>
      <c r="M156" s="712">
        <v>100000</v>
      </c>
      <c r="N156" s="712"/>
      <c r="O156" s="714">
        <f t="shared" si="9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10">
        <v>45317</v>
      </c>
      <c r="B157" s="716"/>
      <c r="C157" s="716"/>
      <c r="D157" s="722" t="s">
        <v>7644</v>
      </c>
      <c r="E157" s="712">
        <v>500000</v>
      </c>
      <c r="F157" s="714"/>
      <c r="G157" s="714">
        <f t="shared" si="8"/>
        <v>7438821</v>
      </c>
      <c r="H157" s="725"/>
      <c r="I157" s="710">
        <v>45351</v>
      </c>
      <c r="J157" s="716"/>
      <c r="K157" s="716"/>
      <c r="L157" s="722" t="s">
        <v>7672</v>
      </c>
      <c r="M157" s="712">
        <v>70000</v>
      </c>
      <c r="N157" s="712"/>
      <c r="O157" s="714">
        <f t="shared" si="9"/>
        <v>1955990.67</v>
      </c>
      <c r="R157" s="569"/>
      <c r="S157" s="568"/>
      <c r="T157" s="339"/>
      <c r="U157" s="339"/>
      <c r="V157" s="507"/>
    </row>
    <row r="158" spans="1:22" ht="24" x14ac:dyDescent="0.25">
      <c r="A158" s="710">
        <v>45322</v>
      </c>
      <c r="B158" s="716"/>
      <c r="C158" s="716"/>
      <c r="D158" s="720" t="s">
        <v>7650</v>
      </c>
      <c r="E158" s="732">
        <v>300000</v>
      </c>
      <c r="F158" s="733"/>
      <c r="G158" s="714">
        <f t="shared" si="8"/>
        <v>7138821</v>
      </c>
      <c r="I158" s="710">
        <v>45352</v>
      </c>
      <c r="J158" s="716"/>
      <c r="K158" s="716"/>
      <c r="L158" s="722" t="s">
        <v>7712</v>
      </c>
      <c r="M158" s="712">
        <v>50000</v>
      </c>
      <c r="N158" s="712"/>
      <c r="O158" s="714">
        <f t="shared" si="9"/>
        <v>1905990.67</v>
      </c>
      <c r="R158" s="12"/>
      <c r="S158" s="568"/>
      <c r="T158" s="339"/>
      <c r="U158" s="339"/>
      <c r="V158" s="507"/>
    </row>
    <row r="159" spans="1:22" ht="24.75" x14ac:dyDescent="0.25">
      <c r="A159" s="710">
        <v>45322</v>
      </c>
      <c r="B159" s="716"/>
      <c r="C159" s="716"/>
      <c r="D159" s="720" t="s">
        <v>7651</v>
      </c>
      <c r="E159" s="712">
        <v>90000</v>
      </c>
      <c r="F159" s="714"/>
      <c r="G159" s="714">
        <f t="shared" si="8"/>
        <v>7048821</v>
      </c>
      <c r="I159" s="710">
        <v>45355</v>
      </c>
      <c r="J159" s="716"/>
      <c r="K159" s="716"/>
      <c r="L159" s="722" t="s">
        <v>7715</v>
      </c>
      <c r="M159" s="712">
        <v>225000</v>
      </c>
      <c r="N159" s="712"/>
      <c r="O159" s="714">
        <f t="shared" si="9"/>
        <v>1680990.67</v>
      </c>
      <c r="R159" s="12"/>
      <c r="S159" s="568"/>
      <c r="T159" s="339"/>
      <c r="U159" s="339"/>
      <c r="V159" s="507"/>
    </row>
    <row r="160" spans="1:22" x14ac:dyDescent="0.25">
      <c r="A160" s="710">
        <v>45324</v>
      </c>
      <c r="B160" s="716"/>
      <c r="C160" s="716"/>
      <c r="D160" s="720" t="s">
        <v>7652</v>
      </c>
      <c r="E160" s="712">
        <v>2000000</v>
      </c>
      <c r="F160" s="714"/>
      <c r="G160" s="714">
        <f t="shared" si="8"/>
        <v>5048821</v>
      </c>
      <c r="I160" s="710">
        <v>45356</v>
      </c>
      <c r="J160" s="716"/>
      <c r="K160" s="716"/>
      <c r="L160" s="722" t="s">
        <v>7716</v>
      </c>
      <c r="M160" s="712">
        <v>21000</v>
      </c>
      <c r="N160" s="712"/>
      <c r="O160" s="714">
        <f t="shared" si="9"/>
        <v>1659990.67</v>
      </c>
      <c r="R160" s="12"/>
      <c r="S160" s="568"/>
      <c r="T160" s="339"/>
      <c r="U160" s="339"/>
      <c r="V160" s="507"/>
    </row>
    <row r="161" spans="1:22" x14ac:dyDescent="0.25">
      <c r="A161" s="710">
        <v>45328</v>
      </c>
      <c r="B161" s="716"/>
      <c r="C161" s="716"/>
      <c r="D161" s="722" t="s">
        <v>7652</v>
      </c>
      <c r="E161" s="712">
        <v>1500000</v>
      </c>
      <c r="F161" s="714"/>
      <c r="G161" s="714">
        <f t="shared" si="8"/>
        <v>3548821</v>
      </c>
      <c r="I161" s="710">
        <v>45357</v>
      </c>
      <c r="J161" s="716"/>
      <c r="K161" s="716"/>
      <c r="L161" s="722" t="s">
        <v>7716</v>
      </c>
      <c r="M161" s="712">
        <v>9000</v>
      </c>
      <c r="N161" s="712"/>
      <c r="O161" s="714">
        <f t="shared" si="9"/>
        <v>1650990.67</v>
      </c>
      <c r="R161" s="12"/>
      <c r="S161" s="568"/>
      <c r="T161" s="339"/>
      <c r="U161" s="339"/>
      <c r="V161" s="507"/>
    </row>
    <row r="162" spans="1:22" ht="24" x14ac:dyDescent="0.25">
      <c r="A162" s="710">
        <v>45329</v>
      </c>
      <c r="B162" s="716"/>
      <c r="C162" s="716"/>
      <c r="D162" s="722" t="s">
        <v>7662</v>
      </c>
      <c r="E162" s="712">
        <v>208000</v>
      </c>
      <c r="F162" s="714"/>
      <c r="G162" s="714">
        <f t="shared" si="8"/>
        <v>3340821</v>
      </c>
      <c r="I162" s="710">
        <v>45359</v>
      </c>
      <c r="J162" s="716"/>
      <c r="K162" s="716"/>
      <c r="L162" s="722" t="s">
        <v>7719</v>
      </c>
      <c r="M162" s="712">
        <v>233500</v>
      </c>
      <c r="N162" s="712"/>
      <c r="O162" s="714">
        <f t="shared" si="9"/>
        <v>1417490.67</v>
      </c>
      <c r="R162" s="12"/>
      <c r="S162" s="568"/>
      <c r="T162" s="339"/>
      <c r="U162" s="339"/>
      <c r="V162" s="507"/>
    </row>
    <row r="163" spans="1:22" ht="24" x14ac:dyDescent="0.25">
      <c r="A163" s="710">
        <v>45329</v>
      </c>
      <c r="B163" s="716"/>
      <c r="C163" s="716"/>
      <c r="D163" s="722" t="s">
        <v>7663</v>
      </c>
      <c r="E163" s="712">
        <v>23680</v>
      </c>
      <c r="F163" s="712"/>
      <c r="G163" s="714">
        <f t="shared" si="8"/>
        <v>3317141</v>
      </c>
      <c r="I163" s="710">
        <v>45359</v>
      </c>
      <c r="J163" s="716"/>
      <c r="K163" s="716"/>
      <c r="L163" s="722" t="s">
        <v>7718</v>
      </c>
      <c r="M163" s="712">
        <v>35600</v>
      </c>
      <c r="N163" s="712"/>
      <c r="O163" s="714">
        <f t="shared" si="9"/>
        <v>1381890.67</v>
      </c>
      <c r="R163" s="12"/>
      <c r="S163" s="568"/>
      <c r="T163" s="339"/>
      <c r="U163" s="339"/>
      <c r="V163" s="507"/>
    </row>
    <row r="164" spans="1:22" x14ac:dyDescent="0.25">
      <c r="A164" s="710">
        <v>45334</v>
      </c>
      <c r="B164" s="716"/>
      <c r="C164" s="716"/>
      <c r="D164" s="722" t="s">
        <v>7667</v>
      </c>
      <c r="E164" s="712">
        <v>500000</v>
      </c>
      <c r="F164" s="712"/>
      <c r="G164" s="714">
        <f t="shared" si="8"/>
        <v>2817141</v>
      </c>
      <c r="I164" s="710">
        <v>45359</v>
      </c>
      <c r="J164" s="716"/>
      <c r="K164" s="716"/>
      <c r="L164" s="722" t="s">
        <v>7720</v>
      </c>
      <c r="M164" s="712">
        <v>32000</v>
      </c>
      <c r="N164" s="712"/>
      <c r="O164" s="714">
        <f t="shared" si="9"/>
        <v>1349890.67</v>
      </c>
      <c r="R164" s="12"/>
      <c r="S164" s="568"/>
      <c r="T164" s="339"/>
      <c r="U164" s="339"/>
      <c r="V164" s="507"/>
    </row>
    <row r="165" spans="1:22" x14ac:dyDescent="0.25">
      <c r="A165" s="710">
        <v>45335</v>
      </c>
      <c r="B165" s="716"/>
      <c r="C165" s="716"/>
      <c r="D165" s="722" t="s">
        <v>7663</v>
      </c>
      <c r="E165" s="712">
        <v>10900</v>
      </c>
      <c r="F165" s="712"/>
      <c r="G165" s="714">
        <f t="shared" si="8"/>
        <v>2806241</v>
      </c>
      <c r="I165" s="710">
        <v>45359</v>
      </c>
      <c r="J165" s="716"/>
      <c r="K165" s="716"/>
      <c r="L165" s="722" t="s">
        <v>7721</v>
      </c>
      <c r="M165" s="712">
        <v>12000</v>
      </c>
      <c r="N165" s="712"/>
      <c r="O165" s="714">
        <f t="shared" si="9"/>
        <v>1337890.67</v>
      </c>
      <c r="R165" s="12"/>
      <c r="S165" s="568"/>
      <c r="T165" s="339"/>
      <c r="U165" s="339"/>
      <c r="V165" s="507"/>
    </row>
    <row r="166" spans="1:22" x14ac:dyDescent="0.25">
      <c r="A166" s="710">
        <v>45336</v>
      </c>
      <c r="B166" s="716"/>
      <c r="C166" s="716"/>
      <c r="D166" s="722" t="s">
        <v>7584</v>
      </c>
      <c r="E166" s="712">
        <v>1000000</v>
      </c>
      <c r="F166" s="712"/>
      <c r="G166" s="714">
        <f t="shared" si="8"/>
        <v>1806241</v>
      </c>
      <c r="I166" s="710">
        <v>45361</v>
      </c>
      <c r="J166" s="716"/>
      <c r="K166" s="716"/>
      <c r="L166" s="722" t="s">
        <v>7550</v>
      </c>
      <c r="M166" s="712">
        <v>40000</v>
      </c>
      <c r="N166" s="712"/>
      <c r="O166" s="714">
        <f t="shared" si="9"/>
        <v>1297890.67</v>
      </c>
      <c r="R166" s="12"/>
      <c r="S166" s="568"/>
      <c r="T166" s="339"/>
      <c r="U166" s="339"/>
      <c r="V166" s="507"/>
    </row>
    <row r="167" spans="1:22" x14ac:dyDescent="0.25">
      <c r="A167" s="710">
        <v>45336</v>
      </c>
      <c r="B167" s="716"/>
      <c r="C167" s="716"/>
      <c r="D167" s="722" t="s">
        <v>7540</v>
      </c>
      <c r="E167" s="712">
        <v>500000</v>
      </c>
      <c r="F167" s="712"/>
      <c r="G167" s="714">
        <f t="shared" si="8"/>
        <v>1306241</v>
      </c>
      <c r="I167" s="710">
        <v>45362</v>
      </c>
      <c r="J167" s="716"/>
      <c r="K167" s="716"/>
      <c r="L167" s="722" t="s">
        <v>7681</v>
      </c>
      <c r="M167" s="712">
        <v>250000</v>
      </c>
      <c r="N167" s="712"/>
      <c r="O167" s="714">
        <f t="shared" si="9"/>
        <v>1047890.6699999999</v>
      </c>
      <c r="R167" s="12"/>
      <c r="S167" s="568"/>
      <c r="T167" s="339"/>
      <c r="U167" s="339"/>
      <c r="V167" s="507"/>
    </row>
    <row r="168" spans="1:22" x14ac:dyDescent="0.25">
      <c r="A168" s="710">
        <v>45337</v>
      </c>
      <c r="B168" s="716"/>
      <c r="C168" s="716"/>
      <c r="D168" s="722" t="s">
        <v>7671</v>
      </c>
      <c r="E168" s="712">
        <v>500000</v>
      </c>
      <c r="F168" s="712"/>
      <c r="G168" s="714">
        <f t="shared" si="8"/>
        <v>806241</v>
      </c>
      <c r="I168" s="710">
        <v>45362</v>
      </c>
      <c r="J168" s="716"/>
      <c r="K168" s="716"/>
      <c r="L168" s="722" t="s">
        <v>7724</v>
      </c>
      <c r="M168" s="712">
        <v>125000</v>
      </c>
      <c r="N168" s="712"/>
      <c r="O168" s="714">
        <f t="shared" si="9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10">
        <v>45338</v>
      </c>
      <c r="B169" s="716"/>
      <c r="C169" s="716"/>
      <c r="D169" s="722" t="s">
        <v>7673</v>
      </c>
      <c r="E169" s="712">
        <v>50000</v>
      </c>
      <c r="F169" s="712"/>
      <c r="G169" s="714">
        <f t="shared" si="8"/>
        <v>756241</v>
      </c>
      <c r="I169" s="710">
        <v>45362</v>
      </c>
      <c r="J169" s="716"/>
      <c r="K169" s="716"/>
      <c r="L169" s="722" t="s">
        <v>7658</v>
      </c>
      <c r="M169" s="712">
        <v>47000</v>
      </c>
      <c r="N169" s="712"/>
      <c r="O169" s="714">
        <f t="shared" si="9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10">
        <v>45339</v>
      </c>
      <c r="B170" s="716"/>
      <c r="C170" s="716"/>
      <c r="D170" s="722" t="s">
        <v>7679</v>
      </c>
      <c r="E170" s="712">
        <v>100000</v>
      </c>
      <c r="F170" s="712"/>
      <c r="G170" s="714">
        <f t="shared" si="8"/>
        <v>656241</v>
      </c>
      <c r="I170" s="710">
        <v>45363</v>
      </c>
      <c r="J170" s="716"/>
      <c r="K170" s="716"/>
      <c r="L170" s="722" t="s">
        <v>7659</v>
      </c>
      <c r="M170" s="712">
        <v>60600</v>
      </c>
      <c r="N170" s="712"/>
      <c r="O170" s="714">
        <f t="shared" si="9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10">
        <v>45339</v>
      </c>
      <c r="B171" s="716"/>
      <c r="C171" s="716"/>
      <c r="D171" s="722" t="s">
        <v>7476</v>
      </c>
      <c r="E171" s="712">
        <v>400000</v>
      </c>
      <c r="F171" s="712"/>
      <c r="G171" s="714">
        <f t="shared" si="8"/>
        <v>256241</v>
      </c>
      <c r="I171" s="710">
        <v>45363</v>
      </c>
      <c r="J171" s="716"/>
      <c r="K171" s="716"/>
      <c r="L171" s="722" t="s">
        <v>7718</v>
      </c>
      <c r="M171" s="712">
        <v>9600</v>
      </c>
      <c r="N171" s="712"/>
      <c r="O171" s="714">
        <f t="shared" si="9"/>
        <v>805690.66999999993</v>
      </c>
      <c r="R171" s="12"/>
      <c r="S171" s="568"/>
      <c r="T171" s="339"/>
      <c r="U171" s="339"/>
      <c r="V171" s="507"/>
    </row>
    <row r="172" spans="1:22" x14ac:dyDescent="0.25">
      <c r="A172" s="710">
        <v>45339</v>
      </c>
      <c r="B172" s="716"/>
      <c r="C172" s="716"/>
      <c r="D172" s="722" t="s">
        <v>7510</v>
      </c>
      <c r="E172" s="712">
        <v>100000</v>
      </c>
      <c r="F172" s="712"/>
      <c r="G172" s="714">
        <f t="shared" si="8"/>
        <v>156241</v>
      </c>
      <c r="I172" s="710">
        <v>45363</v>
      </c>
      <c r="J172" s="716"/>
      <c r="K172" s="716"/>
      <c r="L172" s="722" t="s">
        <v>7603</v>
      </c>
      <c r="M172" s="712">
        <v>39950</v>
      </c>
      <c r="N172" s="712"/>
      <c r="O172" s="714">
        <f t="shared" si="9"/>
        <v>765740.66999999993</v>
      </c>
      <c r="R172" s="12"/>
      <c r="S172" s="568"/>
      <c r="T172" s="339"/>
      <c r="U172" s="339"/>
      <c r="V172" s="507"/>
    </row>
    <row r="173" spans="1:22" x14ac:dyDescent="0.25">
      <c r="A173" s="710">
        <v>45339</v>
      </c>
      <c r="B173" s="716"/>
      <c r="C173" s="716"/>
      <c r="D173" s="722" t="s">
        <v>7682</v>
      </c>
      <c r="E173" s="712">
        <v>17400</v>
      </c>
      <c r="F173" s="712"/>
      <c r="G173" s="714">
        <f t="shared" si="8"/>
        <v>138841</v>
      </c>
      <c r="I173" s="710">
        <v>45364</v>
      </c>
      <c r="J173" s="716"/>
      <c r="K173" s="716"/>
      <c r="L173" s="722" t="s">
        <v>7725</v>
      </c>
      <c r="M173" s="712"/>
      <c r="N173" s="712">
        <v>5060000</v>
      </c>
      <c r="O173" s="714">
        <f t="shared" si="9"/>
        <v>5825740.6699999999</v>
      </c>
      <c r="R173" s="12"/>
      <c r="S173" s="568"/>
      <c r="T173" s="339"/>
      <c r="U173" s="339"/>
      <c r="V173" s="507"/>
    </row>
    <row r="174" spans="1:22" x14ac:dyDescent="0.25">
      <c r="A174" s="710">
        <v>45339</v>
      </c>
      <c r="B174" s="716"/>
      <c r="C174" s="716"/>
      <c r="D174" s="724" t="s">
        <v>7630</v>
      </c>
      <c r="E174" s="712">
        <v>76000</v>
      </c>
      <c r="F174" s="712"/>
      <c r="G174" s="714">
        <f t="shared" si="8"/>
        <v>62841</v>
      </c>
      <c r="I174" s="710">
        <v>45364</v>
      </c>
      <c r="J174" s="716"/>
      <c r="K174" s="716"/>
      <c r="L174" s="722" t="s">
        <v>7725</v>
      </c>
      <c r="M174" s="712"/>
      <c r="N174" s="712">
        <v>6010000</v>
      </c>
      <c r="O174" s="714">
        <f t="shared" si="9"/>
        <v>11835740.67</v>
      </c>
      <c r="R174" s="12"/>
      <c r="S174" s="568"/>
      <c r="T174" s="339"/>
      <c r="U174" s="339"/>
      <c r="V174" s="507"/>
    </row>
    <row r="175" spans="1:22" x14ac:dyDescent="0.25">
      <c r="A175" s="710">
        <v>45343</v>
      </c>
      <c r="B175" s="716"/>
      <c r="C175" s="716"/>
      <c r="D175" s="722" t="s">
        <v>7695</v>
      </c>
      <c r="E175" s="712"/>
      <c r="F175" s="712">
        <v>5000000</v>
      </c>
      <c r="G175" s="714">
        <f t="shared" si="8"/>
        <v>5062841</v>
      </c>
      <c r="I175" s="710">
        <v>45364</v>
      </c>
      <c r="J175" s="716"/>
      <c r="K175" s="716"/>
      <c r="L175" s="724" t="s">
        <v>7197</v>
      </c>
      <c r="M175" s="719">
        <v>110000</v>
      </c>
      <c r="N175" s="712"/>
      <c r="O175" s="714">
        <f t="shared" si="9"/>
        <v>11725740.67</v>
      </c>
      <c r="R175" s="12"/>
      <c r="S175" s="568"/>
      <c r="T175" s="339"/>
      <c r="U175" s="339"/>
      <c r="V175" s="507"/>
    </row>
    <row r="176" spans="1:22" x14ac:dyDescent="0.25">
      <c r="A176" s="710">
        <v>45346</v>
      </c>
      <c r="B176" s="716"/>
      <c r="C176" s="716"/>
      <c r="D176" s="722" t="s">
        <v>7584</v>
      </c>
      <c r="E176" s="721">
        <v>500000</v>
      </c>
      <c r="F176" s="712"/>
      <c r="G176" s="714">
        <f t="shared" si="8"/>
        <v>4562841</v>
      </c>
      <c r="I176" s="710">
        <v>45364</v>
      </c>
      <c r="J176" s="716"/>
      <c r="K176" s="716"/>
      <c r="L176" s="722" t="s">
        <v>7726</v>
      </c>
      <c r="M176" s="712">
        <v>5060000</v>
      </c>
      <c r="N176" s="712"/>
      <c r="O176" s="714">
        <f t="shared" si="9"/>
        <v>6665740.6699999999</v>
      </c>
      <c r="R176" s="12"/>
      <c r="S176" s="568"/>
      <c r="T176" s="339"/>
      <c r="U176" s="339"/>
      <c r="V176" s="507"/>
    </row>
    <row r="177" spans="1:22" x14ac:dyDescent="0.25">
      <c r="A177" s="710">
        <v>45346</v>
      </c>
      <c r="B177" s="716"/>
      <c r="C177" s="716"/>
      <c r="D177" s="722" t="s">
        <v>7699</v>
      </c>
      <c r="E177" s="721">
        <v>500000</v>
      </c>
      <c r="F177" s="712"/>
      <c r="G177" s="714">
        <f t="shared" si="8"/>
        <v>4062841</v>
      </c>
      <c r="I177" s="710">
        <v>45364</v>
      </c>
      <c r="J177" s="716"/>
      <c r="K177" s="716"/>
      <c r="L177" s="722" t="s">
        <v>7727</v>
      </c>
      <c r="M177" s="712">
        <v>250000</v>
      </c>
      <c r="N177" s="712"/>
      <c r="O177" s="714">
        <f t="shared" si="9"/>
        <v>6415740.6699999999</v>
      </c>
      <c r="R177" s="12"/>
      <c r="S177" s="568"/>
      <c r="T177" s="339"/>
      <c r="U177" s="339"/>
      <c r="V177" s="507"/>
    </row>
    <row r="178" spans="1:22" x14ac:dyDescent="0.25">
      <c r="A178" s="710">
        <v>45349</v>
      </c>
      <c r="B178" s="716"/>
      <c r="C178" s="716"/>
      <c r="D178" s="722" t="s">
        <v>7441</v>
      </c>
      <c r="E178" s="712">
        <v>1000000</v>
      </c>
      <c r="F178" s="712"/>
      <c r="G178" s="714">
        <f t="shared" si="8"/>
        <v>3062841</v>
      </c>
      <c r="I178" s="710">
        <v>45364</v>
      </c>
      <c r="J178" s="716"/>
      <c r="K178" s="716"/>
      <c r="L178" s="722" t="s">
        <v>7728</v>
      </c>
      <c r="M178" s="712">
        <v>50000</v>
      </c>
      <c r="N178" s="712"/>
      <c r="O178" s="714">
        <f t="shared" si="9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10">
        <v>45350</v>
      </c>
      <c r="B179" s="716"/>
      <c r="C179" s="716"/>
      <c r="D179" s="722" t="s">
        <v>7510</v>
      </c>
      <c r="E179" s="712">
        <v>300000</v>
      </c>
      <c r="F179" s="712"/>
      <c r="G179" s="714">
        <f t="shared" si="8"/>
        <v>2762841</v>
      </c>
      <c r="I179" s="710">
        <v>45364</v>
      </c>
      <c r="J179" s="716"/>
      <c r="K179" s="716"/>
      <c r="L179" s="722" t="s">
        <v>7729</v>
      </c>
      <c r="M179" s="712">
        <v>25500</v>
      </c>
      <c r="N179" s="712"/>
      <c r="O179" s="714">
        <f t="shared" si="9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10">
        <v>45353</v>
      </c>
      <c r="B180" s="716"/>
      <c r="C180" s="716"/>
      <c r="D180" s="722" t="s">
        <v>7510</v>
      </c>
      <c r="E180" s="712">
        <v>100000</v>
      </c>
      <c r="F180" s="712"/>
      <c r="G180" s="714">
        <f t="shared" si="8"/>
        <v>2662841</v>
      </c>
      <c r="I180" s="710">
        <v>45365</v>
      </c>
      <c r="J180" s="716"/>
      <c r="K180" s="716"/>
      <c r="L180" s="722" t="s">
        <v>7709</v>
      </c>
      <c r="M180" s="712">
        <v>100000</v>
      </c>
      <c r="N180" s="712"/>
      <c r="O180" s="714">
        <f t="shared" si="9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10">
        <v>45355</v>
      </c>
      <c r="B181" s="716"/>
      <c r="C181" s="716"/>
      <c r="D181" s="722" t="s">
        <v>7713</v>
      </c>
      <c r="E181" s="712">
        <v>1000000</v>
      </c>
      <c r="F181" s="712"/>
      <c r="G181" s="714">
        <f t="shared" si="8"/>
        <v>1662841</v>
      </c>
      <c r="I181" s="710">
        <v>45366</v>
      </c>
      <c r="J181" s="716"/>
      <c r="K181" s="716"/>
      <c r="L181" s="722" t="s">
        <v>7732</v>
      </c>
      <c r="M181" s="712">
        <v>250000</v>
      </c>
      <c r="N181" s="712"/>
      <c r="O181" s="714">
        <f t="shared" si="9"/>
        <v>5990240.6699999999</v>
      </c>
      <c r="R181" s="12"/>
      <c r="S181" s="568"/>
      <c r="T181" s="339"/>
      <c r="U181" s="339"/>
      <c r="V181" s="507"/>
    </row>
    <row r="182" spans="1:22" x14ac:dyDescent="0.25">
      <c r="A182" s="710">
        <v>45355</v>
      </c>
      <c r="B182" s="716"/>
      <c r="C182" s="716"/>
      <c r="D182" s="722" t="s">
        <v>7713</v>
      </c>
      <c r="E182" s="712">
        <v>500000</v>
      </c>
      <c r="F182" s="712"/>
      <c r="G182" s="714">
        <f t="shared" si="8"/>
        <v>1162841</v>
      </c>
      <c r="I182" s="710">
        <v>45367</v>
      </c>
      <c r="J182" s="716"/>
      <c r="K182" s="716"/>
      <c r="L182" s="722" t="s">
        <v>7731</v>
      </c>
      <c r="M182" s="712">
        <v>58470</v>
      </c>
      <c r="N182" s="712"/>
      <c r="O182" s="714">
        <f t="shared" si="9"/>
        <v>5931770.6699999999</v>
      </c>
      <c r="R182" s="12"/>
      <c r="S182" s="568"/>
      <c r="T182" s="339"/>
      <c r="U182" s="339"/>
      <c r="V182" s="507"/>
    </row>
    <row r="183" spans="1:22" x14ac:dyDescent="0.25">
      <c r="A183" s="710">
        <v>45358</v>
      </c>
      <c r="B183" s="716"/>
      <c r="C183" s="716"/>
      <c r="D183" s="724" t="s">
        <v>7197</v>
      </c>
      <c r="E183" s="712">
        <v>45000</v>
      </c>
      <c r="F183" s="712"/>
      <c r="G183" s="714">
        <f t="shared" si="8"/>
        <v>1117841</v>
      </c>
      <c r="I183" s="710">
        <v>45369</v>
      </c>
      <c r="J183" s="716"/>
      <c r="K183" s="716"/>
      <c r="L183" s="722" t="s">
        <v>7378</v>
      </c>
      <c r="M183" s="712">
        <v>791000</v>
      </c>
      <c r="N183" s="712"/>
      <c r="O183" s="714">
        <f t="shared" si="9"/>
        <v>5140770.67</v>
      </c>
      <c r="R183" s="12"/>
      <c r="S183" s="568"/>
      <c r="T183" s="339"/>
      <c r="U183" s="339"/>
      <c r="V183" s="507"/>
    </row>
    <row r="184" spans="1:22" x14ac:dyDescent="0.25">
      <c r="A184" s="710">
        <v>45358</v>
      </c>
      <c r="B184" s="716"/>
      <c r="C184" s="716"/>
      <c r="D184" s="722" t="s">
        <v>7510</v>
      </c>
      <c r="E184" s="712">
        <v>1000000</v>
      </c>
      <c r="F184" s="712"/>
      <c r="G184" s="714">
        <f t="shared" si="8"/>
        <v>117841</v>
      </c>
      <c r="I184" s="710">
        <v>45369</v>
      </c>
      <c r="J184" s="716"/>
      <c r="K184" s="716"/>
      <c r="L184" s="722" t="s">
        <v>7734</v>
      </c>
      <c r="M184" s="712">
        <v>10000</v>
      </c>
      <c r="N184" s="712"/>
      <c r="O184" s="714">
        <f t="shared" si="9"/>
        <v>5130770.67</v>
      </c>
      <c r="R184" s="12"/>
      <c r="S184" s="568"/>
      <c r="T184" s="339"/>
      <c r="U184" s="339"/>
      <c r="V184" s="507"/>
    </row>
    <row r="185" spans="1:22" ht="24" x14ac:dyDescent="0.25">
      <c r="A185" s="710">
        <v>45359</v>
      </c>
      <c r="B185" s="716"/>
      <c r="C185" s="716"/>
      <c r="D185" s="722" t="s">
        <v>7717</v>
      </c>
      <c r="E185" s="712">
        <v>117850</v>
      </c>
      <c r="F185" s="712"/>
      <c r="G185" s="714">
        <v>0</v>
      </c>
      <c r="I185" s="710">
        <v>45369</v>
      </c>
      <c r="J185" s="716"/>
      <c r="K185" s="716"/>
      <c r="L185" s="722" t="s">
        <v>7718</v>
      </c>
      <c r="M185" s="712">
        <v>38000</v>
      </c>
      <c r="N185" s="712"/>
      <c r="O185" s="714">
        <f t="shared" si="9"/>
        <v>5092770.67</v>
      </c>
      <c r="R185" s="12"/>
      <c r="S185" s="568"/>
      <c r="T185" s="339"/>
      <c r="U185" s="339"/>
      <c r="V185" s="507"/>
    </row>
    <row r="186" spans="1:22" x14ac:dyDescent="0.25">
      <c r="A186" s="710">
        <v>45364</v>
      </c>
      <c r="B186" s="716"/>
      <c r="C186" s="716"/>
      <c r="D186" s="720" t="s">
        <v>7725</v>
      </c>
      <c r="E186" s="712"/>
      <c r="F186" s="712">
        <v>10000000</v>
      </c>
      <c r="G186" s="714">
        <f>F186</f>
        <v>10000000</v>
      </c>
      <c r="I186" s="710">
        <v>45370</v>
      </c>
      <c r="J186" s="716"/>
      <c r="K186" s="716"/>
      <c r="L186" s="722" t="s">
        <v>7698</v>
      </c>
      <c r="M186" s="712">
        <v>30000</v>
      </c>
      <c r="N186" s="712"/>
      <c r="O186" s="714">
        <f t="shared" si="9"/>
        <v>5062770.67</v>
      </c>
      <c r="R186" s="12"/>
      <c r="S186" s="568"/>
      <c r="T186" s="339"/>
      <c r="U186" s="339"/>
      <c r="V186" s="507"/>
    </row>
    <row r="187" spans="1:22" ht="36" x14ac:dyDescent="0.25">
      <c r="A187" s="710">
        <v>45364</v>
      </c>
      <c r="B187" s="716"/>
      <c r="C187" s="716"/>
      <c r="D187" s="724" t="s">
        <v>7197</v>
      </c>
      <c r="E187" s="712">
        <v>100000</v>
      </c>
      <c r="F187" s="712"/>
      <c r="G187" s="714">
        <f>G186-E187+F187</f>
        <v>9900000</v>
      </c>
      <c r="I187" s="710">
        <v>45370</v>
      </c>
      <c r="J187" s="716"/>
      <c r="K187" s="716"/>
      <c r="L187" s="722" t="s">
        <v>7735</v>
      </c>
      <c r="M187" s="712">
        <v>43500</v>
      </c>
      <c r="N187" s="712"/>
      <c r="O187" s="714">
        <f t="shared" si="9"/>
        <v>5019270.67</v>
      </c>
      <c r="R187" s="12"/>
      <c r="S187" s="568"/>
      <c r="T187" s="339"/>
      <c r="U187" s="339"/>
      <c r="V187" s="507"/>
    </row>
    <row r="188" spans="1:22" ht="24" x14ac:dyDescent="0.25">
      <c r="A188" s="710">
        <v>45367</v>
      </c>
      <c r="B188" s="716"/>
      <c r="C188" s="716"/>
      <c r="D188" s="722" t="s">
        <v>7717</v>
      </c>
      <c r="E188" s="712">
        <v>100000</v>
      </c>
      <c r="F188" s="712"/>
      <c r="G188" s="714">
        <f t="shared" ref="G188:G347" si="11">G187-E188+F188</f>
        <v>9800000</v>
      </c>
      <c r="I188" s="710">
        <v>45371</v>
      </c>
      <c r="J188" s="716"/>
      <c r="K188" s="716"/>
      <c r="L188" s="722" t="s">
        <v>7738</v>
      </c>
      <c r="M188" s="712">
        <v>288000</v>
      </c>
      <c r="N188" s="712"/>
      <c r="O188" s="714">
        <f t="shared" si="9"/>
        <v>4731270.67</v>
      </c>
      <c r="R188" s="12"/>
      <c r="S188" s="568"/>
      <c r="T188" s="339"/>
      <c r="U188" s="339"/>
      <c r="V188" s="507"/>
    </row>
    <row r="189" spans="1:22" ht="24" x14ac:dyDescent="0.25">
      <c r="A189" s="710">
        <v>45367</v>
      </c>
      <c r="B189" s="716"/>
      <c r="C189" s="716"/>
      <c r="D189" s="720" t="s">
        <v>7733</v>
      </c>
      <c r="E189" s="712">
        <v>1000000</v>
      </c>
      <c r="F189" s="712"/>
      <c r="G189" s="714">
        <f t="shared" si="11"/>
        <v>8800000</v>
      </c>
      <c r="I189" s="710">
        <v>45371</v>
      </c>
      <c r="J189" s="716"/>
      <c r="K189" s="716"/>
      <c r="L189" s="724" t="s">
        <v>7739</v>
      </c>
      <c r="M189" s="719">
        <v>150000</v>
      </c>
      <c r="N189" s="712"/>
      <c r="O189" s="714">
        <f t="shared" si="9"/>
        <v>4581270.67</v>
      </c>
      <c r="R189" s="12"/>
      <c r="S189" s="568"/>
      <c r="T189" s="339"/>
      <c r="U189" s="339"/>
      <c r="V189" s="507"/>
    </row>
    <row r="190" spans="1:22" x14ac:dyDescent="0.25">
      <c r="A190" s="710">
        <v>45369</v>
      </c>
      <c r="B190" s="716"/>
      <c r="C190" s="716"/>
      <c r="D190" s="720" t="s">
        <v>7733</v>
      </c>
      <c r="E190" s="712">
        <v>1000000</v>
      </c>
      <c r="F190" s="712"/>
      <c r="G190" s="714">
        <f t="shared" si="11"/>
        <v>7800000</v>
      </c>
      <c r="I190" s="710">
        <v>45373</v>
      </c>
      <c r="J190" s="716"/>
      <c r="K190" s="716"/>
      <c r="L190" s="722" t="s">
        <v>7740</v>
      </c>
      <c r="M190" s="712">
        <v>60000</v>
      </c>
      <c r="N190" s="712"/>
      <c r="O190" s="714">
        <f t="shared" si="9"/>
        <v>4521270.67</v>
      </c>
      <c r="R190" s="12"/>
      <c r="S190" s="568"/>
      <c r="T190" s="339"/>
      <c r="U190" s="339"/>
      <c r="V190" s="507"/>
    </row>
    <row r="191" spans="1:22" x14ac:dyDescent="0.25">
      <c r="A191" s="710">
        <v>45369</v>
      </c>
      <c r="B191" s="716"/>
      <c r="C191" s="716"/>
      <c r="D191" s="722" t="s">
        <v>7584</v>
      </c>
      <c r="E191" s="712">
        <v>1000000</v>
      </c>
      <c r="F191" s="712"/>
      <c r="G191" s="714">
        <f t="shared" si="11"/>
        <v>6800000</v>
      </c>
      <c r="I191" s="710">
        <v>45373</v>
      </c>
      <c r="J191" s="716"/>
      <c r="K191" s="716"/>
      <c r="L191" s="722" t="s">
        <v>7744</v>
      </c>
      <c r="M191" s="712">
        <v>20000</v>
      </c>
      <c r="N191" s="712"/>
      <c r="O191" s="714">
        <f t="shared" si="9"/>
        <v>4501270.67</v>
      </c>
      <c r="R191" s="12"/>
      <c r="S191" s="568"/>
      <c r="T191" s="339"/>
      <c r="U191" s="339"/>
      <c r="V191" s="507"/>
    </row>
    <row r="192" spans="1:22" x14ac:dyDescent="0.25">
      <c r="A192" s="710">
        <v>45370</v>
      </c>
      <c r="B192" s="716"/>
      <c r="C192" s="716"/>
      <c r="D192" s="720" t="s">
        <v>7736</v>
      </c>
      <c r="E192" s="712">
        <v>300000</v>
      </c>
      <c r="F192" s="712"/>
      <c r="G192" s="714">
        <f t="shared" si="11"/>
        <v>6500000</v>
      </c>
      <c r="I192" s="710">
        <v>45376</v>
      </c>
      <c r="J192" s="716"/>
      <c r="K192" s="716"/>
      <c r="L192" s="722" t="s">
        <v>7750</v>
      </c>
      <c r="M192" s="712">
        <v>151240</v>
      </c>
      <c r="N192" s="712"/>
      <c r="O192" s="714">
        <f t="shared" si="9"/>
        <v>4350030.67</v>
      </c>
      <c r="R192" s="12"/>
      <c r="S192" s="568"/>
      <c r="T192" s="339"/>
      <c r="U192" s="339"/>
      <c r="V192" s="507"/>
    </row>
    <row r="193" spans="1:22" x14ac:dyDescent="0.25">
      <c r="A193" s="710">
        <v>45371</v>
      </c>
      <c r="B193" s="716"/>
      <c r="C193" s="716"/>
      <c r="D193" s="720" t="s">
        <v>7737</v>
      </c>
      <c r="E193" s="712">
        <v>50000</v>
      </c>
      <c r="F193" s="712"/>
      <c r="G193" s="714">
        <f t="shared" si="11"/>
        <v>6450000</v>
      </c>
      <c r="I193" s="710">
        <v>45376</v>
      </c>
      <c r="J193" s="716"/>
      <c r="K193" s="716"/>
      <c r="L193" s="722" t="s">
        <v>7749</v>
      </c>
      <c r="M193" s="712">
        <v>46370</v>
      </c>
      <c r="N193" s="712"/>
      <c r="O193" s="714">
        <f t="shared" si="9"/>
        <v>4303660.67</v>
      </c>
      <c r="R193" s="12"/>
      <c r="S193" s="568"/>
      <c r="T193" s="339"/>
      <c r="U193" s="339"/>
      <c r="V193" s="507"/>
    </row>
    <row r="194" spans="1:22" x14ac:dyDescent="0.25">
      <c r="A194" s="710">
        <v>45373</v>
      </c>
      <c r="B194" s="716"/>
      <c r="C194" s="716"/>
      <c r="D194" s="720" t="s">
        <v>7741</v>
      </c>
      <c r="E194" s="712">
        <v>500000</v>
      </c>
      <c r="F194" s="712"/>
      <c r="G194" s="714">
        <f t="shared" si="11"/>
        <v>5950000</v>
      </c>
      <c r="I194" s="710">
        <v>45376</v>
      </c>
      <c r="J194" s="716"/>
      <c r="K194" s="716"/>
      <c r="L194" s="722" t="s">
        <v>7748</v>
      </c>
      <c r="M194" s="712">
        <v>368853</v>
      </c>
      <c r="N194" s="712"/>
      <c r="O194" s="714">
        <f t="shared" si="9"/>
        <v>3934807.67</v>
      </c>
      <c r="R194" s="12"/>
      <c r="S194" s="568"/>
      <c r="T194" s="339"/>
      <c r="U194" s="339"/>
      <c r="V194" s="507"/>
    </row>
    <row r="195" spans="1:22" x14ac:dyDescent="0.25">
      <c r="A195" s="710">
        <v>45377</v>
      </c>
      <c r="B195" s="716"/>
      <c r="C195" s="716"/>
      <c r="D195" s="720" t="s">
        <v>7742</v>
      </c>
      <c r="E195" s="712">
        <v>500000</v>
      </c>
      <c r="F195" s="712"/>
      <c r="G195" s="714">
        <f t="shared" si="11"/>
        <v>5450000</v>
      </c>
      <c r="I195" s="710">
        <v>45376</v>
      </c>
      <c r="J195" s="716"/>
      <c r="K195" s="716"/>
      <c r="L195" s="722" t="s">
        <v>7747</v>
      </c>
      <c r="M195" s="712">
        <v>100000</v>
      </c>
      <c r="N195" s="712"/>
      <c r="O195" s="714">
        <f t="shared" si="9"/>
        <v>3834807.67</v>
      </c>
      <c r="R195" s="12"/>
      <c r="S195" s="568"/>
      <c r="T195" s="339"/>
      <c r="U195" s="339"/>
      <c r="V195" s="507"/>
    </row>
    <row r="196" spans="1:22" x14ac:dyDescent="0.25">
      <c r="A196" s="710">
        <v>45380</v>
      </c>
      <c r="B196" s="716"/>
      <c r="C196" s="716"/>
      <c r="D196" s="720" t="s">
        <v>7743</v>
      </c>
      <c r="E196" s="712">
        <v>500000</v>
      </c>
      <c r="F196" s="712"/>
      <c r="G196" s="714">
        <f t="shared" si="11"/>
        <v>4950000</v>
      </c>
      <c r="I196" s="710">
        <v>45377</v>
      </c>
      <c r="J196" s="716"/>
      <c r="K196" s="716"/>
      <c r="L196" s="722" t="s">
        <v>7746</v>
      </c>
      <c r="M196" s="734">
        <v>300000</v>
      </c>
      <c r="N196" s="712"/>
      <c r="O196" s="714">
        <f t="shared" si="9"/>
        <v>3534807.67</v>
      </c>
      <c r="R196" s="12"/>
      <c r="S196" s="568"/>
      <c r="T196" s="339"/>
      <c r="U196" s="339"/>
      <c r="V196" s="507"/>
    </row>
    <row r="197" spans="1:22" x14ac:dyDescent="0.25">
      <c r="A197" s="710">
        <v>45384</v>
      </c>
      <c r="B197" s="716"/>
      <c r="C197" s="716"/>
      <c r="D197" s="720" t="s">
        <v>7742</v>
      </c>
      <c r="E197" s="712">
        <v>950000</v>
      </c>
      <c r="F197" s="712"/>
      <c r="G197" s="714">
        <f t="shared" si="11"/>
        <v>4000000</v>
      </c>
      <c r="I197" s="710">
        <v>45377</v>
      </c>
      <c r="J197" s="716"/>
      <c r="K197" s="716"/>
      <c r="L197" s="722" t="s">
        <v>7745</v>
      </c>
      <c r="M197" s="712">
        <v>150000</v>
      </c>
      <c r="N197" s="712"/>
      <c r="O197" s="714">
        <f t="shared" si="9"/>
        <v>3384807.67</v>
      </c>
      <c r="R197" s="12"/>
      <c r="S197" s="568"/>
      <c r="T197" s="339"/>
      <c r="U197" s="339"/>
      <c r="V197" s="507"/>
    </row>
    <row r="198" spans="1:22" x14ac:dyDescent="0.25">
      <c r="A198" s="710">
        <v>45385</v>
      </c>
      <c r="B198" s="716"/>
      <c r="C198" s="716"/>
      <c r="D198" s="720" t="s">
        <v>7742</v>
      </c>
      <c r="E198" s="712">
        <v>800000</v>
      </c>
      <c r="F198" s="712"/>
      <c r="G198" s="714">
        <f t="shared" si="11"/>
        <v>3200000</v>
      </c>
      <c r="I198" s="710">
        <v>45380</v>
      </c>
      <c r="J198" s="716"/>
      <c r="K198" s="716"/>
      <c r="L198" s="722" t="s">
        <v>7744</v>
      </c>
      <c r="M198" s="712">
        <v>18000</v>
      </c>
      <c r="N198" s="712"/>
      <c r="O198" s="714">
        <f t="shared" si="9"/>
        <v>3366807.67</v>
      </c>
      <c r="R198" s="12"/>
      <c r="S198" s="568"/>
      <c r="T198" s="339"/>
      <c r="U198" s="339"/>
      <c r="V198" s="507"/>
    </row>
    <row r="199" spans="1:22" x14ac:dyDescent="0.25">
      <c r="A199" s="710">
        <v>45386</v>
      </c>
      <c r="B199" s="716"/>
      <c r="C199" s="716"/>
      <c r="D199" s="720" t="s">
        <v>7768</v>
      </c>
      <c r="E199" s="712"/>
      <c r="F199" s="712">
        <v>500000</v>
      </c>
      <c r="G199" s="714">
        <f t="shared" si="11"/>
        <v>3700000</v>
      </c>
      <c r="I199" s="710">
        <v>45380</v>
      </c>
      <c r="J199" s="716"/>
      <c r="K199" s="716"/>
      <c r="L199" s="722" t="s">
        <v>7744</v>
      </c>
      <c r="M199" s="712">
        <v>18000</v>
      </c>
      <c r="N199" s="712"/>
      <c r="O199" s="714">
        <f t="shared" si="9"/>
        <v>3348807.67</v>
      </c>
      <c r="R199" s="12"/>
      <c r="S199" s="568"/>
      <c r="T199" s="339"/>
      <c r="U199" s="339"/>
      <c r="V199" s="507"/>
    </row>
    <row r="200" spans="1:22" ht="24" x14ac:dyDescent="0.25">
      <c r="A200" s="710">
        <v>45386</v>
      </c>
      <c r="B200" s="716"/>
      <c r="C200" s="716"/>
      <c r="D200" s="720" t="s">
        <v>7632</v>
      </c>
      <c r="E200" s="712"/>
      <c r="F200" s="712">
        <v>1310000</v>
      </c>
      <c r="G200" s="714">
        <f t="shared" si="11"/>
        <v>5010000</v>
      </c>
      <c r="I200" s="710">
        <v>45380</v>
      </c>
      <c r="J200" s="716"/>
      <c r="K200" s="716"/>
      <c r="L200" s="722" t="s">
        <v>7753</v>
      </c>
      <c r="M200" s="712">
        <v>1000000</v>
      </c>
      <c r="N200" s="712"/>
      <c r="O200" s="714">
        <f t="shared" si="9"/>
        <v>2348807.67</v>
      </c>
      <c r="R200" s="12"/>
      <c r="S200" s="568"/>
      <c r="T200" s="339"/>
      <c r="U200" s="339"/>
      <c r="V200" s="507"/>
    </row>
    <row r="201" spans="1:22" x14ac:dyDescent="0.25">
      <c r="A201" s="710">
        <v>45386</v>
      </c>
      <c r="B201" s="716"/>
      <c r="C201" s="716"/>
      <c r="D201" s="724" t="s">
        <v>7197</v>
      </c>
      <c r="E201" s="712">
        <v>5000</v>
      </c>
      <c r="F201" s="712"/>
      <c r="G201" s="714">
        <f t="shared" si="11"/>
        <v>5005000</v>
      </c>
      <c r="I201" s="710">
        <v>45381</v>
      </c>
      <c r="J201" s="716"/>
      <c r="K201" s="716"/>
      <c r="L201" s="722" t="s">
        <v>7754</v>
      </c>
      <c r="M201" s="712">
        <v>15886</v>
      </c>
      <c r="N201" s="712"/>
      <c r="O201" s="714">
        <f t="shared" si="9"/>
        <v>2332921.67</v>
      </c>
      <c r="R201" s="12"/>
      <c r="S201" s="568"/>
      <c r="T201" s="339"/>
      <c r="U201" s="339"/>
      <c r="V201" s="507"/>
    </row>
    <row r="202" spans="1:22" x14ac:dyDescent="0.25">
      <c r="A202" s="710">
        <v>45386</v>
      </c>
      <c r="B202" s="716"/>
      <c r="C202" s="716"/>
      <c r="D202" s="724" t="s">
        <v>7197</v>
      </c>
      <c r="E202" s="712">
        <v>13100</v>
      </c>
      <c r="F202" s="712"/>
      <c r="G202" s="714">
        <f t="shared" si="11"/>
        <v>4991900</v>
      </c>
      <c r="I202" s="710">
        <v>45383</v>
      </c>
      <c r="J202" s="716"/>
      <c r="K202" s="716"/>
      <c r="L202" s="722" t="s">
        <v>7755</v>
      </c>
      <c r="M202" s="712">
        <v>223000</v>
      </c>
      <c r="N202" s="712"/>
      <c r="O202" s="714">
        <f t="shared" si="9"/>
        <v>2109921.67</v>
      </c>
      <c r="R202" s="12"/>
      <c r="S202" s="568"/>
      <c r="T202" s="339"/>
      <c r="U202" s="339"/>
      <c r="V202" s="507"/>
    </row>
    <row r="203" spans="1:22" x14ac:dyDescent="0.25">
      <c r="A203" s="710">
        <v>45386</v>
      </c>
      <c r="B203" s="716"/>
      <c r="C203" s="716"/>
      <c r="D203" s="722" t="s">
        <v>7476</v>
      </c>
      <c r="E203" s="712">
        <v>700000</v>
      </c>
      <c r="F203" s="712"/>
      <c r="G203" s="714">
        <f t="shared" si="11"/>
        <v>4291900</v>
      </c>
      <c r="I203" s="710">
        <v>45383</v>
      </c>
      <c r="J203" s="716"/>
      <c r="K203" s="716"/>
      <c r="L203" s="722" t="s">
        <v>7756</v>
      </c>
      <c r="M203" s="712">
        <v>100000</v>
      </c>
      <c r="N203" s="712"/>
      <c r="O203" s="714">
        <f t="shared" si="9"/>
        <v>2009921.67</v>
      </c>
      <c r="R203" s="12"/>
      <c r="S203" s="568"/>
      <c r="T203" s="339"/>
      <c r="U203" s="339"/>
      <c r="V203" s="507"/>
    </row>
    <row r="204" spans="1:22" x14ac:dyDescent="0.25">
      <c r="A204" s="710">
        <v>45388</v>
      </c>
      <c r="B204" s="716"/>
      <c r="C204" s="716"/>
      <c r="D204" s="722" t="s">
        <v>7770</v>
      </c>
      <c r="E204" s="712">
        <v>200000</v>
      </c>
      <c r="F204" s="712"/>
      <c r="G204" s="714">
        <f t="shared" si="11"/>
        <v>4091900</v>
      </c>
      <c r="I204" s="710">
        <v>45384</v>
      </c>
      <c r="J204" s="716"/>
      <c r="K204" s="716"/>
      <c r="L204" s="722" t="s">
        <v>7757</v>
      </c>
      <c r="M204" s="712">
        <v>50000</v>
      </c>
      <c r="N204" s="712"/>
      <c r="O204" s="714">
        <f t="shared" si="9"/>
        <v>1959921.67</v>
      </c>
      <c r="R204" s="12"/>
      <c r="S204" s="568"/>
      <c r="T204" s="339"/>
      <c r="U204" s="339"/>
      <c r="V204" s="507"/>
    </row>
    <row r="205" spans="1:22" ht="24" x14ac:dyDescent="0.25">
      <c r="A205" s="710">
        <v>45402</v>
      </c>
      <c r="B205" s="716"/>
      <c r="C205" s="716"/>
      <c r="D205" s="720" t="s">
        <v>7778</v>
      </c>
      <c r="E205" s="712"/>
      <c r="F205" s="712">
        <v>2700000</v>
      </c>
      <c r="G205" s="714">
        <f t="shared" si="11"/>
        <v>6791900</v>
      </c>
      <c r="I205" s="710">
        <v>45384</v>
      </c>
      <c r="J205" s="716"/>
      <c r="K205" s="716"/>
      <c r="L205" s="722" t="s">
        <v>7758</v>
      </c>
      <c r="M205" s="712">
        <v>50000</v>
      </c>
      <c r="N205" s="712"/>
      <c r="O205" s="714">
        <f t="shared" si="9"/>
        <v>1909921.67</v>
      </c>
      <c r="R205" s="12"/>
      <c r="S205" s="568"/>
      <c r="T205" s="339"/>
      <c r="U205" s="339"/>
      <c r="V205" s="507"/>
    </row>
    <row r="206" spans="1:22" x14ac:dyDescent="0.25">
      <c r="A206" s="710">
        <v>45402</v>
      </c>
      <c r="B206" s="716"/>
      <c r="C206" s="716"/>
      <c r="D206" s="724" t="s">
        <v>7197</v>
      </c>
      <c r="E206" s="712">
        <v>27000</v>
      </c>
      <c r="F206" s="712"/>
      <c r="G206" s="714">
        <f t="shared" si="11"/>
        <v>6764900</v>
      </c>
      <c r="I206" s="710">
        <v>45385</v>
      </c>
      <c r="J206" s="716"/>
      <c r="K206" s="716"/>
      <c r="L206" s="722" t="s">
        <v>7761</v>
      </c>
      <c r="M206" s="712">
        <v>250000</v>
      </c>
      <c r="N206" s="712"/>
      <c r="O206" s="714">
        <f t="shared" si="9"/>
        <v>1659921.67</v>
      </c>
      <c r="R206" s="12"/>
      <c r="S206" s="568"/>
      <c r="T206" s="339"/>
      <c r="U206" s="339"/>
      <c r="V206" s="507"/>
    </row>
    <row r="207" spans="1:22" x14ac:dyDescent="0.25">
      <c r="A207" s="710">
        <v>45404</v>
      </c>
      <c r="B207" s="716"/>
      <c r="C207" s="716"/>
      <c r="D207" s="722" t="s">
        <v>7717</v>
      </c>
      <c r="E207" s="712">
        <v>300000</v>
      </c>
      <c r="F207" s="712"/>
      <c r="G207" s="714">
        <f t="shared" si="11"/>
        <v>6464900</v>
      </c>
      <c r="I207" s="710">
        <v>45386</v>
      </c>
      <c r="J207" s="716"/>
      <c r="K207" s="716"/>
      <c r="L207" s="722" t="s">
        <v>7762</v>
      </c>
      <c r="M207" s="712">
        <v>300000</v>
      </c>
      <c r="N207" s="712"/>
      <c r="O207" s="714">
        <f t="shared" si="9"/>
        <v>1359921.67</v>
      </c>
      <c r="R207" s="12"/>
      <c r="S207" s="568"/>
      <c r="T207" s="339"/>
      <c r="U207" s="339"/>
      <c r="V207" s="507"/>
    </row>
    <row r="208" spans="1:22" ht="24" x14ac:dyDescent="0.25">
      <c r="A208" s="710">
        <v>45404</v>
      </c>
      <c r="B208" s="716"/>
      <c r="C208" s="716"/>
      <c r="D208" s="722" t="s">
        <v>7782</v>
      </c>
      <c r="E208" s="712">
        <v>300000</v>
      </c>
      <c r="F208" s="712"/>
      <c r="G208" s="714">
        <f t="shared" si="11"/>
        <v>6164900</v>
      </c>
      <c r="I208" s="710">
        <v>45386</v>
      </c>
      <c r="J208" s="716"/>
      <c r="K208" s="716"/>
      <c r="L208" s="722" t="s">
        <v>7764</v>
      </c>
      <c r="M208" s="712">
        <v>75000</v>
      </c>
      <c r="N208" s="712"/>
      <c r="O208" s="714">
        <f t="shared" si="9"/>
        <v>1284921.67</v>
      </c>
      <c r="R208" s="12"/>
      <c r="S208" s="568"/>
      <c r="T208" s="339"/>
      <c r="U208" s="339"/>
      <c r="V208" s="507"/>
    </row>
    <row r="209" spans="1:22" x14ac:dyDescent="0.25">
      <c r="A209" s="710">
        <v>45404</v>
      </c>
      <c r="B209" s="716"/>
      <c r="C209" s="716"/>
      <c r="D209" s="722" t="s">
        <v>7793</v>
      </c>
      <c r="E209" s="712">
        <v>13600</v>
      </c>
      <c r="F209" s="712"/>
      <c r="G209" s="714">
        <f t="shared" si="11"/>
        <v>6151300</v>
      </c>
      <c r="I209" s="710">
        <v>45386</v>
      </c>
      <c r="J209" s="716"/>
      <c r="K209" s="716"/>
      <c r="L209" s="722" t="s">
        <v>7728</v>
      </c>
      <c r="M209" s="712">
        <v>11000</v>
      </c>
      <c r="N209" s="712"/>
      <c r="O209" s="714">
        <f t="shared" si="9"/>
        <v>1273921.67</v>
      </c>
      <c r="R209" s="12"/>
      <c r="S209" s="568"/>
      <c r="T209" s="339"/>
      <c r="U209" s="339"/>
      <c r="V209" s="507"/>
    </row>
    <row r="210" spans="1:22" x14ac:dyDescent="0.25">
      <c r="A210" s="710">
        <v>45404</v>
      </c>
      <c r="B210" s="716"/>
      <c r="C210" s="716"/>
      <c r="D210" s="722" t="s">
        <v>7793</v>
      </c>
      <c r="E210" s="712">
        <v>3600</v>
      </c>
      <c r="F210" s="712"/>
      <c r="G210" s="714">
        <f t="shared" si="11"/>
        <v>6147700</v>
      </c>
      <c r="I210" s="710">
        <v>45386</v>
      </c>
      <c r="J210" s="716"/>
      <c r="K210" s="716"/>
      <c r="L210" s="722" t="s">
        <v>7763</v>
      </c>
      <c r="M210" s="712">
        <v>75970</v>
      </c>
      <c r="N210" s="712"/>
      <c r="O210" s="714">
        <f t="shared" si="9"/>
        <v>1197951.67</v>
      </c>
      <c r="R210" s="12"/>
      <c r="S210" s="568"/>
      <c r="T210" s="339"/>
      <c r="U210" s="339"/>
      <c r="V210" s="507"/>
    </row>
    <row r="211" spans="1:22" x14ac:dyDescent="0.25">
      <c r="A211" s="710">
        <v>45409</v>
      </c>
      <c r="B211" s="716"/>
      <c r="C211" s="716"/>
      <c r="D211" s="722" t="s">
        <v>7742</v>
      </c>
      <c r="E211" s="712">
        <v>500000</v>
      </c>
      <c r="F211" s="712"/>
      <c r="G211" s="714">
        <f t="shared" si="11"/>
        <v>5647700</v>
      </c>
      <c r="I211" s="710">
        <v>45386</v>
      </c>
      <c r="J211" s="716"/>
      <c r="K211" s="716"/>
      <c r="L211" s="722" t="s">
        <v>7765</v>
      </c>
      <c r="M211" s="712">
        <v>220000</v>
      </c>
      <c r="N211" s="712"/>
      <c r="O211" s="714">
        <f t="shared" si="9"/>
        <v>977951.66999999993</v>
      </c>
      <c r="R211" s="12"/>
      <c r="S211" s="568"/>
      <c r="T211" s="339"/>
      <c r="U211" s="339"/>
      <c r="V211" s="507"/>
    </row>
    <row r="212" spans="1:22" x14ac:dyDescent="0.25">
      <c r="A212" s="710">
        <v>45416</v>
      </c>
      <c r="B212" s="716"/>
      <c r="C212" s="716"/>
      <c r="D212" s="722" t="s">
        <v>7813</v>
      </c>
      <c r="E212" s="712">
        <v>500000</v>
      </c>
      <c r="F212" s="712"/>
      <c r="G212" s="714">
        <f t="shared" si="11"/>
        <v>5147700</v>
      </c>
      <c r="I212" s="710">
        <v>45386</v>
      </c>
      <c r="J212" s="716"/>
      <c r="K212" s="716"/>
      <c r="L212" s="722" t="s">
        <v>7766</v>
      </c>
      <c r="M212" s="712">
        <v>75000</v>
      </c>
      <c r="N212" s="712"/>
      <c r="O212" s="714">
        <f t="shared" si="9"/>
        <v>902951.66999999993</v>
      </c>
      <c r="R212" s="12"/>
      <c r="S212" s="568"/>
      <c r="T212" s="339"/>
      <c r="U212" s="339"/>
      <c r="V212" s="507"/>
    </row>
    <row r="213" spans="1:22" x14ac:dyDescent="0.25">
      <c r="A213" s="710">
        <v>45418</v>
      </c>
      <c r="B213" s="716"/>
      <c r="C213" s="716"/>
      <c r="D213" s="722" t="s">
        <v>7650</v>
      </c>
      <c r="E213" s="712">
        <v>300000</v>
      </c>
      <c r="F213" s="712"/>
      <c r="G213" s="714">
        <f t="shared" si="11"/>
        <v>4847700</v>
      </c>
      <c r="I213" s="710">
        <v>45386</v>
      </c>
      <c r="J213" s="716"/>
      <c r="K213" s="716"/>
      <c r="L213" s="722" t="s">
        <v>7767</v>
      </c>
      <c r="M213" s="712">
        <v>57260</v>
      </c>
      <c r="N213" s="712"/>
      <c r="O213" s="714">
        <f t="shared" si="9"/>
        <v>845691.66999999993</v>
      </c>
      <c r="R213" s="12"/>
      <c r="S213" s="568"/>
      <c r="T213" s="339"/>
      <c r="U213" s="339"/>
      <c r="V213" s="507"/>
    </row>
    <row r="214" spans="1:22" x14ac:dyDescent="0.25">
      <c r="A214" s="710">
        <v>45418</v>
      </c>
      <c r="B214" s="716"/>
      <c r="C214" s="716"/>
      <c r="D214" s="722" t="s">
        <v>7801</v>
      </c>
      <c r="E214" s="712">
        <v>50000</v>
      </c>
      <c r="F214" s="712"/>
      <c r="G214" s="714">
        <f t="shared" si="11"/>
        <v>4797700</v>
      </c>
      <c r="I214" s="710">
        <v>45386</v>
      </c>
      <c r="J214" s="716"/>
      <c r="K214" s="716"/>
      <c r="L214" s="722" t="s">
        <v>7769</v>
      </c>
      <c r="M214" s="712"/>
      <c r="N214" s="712">
        <v>2778135</v>
      </c>
      <c r="O214" s="714">
        <f t="shared" si="9"/>
        <v>3623826.67</v>
      </c>
      <c r="R214" s="12"/>
      <c r="S214" s="568"/>
      <c r="T214" s="339"/>
      <c r="U214" s="339"/>
      <c r="V214" s="507"/>
    </row>
    <row r="215" spans="1:22" x14ac:dyDescent="0.25">
      <c r="A215" s="710">
        <v>45420</v>
      </c>
      <c r="B215" s="716"/>
      <c r="C215" s="716"/>
      <c r="D215" s="722" t="s">
        <v>7811</v>
      </c>
      <c r="E215" s="712"/>
      <c r="F215" s="712">
        <v>8254400</v>
      </c>
      <c r="G215" s="714">
        <f t="shared" si="11"/>
        <v>13052100</v>
      </c>
      <c r="I215" s="710">
        <v>45386</v>
      </c>
      <c r="J215" s="716"/>
      <c r="K215" s="716"/>
      <c r="L215" s="724" t="s">
        <v>7197</v>
      </c>
      <c r="M215" s="719">
        <v>28000</v>
      </c>
      <c r="N215" s="712"/>
      <c r="O215" s="714">
        <f t="shared" si="9"/>
        <v>3595826.67</v>
      </c>
      <c r="R215" s="12"/>
      <c r="S215" s="568"/>
      <c r="T215" s="339"/>
      <c r="U215" s="339"/>
      <c r="V215" s="507"/>
    </row>
    <row r="216" spans="1:22" ht="24" x14ac:dyDescent="0.25">
      <c r="A216" s="710">
        <v>45422</v>
      </c>
      <c r="B216" s="716"/>
      <c r="C216" s="716"/>
      <c r="D216" s="722" t="s">
        <v>7815</v>
      </c>
      <c r="E216" s="712">
        <v>170000</v>
      </c>
      <c r="F216" s="712"/>
      <c r="G216" s="714">
        <f>G215-E216+F216</f>
        <v>12882100</v>
      </c>
      <c r="I216" s="710">
        <v>45388</v>
      </c>
      <c r="J216" s="716"/>
      <c r="K216" s="716"/>
      <c r="L216" s="722" t="s">
        <v>7771</v>
      </c>
      <c r="M216" s="712">
        <v>45000</v>
      </c>
      <c r="N216" s="712"/>
      <c r="O216" s="714">
        <f t="shared" si="9"/>
        <v>3550826.67</v>
      </c>
      <c r="R216" s="12"/>
      <c r="S216" s="568"/>
      <c r="T216" s="339"/>
      <c r="U216" s="339"/>
      <c r="V216" s="507"/>
    </row>
    <row r="217" spans="1:22" x14ac:dyDescent="0.25">
      <c r="A217" s="710">
        <v>45422</v>
      </c>
      <c r="B217" s="716"/>
      <c r="C217" s="716"/>
      <c r="D217" s="722" t="s">
        <v>7814</v>
      </c>
      <c r="E217" s="712">
        <v>100000</v>
      </c>
      <c r="F217" s="712"/>
      <c r="G217" s="714">
        <f t="shared" si="11"/>
        <v>12782100</v>
      </c>
      <c r="I217" s="710">
        <v>45388</v>
      </c>
      <c r="J217" s="716"/>
      <c r="K217" s="716"/>
      <c r="L217" s="722" t="s">
        <v>7772</v>
      </c>
      <c r="M217" s="712">
        <v>250000</v>
      </c>
      <c r="N217" s="712"/>
      <c r="O217" s="714">
        <f t="shared" si="9"/>
        <v>3300826.67</v>
      </c>
      <c r="R217" s="12"/>
      <c r="S217" s="568"/>
      <c r="T217" s="339"/>
      <c r="U217" s="339"/>
      <c r="V217" s="507"/>
    </row>
    <row r="218" spans="1:22" x14ac:dyDescent="0.25">
      <c r="A218" s="710">
        <v>45423</v>
      </c>
      <c r="B218" s="716"/>
      <c r="C218" s="716"/>
      <c r="D218" s="722" t="s">
        <v>7833</v>
      </c>
      <c r="E218" s="712">
        <v>100000</v>
      </c>
      <c r="F218" s="712"/>
      <c r="G218" s="714">
        <f t="shared" si="11"/>
        <v>12682100</v>
      </c>
      <c r="I218" s="710">
        <v>45389</v>
      </c>
      <c r="J218" s="716"/>
      <c r="K218" s="716"/>
      <c r="L218" s="722" t="s">
        <v>7772</v>
      </c>
      <c r="M218" s="712">
        <v>250000</v>
      </c>
      <c r="N218" s="712"/>
      <c r="O218" s="714">
        <f t="shared" si="9"/>
        <v>3050826.67</v>
      </c>
      <c r="R218" s="12"/>
      <c r="S218" s="568"/>
      <c r="T218" s="339"/>
      <c r="U218" s="339"/>
      <c r="V218" s="507"/>
    </row>
    <row r="219" spans="1:22" x14ac:dyDescent="0.25">
      <c r="A219" s="710">
        <v>45425</v>
      </c>
      <c r="B219" s="716"/>
      <c r="C219" s="716"/>
      <c r="D219" s="722" t="s">
        <v>7818</v>
      </c>
      <c r="E219" s="712">
        <v>51350</v>
      </c>
      <c r="F219" s="712"/>
      <c r="G219" s="714">
        <f t="shared" si="11"/>
        <v>12630750</v>
      </c>
      <c r="I219" s="710">
        <v>45390</v>
      </c>
      <c r="J219" s="716"/>
      <c r="K219" s="716"/>
      <c r="L219" s="722" t="s">
        <v>7773</v>
      </c>
      <c r="M219" s="712">
        <v>500000</v>
      </c>
      <c r="N219" s="712"/>
      <c r="O219" s="714">
        <f t="shared" si="9"/>
        <v>2550826.67</v>
      </c>
      <c r="R219" s="12"/>
      <c r="S219" s="568"/>
      <c r="T219" s="339"/>
      <c r="U219" s="339"/>
      <c r="V219" s="507"/>
    </row>
    <row r="220" spans="1:22" x14ac:dyDescent="0.25">
      <c r="A220" s="710">
        <v>45426</v>
      </c>
      <c r="B220" s="716"/>
      <c r="C220" s="716"/>
      <c r="D220" s="722" t="s">
        <v>7801</v>
      </c>
      <c r="E220" s="712">
        <v>50000</v>
      </c>
      <c r="F220" s="712"/>
      <c r="G220" s="714">
        <f t="shared" si="11"/>
        <v>12580750</v>
      </c>
      <c r="I220" s="710">
        <v>45391</v>
      </c>
      <c r="J220" s="716"/>
      <c r="K220" s="716"/>
      <c r="L220" s="722" t="s">
        <v>7774</v>
      </c>
      <c r="M220" s="712">
        <v>50000</v>
      </c>
      <c r="N220" s="712"/>
      <c r="O220" s="714">
        <f t="shared" si="9"/>
        <v>2500826.67</v>
      </c>
      <c r="R220" s="12"/>
      <c r="S220" s="568"/>
      <c r="T220" s="339"/>
      <c r="U220" s="339"/>
      <c r="V220" s="507"/>
    </row>
    <row r="221" spans="1:22" ht="24" x14ac:dyDescent="0.25">
      <c r="A221" s="710">
        <v>45427</v>
      </c>
      <c r="B221" s="716"/>
      <c r="C221" s="716"/>
      <c r="D221" s="722" t="s">
        <v>7819</v>
      </c>
      <c r="E221" s="712">
        <v>26300</v>
      </c>
      <c r="F221" s="712"/>
      <c r="G221" s="714">
        <f t="shared" si="11"/>
        <v>12554450</v>
      </c>
      <c r="I221" s="710">
        <v>45398</v>
      </c>
      <c r="J221" s="716"/>
      <c r="K221" s="716"/>
      <c r="L221" s="722" t="s">
        <v>7775</v>
      </c>
      <c r="M221" s="712">
        <v>400000</v>
      </c>
      <c r="N221" s="712"/>
      <c r="O221" s="714">
        <f t="shared" si="9"/>
        <v>2100826.67</v>
      </c>
      <c r="R221" s="12"/>
      <c r="S221" s="568"/>
      <c r="T221" s="339"/>
      <c r="U221" s="339"/>
      <c r="V221" s="507"/>
    </row>
    <row r="222" spans="1:22" ht="24" x14ac:dyDescent="0.25">
      <c r="A222" s="710">
        <v>45427</v>
      </c>
      <c r="B222" s="716"/>
      <c r="C222" s="716"/>
      <c r="D222" s="722" t="s">
        <v>7820</v>
      </c>
      <c r="E222" s="712">
        <v>60000</v>
      </c>
      <c r="F222" s="712"/>
      <c r="G222" s="714">
        <f t="shared" si="11"/>
        <v>12494450</v>
      </c>
      <c r="I222" s="710">
        <v>45400</v>
      </c>
      <c r="J222" s="716"/>
      <c r="K222" s="716"/>
      <c r="L222" s="722" t="s">
        <v>7680</v>
      </c>
      <c r="M222" s="712">
        <v>40000</v>
      </c>
      <c r="N222" s="712"/>
      <c r="O222" s="714">
        <f t="shared" si="9"/>
        <v>2060826.67</v>
      </c>
      <c r="R222" s="12"/>
      <c r="S222" s="568"/>
      <c r="T222" s="339"/>
      <c r="U222" s="339"/>
      <c r="V222" s="507"/>
    </row>
    <row r="223" spans="1:22" x14ac:dyDescent="0.25">
      <c r="A223" s="710">
        <v>45427</v>
      </c>
      <c r="B223" s="716"/>
      <c r="C223" s="716"/>
      <c r="D223" s="722" t="s">
        <v>7742</v>
      </c>
      <c r="E223" s="712">
        <v>500000</v>
      </c>
      <c r="F223" s="712"/>
      <c r="G223" s="714">
        <f t="shared" si="11"/>
        <v>11994450</v>
      </c>
      <c r="I223" s="710">
        <v>45400</v>
      </c>
      <c r="J223" s="716"/>
      <c r="K223" s="716"/>
      <c r="L223" s="722" t="s">
        <v>7776</v>
      </c>
      <c r="M223" s="712">
        <v>40000</v>
      </c>
      <c r="N223" s="712"/>
      <c r="O223" s="714">
        <f t="shared" si="9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10">
        <v>45427</v>
      </c>
      <c r="B224" s="716"/>
      <c r="C224" s="716"/>
      <c r="D224" s="722" t="s">
        <v>7821</v>
      </c>
      <c r="E224" s="712">
        <v>600000</v>
      </c>
      <c r="F224" s="712"/>
      <c r="G224" s="714">
        <f t="shared" si="11"/>
        <v>11394450</v>
      </c>
      <c r="H224" s="725"/>
      <c r="I224" s="710">
        <v>45402</v>
      </c>
      <c r="J224" s="716"/>
      <c r="K224" s="716"/>
      <c r="L224" s="722" t="s">
        <v>7777</v>
      </c>
      <c r="M224" s="712">
        <v>500000</v>
      </c>
      <c r="N224" s="712"/>
      <c r="O224" s="714">
        <f t="shared" si="9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10">
        <v>45429</v>
      </c>
      <c r="B225" s="716"/>
      <c r="C225" s="716"/>
      <c r="D225" s="722" t="s">
        <v>7822</v>
      </c>
      <c r="E225" s="712">
        <v>15000</v>
      </c>
      <c r="F225" s="712"/>
      <c r="G225" s="714">
        <f t="shared" si="11"/>
        <v>11379450</v>
      </c>
      <c r="H225" s="725"/>
      <c r="I225" s="710">
        <v>45403</v>
      </c>
      <c r="J225" s="716"/>
      <c r="K225" s="716"/>
      <c r="L225" s="722" t="s">
        <v>7777</v>
      </c>
      <c r="M225" s="712">
        <v>289650</v>
      </c>
      <c r="N225" s="712"/>
      <c r="O225" s="714">
        <f t="shared" si="9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10">
        <v>45429</v>
      </c>
      <c r="B226" s="716"/>
      <c r="C226" s="716"/>
      <c r="D226" s="722" t="s">
        <v>7823</v>
      </c>
      <c r="E226" s="712">
        <v>120000</v>
      </c>
      <c r="F226" s="712"/>
      <c r="G226" s="714">
        <f t="shared" si="11"/>
        <v>11259450</v>
      </c>
      <c r="H226" s="725"/>
      <c r="I226" s="710">
        <v>45403</v>
      </c>
      <c r="J226" s="716"/>
      <c r="K226" s="716"/>
      <c r="L226" s="722" t="s">
        <v>7780</v>
      </c>
      <c r="M226" s="712">
        <v>55000</v>
      </c>
      <c r="N226" s="712"/>
      <c r="O226" s="714">
        <f t="shared" si="9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10">
        <v>45430</v>
      </c>
      <c r="B227" s="716"/>
      <c r="C227" s="716"/>
      <c r="D227" s="722" t="s">
        <v>7801</v>
      </c>
      <c r="E227" s="712">
        <v>100000</v>
      </c>
      <c r="F227" s="712"/>
      <c r="G227" s="714">
        <f t="shared" si="11"/>
        <v>11159450</v>
      </c>
      <c r="H227" s="725"/>
      <c r="I227" s="710">
        <v>45404</v>
      </c>
      <c r="J227" s="716"/>
      <c r="K227" s="716"/>
      <c r="L227" s="722" t="s">
        <v>7762</v>
      </c>
      <c r="M227" s="712">
        <v>300000</v>
      </c>
      <c r="N227" s="712"/>
      <c r="O227" s="714">
        <f t="shared" si="9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10">
        <v>45432</v>
      </c>
      <c r="B228" s="716"/>
      <c r="C228" s="716"/>
      <c r="D228" s="722" t="s">
        <v>7827</v>
      </c>
      <c r="E228" s="712">
        <v>275000</v>
      </c>
      <c r="F228" s="712"/>
      <c r="G228" s="714">
        <f t="shared" si="11"/>
        <v>10884450</v>
      </c>
      <c r="H228" s="725"/>
      <c r="I228" s="710">
        <v>45404</v>
      </c>
      <c r="J228" s="716"/>
      <c r="K228" s="716"/>
      <c r="L228" s="722" t="s">
        <v>7779</v>
      </c>
      <c r="M228" s="712">
        <v>48970</v>
      </c>
      <c r="N228" s="712"/>
      <c r="O228" s="714">
        <f t="shared" si="9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10">
        <v>45432</v>
      </c>
      <c r="B229" s="716"/>
      <c r="C229" s="716"/>
      <c r="D229" s="722" t="s">
        <v>7828</v>
      </c>
      <c r="E229" s="712">
        <v>96000</v>
      </c>
      <c r="F229" s="712"/>
      <c r="G229" s="714">
        <f t="shared" si="11"/>
        <v>10788450</v>
      </c>
      <c r="H229" s="725"/>
      <c r="I229" s="710">
        <v>45404</v>
      </c>
      <c r="J229" s="716"/>
      <c r="K229" s="716"/>
      <c r="L229" s="722" t="s">
        <v>7781</v>
      </c>
      <c r="M229" s="712">
        <v>222500</v>
      </c>
      <c r="N229" s="712"/>
      <c r="O229" s="714">
        <f t="shared" si="9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10">
        <v>45434</v>
      </c>
      <c r="B230" s="716"/>
      <c r="C230" s="716"/>
      <c r="D230" s="722" t="s">
        <v>7819</v>
      </c>
      <c r="E230" s="714">
        <v>39450</v>
      </c>
      <c r="F230" s="712"/>
      <c r="G230" s="714">
        <f t="shared" si="11"/>
        <v>10749000</v>
      </c>
      <c r="H230" s="725"/>
      <c r="I230" s="710">
        <v>45405</v>
      </c>
      <c r="J230" s="716"/>
      <c r="K230" s="716"/>
      <c r="L230" s="722" t="s">
        <v>7783</v>
      </c>
      <c r="M230" s="712">
        <v>2000</v>
      </c>
      <c r="N230" s="712"/>
      <c r="O230" s="714">
        <f t="shared" si="9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10">
        <v>45434</v>
      </c>
      <c r="B231" s="716"/>
      <c r="C231" s="716"/>
      <c r="D231" s="722" t="s">
        <v>7831</v>
      </c>
      <c r="E231" s="714">
        <v>50000</v>
      </c>
      <c r="F231" s="712"/>
      <c r="G231" s="714">
        <f t="shared" si="11"/>
        <v>10699000</v>
      </c>
      <c r="H231" s="725"/>
      <c r="I231" s="710">
        <v>45405</v>
      </c>
      <c r="J231" s="716"/>
      <c r="K231" s="716"/>
      <c r="L231" s="722" t="s">
        <v>7784</v>
      </c>
      <c r="M231" s="712">
        <v>40000</v>
      </c>
      <c r="N231" s="712"/>
      <c r="O231" s="714">
        <f t="shared" si="9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10">
        <v>45434</v>
      </c>
      <c r="B232" s="716"/>
      <c r="C232" s="716"/>
      <c r="D232" s="722" t="s">
        <v>7832</v>
      </c>
      <c r="E232" s="714">
        <v>1000000</v>
      </c>
      <c r="F232" s="712"/>
      <c r="G232" s="714">
        <f t="shared" si="11"/>
        <v>9699000</v>
      </c>
      <c r="H232" s="725"/>
      <c r="I232" s="710">
        <v>45405</v>
      </c>
      <c r="J232" s="716"/>
      <c r="K232" s="716"/>
      <c r="L232" s="722" t="s">
        <v>7785</v>
      </c>
      <c r="M232" s="712">
        <v>15000</v>
      </c>
      <c r="N232" s="712"/>
      <c r="O232" s="714">
        <f t="shared" si="9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10">
        <v>45434</v>
      </c>
      <c r="B233" s="716"/>
      <c r="C233" s="716"/>
      <c r="D233" s="722" t="s">
        <v>7834</v>
      </c>
      <c r="E233" s="714">
        <v>15200</v>
      </c>
      <c r="F233" s="712"/>
      <c r="G233" s="714">
        <f t="shared" si="11"/>
        <v>9683800</v>
      </c>
      <c r="H233" s="725"/>
      <c r="I233" s="710">
        <v>45406</v>
      </c>
      <c r="J233" s="716"/>
      <c r="K233" s="716"/>
      <c r="L233" s="722" t="s">
        <v>7522</v>
      </c>
      <c r="M233" s="712"/>
      <c r="N233" s="712">
        <v>10000000</v>
      </c>
      <c r="O233" s="714">
        <f t="shared" si="9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10">
        <v>45434</v>
      </c>
      <c r="B234" s="716"/>
      <c r="C234" s="716"/>
      <c r="D234" s="722" t="s">
        <v>7832</v>
      </c>
      <c r="E234" s="714">
        <v>400000</v>
      </c>
      <c r="F234" s="712"/>
      <c r="G234" s="714">
        <f t="shared" si="11"/>
        <v>9283800</v>
      </c>
      <c r="H234" s="725"/>
      <c r="I234" s="710">
        <v>45407</v>
      </c>
      <c r="J234" s="716"/>
      <c r="K234" s="716"/>
      <c r="L234" s="722" t="s">
        <v>7786</v>
      </c>
      <c r="M234" s="712">
        <v>156000</v>
      </c>
      <c r="N234" s="712"/>
      <c r="O234" s="714">
        <f t="shared" si="9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10">
        <v>45434</v>
      </c>
      <c r="B235" s="716"/>
      <c r="C235" s="716"/>
      <c r="D235" s="724" t="s">
        <v>7197</v>
      </c>
      <c r="E235" s="712">
        <v>82544</v>
      </c>
      <c r="F235" s="712"/>
      <c r="G235" s="714">
        <f t="shared" si="11"/>
        <v>9201256</v>
      </c>
      <c r="H235" s="725"/>
      <c r="I235" s="710">
        <v>45408</v>
      </c>
      <c r="J235" s="716"/>
      <c r="K235" s="716"/>
      <c r="L235" s="722" t="s">
        <v>7787</v>
      </c>
      <c r="M235" s="712">
        <v>80000</v>
      </c>
      <c r="N235" s="712"/>
      <c r="O235" s="714">
        <f t="shared" si="9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10">
        <v>45437</v>
      </c>
      <c r="B236" s="716"/>
      <c r="C236" s="716"/>
      <c r="D236" s="722" t="s">
        <v>7801</v>
      </c>
      <c r="E236" s="730">
        <v>50000</v>
      </c>
      <c r="F236" s="712"/>
      <c r="G236" s="714">
        <f t="shared" si="11"/>
        <v>9151256</v>
      </c>
      <c r="H236" s="725"/>
      <c r="I236" s="710">
        <v>45408</v>
      </c>
      <c r="J236" s="716"/>
      <c r="K236" s="716"/>
      <c r="L236" s="722" t="s">
        <v>7788</v>
      </c>
      <c r="M236" s="712">
        <v>51000</v>
      </c>
      <c r="N236" s="712"/>
      <c r="O236" s="714">
        <f t="shared" si="9"/>
        <v>10260706.67</v>
      </c>
      <c r="R236" s="569"/>
      <c r="S236" s="568"/>
      <c r="T236" s="339"/>
      <c r="U236" s="339"/>
      <c r="V236" s="507"/>
    </row>
    <row r="237" spans="1:22" s="14" customFormat="1" x14ac:dyDescent="0.25">
      <c r="A237" s="710">
        <v>45441</v>
      </c>
      <c r="B237" s="716"/>
      <c r="C237" s="716"/>
      <c r="D237" s="722" t="s">
        <v>7813</v>
      </c>
      <c r="E237" s="730">
        <v>500000</v>
      </c>
      <c r="F237" s="712"/>
      <c r="G237" s="714">
        <f t="shared" si="11"/>
        <v>8651256</v>
      </c>
      <c r="H237" s="725"/>
      <c r="I237" s="735">
        <v>45409</v>
      </c>
      <c r="J237" s="736"/>
      <c r="K237" s="736"/>
      <c r="L237" s="737" t="s">
        <v>7726</v>
      </c>
      <c r="M237" s="738">
        <v>5000000</v>
      </c>
      <c r="N237" s="712"/>
      <c r="O237" s="714">
        <f t="shared" si="9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10">
        <v>45441</v>
      </c>
      <c r="B238" s="716"/>
      <c r="C238" s="716"/>
      <c r="D238" s="722" t="s">
        <v>7845</v>
      </c>
      <c r="E238" s="730">
        <v>370000</v>
      </c>
      <c r="F238" s="712"/>
      <c r="G238" s="714">
        <f t="shared" si="11"/>
        <v>8281256</v>
      </c>
      <c r="H238" s="725"/>
      <c r="I238" s="710">
        <v>45409</v>
      </c>
      <c r="J238" s="716"/>
      <c r="K238" s="716"/>
      <c r="L238" s="722" t="s">
        <v>7789</v>
      </c>
      <c r="M238" s="712">
        <v>1000000</v>
      </c>
      <c r="N238" s="712"/>
      <c r="O238" s="714">
        <f t="shared" si="9"/>
        <v>4260706.67</v>
      </c>
      <c r="R238" s="569"/>
      <c r="S238" s="568"/>
      <c r="T238" s="339"/>
      <c r="U238" s="339"/>
      <c r="V238" s="507"/>
    </row>
    <row r="239" spans="1:22" s="14" customFormat="1" x14ac:dyDescent="0.25">
      <c r="A239" s="710">
        <v>45442</v>
      </c>
      <c r="B239" s="716"/>
      <c r="C239" s="716"/>
      <c r="D239" s="722" t="s">
        <v>7846</v>
      </c>
      <c r="E239" s="730">
        <v>100000</v>
      </c>
      <c r="F239" s="712"/>
      <c r="G239" s="714">
        <f t="shared" si="11"/>
        <v>8181256</v>
      </c>
      <c r="H239" s="725"/>
      <c r="I239" s="710">
        <v>45412</v>
      </c>
      <c r="J239" s="716"/>
      <c r="K239" s="716"/>
      <c r="L239" s="722" t="s">
        <v>7791</v>
      </c>
      <c r="M239" s="712">
        <v>300000</v>
      </c>
      <c r="N239" s="712"/>
      <c r="O239" s="714">
        <f t="shared" si="9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10">
        <v>45442</v>
      </c>
      <c r="B240" s="716"/>
      <c r="C240" s="716"/>
      <c r="D240" s="722" t="s">
        <v>7848</v>
      </c>
      <c r="E240" s="730">
        <v>309000</v>
      </c>
      <c r="F240" s="712"/>
      <c r="G240" s="714">
        <f t="shared" si="11"/>
        <v>7872256</v>
      </c>
      <c r="H240" s="725"/>
      <c r="I240" s="710">
        <v>45412</v>
      </c>
      <c r="J240" s="716"/>
      <c r="K240" s="716"/>
      <c r="L240" s="722" t="s">
        <v>7792</v>
      </c>
      <c r="M240" s="712">
        <v>26000</v>
      </c>
      <c r="N240" s="712"/>
      <c r="O240" s="714">
        <f t="shared" si="9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10">
        <v>45442</v>
      </c>
      <c r="B241" s="716"/>
      <c r="C241" s="716"/>
      <c r="D241" s="722" t="s">
        <v>7849</v>
      </c>
      <c r="E241" s="712"/>
      <c r="F241" s="712">
        <v>7214580</v>
      </c>
      <c r="G241" s="714">
        <f t="shared" si="11"/>
        <v>15086836</v>
      </c>
      <c r="H241" s="725"/>
      <c r="I241" s="710">
        <v>45414</v>
      </c>
      <c r="J241" s="716"/>
      <c r="K241" s="716"/>
      <c r="L241" s="722" t="s">
        <v>7772</v>
      </c>
      <c r="M241" s="712">
        <v>250000</v>
      </c>
      <c r="N241" s="712"/>
      <c r="O241" s="714">
        <f t="shared" si="9"/>
        <v>3684706.67</v>
      </c>
      <c r="R241" s="569"/>
      <c r="S241" s="568"/>
      <c r="T241" s="339"/>
      <c r="U241" s="339"/>
      <c r="V241" s="507"/>
    </row>
    <row r="242" spans="1:22" s="14" customFormat="1" ht="24" x14ac:dyDescent="0.25">
      <c r="A242" s="710">
        <v>45442</v>
      </c>
      <c r="B242" s="716"/>
      <c r="C242" s="716"/>
      <c r="D242" s="724" t="s">
        <v>7197</v>
      </c>
      <c r="E242" s="730">
        <v>72145</v>
      </c>
      <c r="F242" s="712"/>
      <c r="G242" s="714">
        <f t="shared" si="11"/>
        <v>15014691</v>
      </c>
      <c r="H242" s="725"/>
      <c r="I242" s="710">
        <v>45414</v>
      </c>
      <c r="J242" s="716"/>
      <c r="K242" s="716"/>
      <c r="L242" s="722" t="s">
        <v>7794</v>
      </c>
      <c r="M242" s="712">
        <v>500000</v>
      </c>
      <c r="N242" s="712"/>
      <c r="O242" s="714">
        <f t="shared" si="9"/>
        <v>3184706.67</v>
      </c>
      <c r="R242" s="569"/>
      <c r="S242" s="568"/>
      <c r="T242" s="339"/>
      <c r="U242" s="339"/>
      <c r="V242" s="507"/>
    </row>
    <row r="243" spans="1:22" s="14" customFormat="1" ht="24" x14ac:dyDescent="0.25">
      <c r="A243" s="710">
        <v>45443</v>
      </c>
      <c r="B243" s="716"/>
      <c r="C243" s="716"/>
      <c r="D243" s="722" t="s">
        <v>7851</v>
      </c>
      <c r="E243" s="730">
        <v>150000</v>
      </c>
      <c r="F243" s="712"/>
      <c r="G243" s="714">
        <f t="shared" si="11"/>
        <v>14864691</v>
      </c>
      <c r="H243" s="725"/>
      <c r="I243" s="710">
        <v>45414</v>
      </c>
      <c r="J243" s="716"/>
      <c r="K243" s="716"/>
      <c r="L243" s="722" t="s">
        <v>7795</v>
      </c>
      <c r="M243" s="712">
        <v>76000</v>
      </c>
      <c r="N243" s="712"/>
      <c r="O243" s="714">
        <f t="shared" si="9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10">
        <v>45443</v>
      </c>
      <c r="B244" s="716"/>
      <c r="C244" s="716"/>
      <c r="D244" s="722" t="s">
        <v>8022</v>
      </c>
      <c r="E244" s="730">
        <v>164500</v>
      </c>
      <c r="F244" s="712"/>
      <c r="G244" s="714">
        <f t="shared" si="11"/>
        <v>14700191</v>
      </c>
      <c r="H244" s="725"/>
      <c r="I244" s="710">
        <v>45415</v>
      </c>
      <c r="J244" s="716"/>
      <c r="K244" s="716"/>
      <c r="L244" s="722" t="s">
        <v>7796</v>
      </c>
      <c r="M244" s="712">
        <v>20400</v>
      </c>
      <c r="N244" s="712"/>
      <c r="O244" s="714">
        <f t="shared" si="9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10">
        <v>45444</v>
      </c>
      <c r="B245" s="716"/>
      <c r="C245" s="716"/>
      <c r="D245" s="722" t="s">
        <v>7801</v>
      </c>
      <c r="E245" s="730">
        <v>100000</v>
      </c>
      <c r="F245" s="712"/>
      <c r="G245" s="714">
        <f t="shared" si="11"/>
        <v>14600191</v>
      </c>
      <c r="H245" s="725"/>
      <c r="I245" s="710">
        <v>45415</v>
      </c>
      <c r="J245" s="716"/>
      <c r="K245" s="716"/>
      <c r="L245" s="722" t="s">
        <v>7694</v>
      </c>
      <c r="M245" s="712">
        <v>200000</v>
      </c>
      <c r="N245" s="712"/>
      <c r="O245" s="714">
        <f t="shared" si="9"/>
        <v>2888306.67</v>
      </c>
      <c r="R245" s="569"/>
      <c r="S245" s="568"/>
      <c r="T245" s="339"/>
      <c r="U245" s="339"/>
      <c r="V245" s="507"/>
    </row>
    <row r="246" spans="1:22" s="14" customFormat="1" ht="24" x14ac:dyDescent="0.25">
      <c r="A246" s="710">
        <v>45444</v>
      </c>
      <c r="B246" s="716"/>
      <c r="C246" s="716"/>
      <c r="D246" s="722" t="s">
        <v>7831</v>
      </c>
      <c r="E246" s="730">
        <v>50000</v>
      </c>
      <c r="F246" s="712"/>
      <c r="G246" s="714">
        <f t="shared" si="11"/>
        <v>14550191</v>
      </c>
      <c r="H246" s="725"/>
      <c r="I246" s="710">
        <v>45418</v>
      </c>
      <c r="J246" s="716"/>
      <c r="K246" s="716"/>
      <c r="L246" s="722" t="s">
        <v>7799</v>
      </c>
      <c r="M246" s="712">
        <v>200000</v>
      </c>
      <c r="N246" s="712"/>
      <c r="O246" s="714">
        <f t="shared" si="9"/>
        <v>2688306.67</v>
      </c>
      <c r="R246" s="569"/>
      <c r="S246" s="568"/>
      <c r="T246" s="339"/>
      <c r="U246" s="339"/>
      <c r="V246" s="507"/>
    </row>
    <row r="247" spans="1:22" s="14" customFormat="1" x14ac:dyDescent="0.25">
      <c r="A247" s="710">
        <v>45444</v>
      </c>
      <c r="B247" s="716"/>
      <c r="C247" s="716"/>
      <c r="D247" s="722" t="s">
        <v>7742</v>
      </c>
      <c r="E247" s="730">
        <v>900000</v>
      </c>
      <c r="F247" s="712"/>
      <c r="G247" s="714">
        <f t="shared" si="11"/>
        <v>13650191</v>
      </c>
      <c r="H247" s="725"/>
      <c r="I247" s="710">
        <v>45418</v>
      </c>
      <c r="J247" s="716"/>
      <c r="K247" s="716"/>
      <c r="L247" s="722" t="s">
        <v>7800</v>
      </c>
      <c r="M247" s="712">
        <v>27500</v>
      </c>
      <c r="N247" s="712"/>
      <c r="O247" s="714">
        <f t="shared" si="9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10">
        <v>45447</v>
      </c>
      <c r="B248" s="716"/>
      <c r="C248" s="716"/>
      <c r="D248" s="722" t="s">
        <v>7853</v>
      </c>
      <c r="E248" s="730">
        <v>500000</v>
      </c>
      <c r="F248" s="712"/>
      <c r="G248" s="714">
        <f t="shared" si="11"/>
        <v>13150191</v>
      </c>
      <c r="H248" s="725"/>
      <c r="I248" s="710">
        <v>45418</v>
      </c>
      <c r="J248" s="716"/>
      <c r="K248" s="716"/>
      <c r="L248" s="722" t="s">
        <v>7800</v>
      </c>
      <c r="M248" s="712">
        <v>7000</v>
      </c>
      <c r="N248" s="712"/>
      <c r="O248" s="714">
        <f t="shared" si="9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10">
        <v>45447</v>
      </c>
      <c r="B249" s="716"/>
      <c r="C249" s="716"/>
      <c r="D249" s="722" t="s">
        <v>7742</v>
      </c>
      <c r="E249" s="730">
        <v>700000</v>
      </c>
      <c r="F249" s="712"/>
      <c r="G249" s="714">
        <f t="shared" si="11"/>
        <v>12450191</v>
      </c>
      <c r="H249" s="725"/>
      <c r="I249" s="710">
        <v>45418</v>
      </c>
      <c r="J249" s="716"/>
      <c r="K249" s="716"/>
      <c r="L249" s="722" t="s">
        <v>7724</v>
      </c>
      <c r="M249" s="712">
        <v>100000</v>
      </c>
      <c r="N249" s="712"/>
      <c r="O249" s="714">
        <f t="shared" si="9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10">
        <v>45449</v>
      </c>
      <c r="B250" s="716"/>
      <c r="C250" s="716"/>
      <c r="D250" s="722" t="s">
        <v>7742</v>
      </c>
      <c r="E250" s="730">
        <v>500000</v>
      </c>
      <c r="F250" s="712"/>
      <c r="G250" s="714">
        <f t="shared" si="11"/>
        <v>11950191</v>
      </c>
      <c r="H250" s="725"/>
      <c r="I250" s="710">
        <v>45419</v>
      </c>
      <c r="J250" s="716"/>
      <c r="K250" s="716"/>
      <c r="L250" s="722" t="s">
        <v>7802</v>
      </c>
      <c r="M250" s="712">
        <v>130000</v>
      </c>
      <c r="N250" s="712"/>
      <c r="O250" s="714">
        <f t="shared" si="9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10">
        <v>45449</v>
      </c>
      <c r="B251" s="716"/>
      <c r="C251" s="716"/>
      <c r="D251" s="722" t="s">
        <v>7742</v>
      </c>
      <c r="E251" s="730">
        <v>400000</v>
      </c>
      <c r="F251" s="712"/>
      <c r="G251" s="714">
        <f t="shared" si="11"/>
        <v>11550191</v>
      </c>
      <c r="H251" s="725"/>
      <c r="I251" s="710">
        <v>45419</v>
      </c>
      <c r="J251" s="716"/>
      <c r="K251" s="716"/>
      <c r="L251" s="722" t="s">
        <v>7803</v>
      </c>
      <c r="M251" s="712">
        <v>250000</v>
      </c>
      <c r="N251" s="712"/>
      <c r="O251" s="714">
        <f t="shared" si="9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10">
        <v>45453</v>
      </c>
      <c r="B252" s="716"/>
      <c r="C252" s="716"/>
      <c r="D252" s="722" t="s">
        <v>7858</v>
      </c>
      <c r="E252" s="730">
        <v>500000</v>
      </c>
      <c r="F252" s="712"/>
      <c r="G252" s="714">
        <f t="shared" si="11"/>
        <v>11050191</v>
      </c>
      <c r="H252" s="725"/>
      <c r="I252" s="710">
        <v>45419</v>
      </c>
      <c r="J252" s="716"/>
      <c r="K252" s="716"/>
      <c r="L252" s="722" t="s">
        <v>7804</v>
      </c>
      <c r="M252" s="712">
        <v>65000</v>
      </c>
      <c r="N252" s="712"/>
      <c r="O252" s="714">
        <f t="shared" si="9"/>
        <v>2108806.67</v>
      </c>
      <c r="R252" s="569"/>
      <c r="S252" s="568"/>
      <c r="T252" s="339"/>
      <c r="U252" s="339"/>
      <c r="V252" s="507"/>
    </row>
    <row r="253" spans="1:22" s="14" customFormat="1" ht="24" x14ac:dyDescent="0.25">
      <c r="A253" s="710">
        <v>45454</v>
      </c>
      <c r="B253" s="716"/>
      <c r="C253" s="716"/>
      <c r="D253" s="722" t="s">
        <v>7859</v>
      </c>
      <c r="E253" s="730">
        <v>200000</v>
      </c>
      <c r="F253" s="712"/>
      <c r="G253" s="714">
        <f t="shared" si="11"/>
        <v>10850191</v>
      </c>
      <c r="H253" s="725"/>
      <c r="I253" s="710">
        <v>45419</v>
      </c>
      <c r="J253" s="716"/>
      <c r="K253" s="716"/>
      <c r="L253" s="722" t="s">
        <v>7805</v>
      </c>
      <c r="M253" s="712">
        <v>45000</v>
      </c>
      <c r="N253" s="712"/>
      <c r="O253" s="714">
        <f t="shared" si="9"/>
        <v>2063806.67</v>
      </c>
      <c r="R253" s="569"/>
      <c r="S253" s="568"/>
      <c r="T253" s="339"/>
      <c r="U253" s="339"/>
      <c r="V253" s="507"/>
    </row>
    <row r="254" spans="1:22" s="14" customFormat="1" ht="24" x14ac:dyDescent="0.25">
      <c r="A254" s="710">
        <v>45454</v>
      </c>
      <c r="B254" s="716"/>
      <c r="C254" s="716"/>
      <c r="D254" s="722" t="s">
        <v>7859</v>
      </c>
      <c r="E254" s="730">
        <v>200000</v>
      </c>
      <c r="F254" s="712"/>
      <c r="G254" s="714">
        <f t="shared" si="11"/>
        <v>10650191</v>
      </c>
      <c r="H254" s="725"/>
      <c r="I254" s="710">
        <v>45419</v>
      </c>
      <c r="J254" s="716"/>
      <c r="K254" s="716"/>
      <c r="L254" s="722" t="s">
        <v>7806</v>
      </c>
      <c r="M254" s="712">
        <v>50000</v>
      </c>
      <c r="N254" s="712"/>
      <c r="O254" s="714">
        <f t="shared" si="9"/>
        <v>2013806.67</v>
      </c>
      <c r="R254" s="569"/>
      <c r="S254" s="568"/>
      <c r="T254" s="339"/>
      <c r="U254" s="339"/>
      <c r="V254" s="507"/>
    </row>
    <row r="255" spans="1:22" s="14" customFormat="1" x14ac:dyDescent="0.25">
      <c r="A255" s="710">
        <v>45454</v>
      </c>
      <c r="B255" s="716"/>
      <c r="C255" s="716"/>
      <c r="D255" s="722" t="s">
        <v>7860</v>
      </c>
      <c r="E255" s="730">
        <v>200000</v>
      </c>
      <c r="F255" s="712"/>
      <c r="G255" s="714">
        <f t="shared" si="11"/>
        <v>10450191</v>
      </c>
      <c r="H255" s="725"/>
      <c r="I255" s="710">
        <v>45419</v>
      </c>
      <c r="J255" s="716"/>
      <c r="K255" s="716"/>
      <c r="L255" s="724" t="s">
        <v>7197</v>
      </c>
      <c r="M255" s="719">
        <v>100000</v>
      </c>
      <c r="N255" s="712"/>
      <c r="O255" s="714">
        <f t="shared" si="9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10">
        <v>45454</v>
      </c>
      <c r="B256" s="716"/>
      <c r="C256" s="716"/>
      <c r="D256" s="722" t="s">
        <v>7861</v>
      </c>
      <c r="E256" s="730">
        <v>100000</v>
      </c>
      <c r="F256" s="712"/>
      <c r="G256" s="714">
        <f t="shared" si="11"/>
        <v>10350191</v>
      </c>
      <c r="H256" s="725"/>
      <c r="I256" s="710">
        <v>45420</v>
      </c>
      <c r="J256" s="716"/>
      <c r="K256" s="716"/>
      <c r="L256" s="722" t="s">
        <v>7784</v>
      </c>
      <c r="M256" s="712">
        <v>40000</v>
      </c>
      <c r="N256" s="712"/>
      <c r="O256" s="714">
        <f t="shared" si="9"/>
        <v>1873806.67</v>
      </c>
      <c r="R256" s="569"/>
      <c r="S256" s="568"/>
      <c r="T256" s="339"/>
      <c r="U256" s="339"/>
      <c r="V256" s="507"/>
    </row>
    <row r="257" spans="1:22" s="14" customFormat="1" x14ac:dyDescent="0.25">
      <c r="A257" s="710">
        <v>45454</v>
      </c>
      <c r="B257" s="716"/>
      <c r="C257" s="716"/>
      <c r="D257" s="722" t="s">
        <v>7862</v>
      </c>
      <c r="E257" s="730">
        <v>193760</v>
      </c>
      <c r="F257" s="712"/>
      <c r="G257" s="714">
        <f t="shared" si="11"/>
        <v>10156431</v>
      </c>
      <c r="H257" s="725"/>
      <c r="I257" s="710">
        <v>45420</v>
      </c>
      <c r="J257" s="716"/>
      <c r="K257" s="716"/>
      <c r="L257" s="722" t="s">
        <v>7809</v>
      </c>
      <c r="M257" s="712">
        <v>50000</v>
      </c>
      <c r="N257" s="712"/>
      <c r="O257" s="714">
        <f t="shared" si="9"/>
        <v>1823806.67</v>
      </c>
      <c r="R257" s="569"/>
      <c r="S257" s="568"/>
      <c r="T257" s="339"/>
      <c r="U257" s="339"/>
      <c r="V257" s="507"/>
    </row>
    <row r="258" spans="1:22" s="14" customFormat="1" x14ac:dyDescent="0.25">
      <c r="A258" s="710">
        <v>45454</v>
      </c>
      <c r="B258" s="716"/>
      <c r="C258" s="716"/>
      <c r="D258" s="722" t="s">
        <v>7863</v>
      </c>
      <c r="E258" s="730">
        <v>300000</v>
      </c>
      <c r="F258" s="712"/>
      <c r="G258" s="714">
        <f t="shared" si="11"/>
        <v>9856431</v>
      </c>
      <c r="H258" s="725"/>
      <c r="I258" s="710">
        <v>45420</v>
      </c>
      <c r="J258" s="716"/>
      <c r="K258" s="716"/>
      <c r="L258" s="722" t="s">
        <v>7810</v>
      </c>
      <c r="M258" s="712">
        <v>400000</v>
      </c>
      <c r="N258" s="712"/>
      <c r="O258" s="714">
        <f t="shared" si="9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10">
        <v>45455</v>
      </c>
      <c r="B259" s="716"/>
      <c r="C259" s="716"/>
      <c r="D259" s="722" t="s">
        <v>7863</v>
      </c>
      <c r="E259" s="730">
        <v>200000</v>
      </c>
      <c r="F259" s="712"/>
      <c r="G259" s="714">
        <f t="shared" si="11"/>
        <v>9656431</v>
      </c>
      <c r="H259" s="725"/>
      <c r="I259" s="710">
        <v>45420</v>
      </c>
      <c r="J259" s="716"/>
      <c r="K259" s="716"/>
      <c r="L259" s="722" t="s">
        <v>7794</v>
      </c>
      <c r="M259" s="712">
        <v>750000</v>
      </c>
      <c r="N259" s="712"/>
      <c r="O259" s="714">
        <f t="shared" si="9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10">
        <v>45456</v>
      </c>
      <c r="B260" s="716"/>
      <c r="C260" s="716"/>
      <c r="D260" s="722" t="s">
        <v>7436</v>
      </c>
      <c r="E260" s="730">
        <v>54400</v>
      </c>
      <c r="F260" s="712"/>
      <c r="G260" s="714">
        <f t="shared" si="11"/>
        <v>9602031</v>
      </c>
      <c r="H260" s="725"/>
      <c r="I260" s="710">
        <v>45421</v>
      </c>
      <c r="J260" s="716"/>
      <c r="K260" s="716"/>
      <c r="L260" s="722" t="s">
        <v>7812</v>
      </c>
      <c r="M260" s="712">
        <v>530000</v>
      </c>
      <c r="N260" s="712"/>
      <c r="O260" s="714">
        <f t="shared" si="9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10">
        <v>45456</v>
      </c>
      <c r="B261" s="716"/>
      <c r="C261" s="716"/>
      <c r="D261" s="722" t="s">
        <v>7865</v>
      </c>
      <c r="E261" s="730">
        <v>500000</v>
      </c>
      <c r="F261" s="712"/>
      <c r="G261" s="714">
        <f t="shared" si="11"/>
        <v>9102031</v>
      </c>
      <c r="H261" s="725"/>
      <c r="I261" s="710">
        <v>45423</v>
      </c>
      <c r="J261" s="716"/>
      <c r="K261" s="716"/>
      <c r="L261" s="722" t="s">
        <v>7817</v>
      </c>
      <c r="M261" s="712">
        <v>57000</v>
      </c>
      <c r="N261" s="712"/>
      <c r="O261" s="714">
        <f t="shared" si="9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10">
        <v>45456</v>
      </c>
      <c r="B262" s="716"/>
      <c r="C262" s="716"/>
      <c r="D262" s="722" t="s">
        <v>7409</v>
      </c>
      <c r="E262" s="730">
        <v>185000</v>
      </c>
      <c r="F262" s="712"/>
      <c r="G262" s="714">
        <f t="shared" si="11"/>
        <v>8917031</v>
      </c>
      <c r="H262" s="725"/>
      <c r="I262" s="710">
        <v>45423</v>
      </c>
      <c r="J262" s="716"/>
      <c r="K262" s="716"/>
      <c r="L262" s="722" t="s">
        <v>7816</v>
      </c>
      <c r="M262" s="712">
        <v>84800</v>
      </c>
      <c r="N262" s="712"/>
      <c r="O262" s="714">
        <f t="shared" si="9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10">
        <v>45457</v>
      </c>
      <c r="B263" s="716"/>
      <c r="C263" s="716"/>
      <c r="D263" s="722" t="s">
        <v>7866</v>
      </c>
      <c r="E263" s="730">
        <v>40000</v>
      </c>
      <c r="F263" s="712"/>
      <c r="G263" s="714">
        <f t="shared" si="11"/>
        <v>8877031</v>
      </c>
      <c r="H263" s="725"/>
      <c r="I263" s="710">
        <v>45432</v>
      </c>
      <c r="J263" s="716"/>
      <c r="K263" s="716"/>
      <c r="L263" s="722" t="s">
        <v>7824</v>
      </c>
      <c r="M263" s="712"/>
      <c r="N263" s="712">
        <v>750000</v>
      </c>
      <c r="O263" s="714">
        <f t="shared" si="9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10">
        <v>45457</v>
      </c>
      <c r="B264" s="716"/>
      <c r="C264" s="716"/>
      <c r="D264" s="722" t="s">
        <v>7867</v>
      </c>
      <c r="E264" s="730">
        <v>215140</v>
      </c>
      <c r="F264" s="712"/>
      <c r="G264" s="714">
        <f t="shared" si="11"/>
        <v>8661891</v>
      </c>
      <c r="H264" s="725"/>
      <c r="I264" s="710">
        <v>45432</v>
      </c>
      <c r="J264" s="716"/>
      <c r="K264" s="716"/>
      <c r="L264" s="722" t="s">
        <v>7825</v>
      </c>
      <c r="M264" s="712">
        <v>174000</v>
      </c>
      <c r="N264" s="712"/>
      <c r="O264" s="714">
        <f t="shared" si="9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10">
        <v>45457</v>
      </c>
      <c r="B265" s="716"/>
      <c r="C265" s="716"/>
      <c r="D265" s="722" t="s">
        <v>7868</v>
      </c>
      <c r="E265" s="730">
        <v>30000</v>
      </c>
      <c r="F265" s="712"/>
      <c r="G265" s="714">
        <f t="shared" si="11"/>
        <v>8631891</v>
      </c>
      <c r="H265" s="725"/>
      <c r="I265" s="710">
        <v>45432</v>
      </c>
      <c r="J265" s="716"/>
      <c r="K265" s="716"/>
      <c r="L265" s="722" t="s">
        <v>7554</v>
      </c>
      <c r="M265" s="712">
        <v>30960</v>
      </c>
      <c r="N265" s="712"/>
      <c r="O265" s="714">
        <f t="shared" si="9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10">
        <v>45464</v>
      </c>
      <c r="B266" s="716"/>
      <c r="C266" s="716"/>
      <c r="D266" s="722" t="s">
        <v>7870</v>
      </c>
      <c r="E266" s="730">
        <v>200000</v>
      </c>
      <c r="F266" s="712"/>
      <c r="G266" s="714">
        <f t="shared" si="11"/>
        <v>8431891</v>
      </c>
      <c r="H266" s="725"/>
      <c r="I266" s="710">
        <v>45433</v>
      </c>
      <c r="J266" s="716"/>
      <c r="K266" s="716"/>
      <c r="L266" s="722" t="s">
        <v>7826</v>
      </c>
      <c r="M266" s="712">
        <v>151275</v>
      </c>
      <c r="N266" s="712"/>
      <c r="O266" s="714">
        <f t="shared" si="9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10">
        <v>45465</v>
      </c>
      <c r="B267" s="716"/>
      <c r="C267" s="716"/>
      <c r="D267" s="722" t="s">
        <v>7870</v>
      </c>
      <c r="E267" s="730">
        <v>100000</v>
      </c>
      <c r="F267" s="712"/>
      <c r="G267" s="714">
        <f t="shared" si="11"/>
        <v>8331891</v>
      </c>
      <c r="H267" s="725"/>
      <c r="I267" s="710">
        <v>45434</v>
      </c>
      <c r="J267" s="716"/>
      <c r="K267" s="716"/>
      <c r="L267" s="722" t="s">
        <v>7762</v>
      </c>
      <c r="M267" s="714">
        <v>350000</v>
      </c>
      <c r="N267" s="712"/>
      <c r="O267" s="714">
        <f t="shared" si="9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10">
        <v>45467</v>
      </c>
      <c r="B268" s="716"/>
      <c r="C268" s="716"/>
      <c r="D268" s="722" t="s">
        <v>7871</v>
      </c>
      <c r="E268" s="730">
        <v>210000</v>
      </c>
      <c r="F268" s="712"/>
      <c r="G268" s="714">
        <f t="shared" si="11"/>
        <v>8121891</v>
      </c>
      <c r="H268" s="725"/>
      <c r="I268" s="710">
        <v>45435</v>
      </c>
      <c r="J268" s="716"/>
      <c r="K268" s="716"/>
      <c r="L268" s="722" t="s">
        <v>7762</v>
      </c>
      <c r="M268" s="714">
        <v>100000</v>
      </c>
      <c r="N268" s="712"/>
      <c r="O268" s="714">
        <f t="shared" si="9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10">
        <v>45467</v>
      </c>
      <c r="B269" s="716"/>
      <c r="C269" s="716"/>
      <c r="D269" s="722" t="s">
        <v>7872</v>
      </c>
      <c r="E269" s="730">
        <v>474000</v>
      </c>
      <c r="F269" s="712"/>
      <c r="G269" s="714">
        <f t="shared" si="11"/>
        <v>7647891</v>
      </c>
      <c r="H269" s="725"/>
      <c r="I269" s="710">
        <v>45435</v>
      </c>
      <c r="J269" s="716"/>
      <c r="K269" s="716"/>
      <c r="L269" s="722" t="s">
        <v>7794</v>
      </c>
      <c r="M269" s="714">
        <v>20000</v>
      </c>
      <c r="N269" s="712"/>
      <c r="O269" s="714">
        <f t="shared" si="9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10">
        <v>45467</v>
      </c>
      <c r="B270" s="716"/>
      <c r="C270" s="716"/>
      <c r="D270" s="722" t="s">
        <v>7873</v>
      </c>
      <c r="E270" s="730">
        <v>100000</v>
      </c>
      <c r="F270" s="712"/>
      <c r="G270" s="714">
        <f t="shared" si="11"/>
        <v>7547891</v>
      </c>
      <c r="H270" s="725"/>
      <c r="I270" s="710">
        <v>45435</v>
      </c>
      <c r="J270" s="716"/>
      <c r="K270" s="716"/>
      <c r="L270" s="722" t="s">
        <v>7840</v>
      </c>
      <c r="M270" s="712"/>
      <c r="N270" s="712">
        <v>670318</v>
      </c>
      <c r="O270" s="714">
        <f t="shared" si="9"/>
        <v>596089.66999999993</v>
      </c>
      <c r="R270" s="569"/>
      <c r="S270" s="568"/>
      <c r="T270" s="339"/>
      <c r="U270" s="339"/>
      <c r="V270" s="507"/>
    </row>
    <row r="271" spans="1:22" s="14" customFormat="1" ht="24" x14ac:dyDescent="0.25">
      <c r="A271" s="710">
        <v>45468</v>
      </c>
      <c r="B271" s="716"/>
      <c r="C271" s="716"/>
      <c r="D271" s="722" t="s">
        <v>7874</v>
      </c>
      <c r="E271" s="730">
        <v>70000</v>
      </c>
      <c r="F271" s="712"/>
      <c r="G271" s="714">
        <f t="shared" si="11"/>
        <v>7477891</v>
      </c>
      <c r="H271" s="725"/>
      <c r="I271" s="710">
        <v>45435</v>
      </c>
      <c r="J271" s="716"/>
      <c r="K271" s="716"/>
      <c r="L271" s="722" t="s">
        <v>7638</v>
      </c>
      <c r="M271" s="712">
        <v>23000</v>
      </c>
      <c r="N271" s="712"/>
      <c r="O271" s="714">
        <f t="shared" si="9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10">
        <v>45468</v>
      </c>
      <c r="B272" s="716"/>
      <c r="C272" s="716"/>
      <c r="D272" s="722" t="s">
        <v>7873</v>
      </c>
      <c r="E272" s="730">
        <v>30000</v>
      </c>
      <c r="F272" s="712"/>
      <c r="G272" s="714">
        <f t="shared" si="11"/>
        <v>7447891</v>
      </c>
      <c r="H272" s="725"/>
      <c r="I272" s="710">
        <v>45435</v>
      </c>
      <c r="J272" s="716"/>
      <c r="K272" s="716"/>
      <c r="L272" s="724" t="s">
        <v>7197</v>
      </c>
      <c r="M272" s="719">
        <v>6700</v>
      </c>
      <c r="N272" s="712"/>
      <c r="O272" s="714">
        <f t="shared" si="9"/>
        <v>566389.66999999993</v>
      </c>
      <c r="R272" s="569"/>
      <c r="S272" s="568"/>
      <c r="T272" s="339"/>
      <c r="U272" s="339"/>
      <c r="V272" s="507"/>
    </row>
    <row r="273" spans="1:22" s="14" customFormat="1" ht="24" x14ac:dyDescent="0.25">
      <c r="A273" s="710">
        <v>45468</v>
      </c>
      <c r="B273" s="716"/>
      <c r="C273" s="716"/>
      <c r="D273" s="722" t="s">
        <v>7875</v>
      </c>
      <c r="E273" s="730">
        <v>187340</v>
      </c>
      <c r="F273" s="712"/>
      <c r="G273" s="714">
        <f t="shared" si="11"/>
        <v>7260551</v>
      </c>
      <c r="H273" s="725"/>
      <c r="I273" s="710">
        <v>45437</v>
      </c>
      <c r="J273" s="716"/>
      <c r="K273" s="716"/>
      <c r="L273" s="722" t="s">
        <v>7839</v>
      </c>
      <c r="M273" s="712">
        <v>57000</v>
      </c>
      <c r="N273" s="712"/>
      <c r="O273" s="714">
        <f t="shared" si="9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10">
        <v>45469</v>
      </c>
      <c r="B274" s="716"/>
      <c r="C274" s="716"/>
      <c r="D274" s="722" t="s">
        <v>7878</v>
      </c>
      <c r="E274" s="730">
        <v>60000</v>
      </c>
      <c r="F274" s="712"/>
      <c r="G274" s="714">
        <f t="shared" si="11"/>
        <v>7200551</v>
      </c>
      <c r="H274" s="725"/>
      <c r="I274" s="710">
        <v>45441</v>
      </c>
      <c r="J274" s="716"/>
      <c r="K274" s="716"/>
      <c r="L274" s="722" t="s">
        <v>7844</v>
      </c>
      <c r="M274" s="714">
        <v>50000</v>
      </c>
      <c r="N274" s="712"/>
      <c r="O274" s="714">
        <f t="shared" si="9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10">
        <v>45469</v>
      </c>
      <c r="B275" s="716"/>
      <c r="C275" s="716"/>
      <c r="D275" s="722" t="s">
        <v>7879</v>
      </c>
      <c r="E275" s="730">
        <v>44000</v>
      </c>
      <c r="F275" s="712"/>
      <c r="G275" s="714">
        <f t="shared" si="11"/>
        <v>7156551</v>
      </c>
      <c r="H275" s="725"/>
      <c r="I275" s="710">
        <v>45442</v>
      </c>
      <c r="J275" s="716"/>
      <c r="K275" s="716"/>
      <c r="L275" s="722" t="s">
        <v>7718</v>
      </c>
      <c r="M275" s="714">
        <v>18960</v>
      </c>
      <c r="N275" s="712"/>
      <c r="O275" s="714">
        <f t="shared" si="9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10">
        <v>45469</v>
      </c>
      <c r="B276" s="716"/>
      <c r="C276" s="716"/>
      <c r="D276" s="722" t="s">
        <v>7476</v>
      </c>
      <c r="E276" s="730">
        <v>500000</v>
      </c>
      <c r="F276" s="712"/>
      <c r="G276" s="714">
        <f t="shared" si="11"/>
        <v>6656551</v>
      </c>
      <c r="H276" s="725"/>
      <c r="I276" s="710">
        <v>45442</v>
      </c>
      <c r="J276" s="716"/>
      <c r="K276" s="716"/>
      <c r="L276" s="722" t="s">
        <v>7847</v>
      </c>
      <c r="M276" s="714">
        <v>10000</v>
      </c>
      <c r="N276" s="712"/>
      <c r="O276" s="714">
        <f t="shared" si="9"/>
        <v>430429.66999999993</v>
      </c>
      <c r="R276" s="569"/>
      <c r="S276" s="568"/>
      <c r="T276" s="339"/>
      <c r="U276" s="339"/>
      <c r="V276" s="507"/>
    </row>
    <row r="277" spans="1:22" s="14" customFormat="1" x14ac:dyDescent="0.25">
      <c r="A277" s="710">
        <v>45469</v>
      </c>
      <c r="B277" s="716"/>
      <c r="C277" s="716"/>
      <c r="D277" s="722" t="s">
        <v>7880</v>
      </c>
      <c r="E277" s="712"/>
      <c r="F277" s="712">
        <v>2497821</v>
      </c>
      <c r="G277" s="714">
        <f t="shared" si="11"/>
        <v>9154372</v>
      </c>
      <c r="H277" s="725"/>
      <c r="I277" s="710">
        <v>45445</v>
      </c>
      <c r="J277" s="716"/>
      <c r="K277" s="716"/>
      <c r="L277" s="722" t="s">
        <v>7852</v>
      </c>
      <c r="M277" s="714">
        <v>40000</v>
      </c>
      <c r="N277" s="712"/>
      <c r="O277" s="714">
        <f t="shared" si="9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10">
        <v>45470</v>
      </c>
      <c r="B278" s="716"/>
      <c r="C278" s="716"/>
      <c r="D278" s="722" t="s">
        <v>7873</v>
      </c>
      <c r="E278" s="730">
        <v>30000</v>
      </c>
      <c r="F278" s="712"/>
      <c r="G278" s="714">
        <f t="shared" si="11"/>
        <v>9124372</v>
      </c>
      <c r="H278" s="725"/>
      <c r="I278" s="710">
        <v>45447</v>
      </c>
      <c r="J278" s="716"/>
      <c r="K278" s="716"/>
      <c r="L278" s="722" t="s">
        <v>7854</v>
      </c>
      <c r="M278" s="714">
        <v>132500</v>
      </c>
      <c r="N278" s="712"/>
      <c r="O278" s="714">
        <f t="shared" si="9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5">
      <c r="A279" s="710">
        <v>45470</v>
      </c>
      <c r="B279" s="716"/>
      <c r="C279" s="716"/>
      <c r="D279" s="724" t="s">
        <v>7197</v>
      </c>
      <c r="E279" s="730">
        <v>24978</v>
      </c>
      <c r="F279" s="712"/>
      <c r="G279" s="714">
        <f t="shared" si="11"/>
        <v>9099394</v>
      </c>
      <c r="H279" s="725"/>
      <c r="I279" s="710">
        <v>45451</v>
      </c>
      <c r="J279" s="716"/>
      <c r="K279" s="716"/>
      <c r="L279" s="722" t="s">
        <v>7856</v>
      </c>
      <c r="M279" s="714">
        <v>83000</v>
      </c>
      <c r="N279" s="712"/>
      <c r="O279" s="714">
        <f t="shared" si="9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5">
      <c r="A280" s="710">
        <v>45471</v>
      </c>
      <c r="B280" s="716"/>
      <c r="C280" s="716"/>
      <c r="D280" s="722" t="s">
        <v>7858</v>
      </c>
      <c r="E280" s="730">
        <v>500000</v>
      </c>
      <c r="F280" s="712"/>
      <c r="G280" s="714">
        <f t="shared" si="11"/>
        <v>8599394</v>
      </c>
      <c r="H280" s="725"/>
      <c r="I280" s="710">
        <v>45453</v>
      </c>
      <c r="J280" s="716"/>
      <c r="K280" s="716"/>
      <c r="L280" s="722" t="s">
        <v>7718</v>
      </c>
      <c r="M280" s="714">
        <v>10200</v>
      </c>
      <c r="N280" s="712"/>
      <c r="O280" s="714">
        <f t="shared" si="9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10">
        <v>45471</v>
      </c>
      <c r="B281" s="716"/>
      <c r="C281" s="716"/>
      <c r="D281" s="722" t="s">
        <v>7882</v>
      </c>
      <c r="E281" s="730">
        <v>175760</v>
      </c>
      <c r="F281" s="712"/>
      <c r="G281" s="714">
        <f t="shared" si="11"/>
        <v>8423634</v>
      </c>
      <c r="H281" s="725"/>
      <c r="I281" s="710">
        <v>45453</v>
      </c>
      <c r="J281" s="716"/>
      <c r="K281" s="716"/>
      <c r="L281" s="722" t="s">
        <v>7857</v>
      </c>
      <c r="M281" s="714">
        <v>40000</v>
      </c>
      <c r="N281" s="712"/>
      <c r="O281" s="714">
        <f t="shared" si="9"/>
        <v>124729.66999999993</v>
      </c>
      <c r="R281" s="569"/>
      <c r="S281" s="568"/>
      <c r="T281" s="339"/>
      <c r="U281" s="339"/>
      <c r="V281" s="507"/>
    </row>
    <row r="282" spans="1:22" s="14" customFormat="1" ht="24" x14ac:dyDescent="0.25">
      <c r="A282" s="710">
        <v>45471</v>
      </c>
      <c r="B282" s="716"/>
      <c r="C282" s="716"/>
      <c r="D282" s="722" t="s">
        <v>7884</v>
      </c>
      <c r="E282" s="730">
        <v>22500</v>
      </c>
      <c r="F282" s="712"/>
      <c r="G282" s="714">
        <f t="shared" si="11"/>
        <v>8401134</v>
      </c>
      <c r="H282" s="725"/>
      <c r="I282" s="710">
        <v>45455</v>
      </c>
      <c r="J282" s="716"/>
      <c r="K282" s="716"/>
      <c r="L282" s="722" t="s">
        <v>7864</v>
      </c>
      <c r="M282" s="714">
        <v>80000</v>
      </c>
      <c r="N282" s="712"/>
      <c r="O282" s="714">
        <f t="shared" si="9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10">
        <v>45471</v>
      </c>
      <c r="B283" s="716"/>
      <c r="C283" s="716"/>
      <c r="D283" s="722" t="s">
        <v>7867</v>
      </c>
      <c r="E283" s="730">
        <v>83500</v>
      </c>
      <c r="F283" s="712"/>
      <c r="G283" s="714">
        <f t="shared" si="11"/>
        <v>8317634</v>
      </c>
      <c r="H283" s="725"/>
      <c r="I283" s="710">
        <v>45469</v>
      </c>
      <c r="J283" s="716"/>
      <c r="K283" s="716"/>
      <c r="L283" s="722" t="s">
        <v>7881</v>
      </c>
      <c r="M283" s="714"/>
      <c r="N283" s="739">
        <v>6619389</v>
      </c>
      <c r="O283" s="714">
        <f t="shared" si="9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10">
        <v>45471</v>
      </c>
      <c r="B284" s="716"/>
      <c r="C284" s="716"/>
      <c r="D284" s="722" t="s">
        <v>7733</v>
      </c>
      <c r="E284" s="730">
        <v>500000</v>
      </c>
      <c r="F284" s="712"/>
      <c r="G284" s="714">
        <f t="shared" si="11"/>
        <v>7817634</v>
      </c>
      <c r="H284" s="725"/>
      <c r="I284" s="710">
        <v>45471</v>
      </c>
      <c r="J284" s="716"/>
      <c r="K284" s="716"/>
      <c r="L284" s="722" t="s">
        <v>7883</v>
      </c>
      <c r="M284" s="714">
        <v>100000</v>
      </c>
      <c r="N284" s="712"/>
      <c r="O284" s="714">
        <f t="shared" si="9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10">
        <v>45472</v>
      </c>
      <c r="B285" s="716"/>
      <c r="C285" s="716"/>
      <c r="D285" s="722" t="s">
        <v>7873</v>
      </c>
      <c r="E285" s="730">
        <v>25000</v>
      </c>
      <c r="F285" s="712"/>
      <c r="G285" s="714">
        <f t="shared" si="11"/>
        <v>7792634</v>
      </c>
      <c r="H285" s="725"/>
      <c r="I285" s="710">
        <v>45471</v>
      </c>
      <c r="J285" s="716"/>
      <c r="K285" s="716"/>
      <c r="L285" s="724" t="s">
        <v>7197</v>
      </c>
      <c r="M285" s="750">
        <v>66000</v>
      </c>
      <c r="N285" s="712"/>
      <c r="O285" s="714">
        <f t="shared" si="9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10">
        <v>45472</v>
      </c>
      <c r="B286" s="716"/>
      <c r="C286" s="716"/>
      <c r="D286" s="722" t="s">
        <v>7885</v>
      </c>
      <c r="E286" s="730">
        <v>300000</v>
      </c>
      <c r="F286" s="712"/>
      <c r="G286" s="714">
        <f t="shared" si="11"/>
        <v>7492634</v>
      </c>
      <c r="H286" s="725"/>
      <c r="I286" s="710">
        <v>45472</v>
      </c>
      <c r="J286" s="716"/>
      <c r="K286" s="716"/>
      <c r="L286" s="722" t="s">
        <v>7890</v>
      </c>
      <c r="M286" s="714">
        <v>50000</v>
      </c>
      <c r="N286" s="712"/>
      <c r="O286" s="714">
        <f t="shared" si="9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10">
        <v>45472</v>
      </c>
      <c r="B287" s="716"/>
      <c r="C287" s="716"/>
      <c r="D287" s="722" t="s">
        <v>7472</v>
      </c>
      <c r="E287" s="712"/>
      <c r="F287" s="712">
        <v>10400000</v>
      </c>
      <c r="G287" s="714">
        <f t="shared" si="11"/>
        <v>17892634</v>
      </c>
      <c r="H287" s="725"/>
      <c r="I287" s="710">
        <v>45472</v>
      </c>
      <c r="J287" s="716"/>
      <c r="K287" s="716"/>
      <c r="L287" s="722" t="s">
        <v>7522</v>
      </c>
      <c r="M287" s="714"/>
      <c r="N287" s="712">
        <v>1421846</v>
      </c>
      <c r="O287" s="714">
        <f t="shared" si="9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5">
      <c r="A288" s="710">
        <v>45472</v>
      </c>
      <c r="B288" s="716"/>
      <c r="C288" s="716"/>
      <c r="D288" s="724" t="s">
        <v>7197</v>
      </c>
      <c r="E288" s="730">
        <v>104000</v>
      </c>
      <c r="F288" s="712"/>
      <c r="G288" s="714">
        <f t="shared" si="11"/>
        <v>17788634</v>
      </c>
      <c r="H288" s="725"/>
      <c r="I288" s="710">
        <v>45472</v>
      </c>
      <c r="J288" s="716"/>
      <c r="K288" s="716"/>
      <c r="L288" s="724" t="s">
        <v>7197</v>
      </c>
      <c r="M288" s="750">
        <v>14000</v>
      </c>
      <c r="N288" s="712"/>
      <c r="O288" s="714">
        <f t="shared" si="9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10">
        <v>45474</v>
      </c>
      <c r="B289" s="716"/>
      <c r="C289" s="716"/>
      <c r="D289" s="722" t="s">
        <v>7859</v>
      </c>
      <c r="E289" s="730">
        <v>443500</v>
      </c>
      <c r="F289" s="712"/>
      <c r="G289" s="714">
        <f t="shared" si="11"/>
        <v>17345134</v>
      </c>
      <c r="H289" s="725"/>
      <c r="I289" s="710">
        <v>45472</v>
      </c>
      <c r="J289" s="716"/>
      <c r="K289" s="716"/>
      <c r="L289" s="722" t="s">
        <v>7891</v>
      </c>
      <c r="M289" s="714">
        <v>40000</v>
      </c>
      <c r="N289" s="712"/>
      <c r="O289" s="714">
        <f t="shared" si="9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10">
        <v>45474</v>
      </c>
      <c r="B290" s="716"/>
      <c r="C290" s="716"/>
      <c r="D290" s="722" t="s">
        <v>7893</v>
      </c>
      <c r="E290" s="730">
        <v>400000</v>
      </c>
      <c r="F290" s="712"/>
      <c r="G290" s="714">
        <f t="shared" si="11"/>
        <v>16945134</v>
      </c>
      <c r="H290" s="725"/>
      <c r="I290" s="710">
        <v>45472</v>
      </c>
      <c r="J290" s="716"/>
      <c r="K290" s="716"/>
      <c r="L290" s="722" t="s">
        <v>7892</v>
      </c>
      <c r="M290" s="714">
        <v>10000</v>
      </c>
      <c r="N290" s="712"/>
      <c r="O290" s="714">
        <f t="shared" si="9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10">
        <v>45474</v>
      </c>
      <c r="B291" s="716"/>
      <c r="C291" s="716"/>
      <c r="D291" s="722" t="s">
        <v>7894</v>
      </c>
      <c r="E291" s="730">
        <v>450000</v>
      </c>
      <c r="F291" s="712"/>
      <c r="G291" s="714">
        <f t="shared" si="11"/>
        <v>16495134</v>
      </c>
      <c r="H291" s="725"/>
      <c r="I291" s="710">
        <v>45474</v>
      </c>
      <c r="J291" s="716"/>
      <c r="K291" s="716"/>
      <c r="L291" s="722" t="s">
        <v>7913</v>
      </c>
      <c r="M291" s="714">
        <v>100000</v>
      </c>
      <c r="N291" s="712"/>
      <c r="O291" s="714">
        <f t="shared" si="9"/>
        <v>7705964.6699999999</v>
      </c>
      <c r="R291" s="569"/>
      <c r="S291" s="568"/>
      <c r="T291" s="339"/>
      <c r="U291" s="339"/>
      <c r="V291" s="507"/>
    </row>
    <row r="292" spans="1:22" s="14" customFormat="1" x14ac:dyDescent="0.25">
      <c r="A292" s="710">
        <v>45475</v>
      </c>
      <c r="B292" s="716"/>
      <c r="C292" s="716"/>
      <c r="D292" s="722" t="s">
        <v>7898</v>
      </c>
      <c r="E292" s="730">
        <v>500000</v>
      </c>
      <c r="F292" s="712"/>
      <c r="G292" s="714">
        <f t="shared" si="11"/>
        <v>15995134</v>
      </c>
      <c r="H292" s="725"/>
      <c r="I292" s="710">
        <v>45474</v>
      </c>
      <c r="J292" s="716"/>
      <c r="K292" s="716"/>
      <c r="L292" s="722" t="s">
        <v>7726</v>
      </c>
      <c r="M292" s="714">
        <v>1300000</v>
      </c>
      <c r="N292" s="712"/>
      <c r="O292" s="714">
        <f t="shared" si="9"/>
        <v>6405964.6699999999</v>
      </c>
      <c r="R292" s="569"/>
      <c r="S292" s="568"/>
      <c r="T292" s="339"/>
      <c r="U292" s="339"/>
      <c r="V292" s="507"/>
    </row>
    <row r="293" spans="1:22" s="14" customFormat="1" x14ac:dyDescent="0.25">
      <c r="A293" s="710">
        <v>45475</v>
      </c>
      <c r="B293" s="716"/>
      <c r="C293" s="716"/>
      <c r="D293" s="722" t="s">
        <v>7899</v>
      </c>
      <c r="E293" s="730">
        <v>350000</v>
      </c>
      <c r="F293" s="712"/>
      <c r="G293" s="714">
        <f t="shared" si="11"/>
        <v>15645134</v>
      </c>
      <c r="H293" s="725"/>
      <c r="I293" s="710">
        <v>45474</v>
      </c>
      <c r="J293" s="716"/>
      <c r="K293" s="716"/>
      <c r="L293" s="722" t="s">
        <v>7912</v>
      </c>
      <c r="M293" s="714">
        <v>1500000</v>
      </c>
      <c r="N293" s="712"/>
      <c r="O293" s="714">
        <f t="shared" si="9"/>
        <v>4905964.67</v>
      </c>
      <c r="R293" s="569"/>
      <c r="S293" s="568"/>
      <c r="T293" s="339"/>
      <c r="U293" s="339"/>
      <c r="V293" s="507"/>
    </row>
    <row r="294" spans="1:22" s="14" customFormat="1" x14ac:dyDescent="0.25">
      <c r="A294" s="710">
        <v>45475</v>
      </c>
      <c r="B294" s="716"/>
      <c r="C294" s="716"/>
      <c r="D294" s="722" t="s">
        <v>7510</v>
      </c>
      <c r="E294" s="730">
        <v>800000</v>
      </c>
      <c r="F294" s="712"/>
      <c r="G294" s="714">
        <f t="shared" si="11"/>
        <v>14845134</v>
      </c>
      <c r="H294" s="725"/>
      <c r="I294" s="710">
        <v>45475</v>
      </c>
      <c r="J294" s="716"/>
      <c r="K294" s="716"/>
      <c r="L294" s="722" t="s">
        <v>7900</v>
      </c>
      <c r="M294" s="714">
        <v>25000</v>
      </c>
      <c r="N294" s="712"/>
      <c r="O294" s="714">
        <f t="shared" si="9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10">
        <v>45475</v>
      </c>
      <c r="B295" s="716"/>
      <c r="C295" s="716"/>
      <c r="D295" s="722" t="s">
        <v>7903</v>
      </c>
      <c r="E295" s="730">
        <v>4500</v>
      </c>
      <c r="F295" s="712"/>
      <c r="G295" s="714">
        <f t="shared" si="11"/>
        <v>14840634</v>
      </c>
      <c r="H295" s="725"/>
      <c r="I295" s="710">
        <v>45475</v>
      </c>
      <c r="J295" s="716"/>
      <c r="K295" s="716"/>
      <c r="L295" s="722" t="s">
        <v>7901</v>
      </c>
      <c r="M295" s="714">
        <v>30000</v>
      </c>
      <c r="N295" s="712"/>
      <c r="O295" s="714">
        <f t="shared" si="9"/>
        <v>4850964.67</v>
      </c>
      <c r="R295" s="569"/>
      <c r="S295" s="568"/>
      <c r="T295" s="339"/>
      <c r="U295" s="339"/>
      <c r="V295" s="507"/>
    </row>
    <row r="296" spans="1:22" s="14" customFormat="1" ht="24" x14ac:dyDescent="0.25">
      <c r="A296" s="710">
        <v>45477</v>
      </c>
      <c r="B296" s="716"/>
      <c r="C296" s="716"/>
      <c r="D296" s="722" t="s">
        <v>7874</v>
      </c>
      <c r="E296" s="730">
        <v>75750</v>
      </c>
      <c r="F296" s="712"/>
      <c r="G296" s="714">
        <f t="shared" si="11"/>
        <v>14764884</v>
      </c>
      <c r="H296" s="725"/>
      <c r="I296" s="710">
        <v>45476</v>
      </c>
      <c r="J296" s="716"/>
      <c r="K296" s="716"/>
      <c r="L296" s="722" t="s">
        <v>7902</v>
      </c>
      <c r="M296" s="714">
        <v>150000</v>
      </c>
      <c r="N296" s="712"/>
      <c r="O296" s="714">
        <f t="shared" si="9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10">
        <v>45477</v>
      </c>
      <c r="B297" s="716"/>
      <c r="C297" s="716"/>
      <c r="D297" s="722" t="s">
        <v>7510</v>
      </c>
      <c r="E297" s="730">
        <v>1000000</v>
      </c>
      <c r="F297" s="712"/>
      <c r="G297" s="714">
        <f t="shared" si="11"/>
        <v>13764884</v>
      </c>
      <c r="H297" s="725"/>
      <c r="I297" s="710">
        <v>45476</v>
      </c>
      <c r="J297" s="716"/>
      <c r="K297" s="716"/>
      <c r="L297" s="722" t="s">
        <v>7904</v>
      </c>
      <c r="M297" s="714">
        <v>98000</v>
      </c>
      <c r="N297" s="712"/>
      <c r="O297" s="714">
        <f t="shared" si="9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10">
        <v>45478</v>
      </c>
      <c r="B298" s="716"/>
      <c r="C298" s="716"/>
      <c r="D298" s="722" t="s">
        <v>7873</v>
      </c>
      <c r="E298" s="730">
        <v>50000</v>
      </c>
      <c r="F298" s="712"/>
      <c r="G298" s="714">
        <f t="shared" si="11"/>
        <v>13714884</v>
      </c>
      <c r="H298" s="725"/>
      <c r="I298" s="710">
        <v>45476</v>
      </c>
      <c r="J298" s="716"/>
      <c r="K298" s="716"/>
      <c r="L298" s="722" t="s">
        <v>7905</v>
      </c>
      <c r="M298" s="714">
        <v>105000</v>
      </c>
      <c r="N298" s="712"/>
      <c r="O298" s="714">
        <f t="shared" si="9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10">
        <v>45478</v>
      </c>
      <c r="B299" s="716"/>
      <c r="C299" s="716"/>
      <c r="D299" s="722" t="s">
        <v>7379</v>
      </c>
      <c r="E299" s="730">
        <v>1175000</v>
      </c>
      <c r="F299" s="712"/>
      <c r="G299" s="714">
        <f t="shared" si="11"/>
        <v>12539884</v>
      </c>
      <c r="H299" s="725"/>
      <c r="I299" s="710">
        <v>45477</v>
      </c>
      <c r="J299" s="716"/>
      <c r="K299" s="716"/>
      <c r="L299" s="722" t="s">
        <v>7906</v>
      </c>
      <c r="M299" s="714">
        <v>500000</v>
      </c>
      <c r="N299" s="712"/>
      <c r="O299" s="714">
        <f t="shared" si="9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10">
        <v>45481</v>
      </c>
      <c r="B300" s="716"/>
      <c r="C300" s="716"/>
      <c r="D300" s="722" t="s">
        <v>7873</v>
      </c>
      <c r="E300" s="730">
        <v>45000</v>
      </c>
      <c r="F300" s="712"/>
      <c r="G300" s="714">
        <f t="shared" si="11"/>
        <v>12494884</v>
      </c>
      <c r="H300" s="725"/>
      <c r="I300" s="710">
        <v>45477</v>
      </c>
      <c r="J300" s="716"/>
      <c r="K300" s="716"/>
      <c r="L300" s="722" t="s">
        <v>7907</v>
      </c>
      <c r="M300" s="714">
        <v>200000</v>
      </c>
      <c r="N300" s="712"/>
      <c r="O300" s="714">
        <f t="shared" si="9"/>
        <v>3797964.67</v>
      </c>
      <c r="R300" s="569"/>
      <c r="S300" s="568"/>
      <c r="T300" s="339"/>
      <c r="U300" s="339"/>
      <c r="V300" s="507"/>
    </row>
    <row r="301" spans="1:22" s="14" customFormat="1" ht="24" x14ac:dyDescent="0.25">
      <c r="A301" s="710">
        <v>45481</v>
      </c>
      <c r="B301" s="716"/>
      <c r="C301" s="716"/>
      <c r="D301" s="722" t="s">
        <v>7917</v>
      </c>
      <c r="E301" s="730">
        <v>105000</v>
      </c>
      <c r="F301" s="712"/>
      <c r="G301" s="714">
        <f t="shared" si="11"/>
        <v>12389884</v>
      </c>
      <c r="H301" s="725"/>
      <c r="I301" s="710">
        <v>45478</v>
      </c>
      <c r="J301" s="716"/>
      <c r="K301" s="716"/>
      <c r="L301" s="722" t="s">
        <v>7906</v>
      </c>
      <c r="M301" s="714">
        <v>300000</v>
      </c>
      <c r="N301" s="712"/>
      <c r="O301" s="714">
        <f t="shared" si="9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10">
        <v>45482</v>
      </c>
      <c r="B302" s="716"/>
      <c r="C302" s="716"/>
      <c r="D302" s="722" t="s">
        <v>7919</v>
      </c>
      <c r="E302" s="730">
        <v>98400</v>
      </c>
      <c r="F302" s="712"/>
      <c r="G302" s="714">
        <f t="shared" si="11"/>
        <v>12291484</v>
      </c>
      <c r="H302" s="725"/>
      <c r="I302" s="710">
        <v>45478</v>
      </c>
      <c r="J302" s="716"/>
      <c r="K302" s="716"/>
      <c r="L302" s="722" t="s">
        <v>7906</v>
      </c>
      <c r="M302" s="714">
        <v>100000</v>
      </c>
      <c r="N302" s="712"/>
      <c r="O302" s="714">
        <f t="shared" ref="O302:O391" si="12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10">
        <v>45483</v>
      </c>
      <c r="B303" s="716"/>
      <c r="C303" s="716"/>
      <c r="D303" s="722" t="s">
        <v>7873</v>
      </c>
      <c r="E303" s="730">
        <v>100000</v>
      </c>
      <c r="F303" s="712"/>
      <c r="G303" s="714">
        <f t="shared" si="11"/>
        <v>12191484</v>
      </c>
      <c r="H303" s="725"/>
      <c r="I303" s="710">
        <v>45478</v>
      </c>
      <c r="J303" s="716"/>
      <c r="K303" s="716"/>
      <c r="L303" s="722" t="s">
        <v>7908</v>
      </c>
      <c r="M303" s="714">
        <v>200000</v>
      </c>
      <c r="N303" s="712"/>
      <c r="O303" s="714">
        <f t="shared" si="12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10">
        <v>45483</v>
      </c>
      <c r="B304" s="716"/>
      <c r="C304" s="716"/>
      <c r="D304" s="722" t="s">
        <v>7921</v>
      </c>
      <c r="E304" s="730">
        <v>34140</v>
      </c>
      <c r="F304" s="712"/>
      <c r="G304" s="714">
        <f t="shared" si="11"/>
        <v>12157344</v>
      </c>
      <c r="H304" s="725"/>
      <c r="I304" s="710">
        <v>45478</v>
      </c>
      <c r="J304" s="716"/>
      <c r="K304" s="716"/>
      <c r="L304" s="722" t="s">
        <v>7909</v>
      </c>
      <c r="M304" s="714">
        <v>115000</v>
      </c>
      <c r="N304" s="712"/>
      <c r="O304" s="714">
        <f t="shared" si="12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10">
        <v>45485</v>
      </c>
      <c r="B305" s="716"/>
      <c r="C305" s="716"/>
      <c r="D305" s="722" t="s">
        <v>7871</v>
      </c>
      <c r="E305" s="730">
        <v>105000</v>
      </c>
      <c r="F305" s="712"/>
      <c r="G305" s="714">
        <f t="shared" si="11"/>
        <v>12052344</v>
      </c>
      <c r="H305" s="725"/>
      <c r="I305" s="710">
        <v>45480</v>
      </c>
      <c r="J305" s="716"/>
      <c r="K305" s="716"/>
      <c r="L305" s="722" t="s">
        <v>7910</v>
      </c>
      <c r="M305" s="714">
        <v>949640</v>
      </c>
      <c r="N305" s="712"/>
      <c r="O305" s="714">
        <f t="shared" si="12"/>
        <v>2133324.67</v>
      </c>
      <c r="R305" s="569"/>
      <c r="S305" s="568"/>
      <c r="T305" s="339"/>
      <c r="U305" s="339"/>
      <c r="V305" s="507"/>
    </row>
    <row r="306" spans="1:22" s="14" customFormat="1" ht="24" x14ac:dyDescent="0.25">
      <c r="A306" s="710">
        <v>45485</v>
      </c>
      <c r="B306" s="716"/>
      <c r="C306" s="716"/>
      <c r="D306" s="722" t="s">
        <v>7874</v>
      </c>
      <c r="E306" s="730">
        <v>100000</v>
      </c>
      <c r="F306" s="712"/>
      <c r="G306" s="714">
        <f t="shared" si="11"/>
        <v>11952344</v>
      </c>
      <c r="H306" s="725"/>
      <c r="I306" s="710">
        <v>45481</v>
      </c>
      <c r="J306" s="716"/>
      <c r="K306" s="716"/>
      <c r="L306" s="722" t="s">
        <v>7916</v>
      </c>
      <c r="M306" s="714">
        <v>14500</v>
      </c>
      <c r="N306" s="712"/>
      <c r="O306" s="714">
        <f t="shared" si="12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10">
        <v>45485</v>
      </c>
      <c r="B307" s="716"/>
      <c r="C307" s="716"/>
      <c r="D307" s="722" t="s">
        <v>7924</v>
      </c>
      <c r="E307" s="730">
        <v>1000000</v>
      </c>
      <c r="F307" s="712"/>
      <c r="G307" s="714">
        <f t="shared" si="11"/>
        <v>10952344</v>
      </c>
      <c r="H307" s="725"/>
      <c r="I307" s="710">
        <v>45481</v>
      </c>
      <c r="J307" s="716"/>
      <c r="K307" s="716"/>
      <c r="L307" s="722" t="s">
        <v>7769</v>
      </c>
      <c r="M307" s="714"/>
      <c r="N307" s="712">
        <v>1793332</v>
      </c>
      <c r="O307" s="714">
        <f t="shared" si="12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10">
        <v>45486</v>
      </c>
      <c r="B308" s="716"/>
      <c r="C308" s="716"/>
      <c r="D308" s="722" t="s">
        <v>7926</v>
      </c>
      <c r="E308" s="730">
        <v>252500</v>
      </c>
      <c r="F308" s="712"/>
      <c r="G308" s="714">
        <f t="shared" si="11"/>
        <v>10699844</v>
      </c>
      <c r="H308" s="725"/>
      <c r="I308" s="710">
        <v>45481</v>
      </c>
      <c r="J308" s="716"/>
      <c r="K308" s="716"/>
      <c r="L308" s="724" t="s">
        <v>7197</v>
      </c>
      <c r="M308" s="750">
        <v>17000</v>
      </c>
      <c r="N308" s="712"/>
      <c r="O308" s="714">
        <f t="shared" si="12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10">
        <v>45486</v>
      </c>
      <c r="B309" s="716"/>
      <c r="C309" s="716"/>
      <c r="D309" s="722" t="s">
        <v>7873</v>
      </c>
      <c r="E309" s="730">
        <v>50000</v>
      </c>
      <c r="F309" s="712"/>
      <c r="G309" s="714">
        <f t="shared" si="11"/>
        <v>10649844</v>
      </c>
      <c r="H309" s="725"/>
      <c r="I309" s="710">
        <v>45482</v>
      </c>
      <c r="J309" s="716"/>
      <c r="K309" s="716"/>
      <c r="L309" s="722" t="s">
        <v>7918</v>
      </c>
      <c r="M309" s="714">
        <v>25000</v>
      </c>
      <c r="N309" s="712"/>
      <c r="O309" s="714">
        <f t="shared" si="12"/>
        <v>3870156.67</v>
      </c>
      <c r="R309" s="569"/>
      <c r="S309" s="568"/>
      <c r="T309" s="339"/>
      <c r="U309" s="339"/>
      <c r="V309" s="507"/>
    </row>
    <row r="310" spans="1:22" s="14" customFormat="1" x14ac:dyDescent="0.25">
      <c r="A310" s="710">
        <v>45486</v>
      </c>
      <c r="B310" s="716"/>
      <c r="C310" s="716"/>
      <c r="D310" s="722" t="s">
        <v>7927</v>
      </c>
      <c r="E310" s="730">
        <v>50000</v>
      </c>
      <c r="F310" s="712"/>
      <c r="G310" s="714">
        <f t="shared" si="11"/>
        <v>10599844</v>
      </c>
      <c r="H310" s="725"/>
      <c r="I310" s="710">
        <v>45483</v>
      </c>
      <c r="J310" s="716"/>
      <c r="K310" s="716"/>
      <c r="L310" s="722" t="s">
        <v>7922</v>
      </c>
      <c r="M310" s="714">
        <v>145000</v>
      </c>
      <c r="N310" s="712"/>
      <c r="O310" s="714">
        <f t="shared" si="12"/>
        <v>3725156.67</v>
      </c>
      <c r="R310" s="569"/>
      <c r="S310" s="568"/>
      <c r="T310" s="339"/>
      <c r="U310" s="339"/>
      <c r="V310" s="507"/>
    </row>
    <row r="311" spans="1:22" s="14" customFormat="1" x14ac:dyDescent="0.25">
      <c r="A311" s="710">
        <v>45495</v>
      </c>
      <c r="B311" s="716"/>
      <c r="C311" s="716"/>
      <c r="D311" s="722" t="s">
        <v>7510</v>
      </c>
      <c r="E311" s="730">
        <v>1000000</v>
      </c>
      <c r="F311" s="712"/>
      <c r="G311" s="714">
        <f t="shared" si="11"/>
        <v>9599844</v>
      </c>
      <c r="H311" s="725"/>
      <c r="I311" s="710">
        <v>45484</v>
      </c>
      <c r="J311" s="716"/>
      <c r="K311" s="716"/>
      <c r="L311" s="722" t="s">
        <v>7923</v>
      </c>
      <c r="M311" s="714">
        <v>214000</v>
      </c>
      <c r="N311" s="712"/>
      <c r="O311" s="714">
        <f t="shared" si="12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10">
        <v>45497</v>
      </c>
      <c r="B312" s="716"/>
      <c r="C312" s="716"/>
      <c r="D312" s="722" t="s">
        <v>7379</v>
      </c>
      <c r="E312" s="730">
        <v>1147000</v>
      </c>
      <c r="F312" s="712"/>
      <c r="G312" s="714">
        <f t="shared" si="11"/>
        <v>8452844</v>
      </c>
      <c r="H312" s="725"/>
      <c r="I312" s="710">
        <v>45485</v>
      </c>
      <c r="J312" s="716"/>
      <c r="K312" s="716"/>
      <c r="L312" s="722" t="s">
        <v>7905</v>
      </c>
      <c r="M312" s="714">
        <v>100000</v>
      </c>
      <c r="N312" s="712"/>
      <c r="O312" s="714">
        <f t="shared" si="12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10">
        <v>45497</v>
      </c>
      <c r="B313" s="716"/>
      <c r="C313" s="716"/>
      <c r="D313" s="722" t="s">
        <v>7871</v>
      </c>
      <c r="E313" s="712">
        <v>105000</v>
      </c>
      <c r="F313" s="712"/>
      <c r="G313" s="714">
        <f t="shared" si="11"/>
        <v>8347844</v>
      </c>
      <c r="H313" s="725"/>
      <c r="I313" s="710">
        <v>45486</v>
      </c>
      <c r="J313" s="716"/>
      <c r="K313" s="716"/>
      <c r="L313" s="722" t="s">
        <v>7616</v>
      </c>
      <c r="M313" s="714">
        <v>85000</v>
      </c>
      <c r="N313" s="712"/>
      <c r="O313" s="714">
        <f t="shared" si="12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10">
        <v>45500</v>
      </c>
      <c r="B314" s="716"/>
      <c r="C314" s="716"/>
      <c r="D314" s="722" t="s">
        <v>7960</v>
      </c>
      <c r="E314" s="712">
        <v>600000</v>
      </c>
      <c r="F314" s="712"/>
      <c r="G314" s="714">
        <f t="shared" si="11"/>
        <v>7747844</v>
      </c>
      <c r="H314" s="725"/>
      <c r="I314" s="710">
        <v>45486</v>
      </c>
      <c r="J314" s="716"/>
      <c r="K314" s="716"/>
      <c r="L314" s="722" t="s">
        <v>7925</v>
      </c>
      <c r="M314" s="714">
        <v>75000</v>
      </c>
      <c r="N314" s="712"/>
      <c r="O314" s="714">
        <f t="shared" si="12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10">
        <v>45502</v>
      </c>
      <c r="B315" s="716"/>
      <c r="C315" s="716"/>
      <c r="D315" s="722" t="s">
        <v>7873</v>
      </c>
      <c r="E315" s="712">
        <v>50000</v>
      </c>
      <c r="F315" s="712"/>
      <c r="G315" s="714">
        <f t="shared" si="11"/>
        <v>7697844</v>
      </c>
      <c r="H315" s="725"/>
      <c r="I315" s="710">
        <v>45486</v>
      </c>
      <c r="J315" s="716"/>
      <c r="K315" s="716"/>
      <c r="L315" s="722" t="s">
        <v>7930</v>
      </c>
      <c r="M315" s="714">
        <v>90000</v>
      </c>
      <c r="N315" s="712"/>
      <c r="O315" s="714">
        <f t="shared" si="12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10">
        <v>45503</v>
      </c>
      <c r="B316" s="716"/>
      <c r="C316" s="716"/>
      <c r="D316" s="722" t="s">
        <v>7961</v>
      </c>
      <c r="E316" s="712">
        <v>1000000</v>
      </c>
      <c r="F316" s="712"/>
      <c r="G316" s="714">
        <f t="shared" si="11"/>
        <v>6697844</v>
      </c>
      <c r="H316" s="725"/>
      <c r="I316" s="710">
        <v>45486</v>
      </c>
      <c r="J316" s="716"/>
      <c r="K316" s="716"/>
      <c r="L316" s="722" t="s">
        <v>7931</v>
      </c>
      <c r="M316" s="714">
        <v>80000</v>
      </c>
      <c r="N316" s="712"/>
      <c r="O316" s="714">
        <f t="shared" si="12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10">
        <v>45504</v>
      </c>
      <c r="B317" s="716"/>
      <c r="C317" s="716"/>
      <c r="D317" s="722" t="s">
        <v>7510</v>
      </c>
      <c r="E317" s="712">
        <v>800000</v>
      </c>
      <c r="F317" s="712"/>
      <c r="G317" s="714">
        <f t="shared" si="11"/>
        <v>5897844</v>
      </c>
      <c r="H317" s="725"/>
      <c r="I317" s="710">
        <v>45487</v>
      </c>
      <c r="J317" s="716"/>
      <c r="K317" s="716"/>
      <c r="L317" s="722" t="s">
        <v>7932</v>
      </c>
      <c r="M317" s="714">
        <v>235000</v>
      </c>
      <c r="N317" s="712"/>
      <c r="O317" s="714">
        <f t="shared" si="12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10">
        <v>45504</v>
      </c>
      <c r="B318" s="716"/>
      <c r="C318" s="716"/>
      <c r="D318" s="722" t="s">
        <v>7966</v>
      </c>
      <c r="E318" s="712">
        <v>500000</v>
      </c>
      <c r="F318" s="712"/>
      <c r="G318" s="714">
        <f t="shared" si="11"/>
        <v>5397844</v>
      </c>
      <c r="H318" s="725"/>
      <c r="I318" s="710">
        <v>45488</v>
      </c>
      <c r="J318" s="716"/>
      <c r="K318" s="716"/>
      <c r="L318" s="722" t="s">
        <v>7913</v>
      </c>
      <c r="M318" s="714">
        <v>50000</v>
      </c>
      <c r="N318" s="712"/>
      <c r="O318" s="714">
        <f t="shared" si="12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10">
        <v>45504</v>
      </c>
      <c r="B319" s="716"/>
      <c r="C319" s="716"/>
      <c r="D319" s="722" t="s">
        <v>8009</v>
      </c>
      <c r="E319" s="712">
        <v>730000</v>
      </c>
      <c r="F319" s="712"/>
      <c r="G319" s="714">
        <f t="shared" si="11"/>
        <v>4667844</v>
      </c>
      <c r="H319" s="725"/>
      <c r="I319" s="710">
        <v>45488</v>
      </c>
      <c r="J319" s="716"/>
      <c r="K319" s="716"/>
      <c r="L319" s="722" t="s">
        <v>7933</v>
      </c>
      <c r="M319" s="714">
        <v>54750</v>
      </c>
      <c r="N319" s="712"/>
      <c r="O319" s="714">
        <f t="shared" si="12"/>
        <v>2741406.67</v>
      </c>
      <c r="R319" s="569"/>
      <c r="S319" s="568"/>
      <c r="T319" s="339"/>
      <c r="U319" s="339"/>
      <c r="V319" s="507"/>
    </row>
    <row r="320" spans="1:22" s="14" customFormat="1" ht="24" x14ac:dyDescent="0.25">
      <c r="A320" s="710">
        <v>45504</v>
      </c>
      <c r="B320" s="716"/>
      <c r="C320" s="716"/>
      <c r="D320" s="722" t="s">
        <v>8009</v>
      </c>
      <c r="E320" s="712">
        <v>690000</v>
      </c>
      <c r="F320" s="712"/>
      <c r="G320" s="714">
        <f t="shared" si="11"/>
        <v>3977844</v>
      </c>
      <c r="H320" s="725"/>
      <c r="I320" s="710">
        <v>45488</v>
      </c>
      <c r="J320" s="716"/>
      <c r="K320" s="716"/>
      <c r="L320" s="722" t="s">
        <v>7934</v>
      </c>
      <c r="M320" s="714">
        <v>20000</v>
      </c>
      <c r="N320" s="712"/>
      <c r="O320" s="714">
        <f t="shared" si="12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10">
        <v>45504</v>
      </c>
      <c r="B321" s="716"/>
      <c r="C321" s="716"/>
      <c r="D321" s="722" t="s">
        <v>8009</v>
      </c>
      <c r="E321" s="712">
        <v>400000</v>
      </c>
      <c r="F321" s="712"/>
      <c r="G321" s="714">
        <f t="shared" si="11"/>
        <v>3577844</v>
      </c>
      <c r="H321" s="725"/>
      <c r="I321" s="710">
        <v>45488</v>
      </c>
      <c r="J321" s="716"/>
      <c r="K321" s="716"/>
      <c r="L321" s="722" t="s">
        <v>7935</v>
      </c>
      <c r="M321" s="714">
        <v>25000</v>
      </c>
      <c r="N321" s="712"/>
      <c r="O321" s="714">
        <f t="shared" si="12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10">
        <v>45504</v>
      </c>
      <c r="B322" s="716"/>
      <c r="C322" s="716"/>
      <c r="D322" s="722" t="s">
        <v>8009</v>
      </c>
      <c r="E322" s="712">
        <v>680000</v>
      </c>
      <c r="F322" s="712"/>
      <c r="G322" s="714">
        <f t="shared" si="11"/>
        <v>2897844</v>
      </c>
      <c r="H322" s="725"/>
      <c r="I322" s="710">
        <v>45488</v>
      </c>
      <c r="J322" s="716"/>
      <c r="K322" s="716"/>
      <c r="L322" s="722" t="s">
        <v>7936</v>
      </c>
      <c r="M322" s="714">
        <v>100000</v>
      </c>
      <c r="N322" s="712"/>
      <c r="O322" s="714">
        <f t="shared" si="12"/>
        <v>2596406.67</v>
      </c>
      <c r="R322" s="569"/>
      <c r="S322" s="568"/>
      <c r="T322" s="339"/>
      <c r="U322" s="339"/>
      <c r="V322" s="507"/>
    </row>
    <row r="323" spans="1:22" s="14" customFormat="1" x14ac:dyDescent="0.25">
      <c r="A323" s="710">
        <v>45509</v>
      </c>
      <c r="B323" s="716"/>
      <c r="C323" s="716"/>
      <c r="D323" s="722" t="s">
        <v>7379</v>
      </c>
      <c r="E323" s="712">
        <v>500000</v>
      </c>
      <c r="F323" s="712"/>
      <c r="G323" s="714">
        <f t="shared" si="11"/>
        <v>2397844</v>
      </c>
      <c r="H323" s="725"/>
      <c r="I323" s="710">
        <v>45492</v>
      </c>
      <c r="J323" s="716"/>
      <c r="K323" s="716"/>
      <c r="L323" s="722" t="s">
        <v>7937</v>
      </c>
      <c r="M323" s="714">
        <v>760000</v>
      </c>
      <c r="N323" s="712"/>
      <c r="O323" s="714">
        <f t="shared" si="12"/>
        <v>1836406.67</v>
      </c>
      <c r="R323" s="569"/>
      <c r="S323" s="568"/>
      <c r="T323" s="339"/>
      <c r="U323" s="339"/>
      <c r="V323" s="507"/>
    </row>
    <row r="324" spans="1:22" s="14" customFormat="1" ht="24" x14ac:dyDescent="0.25">
      <c r="A324" s="710">
        <v>45509</v>
      </c>
      <c r="B324" s="716"/>
      <c r="C324" s="716"/>
      <c r="D324" s="722" t="s">
        <v>7510</v>
      </c>
      <c r="E324" s="712">
        <v>1350000</v>
      </c>
      <c r="F324" s="712"/>
      <c r="G324" s="714">
        <f t="shared" si="11"/>
        <v>1047844</v>
      </c>
      <c r="H324" s="725"/>
      <c r="I324" s="710">
        <v>45492</v>
      </c>
      <c r="J324" s="716"/>
      <c r="K324" s="716"/>
      <c r="L324" s="722" t="s">
        <v>7913</v>
      </c>
      <c r="M324" s="714">
        <v>25000</v>
      </c>
      <c r="N324" s="712"/>
      <c r="O324" s="714">
        <f t="shared" si="12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10">
        <v>45509</v>
      </c>
      <c r="B325" s="716"/>
      <c r="C325" s="716" t="s">
        <v>1935</v>
      </c>
      <c r="D325" s="722" t="s">
        <v>7982</v>
      </c>
      <c r="E325" s="712">
        <v>85600</v>
      </c>
      <c r="F325" s="712"/>
      <c r="G325" s="714">
        <f t="shared" si="11"/>
        <v>962244</v>
      </c>
      <c r="H325" s="725"/>
      <c r="I325" s="710">
        <v>45495</v>
      </c>
      <c r="J325" s="716"/>
      <c r="K325" s="716"/>
      <c r="L325" s="722" t="s">
        <v>7938</v>
      </c>
      <c r="M325" s="714">
        <v>400000</v>
      </c>
      <c r="N325" s="712"/>
      <c r="O325" s="714">
        <f t="shared" si="12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5">
      <c r="A326" s="710">
        <v>45510</v>
      </c>
      <c r="B326" s="716"/>
      <c r="C326" s="716" t="s">
        <v>8010</v>
      </c>
      <c r="D326" s="722" t="s">
        <v>7510</v>
      </c>
      <c r="E326" s="712">
        <v>200000</v>
      </c>
      <c r="F326" s="712"/>
      <c r="G326" s="714">
        <f t="shared" si="11"/>
        <v>762244</v>
      </c>
      <c r="H326" s="725"/>
      <c r="I326" s="710">
        <v>45495</v>
      </c>
      <c r="J326" s="716"/>
      <c r="K326" s="716"/>
      <c r="L326" s="722" t="s">
        <v>7939</v>
      </c>
      <c r="M326" s="714">
        <v>10000</v>
      </c>
      <c r="N326" s="712"/>
      <c r="O326" s="714">
        <f t="shared" si="12"/>
        <v>1401406.67</v>
      </c>
      <c r="R326" s="569"/>
      <c r="S326" s="568"/>
      <c r="T326" s="339"/>
      <c r="U326" s="339"/>
      <c r="V326" s="507"/>
    </row>
    <row r="327" spans="1:22" s="14" customFormat="1" x14ac:dyDescent="0.25">
      <c r="A327" s="710">
        <v>45510</v>
      </c>
      <c r="B327" s="742"/>
      <c r="C327" s="716" t="s">
        <v>8010</v>
      </c>
      <c r="D327" s="722" t="s">
        <v>7510</v>
      </c>
      <c r="E327" s="712">
        <v>762250</v>
      </c>
      <c r="F327" s="712"/>
      <c r="G327" s="714">
        <v>0</v>
      </c>
      <c r="H327" s="725"/>
      <c r="I327" s="710">
        <v>45495</v>
      </c>
      <c r="J327" s="716"/>
      <c r="K327" s="716"/>
      <c r="L327" s="722" t="s">
        <v>7940</v>
      </c>
      <c r="M327" s="714">
        <v>50000</v>
      </c>
      <c r="N327" s="712"/>
      <c r="O327" s="714">
        <f t="shared" si="12"/>
        <v>1351406.67</v>
      </c>
      <c r="P327" s="371">
        <f>O323+G310</f>
        <v>12436250.67</v>
      </c>
      <c r="R327" s="569"/>
      <c r="S327" s="568"/>
      <c r="T327" s="339"/>
      <c r="U327" s="339"/>
      <c r="V327" s="507"/>
    </row>
    <row r="328" spans="1:22" s="14" customFormat="1" ht="24" x14ac:dyDescent="0.25">
      <c r="A328" s="710">
        <v>45513</v>
      </c>
      <c r="B328" s="716"/>
      <c r="C328" s="716"/>
      <c r="D328" s="722" t="s">
        <v>7977</v>
      </c>
      <c r="E328" s="712"/>
      <c r="F328" s="712">
        <v>926500</v>
      </c>
      <c r="G328" s="714">
        <f t="shared" si="11"/>
        <v>926500</v>
      </c>
      <c r="H328" s="725"/>
      <c r="I328" s="710">
        <v>45496</v>
      </c>
      <c r="J328" s="716"/>
      <c r="K328" s="716"/>
      <c r="L328" s="722" t="s">
        <v>7935</v>
      </c>
      <c r="M328" s="714">
        <v>25000</v>
      </c>
      <c r="N328" s="712"/>
      <c r="O328" s="714">
        <f t="shared" si="12"/>
        <v>1326406.67</v>
      </c>
      <c r="R328" s="569"/>
      <c r="S328" s="568"/>
      <c r="T328" s="339"/>
      <c r="U328" s="339"/>
      <c r="V328" s="507"/>
    </row>
    <row r="329" spans="1:22" s="14" customFormat="1" x14ac:dyDescent="0.25">
      <c r="A329" s="710">
        <v>45513</v>
      </c>
      <c r="B329" s="716"/>
      <c r="C329" s="716"/>
      <c r="D329" s="722" t="s">
        <v>7978</v>
      </c>
      <c r="E329" s="712"/>
      <c r="F329" s="712">
        <v>2000000</v>
      </c>
      <c r="G329" s="714">
        <f t="shared" si="11"/>
        <v>2926500</v>
      </c>
      <c r="H329" s="725"/>
      <c r="I329" s="710">
        <v>45496</v>
      </c>
      <c r="J329" s="716"/>
      <c r="K329" s="716"/>
      <c r="L329" s="722" t="s">
        <v>7942</v>
      </c>
      <c r="M329" s="714">
        <v>17000</v>
      </c>
      <c r="N329" s="712"/>
      <c r="O329" s="714">
        <f t="shared" si="12"/>
        <v>1309406.67</v>
      </c>
      <c r="R329" s="569"/>
      <c r="S329" s="568"/>
      <c r="T329" s="339"/>
      <c r="U329" s="339"/>
      <c r="V329" s="507"/>
    </row>
    <row r="330" spans="1:22" s="14" customFormat="1" ht="24" x14ac:dyDescent="0.25">
      <c r="A330" s="710">
        <v>45513</v>
      </c>
      <c r="B330" s="742"/>
      <c r="C330" s="742"/>
      <c r="D330" s="724" t="s">
        <v>7197</v>
      </c>
      <c r="E330" s="712">
        <v>29265</v>
      </c>
      <c r="F330" s="712"/>
      <c r="G330" s="714">
        <f t="shared" si="11"/>
        <v>2897235</v>
      </c>
      <c r="H330" s="725"/>
      <c r="I330" s="710">
        <v>45497</v>
      </c>
      <c r="J330" s="716"/>
      <c r="K330" s="716"/>
      <c r="L330" s="722" t="s">
        <v>7943</v>
      </c>
      <c r="M330" s="714">
        <v>300000</v>
      </c>
      <c r="N330" s="712"/>
      <c r="O330" s="714">
        <f t="shared" si="12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5">
      <c r="A331" s="710">
        <v>45513</v>
      </c>
      <c r="B331" s="742"/>
      <c r="C331" s="742"/>
      <c r="D331" s="722" t="s">
        <v>7873</v>
      </c>
      <c r="E331" s="712">
        <v>70000</v>
      </c>
      <c r="F331" s="712"/>
      <c r="G331" s="714">
        <f t="shared" si="11"/>
        <v>2827235</v>
      </c>
      <c r="H331" s="725"/>
      <c r="I331" s="710">
        <v>45497</v>
      </c>
      <c r="J331" s="716"/>
      <c r="K331" s="716"/>
      <c r="L331" s="722" t="s">
        <v>7913</v>
      </c>
      <c r="M331" s="714">
        <v>25000</v>
      </c>
      <c r="N331" s="712"/>
      <c r="O331" s="714">
        <f t="shared" si="12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5">
      <c r="A332" s="710">
        <v>45513</v>
      </c>
      <c r="B332" s="742" t="s">
        <v>8011</v>
      </c>
      <c r="C332" s="742" t="s">
        <v>8034</v>
      </c>
      <c r="D332" s="722" t="s">
        <v>8033</v>
      </c>
      <c r="E332" s="712">
        <v>32000</v>
      </c>
      <c r="F332" s="712"/>
      <c r="G332" s="714">
        <f t="shared" si="11"/>
        <v>2795235</v>
      </c>
      <c r="H332" s="725"/>
      <c r="I332" s="710">
        <v>45498</v>
      </c>
      <c r="J332" s="716"/>
      <c r="K332" s="716"/>
      <c r="L332" s="722" t="s">
        <v>7944</v>
      </c>
      <c r="M332" s="714">
        <v>375000</v>
      </c>
      <c r="N332" s="712"/>
      <c r="O332" s="714">
        <f t="shared" si="12"/>
        <v>609406.66999999993</v>
      </c>
      <c r="R332" s="569"/>
      <c r="S332" s="568"/>
      <c r="T332" s="339"/>
      <c r="U332" s="339"/>
      <c r="V332" s="507"/>
    </row>
    <row r="333" spans="1:22" s="14" customFormat="1" ht="24" x14ac:dyDescent="0.25">
      <c r="A333" s="710">
        <v>45514</v>
      </c>
      <c r="B333" s="742" t="s">
        <v>8041</v>
      </c>
      <c r="C333" s="742"/>
      <c r="D333" s="722" t="s">
        <v>8035</v>
      </c>
      <c r="E333" s="712">
        <v>20000</v>
      </c>
      <c r="F333" s="712"/>
      <c r="G333" s="714">
        <f t="shared" si="11"/>
        <v>2775235</v>
      </c>
      <c r="H333" s="725"/>
      <c r="I333" s="710">
        <v>45499</v>
      </c>
      <c r="J333" s="716"/>
      <c r="K333" s="716"/>
      <c r="L333" s="722" t="s">
        <v>7945</v>
      </c>
      <c r="M333" s="714">
        <v>400000</v>
      </c>
      <c r="N333" s="712"/>
      <c r="O333" s="714">
        <f t="shared" si="12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5">
      <c r="A334" s="710">
        <v>45514</v>
      </c>
      <c r="B334" s="742" t="s">
        <v>8036</v>
      </c>
      <c r="C334" s="742" t="s">
        <v>8036</v>
      </c>
      <c r="D334" s="722" t="s">
        <v>7510</v>
      </c>
      <c r="E334" s="712">
        <v>500000</v>
      </c>
      <c r="F334" s="712"/>
      <c r="G334" s="714">
        <f t="shared" si="11"/>
        <v>2275235</v>
      </c>
      <c r="H334" s="725"/>
      <c r="I334" s="710">
        <v>45502</v>
      </c>
      <c r="J334" s="716"/>
      <c r="K334" s="716"/>
      <c r="L334" s="722" t="s">
        <v>7913</v>
      </c>
      <c r="M334" s="714">
        <v>25000</v>
      </c>
      <c r="N334" s="712"/>
      <c r="O334" s="714">
        <f t="shared" si="12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10">
        <v>45514</v>
      </c>
      <c r="B335" s="742" t="s">
        <v>8041</v>
      </c>
      <c r="C335" s="742" t="s">
        <v>8037</v>
      </c>
      <c r="D335" s="722" t="s">
        <v>8038</v>
      </c>
      <c r="E335" s="712">
        <v>30000</v>
      </c>
      <c r="F335" s="712"/>
      <c r="G335" s="714">
        <f t="shared" si="11"/>
        <v>2245235</v>
      </c>
      <c r="H335" s="725"/>
      <c r="I335" s="710">
        <v>45502</v>
      </c>
      <c r="J335" s="716"/>
      <c r="K335" s="716"/>
      <c r="L335" s="722" t="s">
        <v>7958</v>
      </c>
      <c r="M335" s="714">
        <v>16000</v>
      </c>
      <c r="N335" s="712"/>
      <c r="O335" s="714">
        <f t="shared" si="12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10">
        <v>45517</v>
      </c>
      <c r="B336" s="742" t="s">
        <v>8011</v>
      </c>
      <c r="C336" s="742" t="s">
        <v>8034</v>
      </c>
      <c r="D336" s="722" t="s">
        <v>8033</v>
      </c>
      <c r="E336" s="712">
        <v>45000</v>
      </c>
      <c r="F336" s="712"/>
      <c r="G336" s="714">
        <f t="shared" si="11"/>
        <v>2200235</v>
      </c>
      <c r="I336" s="710">
        <v>45502</v>
      </c>
      <c r="J336" s="716"/>
      <c r="K336" s="716"/>
      <c r="L336" s="722" t="s">
        <v>7957</v>
      </c>
      <c r="M336" s="714">
        <v>10750</v>
      </c>
      <c r="N336" s="712"/>
      <c r="O336" s="714">
        <f t="shared" si="12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10">
        <v>45519</v>
      </c>
      <c r="B337" s="742" t="s">
        <v>8036</v>
      </c>
      <c r="C337" s="742" t="s">
        <v>8036</v>
      </c>
      <c r="D337" s="722" t="s">
        <v>7510</v>
      </c>
      <c r="E337" s="712">
        <v>850000</v>
      </c>
      <c r="F337" s="712"/>
      <c r="G337" s="714">
        <f t="shared" si="11"/>
        <v>1350235</v>
      </c>
      <c r="I337" s="710">
        <v>45503</v>
      </c>
      <c r="J337" s="716"/>
      <c r="K337" s="716"/>
      <c r="L337" s="722" t="s">
        <v>7959</v>
      </c>
      <c r="M337" s="714">
        <v>20250</v>
      </c>
      <c r="N337" s="712"/>
      <c r="O337" s="714">
        <f t="shared" si="12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10">
        <v>45519</v>
      </c>
      <c r="B338" s="742" t="s">
        <v>8085</v>
      </c>
      <c r="C338" s="742" t="s">
        <v>8086</v>
      </c>
      <c r="D338" s="722" t="s">
        <v>8087</v>
      </c>
      <c r="E338" s="712">
        <v>159040</v>
      </c>
      <c r="F338" s="712"/>
      <c r="G338" s="714">
        <f t="shared" si="11"/>
        <v>1191195</v>
      </c>
      <c r="I338" s="710">
        <v>45503</v>
      </c>
      <c r="J338" s="716"/>
      <c r="K338" s="716"/>
      <c r="L338" s="722" t="s">
        <v>7944</v>
      </c>
      <c r="M338" s="714">
        <v>100000</v>
      </c>
      <c r="N338" s="712"/>
      <c r="O338" s="714">
        <f t="shared" si="12"/>
        <v>37406.669999999925</v>
      </c>
      <c r="R338" s="12"/>
      <c r="S338" s="568"/>
      <c r="T338" s="339"/>
      <c r="U338" s="339"/>
      <c r="V338" s="507"/>
    </row>
    <row r="339" spans="1:22" x14ac:dyDescent="0.25">
      <c r="A339" s="710">
        <v>45521</v>
      </c>
      <c r="B339" s="742" t="s">
        <v>8036</v>
      </c>
      <c r="C339" s="742"/>
      <c r="D339" s="722" t="s">
        <v>7510</v>
      </c>
      <c r="E339" s="712">
        <v>650000</v>
      </c>
      <c r="F339" s="712"/>
      <c r="G339" s="714">
        <f t="shared" si="11"/>
        <v>541195</v>
      </c>
      <c r="I339" s="710">
        <v>45503</v>
      </c>
      <c r="J339" s="716"/>
      <c r="K339" s="716"/>
      <c r="L339" s="722" t="s">
        <v>7973</v>
      </c>
      <c r="M339" s="714">
        <v>45000</v>
      </c>
      <c r="N339" s="712"/>
      <c r="O339" s="714">
        <f t="shared" si="12"/>
        <v>-7593.3300000000745</v>
      </c>
      <c r="R339" s="12"/>
      <c r="S339" s="568"/>
      <c r="T339" s="339"/>
      <c r="U339" s="339"/>
      <c r="V339" s="507"/>
    </row>
    <row r="340" spans="1:22" x14ac:dyDescent="0.25">
      <c r="A340" s="710">
        <v>45523</v>
      </c>
      <c r="B340" s="742" t="s">
        <v>8036</v>
      </c>
      <c r="C340" s="742"/>
      <c r="D340" s="722" t="s">
        <v>7510</v>
      </c>
      <c r="E340" s="712">
        <v>541200</v>
      </c>
      <c r="F340" s="712"/>
      <c r="G340" s="714">
        <f t="shared" si="11"/>
        <v>-5</v>
      </c>
      <c r="I340" s="710"/>
      <c r="J340" s="716"/>
      <c r="K340" s="716"/>
      <c r="L340" s="722"/>
      <c r="M340" s="714"/>
      <c r="N340" s="712"/>
      <c r="O340" s="714"/>
      <c r="R340" s="12"/>
      <c r="S340" s="568"/>
      <c r="T340" s="339"/>
      <c r="U340" s="339"/>
      <c r="V340" s="507"/>
    </row>
    <row r="341" spans="1:22" ht="24" x14ac:dyDescent="0.25">
      <c r="A341" s="710">
        <v>45526</v>
      </c>
      <c r="B341" s="742"/>
      <c r="C341" s="742"/>
      <c r="D341" s="722" t="s">
        <v>8081</v>
      </c>
      <c r="E341" s="712"/>
      <c r="F341" s="712">
        <v>6709743</v>
      </c>
      <c r="G341" s="714">
        <f>F341</f>
        <v>6709743</v>
      </c>
      <c r="I341" s="710">
        <v>45503</v>
      </c>
      <c r="J341" s="716"/>
      <c r="K341" s="716"/>
      <c r="L341" s="722" t="s">
        <v>7974</v>
      </c>
      <c r="M341" s="714">
        <v>8800</v>
      </c>
      <c r="N341" s="712"/>
      <c r="O341" s="714">
        <f>N341+O339-M341</f>
        <v>-16393.330000000075</v>
      </c>
      <c r="R341" s="12"/>
      <c r="S341" s="568"/>
      <c r="T341" s="339"/>
      <c r="U341" s="339"/>
      <c r="V341" s="507"/>
    </row>
    <row r="342" spans="1:22" x14ac:dyDescent="0.25">
      <c r="A342" s="710">
        <v>45526</v>
      </c>
      <c r="B342" s="742"/>
      <c r="C342" s="742"/>
      <c r="D342" s="724" t="s">
        <v>7197</v>
      </c>
      <c r="E342" s="712">
        <v>67097</v>
      </c>
      <c r="F342" s="712"/>
      <c r="G342" s="714">
        <f t="shared" si="11"/>
        <v>6642646</v>
      </c>
      <c r="I342" s="710">
        <v>45503</v>
      </c>
      <c r="J342" s="716"/>
      <c r="K342" s="716"/>
      <c r="L342" s="722" t="s">
        <v>7975</v>
      </c>
      <c r="M342" s="714">
        <v>20000</v>
      </c>
      <c r="N342" s="712"/>
      <c r="O342" s="714">
        <f t="shared" si="12"/>
        <v>-36393.330000000075</v>
      </c>
      <c r="R342" s="12"/>
      <c r="S342" s="568"/>
      <c r="T342" s="339"/>
      <c r="U342" s="339"/>
      <c r="V342" s="507"/>
    </row>
    <row r="343" spans="1:22" ht="36" x14ac:dyDescent="0.25">
      <c r="A343" s="710">
        <v>45526</v>
      </c>
      <c r="B343" s="743" t="s">
        <v>8110</v>
      </c>
      <c r="C343" s="742" t="s">
        <v>8026</v>
      </c>
      <c r="D343" s="722" t="s">
        <v>8113</v>
      </c>
      <c r="E343" s="712">
        <v>97400</v>
      </c>
      <c r="F343" s="712"/>
      <c r="G343" s="714">
        <f t="shared" si="11"/>
        <v>6545246</v>
      </c>
      <c r="I343" s="710">
        <v>45503</v>
      </c>
      <c r="J343" s="716"/>
      <c r="K343" s="716"/>
      <c r="L343" s="722" t="s">
        <v>7976</v>
      </c>
      <c r="M343" s="714">
        <v>142000</v>
      </c>
      <c r="N343" s="712"/>
      <c r="O343" s="714">
        <f t="shared" si="12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10">
        <v>45527</v>
      </c>
      <c r="B344" s="742"/>
      <c r="C344" s="742"/>
      <c r="D344" s="722" t="s">
        <v>7379</v>
      </c>
      <c r="E344" s="712">
        <v>1000000</v>
      </c>
      <c r="F344" s="712"/>
      <c r="G344" s="714">
        <f t="shared" si="11"/>
        <v>5545246</v>
      </c>
      <c r="H344" s="725"/>
      <c r="I344" s="710">
        <v>45503</v>
      </c>
      <c r="J344" s="716"/>
      <c r="K344" s="716"/>
      <c r="L344" s="722" t="s">
        <v>7522</v>
      </c>
      <c r="M344" s="714"/>
      <c r="N344" s="712">
        <v>2500000</v>
      </c>
      <c r="O344" s="714">
        <f t="shared" si="12"/>
        <v>2321606.67</v>
      </c>
      <c r="R344" s="569"/>
      <c r="S344" s="568"/>
      <c r="T344" s="339"/>
      <c r="U344" s="339"/>
      <c r="V344" s="507"/>
    </row>
    <row r="345" spans="1:22" s="14" customFormat="1" ht="24" x14ac:dyDescent="0.25">
      <c r="A345" s="710">
        <v>45527</v>
      </c>
      <c r="B345" s="742"/>
      <c r="C345" s="742"/>
      <c r="D345" s="722" t="s">
        <v>8115</v>
      </c>
      <c r="E345" s="712">
        <v>125600</v>
      </c>
      <c r="F345" s="712"/>
      <c r="G345" s="714">
        <f t="shared" si="11"/>
        <v>5419646</v>
      </c>
      <c r="H345" s="725"/>
      <c r="I345" s="710">
        <v>45503</v>
      </c>
      <c r="J345" s="716"/>
      <c r="K345" s="716"/>
      <c r="L345" s="724" t="s">
        <v>7197</v>
      </c>
      <c r="M345" s="750">
        <v>25000</v>
      </c>
      <c r="N345" s="712"/>
      <c r="O345" s="714">
        <f t="shared" si="12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10">
        <v>45527</v>
      </c>
      <c r="B346" s="742" t="s">
        <v>8124</v>
      </c>
      <c r="C346" s="742" t="s">
        <v>8123</v>
      </c>
      <c r="D346" s="722" t="s">
        <v>8122</v>
      </c>
      <c r="E346" s="712">
        <v>500000</v>
      </c>
      <c r="F346" s="712"/>
      <c r="G346" s="714">
        <f t="shared" si="11"/>
        <v>4919646</v>
      </c>
      <c r="H346" s="725"/>
      <c r="I346" s="710">
        <v>45506</v>
      </c>
      <c r="J346" s="716"/>
      <c r="K346" s="716"/>
      <c r="L346" s="722" t="s">
        <v>7913</v>
      </c>
      <c r="M346" s="714">
        <v>50000</v>
      </c>
      <c r="N346" s="712"/>
      <c r="O346" s="714">
        <f t="shared" si="12"/>
        <v>2246606.67</v>
      </c>
      <c r="R346" s="569"/>
      <c r="S346" s="568"/>
      <c r="T346" s="339"/>
      <c r="U346" s="339"/>
      <c r="V346" s="507"/>
    </row>
    <row r="347" spans="1:22" s="14" customFormat="1" ht="24" x14ac:dyDescent="0.25">
      <c r="A347" s="710">
        <v>45531</v>
      </c>
      <c r="B347" s="742" t="s">
        <v>8040</v>
      </c>
      <c r="C347" s="742"/>
      <c r="D347" s="722" t="s">
        <v>8134</v>
      </c>
      <c r="E347" s="712">
        <v>400000</v>
      </c>
      <c r="F347" s="712"/>
      <c r="G347" s="714">
        <f t="shared" si="11"/>
        <v>4519646</v>
      </c>
      <c r="H347" s="725"/>
      <c r="I347" s="710">
        <v>45506</v>
      </c>
      <c r="J347" s="716"/>
      <c r="K347" s="716"/>
      <c r="L347" s="722" t="s">
        <v>7972</v>
      </c>
      <c r="M347" s="714">
        <v>250000</v>
      </c>
      <c r="N347" s="712"/>
      <c r="O347" s="714">
        <f t="shared" si="12"/>
        <v>1996606.67</v>
      </c>
      <c r="R347" s="569"/>
      <c r="S347" s="568"/>
      <c r="T347" s="339"/>
      <c r="U347" s="339"/>
      <c r="V347" s="507"/>
    </row>
    <row r="348" spans="1:22" x14ac:dyDescent="0.25">
      <c r="A348" s="740"/>
      <c r="B348" s="748"/>
      <c r="C348" s="748"/>
      <c r="D348" s="720"/>
      <c r="E348" s="712"/>
      <c r="F348" s="712"/>
      <c r="G348" s="714"/>
      <c r="I348" s="710">
        <v>45506</v>
      </c>
      <c r="J348" s="716"/>
      <c r="K348" s="716"/>
      <c r="L348" s="722" t="s">
        <v>7972</v>
      </c>
      <c r="M348" s="714">
        <v>100000</v>
      </c>
      <c r="N348" s="712"/>
      <c r="O348" s="714">
        <f t="shared" si="12"/>
        <v>1896606.67</v>
      </c>
      <c r="R348" s="12"/>
      <c r="S348" s="568"/>
      <c r="T348" s="339"/>
      <c r="U348" s="339"/>
      <c r="V348" s="507"/>
    </row>
    <row r="349" spans="1:22" x14ac:dyDescent="0.25">
      <c r="A349" s="740"/>
      <c r="B349" s="748"/>
      <c r="C349" s="748"/>
      <c r="D349" s="720"/>
      <c r="E349" s="712"/>
      <c r="F349" s="712"/>
      <c r="G349" s="714"/>
      <c r="I349" s="710">
        <v>45507</v>
      </c>
      <c r="J349" s="716"/>
      <c r="K349" s="716"/>
      <c r="L349" s="722" t="s">
        <v>7972</v>
      </c>
      <c r="M349" s="714">
        <v>200000</v>
      </c>
      <c r="N349" s="712"/>
      <c r="O349" s="714">
        <f t="shared" si="12"/>
        <v>1696606.67</v>
      </c>
      <c r="R349" s="12"/>
      <c r="S349" s="568"/>
      <c r="T349" s="339"/>
      <c r="U349" s="339"/>
      <c r="V349" s="507"/>
    </row>
    <row r="350" spans="1:22" ht="24" x14ac:dyDescent="0.25">
      <c r="A350" s="740"/>
      <c r="B350" s="748"/>
      <c r="C350" s="748"/>
      <c r="D350" s="720"/>
      <c r="E350" s="712"/>
      <c r="F350" s="712"/>
      <c r="G350" s="714"/>
      <c r="I350" s="710">
        <v>45507</v>
      </c>
      <c r="J350" s="716"/>
      <c r="K350" s="716"/>
      <c r="L350" s="722" t="s">
        <v>7979</v>
      </c>
      <c r="M350" s="714">
        <v>9770</v>
      </c>
      <c r="N350" s="712"/>
      <c r="O350" s="714">
        <f t="shared" si="12"/>
        <v>1686836.67</v>
      </c>
      <c r="R350" s="12"/>
      <c r="S350" s="568"/>
      <c r="T350" s="339"/>
      <c r="U350" s="339"/>
      <c r="V350" s="507"/>
    </row>
    <row r="351" spans="1:22" ht="24" x14ac:dyDescent="0.25">
      <c r="A351" s="740"/>
      <c r="B351" s="748"/>
      <c r="C351" s="748"/>
      <c r="D351" s="720"/>
      <c r="E351" s="712"/>
      <c r="F351" s="712"/>
      <c r="G351" s="714"/>
      <c r="I351" s="710">
        <v>45507</v>
      </c>
      <c r="J351" s="716"/>
      <c r="K351" s="716"/>
      <c r="L351" s="722" t="s">
        <v>7980</v>
      </c>
      <c r="M351" s="714">
        <v>51000</v>
      </c>
      <c r="N351" s="712"/>
      <c r="O351" s="714">
        <f t="shared" si="12"/>
        <v>1635836.67</v>
      </c>
      <c r="R351" s="12"/>
      <c r="S351" s="568"/>
      <c r="T351" s="339"/>
      <c r="U351" s="339"/>
      <c r="V351" s="507"/>
    </row>
    <row r="352" spans="1:22" ht="24" x14ac:dyDescent="0.25">
      <c r="A352" s="740"/>
      <c r="B352" s="748"/>
      <c r="C352" s="748"/>
      <c r="D352" s="720"/>
      <c r="E352" s="712"/>
      <c r="F352" s="712"/>
      <c r="G352" s="714"/>
      <c r="I352" s="710">
        <v>45507</v>
      </c>
      <c r="J352" s="716"/>
      <c r="K352" s="716"/>
      <c r="L352" s="722" t="s">
        <v>7981</v>
      </c>
      <c r="M352" s="714">
        <v>48000</v>
      </c>
      <c r="N352" s="712"/>
      <c r="O352" s="714">
        <f t="shared" si="12"/>
        <v>1587836.67</v>
      </c>
      <c r="R352" s="12"/>
      <c r="S352" s="568"/>
      <c r="T352" s="339"/>
      <c r="U352" s="339"/>
      <c r="V352" s="507"/>
    </row>
    <row r="353" spans="1:22" x14ac:dyDescent="0.25">
      <c r="A353" s="740"/>
      <c r="B353" s="748"/>
      <c r="C353" s="748"/>
      <c r="D353" s="720"/>
      <c r="E353" s="712"/>
      <c r="F353" s="712"/>
      <c r="G353" s="714"/>
      <c r="I353" s="710">
        <v>45509</v>
      </c>
      <c r="J353" s="716"/>
      <c r="K353" s="716"/>
      <c r="L353" s="722" t="s">
        <v>7985</v>
      </c>
      <c r="M353" s="714">
        <v>300000</v>
      </c>
      <c r="N353" s="712"/>
      <c r="O353" s="714">
        <f t="shared" si="12"/>
        <v>1287836.67</v>
      </c>
      <c r="R353" s="12"/>
      <c r="S353" s="568"/>
      <c r="T353" s="339"/>
      <c r="U353" s="339"/>
      <c r="V353" s="507"/>
    </row>
    <row r="354" spans="1:22" x14ac:dyDescent="0.25">
      <c r="A354" s="740"/>
      <c r="B354" s="748"/>
      <c r="C354" s="748"/>
      <c r="D354" s="720"/>
      <c r="E354" s="712"/>
      <c r="F354" s="712"/>
      <c r="G354" s="714"/>
      <c r="I354" s="710">
        <v>45509</v>
      </c>
      <c r="J354" s="716"/>
      <c r="K354" s="716"/>
      <c r="L354" s="722" t="s">
        <v>7983</v>
      </c>
      <c r="M354" s="714">
        <v>441625</v>
      </c>
      <c r="N354" s="712"/>
      <c r="O354" s="714">
        <f t="shared" si="12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40"/>
      <c r="B355" s="748"/>
      <c r="C355" s="748"/>
      <c r="D355" s="720"/>
      <c r="E355" s="712"/>
      <c r="F355" s="712"/>
      <c r="G355" s="714"/>
      <c r="I355" s="710">
        <v>45510</v>
      </c>
      <c r="J355" s="716" t="s">
        <v>8003</v>
      </c>
      <c r="K355" s="741" t="s">
        <v>8004</v>
      </c>
      <c r="L355" s="722" t="s">
        <v>7984</v>
      </c>
      <c r="M355" s="714">
        <v>60000</v>
      </c>
      <c r="N355" s="712"/>
      <c r="O355" s="714">
        <f t="shared" si="12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40"/>
      <c r="B356" s="748"/>
      <c r="C356" s="748"/>
      <c r="D356" s="720"/>
      <c r="E356" s="712"/>
      <c r="F356" s="712"/>
      <c r="G356" s="714"/>
      <c r="I356" s="710">
        <v>45510</v>
      </c>
      <c r="J356" s="742" t="s">
        <v>8011</v>
      </c>
      <c r="K356" s="743" t="s">
        <v>7988</v>
      </c>
      <c r="L356" s="722" t="s">
        <v>7989</v>
      </c>
      <c r="M356" s="714">
        <v>150000</v>
      </c>
      <c r="N356" s="712"/>
      <c r="O356" s="714">
        <f t="shared" si="12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40"/>
      <c r="B357" s="748"/>
      <c r="C357" s="748"/>
      <c r="D357" s="720"/>
      <c r="E357" s="712"/>
      <c r="F357" s="712"/>
      <c r="G357" s="714"/>
      <c r="I357" s="710">
        <v>45511</v>
      </c>
      <c r="J357" s="742" t="s">
        <v>7986</v>
      </c>
      <c r="K357" s="743" t="s">
        <v>6488</v>
      </c>
      <c r="L357" s="722" t="s">
        <v>7987</v>
      </c>
      <c r="M357" s="714">
        <v>123300</v>
      </c>
      <c r="N357" s="712"/>
      <c r="O357" s="714">
        <f t="shared" si="12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40"/>
      <c r="B358" s="748"/>
      <c r="C358" s="748"/>
      <c r="D358" s="720"/>
      <c r="E358" s="712"/>
      <c r="F358" s="712"/>
      <c r="G358" s="714"/>
      <c r="I358" s="710">
        <v>45511</v>
      </c>
      <c r="J358" s="742" t="s">
        <v>8014</v>
      </c>
      <c r="K358" s="743" t="s">
        <v>7990</v>
      </c>
      <c r="L358" s="722" t="s">
        <v>7991</v>
      </c>
      <c r="M358" s="714">
        <v>40800</v>
      </c>
      <c r="N358" s="712"/>
      <c r="O358" s="714">
        <f t="shared" si="12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40"/>
      <c r="B359" s="748"/>
      <c r="C359" s="748"/>
      <c r="D359" s="720"/>
      <c r="E359" s="712"/>
      <c r="F359" s="712"/>
      <c r="G359" s="714"/>
      <c r="I359" s="710">
        <v>45511</v>
      </c>
      <c r="J359" s="743" t="s">
        <v>7992</v>
      </c>
      <c r="K359" s="742" t="s">
        <v>7993</v>
      </c>
      <c r="L359" s="722" t="s">
        <v>7996</v>
      </c>
      <c r="M359" s="714">
        <v>74000</v>
      </c>
      <c r="N359" s="712"/>
      <c r="O359" s="714">
        <f t="shared" si="12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40"/>
      <c r="B360" s="748"/>
      <c r="C360" s="748"/>
      <c r="D360" s="720"/>
      <c r="E360" s="712"/>
      <c r="F360" s="712"/>
      <c r="G360" s="714"/>
      <c r="I360" s="710">
        <v>45511</v>
      </c>
      <c r="J360" s="742" t="s">
        <v>7994</v>
      </c>
      <c r="K360" s="742" t="s">
        <v>7995</v>
      </c>
      <c r="L360" s="722" t="s">
        <v>7997</v>
      </c>
      <c r="M360" s="714">
        <v>8730</v>
      </c>
      <c r="N360" s="712"/>
      <c r="O360" s="714">
        <f t="shared" si="12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40"/>
      <c r="B361" s="748"/>
      <c r="C361" s="748"/>
      <c r="D361" s="720"/>
      <c r="E361" s="712"/>
      <c r="F361" s="712"/>
      <c r="G361" s="714"/>
      <c r="I361" s="710">
        <v>45511</v>
      </c>
      <c r="J361" s="742" t="s">
        <v>8012</v>
      </c>
      <c r="K361" s="742" t="s">
        <v>7995</v>
      </c>
      <c r="L361" s="722" t="s">
        <v>7998</v>
      </c>
      <c r="M361" s="714">
        <v>19800</v>
      </c>
      <c r="N361" s="712"/>
      <c r="O361" s="714">
        <f t="shared" si="12"/>
        <v>369581.66999999993</v>
      </c>
      <c r="R361" s="12"/>
      <c r="S361" s="568"/>
      <c r="T361" s="339"/>
      <c r="U361" s="339"/>
      <c r="V361" s="507"/>
    </row>
    <row r="362" spans="1:22" x14ac:dyDescent="0.25">
      <c r="A362" s="740"/>
      <c r="B362" s="748"/>
      <c r="C362" s="748"/>
      <c r="D362" s="720"/>
      <c r="E362" s="712"/>
      <c r="F362" s="712"/>
      <c r="G362" s="714"/>
      <c r="I362" s="710">
        <v>45511</v>
      </c>
      <c r="J362" s="742" t="s">
        <v>7986</v>
      </c>
      <c r="K362" s="742" t="s">
        <v>8000</v>
      </c>
      <c r="L362" s="722" t="s">
        <v>7999</v>
      </c>
      <c r="M362" s="714">
        <v>100000</v>
      </c>
      <c r="N362" s="712"/>
      <c r="O362" s="714">
        <f t="shared" si="12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40"/>
      <c r="B363" s="748"/>
      <c r="C363" s="748"/>
      <c r="D363" s="720"/>
      <c r="E363" s="712"/>
      <c r="F363" s="712"/>
      <c r="G363" s="714"/>
      <c r="I363" s="710">
        <v>45511</v>
      </c>
      <c r="J363" s="742" t="s">
        <v>8013</v>
      </c>
      <c r="K363" s="742" t="s">
        <v>8002</v>
      </c>
      <c r="L363" s="722" t="s">
        <v>8001</v>
      </c>
      <c r="M363" s="714">
        <v>93000</v>
      </c>
      <c r="N363" s="712"/>
      <c r="O363" s="714">
        <f t="shared" si="12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40"/>
      <c r="B364" s="748"/>
      <c r="C364" s="748"/>
      <c r="D364" s="720"/>
      <c r="E364" s="712"/>
      <c r="F364" s="712"/>
      <c r="G364" s="714"/>
      <c r="I364" s="710">
        <v>45511</v>
      </c>
      <c r="J364" s="742" t="s">
        <v>8014</v>
      </c>
      <c r="K364" s="742" t="s">
        <v>7995</v>
      </c>
      <c r="L364" s="722" t="s">
        <v>8006</v>
      </c>
      <c r="M364" s="714">
        <v>49350</v>
      </c>
      <c r="N364" s="712"/>
      <c r="O364" s="714">
        <f t="shared" si="12"/>
        <v>127231.66999999993</v>
      </c>
      <c r="R364" s="12"/>
      <c r="S364" s="568"/>
      <c r="T364" s="339"/>
      <c r="U364" s="339"/>
      <c r="V364" s="507"/>
    </row>
    <row r="365" spans="1:22" ht="24" x14ac:dyDescent="0.25">
      <c r="A365" s="740"/>
      <c r="B365" s="748"/>
      <c r="C365" s="748"/>
      <c r="D365" s="720"/>
      <c r="E365" s="712"/>
      <c r="F365" s="712"/>
      <c r="G365" s="714"/>
      <c r="I365" s="710">
        <v>45511</v>
      </c>
      <c r="J365" s="742" t="s">
        <v>7986</v>
      </c>
      <c r="K365" s="742" t="s">
        <v>7995</v>
      </c>
      <c r="L365" s="722" t="s">
        <v>8005</v>
      </c>
      <c r="M365" s="714">
        <v>96668</v>
      </c>
      <c r="N365" s="712"/>
      <c r="O365" s="714">
        <f t="shared" si="12"/>
        <v>30563.669999999925</v>
      </c>
      <c r="R365" s="12"/>
      <c r="S365" s="568"/>
      <c r="T365" s="339"/>
      <c r="U365" s="339"/>
      <c r="V365" s="507"/>
    </row>
    <row r="366" spans="1:22" x14ac:dyDescent="0.25">
      <c r="A366" s="740"/>
      <c r="B366" s="748"/>
      <c r="C366" s="748"/>
      <c r="D366" s="720"/>
      <c r="E366" s="712"/>
      <c r="F366" s="712"/>
      <c r="G366" s="714"/>
      <c r="I366" s="710">
        <v>45511</v>
      </c>
      <c r="J366" s="742"/>
      <c r="K366" s="742"/>
      <c r="L366" s="722" t="s">
        <v>8007</v>
      </c>
      <c r="M366" s="714"/>
      <c r="N366" s="712">
        <v>1958338</v>
      </c>
      <c r="O366" s="714">
        <f t="shared" si="12"/>
        <v>1988901.67</v>
      </c>
      <c r="R366" s="12"/>
      <c r="S366" s="568"/>
      <c r="T366" s="339"/>
      <c r="U366" s="339"/>
      <c r="V366" s="507"/>
    </row>
    <row r="367" spans="1:22" x14ac:dyDescent="0.25">
      <c r="A367" s="740"/>
      <c r="B367" s="748"/>
      <c r="C367" s="748"/>
      <c r="D367" s="720"/>
      <c r="E367" s="712"/>
      <c r="F367" s="712"/>
      <c r="G367" s="714"/>
      <c r="I367" s="710">
        <v>45511</v>
      </c>
      <c r="J367" s="716"/>
      <c r="K367" s="716"/>
      <c r="L367" s="724" t="s">
        <v>7197</v>
      </c>
      <c r="M367" s="750">
        <v>20000</v>
      </c>
      <c r="N367" s="712"/>
      <c r="O367" s="714">
        <f t="shared" si="12"/>
        <v>1968901.67</v>
      </c>
      <c r="R367" s="12"/>
      <c r="S367" s="568"/>
      <c r="T367" s="339"/>
      <c r="U367" s="339"/>
      <c r="V367" s="507"/>
    </row>
    <row r="368" spans="1:22" x14ac:dyDescent="0.25">
      <c r="A368" s="740"/>
      <c r="B368" s="748"/>
      <c r="C368" s="748"/>
      <c r="D368" s="720"/>
      <c r="E368" s="712"/>
      <c r="F368" s="712"/>
      <c r="G368" s="714"/>
      <c r="I368" s="710">
        <v>45512</v>
      </c>
      <c r="J368" s="742" t="s">
        <v>8015</v>
      </c>
      <c r="K368" s="742" t="s">
        <v>8016</v>
      </c>
      <c r="L368" s="722" t="s">
        <v>8017</v>
      </c>
      <c r="M368" s="714">
        <v>32000</v>
      </c>
      <c r="N368" s="712"/>
      <c r="O368" s="714">
        <f t="shared" si="12"/>
        <v>1936901.67</v>
      </c>
      <c r="R368" s="12"/>
      <c r="S368" s="568"/>
      <c r="T368" s="339"/>
      <c r="U368" s="339"/>
      <c r="V368" s="507"/>
    </row>
    <row r="369" spans="1:22" ht="24" x14ac:dyDescent="0.25">
      <c r="A369" s="740"/>
      <c r="B369" s="748"/>
      <c r="C369" s="748"/>
      <c r="D369" s="720"/>
      <c r="E369" s="712"/>
      <c r="F369" s="712"/>
      <c r="G369" s="714"/>
      <c r="I369" s="710">
        <v>45512</v>
      </c>
      <c r="J369" s="742" t="s">
        <v>7986</v>
      </c>
      <c r="K369" s="742" t="s">
        <v>7995</v>
      </c>
      <c r="L369" s="722" t="s">
        <v>8019</v>
      </c>
      <c r="M369" s="714">
        <v>34000</v>
      </c>
      <c r="N369" s="712"/>
      <c r="O369" s="714">
        <f t="shared" si="12"/>
        <v>1902901.67</v>
      </c>
      <c r="R369" s="12"/>
      <c r="S369" s="568"/>
      <c r="T369" s="339"/>
      <c r="U369" s="339"/>
      <c r="V369" s="507"/>
    </row>
    <row r="370" spans="1:22" ht="24" x14ac:dyDescent="0.25">
      <c r="A370" s="740"/>
      <c r="B370" s="748"/>
      <c r="C370" s="748"/>
      <c r="D370" s="720"/>
      <c r="E370" s="712"/>
      <c r="F370" s="712"/>
      <c r="G370" s="714"/>
      <c r="I370" s="710">
        <v>45512</v>
      </c>
      <c r="J370" s="742" t="s">
        <v>7986</v>
      </c>
      <c r="K370" s="742" t="s">
        <v>7995</v>
      </c>
      <c r="L370" s="722" t="s">
        <v>8018</v>
      </c>
      <c r="M370" s="714">
        <v>49870</v>
      </c>
      <c r="N370" s="712"/>
      <c r="O370" s="714">
        <f t="shared" si="12"/>
        <v>1853031.67</v>
      </c>
      <c r="R370" s="12"/>
      <c r="S370" s="568"/>
      <c r="T370" s="339"/>
      <c r="U370" s="339"/>
      <c r="V370" s="507"/>
    </row>
    <row r="371" spans="1:22" ht="36" x14ac:dyDescent="0.25">
      <c r="A371" s="740"/>
      <c r="B371" s="748"/>
      <c r="C371" s="748"/>
      <c r="D371" s="720"/>
      <c r="E371" s="712"/>
      <c r="F371" s="712"/>
      <c r="G371" s="714"/>
      <c r="I371" s="710">
        <v>45512</v>
      </c>
      <c r="J371" s="742" t="s">
        <v>8027</v>
      </c>
      <c r="K371" s="742" t="s">
        <v>8026</v>
      </c>
      <c r="L371" s="722" t="s">
        <v>8025</v>
      </c>
      <c r="M371" s="714">
        <v>300000</v>
      </c>
      <c r="N371" s="712"/>
      <c r="O371" s="714">
        <f t="shared" si="12"/>
        <v>1553031.67</v>
      </c>
      <c r="R371" s="12"/>
      <c r="S371" s="568"/>
      <c r="T371" s="339"/>
      <c r="U371" s="339"/>
      <c r="V371" s="507"/>
    </row>
    <row r="372" spans="1:22" ht="24" x14ac:dyDescent="0.25">
      <c r="A372" s="740"/>
      <c r="B372" s="748"/>
      <c r="C372" s="748"/>
      <c r="D372" s="720"/>
      <c r="E372" s="712"/>
      <c r="F372" s="712"/>
      <c r="G372" s="714"/>
      <c r="I372" s="710">
        <v>45512</v>
      </c>
      <c r="J372" s="742" t="s">
        <v>8015</v>
      </c>
      <c r="K372" s="742" t="s">
        <v>8021</v>
      </c>
      <c r="L372" s="722" t="s">
        <v>8020</v>
      </c>
      <c r="M372" s="714">
        <v>42000</v>
      </c>
      <c r="N372" s="712"/>
      <c r="O372" s="714">
        <f t="shared" si="12"/>
        <v>1511031.67</v>
      </c>
      <c r="R372" s="12"/>
      <c r="S372" s="568"/>
      <c r="T372" s="339"/>
      <c r="U372" s="339"/>
      <c r="V372" s="507"/>
    </row>
    <row r="373" spans="1:22" ht="24" x14ac:dyDescent="0.25">
      <c r="A373" s="740"/>
      <c r="B373" s="748"/>
      <c r="C373" s="748"/>
      <c r="D373" s="720"/>
      <c r="E373" s="712"/>
      <c r="F373" s="712"/>
      <c r="G373" s="714"/>
      <c r="I373" s="710">
        <v>45513</v>
      </c>
      <c r="J373" s="742" t="s">
        <v>8039</v>
      </c>
      <c r="K373" s="742" t="s">
        <v>7993</v>
      </c>
      <c r="L373" s="722" t="s">
        <v>8028</v>
      </c>
      <c r="M373" s="714">
        <v>40000</v>
      </c>
      <c r="N373" s="712"/>
      <c r="O373" s="714">
        <f t="shared" si="12"/>
        <v>1471031.67</v>
      </c>
      <c r="R373" s="12"/>
      <c r="S373" s="568"/>
      <c r="T373" s="339"/>
      <c r="U373" s="339"/>
      <c r="V373" s="507"/>
    </row>
    <row r="374" spans="1:22" ht="24" x14ac:dyDescent="0.25">
      <c r="A374" s="740"/>
      <c r="B374" s="748"/>
      <c r="C374" s="748"/>
      <c r="D374" s="720"/>
      <c r="E374" s="712"/>
      <c r="F374" s="712"/>
      <c r="G374" s="714"/>
      <c r="I374" s="710">
        <v>45513</v>
      </c>
      <c r="J374" s="742" t="s">
        <v>8066</v>
      </c>
      <c r="K374" s="742" t="s">
        <v>7995</v>
      </c>
      <c r="L374" s="722" t="s">
        <v>8068</v>
      </c>
      <c r="M374" s="714">
        <v>10500</v>
      </c>
      <c r="N374" s="712"/>
      <c r="O374" s="714">
        <f t="shared" si="12"/>
        <v>1460531.67</v>
      </c>
      <c r="R374" s="12"/>
      <c r="S374" s="568"/>
      <c r="T374" s="339"/>
      <c r="U374" s="339"/>
      <c r="V374" s="507"/>
    </row>
    <row r="375" spans="1:22" x14ac:dyDescent="0.25">
      <c r="A375" s="740"/>
      <c r="B375" s="748"/>
      <c r="C375" s="748"/>
      <c r="D375" s="720"/>
      <c r="E375" s="712"/>
      <c r="F375" s="712"/>
      <c r="G375" s="714"/>
      <c r="I375" s="710">
        <v>45513</v>
      </c>
      <c r="J375" s="742" t="s">
        <v>8015</v>
      </c>
      <c r="K375" s="742" t="s">
        <v>8030</v>
      </c>
      <c r="L375" s="722" t="s">
        <v>8029</v>
      </c>
      <c r="M375" s="714">
        <v>200000</v>
      </c>
      <c r="N375" s="712"/>
      <c r="O375" s="714">
        <f t="shared" si="12"/>
        <v>1260531.67</v>
      </c>
      <c r="R375" s="12"/>
      <c r="S375" s="568"/>
      <c r="T375" s="339"/>
      <c r="U375" s="339"/>
      <c r="V375" s="507"/>
    </row>
    <row r="376" spans="1:22" ht="24" x14ac:dyDescent="0.25">
      <c r="A376" s="740"/>
      <c r="B376" s="748"/>
      <c r="C376" s="748"/>
      <c r="D376" s="720"/>
      <c r="E376" s="712"/>
      <c r="F376" s="712"/>
      <c r="G376" s="714"/>
      <c r="I376" s="710">
        <v>45514</v>
      </c>
      <c r="J376" s="742" t="s">
        <v>8040</v>
      </c>
      <c r="K376" s="742" t="s">
        <v>8031</v>
      </c>
      <c r="L376" s="722" t="s">
        <v>8032</v>
      </c>
      <c r="M376" s="714">
        <v>110550</v>
      </c>
      <c r="N376" s="712"/>
      <c r="O376" s="714">
        <f t="shared" si="12"/>
        <v>1149981.67</v>
      </c>
      <c r="R376" s="12"/>
      <c r="S376" s="568"/>
      <c r="T376" s="339"/>
      <c r="U376" s="339"/>
      <c r="V376" s="507"/>
    </row>
    <row r="377" spans="1:22" x14ac:dyDescent="0.25">
      <c r="A377" s="740"/>
      <c r="B377" s="748"/>
      <c r="C377" s="748"/>
      <c r="D377" s="720"/>
      <c r="E377" s="712"/>
      <c r="F377" s="712"/>
      <c r="G377" s="714"/>
      <c r="I377" s="710">
        <v>45514</v>
      </c>
      <c r="J377" s="742" t="s">
        <v>8042</v>
      </c>
      <c r="K377" s="742" t="s">
        <v>8044</v>
      </c>
      <c r="L377" s="722" t="s">
        <v>8043</v>
      </c>
      <c r="M377" s="714">
        <v>200000</v>
      </c>
      <c r="N377" s="712"/>
      <c r="O377" s="714">
        <f t="shared" si="12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40"/>
      <c r="B378" s="748"/>
      <c r="C378" s="748"/>
      <c r="D378" s="720"/>
      <c r="E378" s="712"/>
      <c r="F378" s="712"/>
      <c r="G378" s="714"/>
      <c r="I378" s="710">
        <v>45514</v>
      </c>
      <c r="J378" s="742" t="s">
        <v>8041</v>
      </c>
      <c r="K378" s="742" t="s">
        <v>8047</v>
      </c>
      <c r="L378" s="722" t="s">
        <v>8046</v>
      </c>
      <c r="M378" s="714">
        <v>65000</v>
      </c>
      <c r="N378" s="712"/>
      <c r="O378" s="714">
        <f t="shared" si="12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40"/>
      <c r="B379" s="748"/>
      <c r="C379" s="748"/>
      <c r="D379" s="720"/>
      <c r="E379" s="712"/>
      <c r="F379" s="712"/>
      <c r="G379" s="714"/>
      <c r="I379" s="710">
        <v>45515</v>
      </c>
      <c r="J379" s="742" t="s">
        <v>8050</v>
      </c>
      <c r="K379" s="742" t="s">
        <v>7995</v>
      </c>
      <c r="L379" s="722" t="s">
        <v>8048</v>
      </c>
      <c r="M379" s="714">
        <v>50000</v>
      </c>
      <c r="N379" s="712"/>
      <c r="O379" s="714">
        <f t="shared" si="12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40"/>
      <c r="B380" s="748"/>
      <c r="C380" s="748"/>
      <c r="D380" s="720"/>
      <c r="E380" s="712"/>
      <c r="F380" s="712"/>
      <c r="G380" s="714"/>
      <c r="I380" s="710">
        <v>45515</v>
      </c>
      <c r="J380" s="743" t="s">
        <v>8045</v>
      </c>
      <c r="K380" s="742" t="s">
        <v>7995</v>
      </c>
      <c r="L380" s="722" t="s">
        <v>8049</v>
      </c>
      <c r="M380" s="714">
        <v>61675</v>
      </c>
      <c r="N380" s="712"/>
      <c r="O380" s="714">
        <f t="shared" si="12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40"/>
      <c r="B381" s="748"/>
      <c r="C381" s="748"/>
      <c r="D381" s="720"/>
      <c r="E381" s="712"/>
      <c r="F381" s="712"/>
      <c r="G381" s="714"/>
      <c r="I381" s="710">
        <v>45516</v>
      </c>
      <c r="J381" s="742" t="s">
        <v>8051</v>
      </c>
      <c r="K381" s="742" t="s">
        <v>8052</v>
      </c>
      <c r="L381" s="722" t="s">
        <v>8053</v>
      </c>
      <c r="M381" s="714">
        <v>10000</v>
      </c>
      <c r="N381" s="712"/>
      <c r="O381" s="714">
        <f t="shared" si="12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40"/>
      <c r="B382" s="748"/>
      <c r="C382" s="748"/>
      <c r="D382" s="720"/>
      <c r="E382" s="712"/>
      <c r="F382" s="712"/>
      <c r="G382" s="714"/>
      <c r="I382" s="710">
        <v>45517</v>
      </c>
      <c r="J382" s="742" t="s">
        <v>8064</v>
      </c>
      <c r="K382" s="742" t="s">
        <v>7995</v>
      </c>
      <c r="L382" s="722" t="s">
        <v>8055</v>
      </c>
      <c r="M382" s="714">
        <v>47000</v>
      </c>
      <c r="N382" s="712"/>
      <c r="O382" s="714">
        <f t="shared" si="12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40"/>
      <c r="B383" s="748"/>
      <c r="C383" s="748"/>
      <c r="D383" s="720"/>
      <c r="E383" s="712"/>
      <c r="F383" s="712"/>
      <c r="G383" s="714"/>
      <c r="I383" s="710">
        <v>45517</v>
      </c>
      <c r="J383" s="742" t="s">
        <v>8065</v>
      </c>
      <c r="K383" s="742" t="s">
        <v>7993</v>
      </c>
      <c r="L383" s="722" t="s">
        <v>8054</v>
      </c>
      <c r="M383" s="714">
        <v>40000</v>
      </c>
      <c r="N383" s="712"/>
      <c r="O383" s="714">
        <f t="shared" si="12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40"/>
      <c r="B384" s="748"/>
      <c r="C384" s="748"/>
      <c r="D384" s="720"/>
      <c r="E384" s="712"/>
      <c r="F384" s="712"/>
      <c r="G384" s="714"/>
      <c r="I384" s="710">
        <v>45518</v>
      </c>
      <c r="J384" s="742" t="s">
        <v>7986</v>
      </c>
      <c r="K384" s="742" t="s">
        <v>8057</v>
      </c>
      <c r="L384" s="722" t="s">
        <v>8056</v>
      </c>
      <c r="M384" s="714">
        <v>200000</v>
      </c>
      <c r="N384" s="712"/>
      <c r="O384" s="714">
        <f t="shared" si="12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40"/>
      <c r="B385" s="748"/>
      <c r="C385" s="748"/>
      <c r="D385" s="720"/>
      <c r="E385" s="712"/>
      <c r="F385" s="712"/>
      <c r="G385" s="714"/>
      <c r="I385" s="710">
        <v>45518</v>
      </c>
      <c r="J385" s="742" t="s">
        <v>8066</v>
      </c>
      <c r="K385" s="742" t="s">
        <v>7995</v>
      </c>
      <c r="L385" s="722" t="s">
        <v>8058</v>
      </c>
      <c r="M385" s="714">
        <v>32750</v>
      </c>
      <c r="N385" s="712"/>
      <c r="O385" s="714">
        <f t="shared" si="12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40"/>
      <c r="B386" s="748"/>
      <c r="C386" s="748"/>
      <c r="D386" s="720"/>
      <c r="E386" s="712"/>
      <c r="F386" s="712"/>
      <c r="G386" s="714"/>
      <c r="I386" s="710">
        <v>45518</v>
      </c>
      <c r="J386" s="742" t="s">
        <v>8041</v>
      </c>
      <c r="K386" s="742" t="s">
        <v>7993</v>
      </c>
      <c r="L386" s="722" t="s">
        <v>8059</v>
      </c>
      <c r="M386" s="714">
        <v>130000</v>
      </c>
      <c r="N386" s="712"/>
      <c r="O386" s="714">
        <f t="shared" si="12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40"/>
      <c r="B387" s="748"/>
      <c r="C387" s="748"/>
      <c r="D387" s="720"/>
      <c r="E387" s="712"/>
      <c r="F387" s="712"/>
      <c r="G387" s="714"/>
      <c r="I387" s="710">
        <v>45519</v>
      </c>
      <c r="J387" s="742" t="s">
        <v>8066</v>
      </c>
      <c r="K387" s="742" t="s">
        <v>7995</v>
      </c>
      <c r="L387" s="722" t="s">
        <v>8060</v>
      </c>
      <c r="M387" s="714">
        <v>187482</v>
      </c>
      <c r="N387" s="712"/>
      <c r="O387" s="714">
        <f t="shared" si="12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40"/>
      <c r="B388" s="748"/>
      <c r="C388" s="748"/>
      <c r="D388" s="720"/>
      <c r="E388" s="712"/>
      <c r="F388" s="712"/>
      <c r="G388" s="714"/>
      <c r="I388" s="710">
        <v>45519</v>
      </c>
      <c r="J388" s="742" t="s">
        <v>8066</v>
      </c>
      <c r="K388" s="742" t="s">
        <v>7995</v>
      </c>
      <c r="L388" s="722" t="s">
        <v>8061</v>
      </c>
      <c r="M388" s="714">
        <v>21750</v>
      </c>
      <c r="N388" s="712"/>
      <c r="O388" s="714">
        <f t="shared" si="12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40"/>
      <c r="B389" s="748"/>
      <c r="C389" s="748"/>
      <c r="D389" s="720"/>
      <c r="E389" s="712"/>
      <c r="F389" s="712"/>
      <c r="G389" s="714"/>
      <c r="I389" s="710">
        <v>45519</v>
      </c>
      <c r="J389" s="742" t="s">
        <v>8040</v>
      </c>
      <c r="K389" s="742" t="s">
        <v>7995</v>
      </c>
      <c r="L389" s="722" t="s">
        <v>8062</v>
      </c>
      <c r="M389" s="714">
        <v>43500</v>
      </c>
      <c r="N389" s="712"/>
      <c r="O389" s="714">
        <f t="shared" si="12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40"/>
      <c r="B390" s="748"/>
      <c r="C390" s="748"/>
      <c r="D390" s="720"/>
      <c r="E390" s="712"/>
      <c r="F390" s="712"/>
      <c r="G390" s="714"/>
      <c r="I390" s="710">
        <v>45519</v>
      </c>
      <c r="J390" s="742" t="s">
        <v>8041</v>
      </c>
      <c r="K390" s="742" t="s">
        <v>7995</v>
      </c>
      <c r="L390" s="722" t="s">
        <v>8063</v>
      </c>
      <c r="M390" s="714">
        <v>31500</v>
      </c>
      <c r="N390" s="712"/>
      <c r="O390" s="714">
        <f t="shared" si="12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40"/>
      <c r="B391" s="748"/>
      <c r="C391" s="748"/>
      <c r="D391" s="720"/>
      <c r="E391" s="712"/>
      <c r="F391" s="712"/>
      <c r="G391" s="714"/>
      <c r="I391" s="710">
        <v>45520</v>
      </c>
      <c r="J391" s="742" t="s">
        <v>8066</v>
      </c>
      <c r="K391" s="742" t="s">
        <v>7995</v>
      </c>
      <c r="L391" s="722" t="s">
        <v>8067</v>
      </c>
      <c r="M391" s="714">
        <v>100000</v>
      </c>
      <c r="N391" s="712"/>
      <c r="O391" s="714">
        <f t="shared" si="12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40"/>
      <c r="B392" s="748"/>
      <c r="C392" s="748"/>
      <c r="D392" s="720"/>
      <c r="E392" s="712"/>
      <c r="F392" s="712"/>
      <c r="G392" s="714"/>
      <c r="I392" s="710">
        <v>45520</v>
      </c>
      <c r="J392" s="742" t="s">
        <v>8039</v>
      </c>
      <c r="K392" s="742" t="s">
        <v>7995</v>
      </c>
      <c r="L392" s="722" t="s">
        <v>8069</v>
      </c>
      <c r="M392" s="712">
        <v>56026</v>
      </c>
      <c r="N392" s="712"/>
      <c r="O392" s="714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40"/>
      <c r="B393" s="748"/>
      <c r="C393" s="748"/>
      <c r="D393" s="720"/>
      <c r="E393" s="712"/>
      <c r="F393" s="712"/>
      <c r="G393" s="714"/>
      <c r="I393" s="710">
        <v>45520</v>
      </c>
      <c r="J393" s="742" t="s">
        <v>8041</v>
      </c>
      <c r="K393" s="742" t="s">
        <v>7995</v>
      </c>
      <c r="L393" s="722" t="s">
        <v>8070</v>
      </c>
      <c r="M393" s="712">
        <v>63720</v>
      </c>
      <c r="N393" s="712"/>
      <c r="O393" s="714">
        <f t="shared" ref="O393:O429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40"/>
      <c r="B394" s="748"/>
      <c r="C394" s="748"/>
      <c r="D394" s="720"/>
      <c r="E394" s="712"/>
      <c r="F394" s="712"/>
      <c r="G394" s="714"/>
      <c r="I394" s="710">
        <v>45520</v>
      </c>
      <c r="J394" s="742" t="s">
        <v>8040</v>
      </c>
      <c r="K394" s="742" t="s">
        <v>7995</v>
      </c>
      <c r="L394" s="722" t="s">
        <v>8071</v>
      </c>
      <c r="M394" s="712">
        <v>50000</v>
      </c>
      <c r="N394" s="712"/>
      <c r="O394" s="714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40"/>
      <c r="B395" s="748"/>
      <c r="C395" s="748"/>
      <c r="D395" s="720"/>
      <c r="E395" s="712"/>
      <c r="F395" s="712"/>
      <c r="G395" s="714"/>
      <c r="I395" s="710">
        <v>45521</v>
      </c>
      <c r="J395" s="743" t="s">
        <v>8072</v>
      </c>
      <c r="K395" s="742" t="s">
        <v>7995</v>
      </c>
      <c r="L395" s="722" t="s">
        <v>8073</v>
      </c>
      <c r="M395" s="712">
        <v>51000</v>
      </c>
      <c r="N395" s="712"/>
      <c r="O395" s="714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40"/>
      <c r="B396" s="748"/>
      <c r="C396" s="748"/>
      <c r="D396" s="720"/>
      <c r="E396" s="712"/>
      <c r="F396" s="712"/>
      <c r="G396" s="714"/>
      <c r="I396" s="710">
        <v>45521</v>
      </c>
      <c r="J396" s="743" t="s">
        <v>8072</v>
      </c>
      <c r="K396" s="742" t="s">
        <v>7995</v>
      </c>
      <c r="L396" s="722" t="s">
        <v>8075</v>
      </c>
      <c r="M396" s="712">
        <v>143550</v>
      </c>
      <c r="N396" s="712"/>
      <c r="O396" s="714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40"/>
      <c r="B397" s="748"/>
      <c r="C397" s="748"/>
      <c r="D397" s="720"/>
      <c r="E397" s="712"/>
      <c r="F397" s="712"/>
      <c r="G397" s="714"/>
      <c r="I397" s="710">
        <v>45521</v>
      </c>
      <c r="J397" s="743" t="s">
        <v>8074</v>
      </c>
      <c r="K397" s="742" t="s">
        <v>7995</v>
      </c>
      <c r="L397" s="722" t="s">
        <v>8076</v>
      </c>
      <c r="M397" s="712">
        <v>164715</v>
      </c>
      <c r="N397" s="712"/>
      <c r="O397" s="714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40"/>
      <c r="B398" s="748"/>
      <c r="C398" s="748"/>
      <c r="D398" s="720"/>
      <c r="E398" s="712"/>
      <c r="F398" s="712"/>
      <c r="G398" s="714"/>
      <c r="I398" s="710">
        <v>45521</v>
      </c>
      <c r="J398" s="742" t="s">
        <v>8077</v>
      </c>
      <c r="K398" s="742" t="s">
        <v>8078</v>
      </c>
      <c r="L398" s="722" t="s">
        <v>8079</v>
      </c>
      <c r="M398" s="712">
        <v>121520</v>
      </c>
      <c r="N398" s="712"/>
      <c r="O398" s="714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40"/>
      <c r="B399" s="748"/>
      <c r="C399" s="748"/>
      <c r="D399" s="720"/>
      <c r="E399" s="712"/>
      <c r="F399" s="712"/>
      <c r="G399" s="714"/>
      <c r="I399" s="710">
        <v>45521</v>
      </c>
      <c r="J399" s="742" t="s">
        <v>8011</v>
      </c>
      <c r="K399" s="742" t="s">
        <v>7995</v>
      </c>
      <c r="L399" s="722" t="s">
        <v>8080</v>
      </c>
      <c r="M399" s="712">
        <v>18000</v>
      </c>
      <c r="N399" s="712"/>
      <c r="O399" s="714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40"/>
      <c r="B400" s="748"/>
      <c r="C400" s="748"/>
      <c r="D400" s="720"/>
      <c r="E400" s="712"/>
      <c r="F400" s="712"/>
      <c r="G400" s="714"/>
      <c r="I400" s="710">
        <v>45521</v>
      </c>
      <c r="J400" s="742"/>
      <c r="K400" s="742"/>
      <c r="L400" s="722" t="s">
        <v>7522</v>
      </c>
      <c r="M400" s="712"/>
      <c r="N400" s="712">
        <v>3000000</v>
      </c>
      <c r="O400" s="714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40"/>
      <c r="B401" s="748"/>
      <c r="C401" s="748"/>
      <c r="D401" s="720"/>
      <c r="E401" s="712"/>
      <c r="F401" s="712"/>
      <c r="G401" s="714"/>
      <c r="I401" s="710">
        <v>45522</v>
      </c>
      <c r="J401" s="742"/>
      <c r="K401" s="742"/>
      <c r="L401" s="724" t="s">
        <v>7197</v>
      </c>
      <c r="M401" s="750">
        <v>30000</v>
      </c>
      <c r="N401" s="712"/>
      <c r="O401" s="714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40"/>
      <c r="B402" s="748"/>
      <c r="C402" s="748"/>
      <c r="D402" s="720"/>
      <c r="E402" s="712"/>
      <c r="F402" s="712"/>
      <c r="G402" s="714"/>
      <c r="I402" s="710">
        <v>45522</v>
      </c>
      <c r="J402" s="742"/>
      <c r="K402" s="742"/>
      <c r="L402" s="722" t="s">
        <v>8082</v>
      </c>
      <c r="M402" s="712">
        <v>50000</v>
      </c>
      <c r="N402" s="712"/>
      <c r="O402" s="714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40"/>
      <c r="B403" s="748"/>
      <c r="C403" s="748"/>
      <c r="D403" s="720"/>
      <c r="E403" s="712"/>
      <c r="F403" s="712"/>
      <c r="G403" s="714"/>
      <c r="I403" s="710">
        <v>45523</v>
      </c>
      <c r="J403" s="742" t="s">
        <v>8014</v>
      </c>
      <c r="K403" s="742"/>
      <c r="L403" s="722" t="s">
        <v>8088</v>
      </c>
      <c r="M403" s="712">
        <v>65250</v>
      </c>
      <c r="N403" s="712"/>
      <c r="O403" s="714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40"/>
      <c r="B404" s="748"/>
      <c r="C404" s="748"/>
      <c r="D404" s="720"/>
      <c r="E404" s="712"/>
      <c r="F404" s="712"/>
      <c r="G404" s="714"/>
      <c r="I404" s="710">
        <v>45523</v>
      </c>
      <c r="J404" s="742" t="s">
        <v>8090</v>
      </c>
      <c r="K404" s="742"/>
      <c r="L404" s="722" t="s">
        <v>8089</v>
      </c>
      <c r="M404" s="712">
        <v>50000</v>
      </c>
      <c r="N404" s="712"/>
      <c r="O404" s="714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40"/>
      <c r="B405" s="748"/>
      <c r="C405" s="748"/>
      <c r="D405" s="720"/>
      <c r="E405" s="712"/>
      <c r="F405" s="712"/>
      <c r="G405" s="714"/>
      <c r="I405" s="710">
        <v>45523</v>
      </c>
      <c r="J405" s="742" t="s">
        <v>8066</v>
      </c>
      <c r="K405" s="742"/>
      <c r="L405" s="722" t="s">
        <v>8091</v>
      </c>
      <c r="M405" s="712">
        <v>300000</v>
      </c>
      <c r="N405" s="712"/>
      <c r="O405" s="714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40"/>
      <c r="B406" s="748"/>
      <c r="C406" s="748"/>
      <c r="D406" s="720"/>
      <c r="E406" s="712"/>
      <c r="F406" s="712"/>
      <c r="G406" s="714"/>
      <c r="I406" s="710">
        <v>45524</v>
      </c>
      <c r="J406" s="743" t="s">
        <v>8092</v>
      </c>
      <c r="K406" s="742" t="s">
        <v>7995</v>
      </c>
      <c r="L406" s="722" t="s">
        <v>8093</v>
      </c>
      <c r="M406" s="712">
        <v>500000</v>
      </c>
      <c r="N406" s="712"/>
      <c r="O406" s="714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40"/>
      <c r="B407" s="748"/>
      <c r="C407" s="748"/>
      <c r="D407" s="720"/>
      <c r="E407" s="712"/>
      <c r="F407" s="712"/>
      <c r="G407" s="714"/>
      <c r="I407" s="710">
        <v>45524</v>
      </c>
      <c r="J407" s="743" t="s">
        <v>8092</v>
      </c>
      <c r="K407" s="742" t="s">
        <v>7995</v>
      </c>
      <c r="L407" s="722" t="s">
        <v>8093</v>
      </c>
      <c r="M407" s="712">
        <v>64808</v>
      </c>
      <c r="N407" s="712"/>
      <c r="O407" s="714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40"/>
      <c r="B408" s="748"/>
      <c r="C408" s="748"/>
      <c r="D408" s="720"/>
      <c r="E408" s="712"/>
      <c r="F408" s="712"/>
      <c r="G408" s="714"/>
      <c r="I408" s="710">
        <v>45524</v>
      </c>
      <c r="J408" s="742" t="s">
        <v>8040</v>
      </c>
      <c r="K408" s="742" t="s">
        <v>7995</v>
      </c>
      <c r="L408" s="722" t="s">
        <v>8102</v>
      </c>
      <c r="M408" s="712">
        <v>25000</v>
      </c>
      <c r="N408" s="712"/>
      <c r="O408" s="714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40"/>
      <c r="B409" s="748"/>
      <c r="C409" s="748"/>
      <c r="D409" s="720"/>
      <c r="E409" s="712"/>
      <c r="F409" s="712"/>
      <c r="G409" s="714"/>
      <c r="I409" s="710">
        <v>45524</v>
      </c>
      <c r="J409" s="742" t="s">
        <v>8094</v>
      </c>
      <c r="K409" s="742" t="s">
        <v>7995</v>
      </c>
      <c r="L409" s="722" t="s">
        <v>8097</v>
      </c>
      <c r="M409" s="712">
        <v>44000</v>
      </c>
      <c r="N409" s="712"/>
      <c r="O409" s="714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40"/>
      <c r="B410" s="748"/>
      <c r="C410" s="748"/>
      <c r="D410" s="720"/>
      <c r="E410" s="712"/>
      <c r="F410" s="712"/>
      <c r="G410" s="714"/>
      <c r="I410" s="710">
        <v>45524</v>
      </c>
      <c r="J410" s="742" t="s">
        <v>8011</v>
      </c>
      <c r="K410" s="742" t="s">
        <v>8095</v>
      </c>
      <c r="L410" s="722" t="s">
        <v>8096</v>
      </c>
      <c r="M410" s="712">
        <v>400000</v>
      </c>
      <c r="N410" s="712"/>
      <c r="O410" s="714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40"/>
      <c r="B411" s="748"/>
      <c r="C411" s="748"/>
      <c r="D411" s="720"/>
      <c r="E411" s="712"/>
      <c r="F411" s="712"/>
      <c r="G411" s="714"/>
      <c r="I411" s="710">
        <v>45525</v>
      </c>
      <c r="J411" s="742" t="s">
        <v>8064</v>
      </c>
      <c r="K411" s="742" t="s">
        <v>8098</v>
      </c>
      <c r="L411" s="722" t="s">
        <v>8100</v>
      </c>
      <c r="M411" s="712">
        <v>20000</v>
      </c>
      <c r="N411" s="712"/>
      <c r="O411" s="714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40"/>
      <c r="B412" s="748"/>
      <c r="C412" s="748"/>
      <c r="D412" s="720"/>
      <c r="E412" s="712"/>
      <c r="F412" s="712"/>
      <c r="G412" s="714"/>
      <c r="I412" s="710">
        <v>45525</v>
      </c>
      <c r="J412" s="742" t="s">
        <v>8011</v>
      </c>
      <c r="K412" s="742" t="s">
        <v>8099</v>
      </c>
      <c r="L412" s="722" t="s">
        <v>8101</v>
      </c>
      <c r="M412" s="712">
        <v>100000</v>
      </c>
      <c r="N412" s="712"/>
      <c r="O412" s="714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40"/>
      <c r="B413" s="748"/>
      <c r="C413" s="748"/>
      <c r="D413" s="720"/>
      <c r="E413" s="712"/>
      <c r="F413" s="712"/>
      <c r="G413" s="714"/>
      <c r="I413" s="710">
        <v>45525</v>
      </c>
      <c r="J413" s="742" t="s">
        <v>8114</v>
      </c>
      <c r="K413" s="742" t="s">
        <v>7995</v>
      </c>
      <c r="L413" s="722" t="s">
        <v>8109</v>
      </c>
      <c r="M413" s="712">
        <v>49900</v>
      </c>
      <c r="N413" s="712"/>
      <c r="O413" s="714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40"/>
      <c r="B414" s="748"/>
      <c r="C414" s="748"/>
      <c r="D414" s="720"/>
      <c r="E414" s="712"/>
      <c r="F414" s="712"/>
      <c r="G414" s="714"/>
      <c r="I414" s="710">
        <v>45526</v>
      </c>
      <c r="J414" s="742" t="s">
        <v>8110</v>
      </c>
      <c r="K414" s="742" t="s">
        <v>7995</v>
      </c>
      <c r="L414" s="722" t="s">
        <v>8111</v>
      </c>
      <c r="M414" s="712">
        <v>63600</v>
      </c>
      <c r="N414" s="712"/>
      <c r="O414" s="714">
        <f t="shared" si="14"/>
        <v>498235.66999999993</v>
      </c>
    </row>
    <row r="415" spans="1:22" ht="24" x14ac:dyDescent="0.3">
      <c r="A415" s="740"/>
      <c r="B415" s="748"/>
      <c r="C415" s="748"/>
      <c r="D415" s="720"/>
      <c r="E415" s="712"/>
      <c r="F415" s="712"/>
      <c r="G415" s="714"/>
      <c r="I415" s="710">
        <v>45526</v>
      </c>
      <c r="J415" s="742" t="s">
        <v>8066</v>
      </c>
      <c r="K415" s="742" t="s">
        <v>7995</v>
      </c>
      <c r="L415" s="722" t="s">
        <v>8112</v>
      </c>
      <c r="M415" s="712">
        <v>50000</v>
      </c>
      <c r="N415" s="712"/>
      <c r="O415" s="714">
        <f t="shared" si="14"/>
        <v>448235.66999999993</v>
      </c>
    </row>
    <row r="416" spans="1:22" ht="36" x14ac:dyDescent="0.3">
      <c r="A416" s="740"/>
      <c r="B416" s="748"/>
      <c r="C416" s="748"/>
      <c r="D416" s="720"/>
      <c r="E416" s="712"/>
      <c r="F416" s="712"/>
      <c r="G416" s="714"/>
      <c r="I416" s="710">
        <v>45527</v>
      </c>
      <c r="J416" s="742" t="s">
        <v>8116</v>
      </c>
      <c r="K416" s="742" t="s">
        <v>7995</v>
      </c>
      <c r="L416" s="722" t="s">
        <v>8117</v>
      </c>
      <c r="M416" s="712">
        <v>169530</v>
      </c>
      <c r="N416" s="712"/>
      <c r="O416" s="714">
        <f t="shared" si="14"/>
        <v>278705.66999999993</v>
      </c>
    </row>
    <row r="417" spans="1:22" ht="48" x14ac:dyDescent="0.3">
      <c r="A417" s="740"/>
      <c r="B417" s="748"/>
      <c r="C417" s="748"/>
      <c r="D417" s="720"/>
      <c r="E417" s="712"/>
      <c r="F417" s="712"/>
      <c r="G417" s="714"/>
      <c r="I417" s="710">
        <v>45527</v>
      </c>
      <c r="J417" s="742" t="s">
        <v>8077</v>
      </c>
      <c r="K417" s="742" t="s">
        <v>8078</v>
      </c>
      <c r="L417" s="722" t="s">
        <v>8119</v>
      </c>
      <c r="M417" s="712">
        <v>32000</v>
      </c>
      <c r="N417" s="712"/>
      <c r="O417" s="714">
        <f t="shared" si="14"/>
        <v>246705.66999999993</v>
      </c>
    </row>
    <row r="418" spans="1:22" x14ac:dyDescent="0.3">
      <c r="A418" s="740"/>
      <c r="B418" s="748"/>
      <c r="C418" s="748"/>
      <c r="D418" s="720"/>
      <c r="E418" s="712"/>
      <c r="F418" s="712"/>
      <c r="G418" s="714"/>
      <c r="I418" s="710">
        <v>45527</v>
      </c>
      <c r="J418" s="742" t="s">
        <v>8118</v>
      </c>
      <c r="K418" s="742" t="s">
        <v>8004</v>
      </c>
      <c r="L418" s="722" t="s">
        <v>8120</v>
      </c>
      <c r="M418" s="712">
        <v>60000</v>
      </c>
      <c r="N418" s="712"/>
      <c r="O418" s="714">
        <f t="shared" si="14"/>
        <v>186705.66999999993</v>
      </c>
    </row>
    <row r="419" spans="1:22" ht="36" x14ac:dyDescent="0.3">
      <c r="A419" s="740"/>
      <c r="B419" s="748"/>
      <c r="C419" s="748"/>
      <c r="D419" s="720"/>
      <c r="E419" s="712"/>
      <c r="F419" s="712"/>
      <c r="G419" s="714"/>
      <c r="I419" s="710">
        <v>45528</v>
      </c>
      <c r="J419" s="742" t="s">
        <v>8015</v>
      </c>
      <c r="K419" s="742" t="s">
        <v>7995</v>
      </c>
      <c r="L419" s="722" t="s">
        <v>8121</v>
      </c>
      <c r="M419" s="712">
        <v>62000</v>
      </c>
      <c r="N419" s="712"/>
      <c r="O419" s="714">
        <f t="shared" si="14"/>
        <v>124705.66999999993</v>
      </c>
    </row>
    <row r="420" spans="1:22" ht="36" x14ac:dyDescent="0.3">
      <c r="A420" s="740"/>
      <c r="B420" s="748"/>
      <c r="C420" s="748"/>
      <c r="D420" s="720"/>
      <c r="E420" s="712"/>
      <c r="F420" s="712"/>
      <c r="G420" s="714"/>
      <c r="I420" s="710">
        <v>45528</v>
      </c>
      <c r="J420" s="743" t="s">
        <v>8125</v>
      </c>
      <c r="K420" s="742" t="s">
        <v>7995</v>
      </c>
      <c r="L420" s="722" t="s">
        <v>8076</v>
      </c>
      <c r="M420" s="712">
        <v>46525</v>
      </c>
      <c r="N420" s="712"/>
      <c r="O420" s="714">
        <f t="shared" si="14"/>
        <v>78180.669999999925</v>
      </c>
    </row>
    <row r="421" spans="1:22" ht="24" x14ac:dyDescent="0.3">
      <c r="A421" s="740"/>
      <c r="B421" s="748"/>
      <c r="C421" s="748"/>
      <c r="D421" s="720"/>
      <c r="E421" s="712"/>
      <c r="F421" s="712"/>
      <c r="G421" s="714"/>
      <c r="I421" s="710">
        <v>45528</v>
      </c>
      <c r="J421" s="742" t="s">
        <v>7986</v>
      </c>
      <c r="K421" s="742" t="s">
        <v>7995</v>
      </c>
      <c r="L421" s="722" t="s">
        <v>8073</v>
      </c>
      <c r="M421" s="712">
        <v>35700</v>
      </c>
      <c r="N421" s="712"/>
      <c r="O421" s="714">
        <f t="shared" si="14"/>
        <v>42480.669999999925</v>
      </c>
    </row>
    <row r="422" spans="1:22" ht="41.25" customHeight="1" x14ac:dyDescent="0.3">
      <c r="A422" s="740"/>
      <c r="B422" s="748"/>
      <c r="C422" s="748"/>
      <c r="D422" s="720"/>
      <c r="E422" s="712"/>
      <c r="F422" s="712"/>
      <c r="G422" s="714"/>
      <c r="I422" s="710">
        <v>45528</v>
      </c>
      <c r="J422" s="742" t="s">
        <v>8015</v>
      </c>
      <c r="K422" s="742" t="s">
        <v>7995</v>
      </c>
      <c r="L422" s="722" t="s">
        <v>8126</v>
      </c>
      <c r="M422" s="712">
        <v>69245</v>
      </c>
      <c r="N422" s="712"/>
      <c r="O422" s="714">
        <f t="shared" si="14"/>
        <v>-26764.330000000075</v>
      </c>
    </row>
    <row r="423" spans="1:22" ht="24" x14ac:dyDescent="0.3">
      <c r="A423" s="740"/>
      <c r="B423" s="748"/>
      <c r="C423" s="748"/>
      <c r="D423" s="720"/>
      <c r="E423" s="712"/>
      <c r="F423" s="712"/>
      <c r="G423" s="714"/>
      <c r="I423" s="710">
        <v>45530</v>
      </c>
      <c r="J423" s="742" t="s">
        <v>8040</v>
      </c>
      <c r="K423" s="742" t="s">
        <v>7995</v>
      </c>
      <c r="L423" s="722" t="s">
        <v>8102</v>
      </c>
      <c r="M423" s="712">
        <v>50000</v>
      </c>
      <c r="N423" s="712"/>
      <c r="O423" s="714">
        <f t="shared" si="14"/>
        <v>-76764.330000000075</v>
      </c>
    </row>
    <row r="424" spans="1:22" ht="24" x14ac:dyDescent="0.3">
      <c r="A424" s="740"/>
      <c r="B424" s="748"/>
      <c r="C424" s="748"/>
      <c r="D424" s="720"/>
      <c r="E424" s="712"/>
      <c r="F424" s="712"/>
      <c r="G424" s="714"/>
      <c r="I424" s="710">
        <v>45530</v>
      </c>
      <c r="J424" s="742" t="s">
        <v>8015</v>
      </c>
      <c r="K424" s="742" t="s">
        <v>7747</v>
      </c>
      <c r="L424" s="722" t="s">
        <v>8127</v>
      </c>
      <c r="M424" s="712">
        <v>400000</v>
      </c>
      <c r="N424" s="712"/>
      <c r="O424" s="714">
        <f t="shared" si="14"/>
        <v>-476764.33000000007</v>
      </c>
    </row>
    <row r="425" spans="1:22" x14ac:dyDescent="0.3">
      <c r="A425" s="740"/>
      <c r="B425" s="748"/>
      <c r="C425" s="748"/>
      <c r="D425" s="720"/>
      <c r="E425" s="712"/>
      <c r="F425" s="712"/>
      <c r="G425" s="714"/>
      <c r="I425" s="710">
        <v>45530</v>
      </c>
      <c r="J425" s="742"/>
      <c r="K425" s="742"/>
      <c r="L425" s="722" t="s">
        <v>7522</v>
      </c>
      <c r="M425" s="712"/>
      <c r="N425" s="712">
        <v>1884105</v>
      </c>
      <c r="O425" s="714">
        <f t="shared" si="14"/>
        <v>1407340.67</v>
      </c>
    </row>
    <row r="426" spans="1:22" x14ac:dyDescent="0.3">
      <c r="A426" s="740"/>
      <c r="B426" s="748"/>
      <c r="C426" s="748"/>
      <c r="D426" s="720"/>
      <c r="E426" s="712"/>
      <c r="F426" s="712"/>
      <c r="G426" s="714"/>
      <c r="I426" s="710">
        <v>45530</v>
      </c>
      <c r="J426" s="742"/>
      <c r="K426" s="742"/>
      <c r="L426" s="724" t="s">
        <v>7197</v>
      </c>
      <c r="M426" s="750">
        <f>N425*1%</f>
        <v>18841.05</v>
      </c>
      <c r="N426" s="712"/>
      <c r="O426" s="714">
        <f t="shared" si="14"/>
        <v>1388499.6199999999</v>
      </c>
    </row>
    <row r="427" spans="1:22" ht="24" x14ac:dyDescent="0.3">
      <c r="A427" s="740"/>
      <c r="B427" s="748"/>
      <c r="C427" s="748"/>
      <c r="D427" s="720"/>
      <c r="E427" s="712"/>
      <c r="F427" s="712"/>
      <c r="G427" s="714"/>
      <c r="I427" s="710">
        <v>45531</v>
      </c>
      <c r="J427" s="742" t="s">
        <v>8040</v>
      </c>
      <c r="K427" s="742" t="s">
        <v>7995</v>
      </c>
      <c r="L427" s="722" t="s">
        <v>8130</v>
      </c>
      <c r="M427" s="712">
        <v>42000</v>
      </c>
      <c r="N427" s="712"/>
      <c r="O427" s="714">
        <f t="shared" si="14"/>
        <v>1346499.6199999999</v>
      </c>
    </row>
    <row r="428" spans="1:22" ht="36" x14ac:dyDescent="0.3">
      <c r="A428" s="740"/>
      <c r="B428" s="748"/>
      <c r="C428" s="748"/>
      <c r="D428" s="720"/>
      <c r="E428" s="712"/>
      <c r="F428" s="712"/>
      <c r="G428" s="714"/>
      <c r="I428" s="710">
        <v>45531</v>
      </c>
      <c r="J428" s="742" t="s">
        <v>8094</v>
      </c>
      <c r="K428" s="742" t="s">
        <v>7995</v>
      </c>
      <c r="L428" s="722" t="s">
        <v>8131</v>
      </c>
      <c r="M428" s="712">
        <v>24000</v>
      </c>
      <c r="N428" s="712"/>
      <c r="O428" s="714">
        <f t="shared" si="14"/>
        <v>1322499.6199999999</v>
      </c>
    </row>
    <row r="429" spans="1:22" ht="24" x14ac:dyDescent="0.3">
      <c r="A429" s="740"/>
      <c r="B429" s="748"/>
      <c r="C429" s="748"/>
      <c r="D429" s="720"/>
      <c r="E429" s="712"/>
      <c r="F429" s="712"/>
      <c r="G429" s="714"/>
      <c r="I429" s="710">
        <v>45531</v>
      </c>
      <c r="J429" s="742" t="s">
        <v>8094</v>
      </c>
      <c r="K429" s="742" t="s">
        <v>8133</v>
      </c>
      <c r="L429" s="722" t="s">
        <v>8132</v>
      </c>
      <c r="M429" s="712">
        <v>150000</v>
      </c>
      <c r="N429" s="712"/>
      <c r="O429" s="714">
        <f t="shared" si="14"/>
        <v>1172499.6199999999</v>
      </c>
    </row>
    <row r="430" spans="1:22" s="14" customFormat="1" x14ac:dyDescent="0.2">
      <c r="A430" s="740"/>
      <c r="B430" s="748"/>
      <c r="C430" s="748"/>
      <c r="D430" s="720"/>
      <c r="E430" s="712"/>
      <c r="F430" s="712"/>
      <c r="G430" s="714"/>
      <c r="H430" s="725"/>
      <c r="I430" s="740"/>
      <c r="J430" s="742"/>
      <c r="K430" s="742"/>
      <c r="L430" s="722"/>
      <c r="M430" s="712"/>
      <c r="N430" s="712"/>
      <c r="O430" s="714"/>
      <c r="S430" s="596"/>
      <c r="T430" s="415"/>
      <c r="V430" s="442"/>
    </row>
    <row r="431" spans="1:22" x14ac:dyDescent="0.3">
      <c r="A431" s="740"/>
      <c r="B431" s="748"/>
      <c r="C431" s="748"/>
      <c r="D431" s="720"/>
      <c r="E431" s="712"/>
      <c r="F431" s="712"/>
      <c r="G431" s="714"/>
      <c r="I431" s="740"/>
      <c r="J431" s="742"/>
      <c r="K431" s="742"/>
      <c r="L431" s="722"/>
      <c r="M431" s="712"/>
      <c r="N431" s="712"/>
      <c r="O431" s="714"/>
    </row>
    <row r="432" spans="1:22" x14ac:dyDescent="0.3">
      <c r="A432" s="740"/>
      <c r="B432" s="748"/>
      <c r="C432" s="748"/>
      <c r="D432" s="720"/>
      <c r="E432" s="712"/>
      <c r="F432" s="712"/>
      <c r="G432" s="714"/>
      <c r="I432" s="740"/>
      <c r="J432" s="742"/>
      <c r="K432" s="742"/>
      <c r="L432" s="722"/>
      <c r="M432" s="712"/>
      <c r="N432" s="712"/>
      <c r="O432" s="714"/>
    </row>
    <row r="433" spans="1:13" x14ac:dyDescent="0.3">
      <c r="A433" s="740"/>
      <c r="B433" s="748"/>
      <c r="C433" s="748"/>
      <c r="D433" s="720"/>
      <c r="E433" s="712"/>
      <c r="F433" s="712"/>
      <c r="G433" s="714"/>
      <c r="I433" s="740"/>
      <c r="J433" s="742"/>
      <c r="K433" s="742"/>
      <c r="L433" s="722"/>
      <c r="M433" s="712"/>
    </row>
    <row r="434" spans="1:13" x14ac:dyDescent="0.3">
      <c r="A434" s="723"/>
      <c r="B434" s="742"/>
      <c r="C434" s="742"/>
      <c r="D434" s="722"/>
      <c r="E434" s="712"/>
      <c r="F434" s="712"/>
      <c r="G434" s="714"/>
      <c r="I434" s="740"/>
      <c r="J434" s="742"/>
      <c r="K434" s="742"/>
      <c r="L434" s="722"/>
      <c r="M434" s="712"/>
    </row>
    <row r="435" spans="1:13" x14ac:dyDescent="0.3">
      <c r="A435" s="740"/>
      <c r="B435" s="748"/>
      <c r="C435" s="748"/>
      <c r="D435" s="720"/>
      <c r="E435" s="712"/>
      <c r="F435" s="712"/>
      <c r="G435" s="714"/>
    </row>
    <row r="436" spans="1:13" x14ac:dyDescent="0.3">
      <c r="A436" s="740"/>
      <c r="B436" s="748"/>
      <c r="C436" s="748"/>
      <c r="D436" s="720"/>
      <c r="E436" s="712"/>
      <c r="F436" s="712"/>
      <c r="G436" s="714"/>
    </row>
    <row r="437" spans="1:13" x14ac:dyDescent="0.3">
      <c r="A437" s="740"/>
      <c r="B437" s="748"/>
      <c r="C437" s="748"/>
      <c r="D437" s="720"/>
      <c r="E437" s="712"/>
      <c r="F437" s="712"/>
      <c r="G437" s="714"/>
    </row>
    <row r="438" spans="1:13" x14ac:dyDescent="0.3">
      <c r="A438" s="740"/>
      <c r="B438" s="748"/>
      <c r="C438" s="748"/>
      <c r="D438" s="720"/>
      <c r="E438" s="712"/>
      <c r="F438" s="712"/>
      <c r="G438" s="714"/>
    </row>
  </sheetData>
  <autoFilter ref="A2:O426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4" t="s">
        <v>37</v>
      </c>
      <c r="B1" s="795"/>
      <c r="C1" s="795"/>
      <c r="D1" s="795"/>
      <c r="E1" s="795"/>
      <c r="F1" s="795"/>
      <c r="G1" s="795"/>
      <c r="H1" s="795"/>
      <c r="I1" s="795"/>
      <c r="J1" s="795"/>
      <c r="K1" s="795"/>
      <c r="L1" s="795"/>
      <c r="M1" s="20"/>
      <c r="N1" s="21"/>
    </row>
    <row r="2" spans="1:14" ht="30.75" customHeight="1" x14ac:dyDescent="0.25">
      <c r="A2" s="796" t="s">
        <v>38</v>
      </c>
      <c r="B2" s="797"/>
      <c r="C2" s="797"/>
      <c r="D2" s="797"/>
      <c r="E2" s="797"/>
      <c r="F2" s="797"/>
      <c r="G2" s="797"/>
      <c r="H2" s="797"/>
      <c r="I2" s="797"/>
      <c r="J2" s="797"/>
      <c r="K2" s="797"/>
      <c r="L2" s="797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2" t="s">
        <v>7051</v>
      </c>
      <c r="B62" s="793"/>
      <c r="C62" s="793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01"/>
  <sheetViews>
    <sheetView zoomScaleNormal="100" zoomScaleSheetLayoutView="110" workbookViewId="0">
      <pane ySplit="1" topLeftCell="A457" activePane="bottomLeft" state="frozen"/>
      <selection pane="bottomLeft" activeCell="F481" sqref="F481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799" t="s">
        <v>65</v>
      </c>
      <c r="C4" s="800"/>
      <c r="D4" s="800"/>
      <c r="E4" s="800"/>
      <c r="F4" s="801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799" t="s">
        <v>65</v>
      </c>
      <c r="C7" s="800"/>
      <c r="D7" s="800"/>
      <c r="E7" s="800"/>
      <c r="F7" s="801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799" t="s">
        <v>65</v>
      </c>
      <c r="C9" s="800"/>
      <c r="D9" s="800"/>
      <c r="E9" s="800"/>
      <c r="F9" s="801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799" t="s">
        <v>65</v>
      </c>
      <c r="C10" s="800"/>
      <c r="D10" s="800"/>
      <c r="E10" s="800"/>
      <c r="F10" s="801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799" t="s">
        <v>65</v>
      </c>
      <c r="C11" s="800"/>
      <c r="D11" s="800"/>
      <c r="E11" s="800"/>
      <c r="F11" s="801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799" t="s">
        <v>65</v>
      </c>
      <c r="C18" s="800"/>
      <c r="D18" s="800"/>
      <c r="E18" s="800"/>
      <c r="F18" s="801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799" t="s">
        <v>65</v>
      </c>
      <c r="C19" s="800"/>
      <c r="D19" s="800"/>
      <c r="E19" s="800"/>
      <c r="F19" s="801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799" t="s">
        <v>65</v>
      </c>
      <c r="C20" s="800"/>
      <c r="D20" s="800"/>
      <c r="E20" s="800"/>
      <c r="F20" s="801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799" t="s">
        <v>65</v>
      </c>
      <c r="C26" s="800"/>
      <c r="D26" s="800"/>
      <c r="E26" s="800"/>
      <c r="F26" s="801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799" t="s">
        <v>65</v>
      </c>
      <c r="C31" s="800"/>
      <c r="D31" s="800"/>
      <c r="E31" s="800"/>
      <c r="F31" s="801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799" t="s">
        <v>65</v>
      </c>
      <c r="C36" s="800"/>
      <c r="D36" s="800"/>
      <c r="E36" s="800"/>
      <c r="F36" s="801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799" t="s">
        <v>65</v>
      </c>
      <c r="C37" s="800"/>
      <c r="D37" s="800"/>
      <c r="E37" s="800"/>
      <c r="F37" s="801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799" t="s">
        <v>65</v>
      </c>
      <c r="C43" s="800"/>
      <c r="D43" s="800"/>
      <c r="E43" s="800"/>
      <c r="F43" s="801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799" t="s">
        <v>65</v>
      </c>
      <c r="C44" s="800"/>
      <c r="D44" s="800"/>
      <c r="E44" s="800"/>
      <c r="F44" s="801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799" t="s">
        <v>65</v>
      </c>
      <c r="C46" s="800"/>
      <c r="D46" s="800"/>
      <c r="E46" s="800"/>
      <c r="F46" s="801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799" t="s">
        <v>65</v>
      </c>
      <c r="C49" s="800"/>
      <c r="D49" s="800"/>
      <c r="E49" s="800"/>
      <c r="F49" s="801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799" t="s">
        <v>65</v>
      </c>
      <c r="C50" s="800"/>
      <c r="D50" s="800"/>
      <c r="E50" s="800"/>
      <c r="F50" s="801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799" t="s">
        <v>65</v>
      </c>
      <c r="C69" s="800"/>
      <c r="D69" s="800"/>
      <c r="E69" s="800"/>
      <c r="F69" s="801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799" t="s">
        <v>65</v>
      </c>
      <c r="C82" s="800"/>
      <c r="D82" s="800"/>
      <c r="E82" s="800"/>
      <c r="F82" s="801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0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0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0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0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0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0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0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0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0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0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0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0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0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0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</row>
    <row r="287" spans="1:10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0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7318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7443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7484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7484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7443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7491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7570</v>
      </c>
    </row>
    <row r="314" spans="1:10" s="7" customFormat="1" ht="15.75" x14ac:dyDescent="0.25">
      <c r="A314" s="6">
        <v>1020</v>
      </c>
      <c r="B314" s="5" t="s">
        <v>7530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7571</v>
      </c>
    </row>
    <row r="315" spans="1:10" s="7" customFormat="1" ht="15.75" x14ac:dyDescent="0.25">
      <c r="A315" s="599" t="s">
        <v>7573</v>
      </c>
      <c r="B315" s="600" t="s">
        <v>7443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7574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7583</v>
      </c>
    </row>
    <row r="321" spans="1:10" s="7" customFormat="1" ht="15.75" x14ac:dyDescent="0.25">
      <c r="A321" s="6">
        <v>1021</v>
      </c>
      <c r="B321" s="5" t="s">
        <v>7530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7595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7596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7597</v>
      </c>
    </row>
    <row r="324" spans="1:10" s="7" customFormat="1" ht="15.75" x14ac:dyDescent="0.25">
      <c r="A324" s="6">
        <v>1024</v>
      </c>
      <c r="B324" s="5" t="s">
        <v>7484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7592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2" t="s">
        <v>7711</v>
      </c>
      <c r="B327" s="803"/>
      <c r="C327" s="803"/>
      <c r="D327" s="803"/>
      <c r="E327" s="803"/>
      <c r="F327" s="803"/>
      <c r="G327" s="803"/>
      <c r="H327" s="804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7625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7622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7628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7624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7629</v>
      </c>
      <c r="C340" s="558">
        <f>C339*4%</f>
        <v>301211.07962400001</v>
      </c>
      <c r="D340" s="557"/>
      <c r="E340" s="608" t="s">
        <v>7626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7623</v>
      </c>
      <c r="C341" s="620">
        <f>C340+C339</f>
        <v>7831488.0702240001</v>
      </c>
      <c r="D341" s="621"/>
      <c r="E341" s="622" t="s">
        <v>7627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7621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2" t="s">
        <v>7710</v>
      </c>
      <c r="B353" s="803"/>
      <c r="C353" s="803"/>
      <c r="D353" s="803"/>
      <c r="E353" s="803"/>
      <c r="F353" s="803"/>
      <c r="G353" s="803"/>
      <c r="H353" s="804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7625</v>
      </c>
      <c r="F354" s="607" t="s">
        <v>7669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7622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7670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7628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7668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7624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7626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7627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7443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7714</v>
      </c>
    </row>
    <row r="368" spans="1:9" s="7" customFormat="1" ht="15.75" x14ac:dyDescent="0.25">
      <c r="A368" s="629" t="s">
        <v>66</v>
      </c>
      <c r="B368" s="5" t="s">
        <v>7642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7642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2" t="s">
        <v>7751</v>
      </c>
      <c r="B371" s="803"/>
      <c r="C371" s="803"/>
      <c r="D371" s="803"/>
      <c r="E371" s="803"/>
      <c r="F371" s="803"/>
      <c r="G371" s="803"/>
      <c r="H371" s="804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7625</v>
      </c>
      <c r="F372" s="607" t="s">
        <v>7669</v>
      </c>
      <c r="G372" s="612"/>
      <c r="H372" s="626"/>
    </row>
    <row r="373" spans="1:10" s="7" customFormat="1" ht="15.75" x14ac:dyDescent="0.25">
      <c r="A373" s="489"/>
      <c r="B373" s="617" t="s">
        <v>7760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7759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7670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7628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7668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7624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7626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7627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0" t="s">
        <v>7914</v>
      </c>
      <c r="B384" s="811"/>
      <c r="C384" s="811"/>
      <c r="D384" s="811"/>
      <c r="E384" s="811"/>
      <c r="F384" s="811"/>
      <c r="G384" s="811"/>
      <c r="H384" s="651"/>
    </row>
    <row r="385" spans="1:9" s="7" customFormat="1" ht="28.5" x14ac:dyDescent="0.25">
      <c r="A385" s="810"/>
      <c r="B385" s="811"/>
      <c r="C385" s="811"/>
      <c r="D385" s="811"/>
      <c r="E385" s="811"/>
      <c r="F385" s="811"/>
      <c r="G385" s="811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5" t="s">
        <v>7914</v>
      </c>
      <c r="B391" s="806"/>
      <c r="C391" s="806"/>
      <c r="D391" s="806"/>
      <c r="E391" s="806"/>
      <c r="F391" s="806"/>
      <c r="G391" s="806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7484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7797</v>
      </c>
    </row>
    <row r="397" spans="1:9" s="7" customFormat="1" ht="15.75" x14ac:dyDescent="0.25">
      <c r="A397" s="679">
        <v>1039</v>
      </c>
      <c r="B397" s="673" t="s">
        <v>7443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7808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7" t="s">
        <v>7798</v>
      </c>
      <c r="B399" s="808"/>
      <c r="C399" s="808"/>
      <c r="D399" s="808"/>
      <c r="E399" s="808"/>
      <c r="F399" s="808"/>
      <c r="G399" s="808"/>
      <c r="H399" s="809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7625</v>
      </c>
      <c r="F400" s="657" t="s">
        <v>7669</v>
      </c>
      <c r="G400" s="650"/>
      <c r="H400" s="651"/>
    </row>
    <row r="401" spans="1:9" s="7" customFormat="1" ht="15.75" x14ac:dyDescent="0.25">
      <c r="A401" s="645"/>
      <c r="B401" s="658" t="s">
        <v>7760</v>
      </c>
      <c r="C401" s="647">
        <f>C400*60%</f>
        <v>6114045</v>
      </c>
      <c r="D401" s="648"/>
      <c r="E401" s="647"/>
      <c r="F401" s="647"/>
      <c r="G401" s="650" t="s">
        <v>7668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7759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7670</v>
      </c>
      <c r="C404" s="647">
        <f>C401</f>
        <v>6114045</v>
      </c>
      <c r="D404" s="648"/>
      <c r="E404" s="660"/>
      <c r="F404" s="660"/>
      <c r="G404" s="650" t="s">
        <v>7888</v>
      </c>
      <c r="H404" s="659">
        <f>F403</f>
        <v>794825.85</v>
      </c>
    </row>
    <row r="405" spans="1:9" s="7" customFormat="1" ht="15.75" x14ac:dyDescent="0.25">
      <c r="A405" s="645"/>
      <c r="B405" s="658" t="s">
        <v>7628</v>
      </c>
      <c r="C405" s="647">
        <f>C404</f>
        <v>6114045</v>
      </c>
      <c r="D405" s="648"/>
      <c r="E405" s="663"/>
      <c r="F405" s="660"/>
      <c r="G405" s="650" t="s">
        <v>7889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0" t="s">
        <v>7855</v>
      </c>
      <c r="B410" s="811"/>
      <c r="C410" s="811"/>
      <c r="D410" s="811"/>
      <c r="E410" s="811"/>
      <c r="F410" s="811"/>
      <c r="G410" s="811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7484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7869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7642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7950</v>
      </c>
    </row>
    <row r="420" spans="1:11" s="7" customFormat="1" ht="15.75" x14ac:dyDescent="0.25">
      <c r="A420" s="692" t="s">
        <v>18</v>
      </c>
      <c r="B420" s="673" t="s">
        <v>7642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7951</v>
      </c>
    </row>
    <row r="421" spans="1:11" s="7" customFormat="1" ht="15.75" x14ac:dyDescent="0.25">
      <c r="A421" s="692" t="s">
        <v>70</v>
      </c>
      <c r="B421" s="673" t="s">
        <v>7642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7952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7" t="s">
        <v>7876</v>
      </c>
      <c r="B424" s="808"/>
      <c r="C424" s="808"/>
      <c r="D424" s="808"/>
      <c r="E424" s="808"/>
      <c r="F424" s="808"/>
      <c r="G424" s="808"/>
      <c r="H424" s="809"/>
    </row>
    <row r="425" spans="1:11" s="7" customFormat="1" ht="15.75" x14ac:dyDescent="0.25">
      <c r="A425" s="645"/>
      <c r="B425" s="685" t="s">
        <v>7877</v>
      </c>
      <c r="C425" s="647">
        <f>C420+C419</f>
        <v>3528001</v>
      </c>
      <c r="D425" s="648"/>
      <c r="E425" s="657"/>
      <c r="F425" s="657"/>
      <c r="G425" s="650"/>
      <c r="H425" s="651"/>
      <c r="J425" s="798" t="s">
        <v>7928</v>
      </c>
      <c r="K425" s="798"/>
    </row>
    <row r="426" spans="1:11" s="7" customFormat="1" ht="15.75" x14ac:dyDescent="0.25">
      <c r="A426" s="645"/>
      <c r="B426" s="658" t="s">
        <v>7760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7668</v>
      </c>
      <c r="H426" s="659">
        <f>SUM(E412:E421)</f>
        <v>1112857.27</v>
      </c>
      <c r="J426" s="7" t="s">
        <v>7896</v>
      </c>
      <c r="K426" s="9">
        <v>2116798</v>
      </c>
    </row>
    <row r="427" spans="1:11" s="7" customFormat="1" ht="15.75" x14ac:dyDescent="0.25">
      <c r="A427" s="645"/>
      <c r="B427" s="658" t="s">
        <v>7628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7897</v>
      </c>
      <c r="K428" s="632">
        <v>151325.75999999998</v>
      </c>
    </row>
    <row r="429" spans="1:11" s="7" customFormat="1" ht="15.75" x14ac:dyDescent="0.25">
      <c r="A429" s="645"/>
      <c r="B429" s="658" t="s">
        <v>7624</v>
      </c>
      <c r="C429" s="647">
        <f>C427+C428</f>
        <v>2582496.7320000003</v>
      </c>
      <c r="D429" s="648"/>
      <c r="E429" s="663"/>
      <c r="F429" s="663"/>
      <c r="G429" s="650" t="s">
        <v>7888</v>
      </c>
      <c r="H429" s="659">
        <f>F427+F435</f>
        <v>534741.402</v>
      </c>
      <c r="I429" s="590">
        <f>H427-F435</f>
        <v>630728.49200000009</v>
      </c>
      <c r="J429" s="7" t="s">
        <v>7897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7889</v>
      </c>
      <c r="H430" s="659">
        <f>H427-H429</f>
        <v>355544.41400000011</v>
      </c>
      <c r="J430" s="7" t="s">
        <v>7911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7886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7760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7628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7624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5" t="s">
        <v>7915</v>
      </c>
      <c r="B440" s="806"/>
      <c r="C440" s="806"/>
      <c r="D440" s="806"/>
      <c r="E440" s="806"/>
      <c r="F440" s="806"/>
      <c r="G440" s="806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798" t="s">
        <v>7928</v>
      </c>
      <c r="K442" s="798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7946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450" t="s">
        <v>7168</v>
      </c>
      <c r="H447" s="627">
        <v>45474</v>
      </c>
      <c r="I447" s="7" t="s">
        <v>8084</v>
      </c>
      <c r="K447" s="590"/>
    </row>
    <row r="448" spans="1:11" s="7" customFormat="1" ht="15.75" x14ac:dyDescent="0.25">
      <c r="A448" s="489">
        <v>1044</v>
      </c>
      <c r="B448" s="5" t="s">
        <v>8023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7929</v>
      </c>
      <c r="K448" s="632"/>
    </row>
    <row r="449" spans="1:11" s="7" customFormat="1" ht="15" customHeight="1" x14ac:dyDescent="0.25">
      <c r="A449" s="696" t="s">
        <v>71</v>
      </c>
      <c r="B449" s="673" t="s">
        <v>7642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7953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7" t="s">
        <v>7954</v>
      </c>
      <c r="B451" s="808"/>
      <c r="C451" s="808"/>
      <c r="D451" s="808"/>
      <c r="E451" s="808"/>
      <c r="F451" s="808"/>
      <c r="G451" s="808"/>
      <c r="H451" s="809"/>
      <c r="J451" s="798" t="s">
        <v>7928</v>
      </c>
      <c r="K451" s="798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7760</v>
      </c>
      <c r="C453" s="647">
        <f>C452*60%</f>
        <v>1657950</v>
      </c>
      <c r="D453" s="648"/>
      <c r="E453" s="647"/>
      <c r="F453" s="647"/>
      <c r="G453" s="650" t="s">
        <v>7668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7759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8024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7897</v>
      </c>
      <c r="K455" s="632">
        <v>817625</v>
      </c>
    </row>
    <row r="456" spans="1:11" s="7" customFormat="1" ht="15" customHeight="1" x14ac:dyDescent="0.25">
      <c r="A456" s="645"/>
      <c r="B456" s="658" t="s">
        <v>7670</v>
      </c>
      <c r="C456" s="647">
        <f>C453</f>
        <v>1657950</v>
      </c>
      <c r="D456" s="648"/>
      <c r="E456" s="660"/>
      <c r="F456" s="660"/>
      <c r="G456" s="650" t="s">
        <v>7888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7628</v>
      </c>
      <c r="C457" s="647">
        <f>C456</f>
        <v>1657950</v>
      </c>
      <c r="D457" s="648"/>
      <c r="E457" s="663"/>
      <c r="F457" s="660"/>
      <c r="G457" s="650" t="s">
        <v>7889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3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3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5" t="s">
        <v>7963</v>
      </c>
      <c r="B462" s="806"/>
      <c r="C462" s="806"/>
      <c r="D462" s="806"/>
      <c r="E462" s="806"/>
      <c r="F462" s="806"/>
      <c r="G462" s="806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798"/>
      <c r="K464" s="798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1048</v>
      </c>
      <c r="B466" s="5" t="s">
        <v>8105</v>
      </c>
      <c r="C466" s="410"/>
      <c r="D466" s="25">
        <v>0.15</v>
      </c>
      <c r="E466" s="10">
        <f t="shared" ref="E466:E474" si="67">D466*C466</f>
        <v>0</v>
      </c>
      <c r="F466" s="10">
        <f t="shared" ref="F466:F473" si="68">E466+C466</f>
        <v>0</v>
      </c>
      <c r="G466" s="450" t="s">
        <v>7168</v>
      </c>
      <c r="H466" s="627">
        <v>45505</v>
      </c>
      <c r="I466" s="7" t="s">
        <v>8106</v>
      </c>
      <c r="K466" s="9"/>
    </row>
    <row r="467" spans="1:11" s="7" customFormat="1" ht="15" customHeight="1" x14ac:dyDescent="0.25">
      <c r="A467" s="489">
        <v>1049</v>
      </c>
      <c r="B467" s="5" t="s">
        <v>64</v>
      </c>
      <c r="C467" s="410">
        <v>498600</v>
      </c>
      <c r="D467" s="25">
        <v>0.15</v>
      </c>
      <c r="E467" s="10">
        <f t="shared" si="67"/>
        <v>74790</v>
      </c>
      <c r="F467" s="10">
        <f t="shared" si="68"/>
        <v>573390</v>
      </c>
      <c r="G467" s="450" t="s">
        <v>7168</v>
      </c>
      <c r="H467" s="627">
        <v>45505</v>
      </c>
      <c r="I467" s="7" t="s">
        <v>8107</v>
      </c>
      <c r="K467" s="9"/>
    </row>
    <row r="468" spans="1:11" s="7" customFormat="1" ht="15" customHeight="1" x14ac:dyDescent="0.25">
      <c r="A468" s="489">
        <v>1050</v>
      </c>
      <c r="B468" s="673" t="s">
        <v>99</v>
      </c>
      <c r="C468" s="410">
        <v>282269</v>
      </c>
      <c r="D468" s="25">
        <v>0.15</v>
      </c>
      <c r="E468" s="10">
        <f t="shared" si="67"/>
        <v>42340.35</v>
      </c>
      <c r="F468" s="10">
        <f t="shared" si="68"/>
        <v>324609.34999999998</v>
      </c>
      <c r="G468" s="450" t="s">
        <v>7168</v>
      </c>
      <c r="H468" s="627">
        <v>45505</v>
      </c>
      <c r="I468" s="7" t="s">
        <v>8108</v>
      </c>
      <c r="K468" s="9"/>
    </row>
    <row r="469" spans="1:11" s="7" customFormat="1" ht="15" customHeight="1" x14ac:dyDescent="0.25">
      <c r="A469" s="701">
        <v>1051</v>
      </c>
      <c r="B469" s="702" t="s">
        <v>7920</v>
      </c>
      <c r="C469" s="703">
        <v>190000</v>
      </c>
      <c r="D469" s="25">
        <v>0.15</v>
      </c>
      <c r="E469" s="10">
        <f t="shared" si="67"/>
        <v>28500</v>
      </c>
      <c r="F469" s="10">
        <f t="shared" si="68"/>
        <v>218500</v>
      </c>
      <c r="G469" s="450" t="s">
        <v>7168</v>
      </c>
      <c r="H469" s="627">
        <v>45505</v>
      </c>
      <c r="I469" s="7" t="s">
        <v>7956</v>
      </c>
      <c r="K469" s="9"/>
    </row>
    <row r="470" spans="1:11" s="7" customFormat="1" ht="15" customHeight="1" x14ac:dyDescent="0.25">
      <c r="A470" s="489">
        <v>1052</v>
      </c>
      <c r="B470" s="5" t="s">
        <v>7920</v>
      </c>
      <c r="C470" s="410">
        <v>711730</v>
      </c>
      <c r="D470" s="25">
        <v>0.15</v>
      </c>
      <c r="E470" s="10">
        <f t="shared" si="67"/>
        <v>106759.5</v>
      </c>
      <c r="F470" s="10">
        <f t="shared" si="68"/>
        <v>818489.5</v>
      </c>
      <c r="G470" s="450" t="s">
        <v>7168</v>
      </c>
      <c r="H470" s="627">
        <v>45505</v>
      </c>
      <c r="I470" s="7" t="s">
        <v>7962</v>
      </c>
      <c r="K470" s="9"/>
    </row>
    <row r="471" spans="1:11" s="7" customFormat="1" ht="15" customHeight="1" x14ac:dyDescent="0.25">
      <c r="A471" s="701">
        <v>1053</v>
      </c>
      <c r="B471" s="702" t="s">
        <v>7920</v>
      </c>
      <c r="C471" s="703">
        <v>1686000</v>
      </c>
      <c r="D471" s="25">
        <v>0.15</v>
      </c>
      <c r="E471" s="10">
        <f t="shared" si="67"/>
        <v>252900</v>
      </c>
      <c r="F471" s="10">
        <f t="shared" si="68"/>
        <v>1938900</v>
      </c>
      <c r="G471" s="450" t="s">
        <v>7168</v>
      </c>
      <c r="H471" s="627">
        <v>45505</v>
      </c>
      <c r="I471" s="7" t="s">
        <v>7887</v>
      </c>
      <c r="J471" s="7" t="s">
        <v>7897</v>
      </c>
      <c r="K471" s="632">
        <v>801344</v>
      </c>
    </row>
    <row r="472" spans="1:11" s="7" customFormat="1" ht="15" customHeight="1" x14ac:dyDescent="0.25">
      <c r="A472" s="489">
        <v>1054</v>
      </c>
      <c r="B472" s="673" t="s">
        <v>7443</v>
      </c>
      <c r="C472" s="10">
        <v>2340420</v>
      </c>
      <c r="D472" s="25">
        <v>0.15</v>
      </c>
      <c r="E472" s="10">
        <f t="shared" si="67"/>
        <v>351063</v>
      </c>
      <c r="F472" s="10">
        <f t="shared" si="68"/>
        <v>2691483</v>
      </c>
      <c r="G472" s="450" t="s">
        <v>7168</v>
      </c>
      <c r="H472" s="627">
        <v>45505</v>
      </c>
      <c r="I472" s="7" t="s">
        <v>7947</v>
      </c>
      <c r="K472" s="632"/>
    </row>
    <row r="473" spans="1:11" s="7" customFormat="1" ht="15" customHeight="1" x14ac:dyDescent="0.25">
      <c r="A473" s="489">
        <v>1055</v>
      </c>
      <c r="B473" s="673" t="s">
        <v>7443</v>
      </c>
      <c r="C473" s="10">
        <v>18000</v>
      </c>
      <c r="D473" s="25">
        <v>0.15</v>
      </c>
      <c r="E473" s="10">
        <f t="shared" si="67"/>
        <v>2700</v>
      </c>
      <c r="F473" s="10">
        <f t="shared" si="68"/>
        <v>20700</v>
      </c>
      <c r="G473" s="450" t="s">
        <v>7168</v>
      </c>
      <c r="H473" s="627">
        <v>45505</v>
      </c>
      <c r="I473" s="7" t="s">
        <v>7948</v>
      </c>
      <c r="K473" s="590"/>
    </row>
    <row r="474" spans="1:11" s="7" customFormat="1" ht="15.75" x14ac:dyDescent="0.25">
      <c r="A474" s="696" t="s">
        <v>74</v>
      </c>
      <c r="B474" s="673" t="s">
        <v>7642</v>
      </c>
      <c r="C474" s="674">
        <v>1960000</v>
      </c>
      <c r="D474" s="675">
        <v>0.15</v>
      </c>
      <c r="E474" s="674">
        <f t="shared" si="67"/>
        <v>294000</v>
      </c>
      <c r="F474" s="674">
        <f t="shared" ref="F474" si="69">E474+C474</f>
        <v>2254000</v>
      </c>
      <c r="G474" s="450" t="s">
        <v>7168</v>
      </c>
      <c r="H474" s="627">
        <v>45505</v>
      </c>
      <c r="I474" s="7" t="s">
        <v>7964</v>
      </c>
      <c r="K474" s="590"/>
    </row>
    <row r="475" spans="1:11" s="7" customFormat="1" ht="15.75" x14ac:dyDescent="0.25">
      <c r="A475" s="613"/>
      <c r="G475" s="31"/>
      <c r="H475" s="697"/>
    </row>
    <row r="476" spans="1:11" s="7" customFormat="1" ht="23.25" x14ac:dyDescent="0.25">
      <c r="A476" s="807" t="s">
        <v>7965</v>
      </c>
      <c r="B476" s="808"/>
      <c r="C476" s="808"/>
      <c r="D476" s="808"/>
      <c r="E476" s="808"/>
      <c r="F476" s="808"/>
      <c r="G476" s="808"/>
      <c r="H476" s="809"/>
    </row>
    <row r="477" spans="1:11" s="7" customFormat="1" ht="15.75" x14ac:dyDescent="0.25">
      <c r="A477" s="645"/>
      <c r="B477" s="646"/>
      <c r="C477" s="647"/>
      <c r="D477" s="648"/>
      <c r="E477" s="657" t="s">
        <v>7625</v>
      </c>
      <c r="F477" s="657" t="s">
        <v>7669</v>
      </c>
      <c r="G477" s="650"/>
      <c r="H477" s="651"/>
    </row>
    <row r="478" spans="1:11" s="7" customFormat="1" ht="15.75" x14ac:dyDescent="0.25">
      <c r="A478" s="645"/>
      <c r="B478" s="658" t="s">
        <v>7760</v>
      </c>
      <c r="C478" s="647">
        <f>C477*60%</f>
        <v>0</v>
      </c>
      <c r="D478" s="648"/>
      <c r="E478" s="647"/>
      <c r="F478" s="647"/>
      <c r="G478" s="650" t="s">
        <v>7668</v>
      </c>
      <c r="H478" s="659">
        <f>SUM(E474:E474)</f>
        <v>294000</v>
      </c>
    </row>
    <row r="479" spans="1:11" s="7" customFormat="1" ht="15.75" x14ac:dyDescent="0.25">
      <c r="A479" s="645"/>
      <c r="B479" s="658" t="s">
        <v>7759</v>
      </c>
      <c r="C479" s="647">
        <f>C477*40%</f>
        <v>0</v>
      </c>
      <c r="D479" s="648"/>
      <c r="E479" s="660"/>
      <c r="F479" s="660">
        <f>C482</f>
        <v>0</v>
      </c>
      <c r="G479" s="661">
        <v>0.8</v>
      </c>
      <c r="H479" s="662">
        <f>H478*80%</f>
        <v>235200</v>
      </c>
    </row>
    <row r="480" spans="1:11" s="7" customFormat="1" ht="15.75" x14ac:dyDescent="0.25">
      <c r="A480" s="645"/>
      <c r="B480" s="658"/>
      <c r="C480" s="647"/>
      <c r="D480" s="648"/>
      <c r="E480" s="663">
        <v>0.15</v>
      </c>
      <c r="F480" s="660">
        <f>F479*15%</f>
        <v>0</v>
      </c>
      <c r="G480" s="650"/>
      <c r="H480" s="651"/>
      <c r="I480" s="633"/>
    </row>
    <row r="481" spans="1:11" s="7" customFormat="1" ht="15.75" x14ac:dyDescent="0.25">
      <c r="A481" s="645"/>
      <c r="B481" s="658" t="s">
        <v>7670</v>
      </c>
      <c r="C481" s="647">
        <f>C478</f>
        <v>0</v>
      </c>
      <c r="D481" s="648"/>
      <c r="E481" s="660"/>
      <c r="F481" s="660"/>
      <c r="G481" s="650" t="s">
        <v>7888</v>
      </c>
      <c r="H481" s="659">
        <f>F480</f>
        <v>0</v>
      </c>
      <c r="J481" s="798"/>
      <c r="K481" s="798"/>
    </row>
    <row r="482" spans="1:11" s="7" customFormat="1" ht="15.75" x14ac:dyDescent="0.25">
      <c r="A482" s="645"/>
      <c r="B482" s="658" t="s">
        <v>7628</v>
      </c>
      <c r="C482" s="647">
        <f>C481</f>
        <v>0</v>
      </c>
      <c r="D482" s="648"/>
      <c r="E482" s="663"/>
      <c r="F482" s="660"/>
      <c r="G482" s="650" t="s">
        <v>7889</v>
      </c>
      <c r="H482" s="659">
        <f>H479-H481</f>
        <v>235200</v>
      </c>
      <c r="K482" s="9"/>
    </row>
    <row r="483" spans="1:11" s="7" customFormat="1" ht="15.75" x14ac:dyDescent="0.25">
      <c r="A483" s="645"/>
      <c r="B483" s="664">
        <v>0.22</v>
      </c>
      <c r="C483" s="647">
        <f>C482*22%</f>
        <v>0</v>
      </c>
      <c r="D483" s="648"/>
      <c r="E483" s="663"/>
      <c r="F483" s="660"/>
      <c r="G483" s="650"/>
      <c r="H483" s="651"/>
      <c r="K483" s="632"/>
    </row>
    <row r="484" spans="1:11" s="7" customFormat="1" ht="16.5" thickBot="1" x14ac:dyDescent="0.3">
      <c r="A484" s="618"/>
      <c r="B484" s="698"/>
      <c r="C484" s="698"/>
      <c r="D484" s="698"/>
      <c r="E484" s="698"/>
      <c r="F484" s="698"/>
      <c r="G484" s="699"/>
      <c r="H484" s="700"/>
      <c r="K484" s="590"/>
    </row>
    <row r="485" spans="1:11" s="7" customFormat="1" ht="15.75" x14ac:dyDescent="0.25">
      <c r="A485" s="31"/>
      <c r="G485" s="31"/>
      <c r="H485" s="31"/>
      <c r="K485" s="590"/>
    </row>
    <row r="486" spans="1:11" s="7" customFormat="1" ht="15.75" x14ac:dyDescent="0.25">
      <c r="A486" s="31"/>
      <c r="G486" s="31"/>
      <c r="H486" s="31"/>
    </row>
    <row r="487" spans="1:11" s="7" customFormat="1" ht="15.75" x14ac:dyDescent="0.25">
      <c r="A487" s="31"/>
      <c r="G487" s="31"/>
      <c r="H487" s="31"/>
    </row>
    <row r="488" spans="1:11" s="7" customFormat="1" ht="15.75" x14ac:dyDescent="0.25">
      <c r="A488" s="31"/>
      <c r="G488" s="31"/>
      <c r="H488" s="31"/>
    </row>
    <row r="489" spans="1:11" s="7" customFormat="1" ht="15.75" x14ac:dyDescent="0.25">
      <c r="A489" s="31"/>
      <c r="G489" s="31"/>
      <c r="H489" s="31"/>
    </row>
    <row r="490" spans="1:11" s="7" customFormat="1" ht="15.75" x14ac:dyDescent="0.25">
      <c r="A490" s="31"/>
      <c r="G490" s="31"/>
      <c r="H490" s="31"/>
    </row>
    <row r="491" spans="1:11" s="7" customFormat="1" ht="15.75" x14ac:dyDescent="0.25">
      <c r="A491" s="31"/>
      <c r="G491" s="31"/>
      <c r="H491" s="31"/>
    </row>
    <row r="492" spans="1:11" s="7" customFormat="1" ht="15.75" x14ac:dyDescent="0.25">
      <c r="A492" s="31"/>
      <c r="G492" s="31"/>
      <c r="H492" s="31"/>
    </row>
    <row r="493" spans="1:11" s="7" customFormat="1" ht="15.75" x14ac:dyDescent="0.25">
      <c r="A493" s="31"/>
      <c r="G493" s="31"/>
      <c r="H493" s="31"/>
    </row>
    <row r="494" spans="1:11" s="7" customFormat="1" ht="15.75" x14ac:dyDescent="0.25">
      <c r="A494" s="31"/>
      <c r="G494" s="31"/>
      <c r="H494" s="31"/>
    </row>
    <row r="495" spans="1:11" s="7" customFormat="1" ht="15.75" x14ac:dyDescent="0.25">
      <c r="A495" s="31"/>
      <c r="G495" s="31"/>
      <c r="H495" s="31"/>
    </row>
    <row r="496" spans="1:11" s="7" customFormat="1" ht="15.75" x14ac:dyDescent="0.25">
      <c r="A496" s="31"/>
      <c r="G496" s="31"/>
      <c r="H496" s="31"/>
    </row>
    <row r="497" spans="1:8" s="7" customFormat="1" ht="15.75" x14ac:dyDescent="0.25">
      <c r="A497" s="31"/>
      <c r="G497" s="31"/>
      <c r="H497" s="31"/>
    </row>
    <row r="498" spans="1:8" s="7" customFormat="1" ht="15.75" x14ac:dyDescent="0.25">
      <c r="A498" s="31"/>
      <c r="G498" s="31"/>
      <c r="H498" s="31"/>
    </row>
    <row r="499" spans="1:8" s="7" customFormat="1" ht="15.75" x14ac:dyDescent="0.25">
      <c r="A499" s="31"/>
      <c r="G499" s="31"/>
      <c r="H499" s="31"/>
    </row>
    <row r="500" spans="1:8" s="7" customFormat="1" ht="15.75" x14ac:dyDescent="0.25">
      <c r="A500" s="31"/>
      <c r="G500" s="31"/>
      <c r="H500" s="31"/>
    </row>
    <row r="501" spans="1:8" s="7" customFormat="1" ht="15.75" x14ac:dyDescent="0.25">
      <c r="A501" s="31"/>
      <c r="G501" s="31"/>
      <c r="H501" s="31"/>
    </row>
    <row r="502" spans="1:8" s="7" customFormat="1" ht="15.75" x14ac:dyDescent="0.25">
      <c r="A502" s="31"/>
      <c r="G502" s="31"/>
      <c r="H502" s="31"/>
    </row>
    <row r="503" spans="1:8" s="7" customFormat="1" ht="15.75" x14ac:dyDescent="0.25">
      <c r="A503" s="31"/>
      <c r="G503" s="31"/>
      <c r="H503" s="31"/>
    </row>
    <row r="504" spans="1:8" s="7" customFormat="1" ht="15.75" x14ac:dyDescent="0.25">
      <c r="A504" s="31"/>
      <c r="G504" s="31"/>
      <c r="H504" s="31"/>
    </row>
    <row r="505" spans="1:8" s="7" customFormat="1" ht="15.75" x14ac:dyDescent="0.25">
      <c r="A505" s="31"/>
      <c r="G505" s="31"/>
      <c r="H505" s="31"/>
    </row>
    <row r="506" spans="1:8" s="7" customFormat="1" ht="15.75" x14ac:dyDescent="0.25">
      <c r="A506" s="31"/>
      <c r="G506" s="31"/>
      <c r="H506" s="31"/>
    </row>
    <row r="507" spans="1:8" s="7" customFormat="1" ht="15.75" x14ac:dyDescent="0.25">
      <c r="A507" s="31"/>
      <c r="G507" s="31"/>
      <c r="H507" s="31"/>
    </row>
    <row r="508" spans="1:8" s="7" customFormat="1" ht="15.75" x14ac:dyDescent="0.25">
      <c r="A508" s="31"/>
      <c r="G508" s="31"/>
      <c r="H508" s="31"/>
    </row>
    <row r="509" spans="1:8" s="7" customFormat="1" ht="15.75" x14ac:dyDescent="0.25">
      <c r="A509" s="31"/>
      <c r="G509" s="31"/>
      <c r="H509" s="31"/>
    </row>
    <row r="510" spans="1:8" s="7" customFormat="1" ht="15.75" x14ac:dyDescent="0.25">
      <c r="A510" s="31"/>
      <c r="G510" s="31"/>
      <c r="H510" s="31"/>
    </row>
    <row r="511" spans="1:8" s="7" customFormat="1" ht="15.75" x14ac:dyDescent="0.25">
      <c r="A511" s="31"/>
      <c r="G511" s="31"/>
      <c r="H511" s="31"/>
    </row>
    <row r="512" spans="1:8" s="7" customFormat="1" ht="15.75" x14ac:dyDescent="0.25">
      <c r="A512" s="31"/>
      <c r="G512" s="31"/>
      <c r="H512" s="31"/>
    </row>
    <row r="513" spans="1:8" s="7" customFormat="1" ht="15.75" x14ac:dyDescent="0.25">
      <c r="A513" s="31"/>
      <c r="G513" s="31"/>
      <c r="H513" s="31"/>
    </row>
    <row r="514" spans="1:8" s="7" customFormat="1" ht="15.75" x14ac:dyDescent="0.25">
      <c r="A514" s="31"/>
      <c r="G514" s="31"/>
      <c r="H514" s="31"/>
    </row>
    <row r="515" spans="1:8" s="7" customFormat="1" ht="15.75" x14ac:dyDescent="0.25">
      <c r="A515" s="31"/>
      <c r="G515" s="31"/>
      <c r="H515" s="31"/>
    </row>
    <row r="516" spans="1:8" s="7" customFormat="1" ht="15.75" x14ac:dyDescent="0.25">
      <c r="A516" s="31"/>
      <c r="G516" s="31"/>
      <c r="H516" s="31"/>
    </row>
    <row r="517" spans="1:8" s="7" customFormat="1" ht="15.75" x14ac:dyDescent="0.25">
      <c r="A517" s="31"/>
      <c r="G517" s="31"/>
      <c r="H517" s="31"/>
    </row>
    <row r="518" spans="1:8" s="7" customFormat="1" ht="15.75" x14ac:dyDescent="0.25">
      <c r="A518" s="31"/>
      <c r="G518" s="31"/>
      <c r="H518" s="31"/>
    </row>
    <row r="519" spans="1:8" s="7" customFormat="1" ht="15.75" x14ac:dyDescent="0.25">
      <c r="A519" s="31"/>
      <c r="G519" s="31"/>
      <c r="H519" s="31"/>
    </row>
    <row r="520" spans="1:8" s="7" customFormat="1" ht="15.75" x14ac:dyDescent="0.25">
      <c r="A520" s="31"/>
      <c r="G520" s="31"/>
      <c r="H520" s="31"/>
    </row>
    <row r="521" spans="1:8" s="7" customFormat="1" ht="15.75" x14ac:dyDescent="0.25">
      <c r="A521" s="31"/>
      <c r="G521" s="31"/>
      <c r="H521" s="31"/>
    </row>
    <row r="522" spans="1:8" s="7" customFormat="1" ht="15.75" x14ac:dyDescent="0.25">
      <c r="A522" s="31"/>
      <c r="G522" s="31"/>
      <c r="H522" s="31"/>
    </row>
    <row r="523" spans="1:8" s="7" customFormat="1" ht="15.75" x14ac:dyDescent="0.25">
      <c r="A523" s="31"/>
      <c r="G523" s="31"/>
      <c r="H523" s="31"/>
    </row>
    <row r="524" spans="1:8" s="7" customFormat="1" ht="15.75" x14ac:dyDescent="0.25">
      <c r="A524" s="31"/>
      <c r="G524" s="31"/>
      <c r="H524" s="31"/>
    </row>
    <row r="525" spans="1:8" s="7" customFormat="1" ht="15.75" x14ac:dyDescent="0.25">
      <c r="A525" s="31"/>
      <c r="G525" s="31"/>
      <c r="H525" s="31"/>
    </row>
    <row r="526" spans="1:8" s="7" customFormat="1" ht="15.75" x14ac:dyDescent="0.25">
      <c r="A526" s="31"/>
      <c r="G526" s="31"/>
      <c r="H526" s="31"/>
    </row>
    <row r="527" spans="1:8" s="7" customFormat="1" ht="15.75" x14ac:dyDescent="0.25">
      <c r="A527" s="31"/>
      <c r="G527" s="31"/>
      <c r="H527" s="31"/>
    </row>
    <row r="528" spans="1:8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8" s="7" customFormat="1" ht="15.75" x14ac:dyDescent="0.25">
      <c r="A577" s="31"/>
      <c r="G577" s="31"/>
      <c r="H577" s="31"/>
    </row>
    <row r="578" spans="1:8" s="7" customFormat="1" ht="15.75" x14ac:dyDescent="0.25">
      <c r="A578" s="31"/>
      <c r="G578" s="31"/>
      <c r="H578" s="31"/>
    </row>
    <row r="579" spans="1:8" s="7" customFormat="1" ht="15.75" x14ac:dyDescent="0.25">
      <c r="A579" s="31"/>
      <c r="G579" s="31"/>
      <c r="H579" s="31"/>
    </row>
    <row r="580" spans="1:8" s="7" customFormat="1" ht="15.75" x14ac:dyDescent="0.25">
      <c r="A580" s="31"/>
      <c r="G580" s="31"/>
      <c r="H580" s="31"/>
    </row>
    <row r="581" spans="1:8" s="7" customFormat="1" ht="15.75" x14ac:dyDescent="0.25">
      <c r="A581" s="31"/>
      <c r="G581" s="31"/>
      <c r="H581" s="31"/>
    </row>
    <row r="582" spans="1:8" s="7" customFormat="1" ht="15.75" x14ac:dyDescent="0.25">
      <c r="A582" s="31"/>
      <c r="G582" s="31"/>
      <c r="H582" s="31"/>
    </row>
    <row r="583" spans="1:8" s="7" customFormat="1" ht="15.75" x14ac:dyDescent="0.25">
      <c r="A583" s="31"/>
      <c r="G583" s="31"/>
      <c r="H583" s="31"/>
    </row>
    <row r="584" spans="1:8" s="7" customFormat="1" ht="15.75" x14ac:dyDescent="0.25">
      <c r="A584" s="31"/>
      <c r="G584" s="31"/>
      <c r="H584" s="31"/>
    </row>
    <row r="585" spans="1:8" s="7" customFormat="1" ht="15.75" x14ac:dyDescent="0.25">
      <c r="A585" s="31"/>
      <c r="G585" s="31"/>
      <c r="H585" s="31"/>
    </row>
    <row r="586" spans="1:8" s="7" customFormat="1" ht="15.75" x14ac:dyDescent="0.25">
      <c r="A586" s="31"/>
      <c r="G586" s="31"/>
      <c r="H586" s="31"/>
    </row>
    <row r="587" spans="1:8" s="7" customFormat="1" ht="15.75" x14ac:dyDescent="0.25">
      <c r="A587" s="31"/>
      <c r="G587" s="31"/>
      <c r="H587" s="31"/>
    </row>
    <row r="588" spans="1:8" s="7" customFormat="1" ht="15.75" x14ac:dyDescent="0.25">
      <c r="A588" s="31"/>
      <c r="G588" s="31"/>
      <c r="H588" s="31"/>
    </row>
    <row r="589" spans="1:8" s="7" customFormat="1" ht="15.75" x14ac:dyDescent="0.25">
      <c r="A589" s="31"/>
      <c r="G589" s="31"/>
      <c r="H589" s="31"/>
    </row>
    <row r="590" spans="1:8" s="7" customFormat="1" ht="15.75" x14ac:dyDescent="0.25">
      <c r="A590" s="31"/>
      <c r="G590" s="31"/>
      <c r="H590" s="31"/>
    </row>
    <row r="591" spans="1:8" s="7" customFormat="1" ht="15.75" x14ac:dyDescent="0.25">
      <c r="A591" s="31"/>
      <c r="G591" s="31"/>
      <c r="H591" s="31"/>
    </row>
    <row r="592" spans="1:8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  <c r="J600"/>
      <c r="K600"/>
    </row>
    <row r="601" spans="1:11" s="7" customFormat="1" ht="15.75" x14ac:dyDescent="0.25">
      <c r="A601" s="31"/>
      <c r="G601" s="31"/>
      <c r="H601" s="31"/>
      <c r="J601"/>
      <c r="K601"/>
    </row>
  </sheetData>
  <autoFilter ref="A1:J269" xr:uid="{00000000-0001-0000-0400-000000000000}"/>
  <mergeCells count="37">
    <mergeCell ref="A462:G462"/>
    <mergeCell ref="J464:K464"/>
    <mergeCell ref="A476:H476"/>
    <mergeCell ref="J481:K481"/>
    <mergeCell ref="A451:H451"/>
    <mergeCell ref="J451:K451"/>
    <mergeCell ref="A440:G440"/>
    <mergeCell ref="A424:H424"/>
    <mergeCell ref="A410:G410"/>
    <mergeCell ref="A399:H399"/>
    <mergeCell ref="A371:H371"/>
    <mergeCell ref="A391:G391"/>
    <mergeCell ref="A384:G384"/>
    <mergeCell ref="A385:G385"/>
    <mergeCell ref="B44:F44"/>
    <mergeCell ref="A327:H327"/>
    <mergeCell ref="B46:F46"/>
    <mergeCell ref="B49:F49"/>
    <mergeCell ref="B50:F50"/>
    <mergeCell ref="B69:F69"/>
    <mergeCell ref="B82:F82"/>
    <mergeCell ref="J425:K425"/>
    <mergeCell ref="J442:K442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3:F43"/>
    <mergeCell ref="A353:H353"/>
  </mergeCells>
  <conditionalFormatting sqref="G1:G324 G326 G328:G352 G354:G370 G372:G383 G386:G388 G392:G398 G400:G409 G411:G423 G425:G439 G441:G450 G452:G461 G463:G475 G477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7342</v>
      </c>
      <c r="B1" s="549" t="s">
        <v>227</v>
      </c>
      <c r="C1" s="549" t="s">
        <v>7054</v>
      </c>
      <c r="D1" s="551" t="s">
        <v>7343</v>
      </c>
      <c r="E1" s="549" t="s">
        <v>7042</v>
      </c>
      <c r="F1" s="551" t="s">
        <v>7341</v>
      </c>
      <c r="G1" s="552" t="s">
        <v>5</v>
      </c>
    </row>
    <row r="2" spans="1:7" ht="38.25" customHeight="1" x14ac:dyDescent="0.25">
      <c r="A2" s="444">
        <v>1</v>
      </c>
      <c r="B2" s="417" t="s">
        <v>7425</v>
      </c>
      <c r="C2" s="553" t="s">
        <v>230</v>
      </c>
      <c r="D2" s="550" t="s">
        <v>7435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7424</v>
      </c>
      <c r="C3" s="553" t="s">
        <v>230</v>
      </c>
      <c r="D3" s="550" t="s">
        <v>7435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7427</v>
      </c>
      <c r="C4" s="412" t="s">
        <v>7434</v>
      </c>
      <c r="D4" s="550" t="s">
        <v>7435</v>
      </c>
      <c r="E4" s="412"/>
      <c r="F4" s="413"/>
      <c r="G4" s="6"/>
    </row>
    <row r="5" spans="1:7" ht="30" customHeight="1" x14ac:dyDescent="0.25">
      <c r="A5" s="444">
        <v>4</v>
      </c>
      <c r="B5" s="411" t="s">
        <v>7428</v>
      </c>
      <c r="C5" s="412" t="s">
        <v>7434</v>
      </c>
      <c r="D5" s="550" t="s">
        <v>7435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7429</v>
      </c>
      <c r="C6" s="412" t="s">
        <v>7434</v>
      </c>
      <c r="D6" s="550" t="s">
        <v>7435</v>
      </c>
      <c r="E6" s="412"/>
      <c r="F6" s="413"/>
      <c r="G6" s="6"/>
    </row>
    <row r="7" spans="1:7" ht="38.25" customHeight="1" x14ac:dyDescent="0.25">
      <c r="A7" s="444">
        <v>6</v>
      </c>
      <c r="B7" s="411" t="s">
        <v>7430</v>
      </c>
      <c r="C7" s="412" t="s">
        <v>7434</v>
      </c>
      <c r="D7" s="550" t="s">
        <v>7435</v>
      </c>
      <c r="E7" s="412"/>
      <c r="F7" s="413"/>
      <c r="G7" s="6"/>
    </row>
    <row r="8" spans="1:7" ht="38.25" customHeight="1" x14ac:dyDescent="0.25">
      <c r="A8" s="444">
        <v>7</v>
      </c>
      <c r="B8" s="411" t="s">
        <v>7431</v>
      </c>
      <c r="C8" s="412" t="s">
        <v>7434</v>
      </c>
      <c r="D8" s="550" t="s">
        <v>7435</v>
      </c>
      <c r="E8" s="412"/>
      <c r="F8" s="413"/>
      <c r="G8" s="6"/>
    </row>
    <row r="9" spans="1:7" ht="38.25" customHeight="1" x14ac:dyDescent="0.25">
      <c r="A9" s="444">
        <v>8</v>
      </c>
      <c r="B9" s="411" t="s">
        <v>7432</v>
      </c>
      <c r="C9" s="412" t="s">
        <v>7434</v>
      </c>
      <c r="D9" s="550" t="s">
        <v>7435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7433</v>
      </c>
      <c r="C10" s="412" t="s">
        <v>7434</v>
      </c>
      <c r="D10" s="550" t="s">
        <v>7435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7426</v>
      </c>
      <c r="C11" s="553" t="s">
        <v>230</v>
      </c>
      <c r="D11" s="550" t="s">
        <v>7435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A13" workbookViewId="0">
      <selection activeCell="P6" sqref="P6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14" t="s">
        <v>6983</v>
      </c>
      <c r="B1" s="815"/>
      <c r="C1" s="815"/>
      <c r="D1" s="815"/>
      <c r="E1" s="816"/>
      <c r="G1" s="821" t="s">
        <v>6984</v>
      </c>
      <c r="H1" s="821"/>
      <c r="I1" s="821"/>
      <c r="J1" s="821"/>
      <c r="K1" s="324"/>
      <c r="L1" s="813" t="s">
        <v>7290</v>
      </c>
      <c r="M1" s="813"/>
      <c r="N1" s="813"/>
      <c r="O1" s="813"/>
      <c r="P1" s="813"/>
      <c r="R1" s="813" t="s">
        <v>6986</v>
      </c>
      <c r="S1" s="813"/>
      <c r="T1" s="813"/>
      <c r="U1" s="813"/>
    </row>
    <row r="2" spans="1:28" ht="28.15" customHeight="1" x14ac:dyDescent="0.25">
      <c r="A2" s="817"/>
      <c r="B2" s="818"/>
      <c r="C2" s="818"/>
      <c r="D2" s="818"/>
      <c r="E2" s="819"/>
      <c r="G2" s="821"/>
      <c r="H2" s="821"/>
      <c r="I2" s="821"/>
      <c r="J2" s="821"/>
      <c r="K2" s="324"/>
      <c r="L2" s="813"/>
      <c r="M2" s="813"/>
      <c r="N2" s="813"/>
      <c r="O2" s="813"/>
      <c r="P2" s="813"/>
      <c r="R2" s="813"/>
      <c r="S2" s="813"/>
      <c r="T2" s="813"/>
      <c r="U2" s="813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7357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7479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7941</v>
      </c>
      <c r="P4" s="695" t="s">
        <v>7949</v>
      </c>
      <c r="Q4" s="333"/>
      <c r="R4" s="334">
        <v>45292</v>
      </c>
      <c r="S4" s="13">
        <v>34850</v>
      </c>
      <c r="T4" s="325" t="s">
        <v>7358</v>
      </c>
      <c r="U4" s="352" t="s">
        <v>7702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7479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>M5</f>
        <v>90838</v>
      </c>
      <c r="O5" s="340" t="s">
        <v>8128</v>
      </c>
      <c r="P5" s="561" t="s">
        <v>8129</v>
      </c>
      <c r="Q5" s="333"/>
      <c r="R5" s="334">
        <v>45323</v>
      </c>
      <c r="S5" s="13">
        <v>34850</v>
      </c>
      <c r="T5" s="325" t="s">
        <v>7358</v>
      </c>
      <c r="U5" s="352" t="s">
        <v>7752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7479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/>
      <c r="O6" s="340"/>
      <c r="P6" s="561"/>
      <c r="Q6" s="333"/>
      <c r="R6" s="334">
        <v>45352</v>
      </c>
      <c r="S6" s="13">
        <v>34850</v>
      </c>
      <c r="T6" s="325" t="s">
        <v>7358</v>
      </c>
      <c r="U6" s="352" t="s">
        <v>7790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7479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/>
      <c r="O7" s="340"/>
      <c r="P7" s="561"/>
      <c r="Q7" s="333"/>
      <c r="R7" s="334">
        <v>45383</v>
      </c>
      <c r="S7" s="13">
        <v>34850</v>
      </c>
      <c r="T7" s="325" t="s">
        <v>7358</v>
      </c>
      <c r="U7" s="352" t="s">
        <v>7850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7479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/>
      <c r="O8" s="340"/>
      <c r="P8" s="561"/>
      <c r="Q8" s="333"/>
      <c r="R8" s="334">
        <v>45413</v>
      </c>
      <c r="S8" s="13">
        <v>34850</v>
      </c>
      <c r="T8" s="325" t="s">
        <v>7358</v>
      </c>
      <c r="U8" s="352" t="s">
        <v>7895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7479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/>
      <c r="O9" s="340"/>
      <c r="P9" s="561"/>
      <c r="Q9" s="333"/>
      <c r="R9" s="334">
        <v>45444</v>
      </c>
      <c r="S9" s="13">
        <v>34850</v>
      </c>
      <c r="T9" s="325" t="s">
        <v>7358</v>
      </c>
      <c r="U9" s="352" t="s">
        <v>7955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7479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/>
      <c r="O10" s="340"/>
      <c r="P10" s="561"/>
      <c r="Q10" s="333"/>
      <c r="R10" s="334">
        <v>45474</v>
      </c>
      <c r="S10" s="325"/>
      <c r="T10" s="325"/>
      <c r="U10" s="325"/>
      <c r="V10" s="333"/>
      <c r="X10" s="1" t="s">
        <v>7299</v>
      </c>
      <c r="Y10" s="533">
        <v>34384</v>
      </c>
      <c r="Z10" s="533"/>
      <c r="AA10" s="533">
        <f>34384-5917-11724</f>
        <v>16743</v>
      </c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7479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25"/>
      <c r="T11" s="325"/>
      <c r="U11" s="325"/>
      <c r="V11" s="333"/>
      <c r="X11" s="1" t="s">
        <v>7300</v>
      </c>
      <c r="Y11" s="533">
        <v>34384</v>
      </c>
      <c r="Z11"/>
      <c r="AA11" s="533">
        <f>34384-5917-11724</f>
        <v>16743</v>
      </c>
    </row>
    <row r="12" spans="1:28" s="343" customFormat="1" ht="15.7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7479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25"/>
      <c r="T12" s="325"/>
      <c r="U12" s="325"/>
      <c r="V12" s="333"/>
      <c r="X12"/>
      <c r="Y12" s="407">
        <f>SUM(Y10:Y11)</f>
        <v>68768</v>
      </c>
      <c r="Z12"/>
      <c r="AA12" s="407">
        <f>SUM(AA10:AA11)</f>
        <v>33486</v>
      </c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31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 t="s">
        <v>7301</v>
      </c>
      <c r="Y14" s="9">
        <f>11724+5917</f>
        <v>17641</v>
      </c>
      <c r="Z14"/>
      <c r="AA14" s="9">
        <f>11724+5917</f>
        <v>17641</v>
      </c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 t="s">
        <v>7302</v>
      </c>
      <c r="Y15" s="9">
        <f>11724+5917</f>
        <v>17641</v>
      </c>
      <c r="Z15"/>
      <c r="AA15" s="9">
        <f>11724+5917</f>
        <v>17641</v>
      </c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 t="s">
        <v>7303</v>
      </c>
      <c r="Y16" s="373">
        <f>68768-Y15-Y14</f>
        <v>33486</v>
      </c>
      <c r="Z16"/>
      <c r="AA16" s="373">
        <f>68768-AA15-AA14</f>
        <v>33486</v>
      </c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>
        <f>Y16+Y15+Y14</f>
        <v>68768</v>
      </c>
      <c r="Z17"/>
      <c r="AA17" s="407">
        <f>AA16+AA15+AA14</f>
        <v>68768</v>
      </c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325"/>
      <c r="N18" s="325"/>
      <c r="O18" s="325"/>
      <c r="P18" s="325"/>
      <c r="Q18" s="333"/>
      <c r="R18" s="325"/>
      <c r="S18" s="325"/>
      <c r="T18" s="325"/>
      <c r="U18" s="325"/>
      <c r="V18" s="333"/>
      <c r="X18" s="604">
        <f>T35*1.1</f>
        <v>34848</v>
      </c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7358</v>
      </c>
      <c r="O19" s="340" t="s">
        <v>7361</v>
      </c>
      <c r="P19" s="561" t="s">
        <v>7362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7358</v>
      </c>
      <c r="O20" s="340" t="s">
        <v>7360</v>
      </c>
      <c r="P20" s="561" t="s">
        <v>7362</v>
      </c>
      <c r="R20" s="325"/>
      <c r="S20" s="325"/>
      <c r="T20" s="325"/>
      <c r="U20" s="325"/>
      <c r="Y20">
        <v>77000</v>
      </c>
      <c r="AB20" s="373">
        <v>66000</v>
      </c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7358</v>
      </c>
      <c r="O21" s="340" t="s">
        <v>7359</v>
      </c>
      <c r="P21" s="561" t="s">
        <v>7362</v>
      </c>
      <c r="R21" s="325"/>
      <c r="S21" s="325"/>
      <c r="T21" s="325"/>
      <c r="U21" s="325"/>
      <c r="Y21" s="373">
        <f>Y20-Y16</f>
        <v>43514</v>
      </c>
      <c r="AB21" s="373">
        <v>13000</v>
      </c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7358</v>
      </c>
      <c r="O22" s="340" t="s">
        <v>7422</v>
      </c>
      <c r="P22" s="561" t="s">
        <v>7421</v>
      </c>
      <c r="R22" s="325"/>
      <c r="S22" s="325"/>
      <c r="T22" s="325"/>
      <c r="U22" s="325"/>
      <c r="X22" s="532"/>
      <c r="AB22" s="373">
        <f>AB20-AB21</f>
        <v>53000</v>
      </c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51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7358</v>
      </c>
      <c r="O23" s="340" t="s">
        <v>7502</v>
      </c>
      <c r="P23" s="561" t="s">
        <v>7501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51">
        <v>45261</v>
      </c>
      <c r="H24" s="339">
        <v>90838</v>
      </c>
      <c r="L24" s="338">
        <v>44986</v>
      </c>
      <c r="M24" s="339">
        <v>82580</v>
      </c>
      <c r="N24" s="560" t="s">
        <v>7358</v>
      </c>
      <c r="O24" s="340" t="s">
        <v>7524</v>
      </c>
      <c r="P24" s="561" t="s">
        <v>7523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51">
        <v>45292</v>
      </c>
      <c r="H25" s="339">
        <v>90838</v>
      </c>
      <c r="L25" s="338">
        <v>45017</v>
      </c>
      <c r="M25" s="339">
        <v>82580</v>
      </c>
      <c r="N25" s="560" t="s">
        <v>7358</v>
      </c>
      <c r="O25" s="340" t="s">
        <v>7594</v>
      </c>
      <c r="P25" s="561" t="s">
        <v>7593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7340</v>
      </c>
      <c r="G26" s="569" t="s">
        <v>8083</v>
      </c>
      <c r="H26" s="752">
        <f>H25-N4</f>
        <v>8258</v>
      </c>
      <c r="L26" s="338">
        <v>45047</v>
      </c>
      <c r="M26" s="339">
        <v>82580</v>
      </c>
      <c r="N26" s="560" t="s">
        <v>7358</v>
      </c>
      <c r="O26" s="340" t="s">
        <v>7706</v>
      </c>
      <c r="P26" s="561" t="s">
        <v>7707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7479</v>
      </c>
      <c r="G27" s="569"/>
      <c r="H27" s="752">
        <f>SUM(H23:H26)</f>
        <v>280772</v>
      </c>
      <c r="L27" s="338">
        <v>45078</v>
      </c>
      <c r="M27" s="339">
        <v>82580</v>
      </c>
      <c r="N27" s="560" t="s">
        <v>7358</v>
      </c>
      <c r="O27" s="340" t="s">
        <v>7370</v>
      </c>
      <c r="P27" s="561" t="s">
        <v>7730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7479</v>
      </c>
      <c r="L28" s="338">
        <v>45108</v>
      </c>
      <c r="M28" s="339">
        <v>82580</v>
      </c>
      <c r="N28" s="560" t="s">
        <v>7358</v>
      </c>
      <c r="O28" s="340" t="s">
        <v>7370</v>
      </c>
      <c r="P28" s="561" t="s">
        <v>7730</v>
      </c>
      <c r="R28" s="334">
        <v>45047</v>
      </c>
      <c r="S28" s="13">
        <v>31680</v>
      </c>
      <c r="T28" s="342">
        <v>31680</v>
      </c>
      <c r="U28" s="352" t="s">
        <v>7304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7479</v>
      </c>
      <c r="L29" s="338">
        <v>45139</v>
      </c>
      <c r="M29" s="339">
        <v>82580</v>
      </c>
      <c r="N29" s="560" t="s">
        <v>7358</v>
      </c>
      <c r="O29" s="340" t="s">
        <v>7837</v>
      </c>
      <c r="P29" s="561" t="s">
        <v>7838</v>
      </c>
      <c r="R29" s="334">
        <v>45078</v>
      </c>
      <c r="S29" s="13">
        <v>31680</v>
      </c>
      <c r="T29" s="342">
        <v>31680</v>
      </c>
      <c r="U29" s="352" t="s">
        <v>7344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7479</v>
      </c>
      <c r="L30" s="338">
        <v>45170</v>
      </c>
      <c r="M30" s="339">
        <v>82580</v>
      </c>
      <c r="N30" s="560" t="s">
        <v>7358</v>
      </c>
      <c r="O30" s="340" t="s">
        <v>7835</v>
      </c>
      <c r="P30" s="561" t="s">
        <v>7836</v>
      </c>
      <c r="R30" s="334">
        <v>45108</v>
      </c>
      <c r="S30" s="13">
        <v>31680</v>
      </c>
      <c r="T30" s="342">
        <v>31680</v>
      </c>
      <c r="U30" s="352" t="s">
        <v>7363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7479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7415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7483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7503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7548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7614</v>
      </c>
      <c r="AB35" s="373"/>
    </row>
    <row r="36" spans="1:31" x14ac:dyDescent="0.25">
      <c r="A36" s="814" t="s">
        <v>6983</v>
      </c>
      <c r="B36" s="815"/>
      <c r="C36" s="815"/>
      <c r="D36" s="815"/>
      <c r="E36" s="816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17"/>
      <c r="B37" s="818"/>
      <c r="C37" s="818"/>
      <c r="D37" s="818"/>
      <c r="E37" s="819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3" t="s">
        <v>6986</v>
      </c>
      <c r="S38" s="813"/>
      <c r="T38" s="813"/>
      <c r="U38" s="813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3"/>
      <c r="S39" s="813"/>
      <c r="T39" s="813"/>
      <c r="U39" s="813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3" t="s">
        <v>7022</v>
      </c>
      <c r="H44" s="813"/>
      <c r="I44" s="813"/>
      <c r="J44" s="813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3"/>
      <c r="H45" s="813"/>
      <c r="I45" s="813"/>
      <c r="J45" s="813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3" t="s">
        <v>6985</v>
      </c>
      <c r="M50" s="813"/>
      <c r="N50" s="813"/>
      <c r="O50" s="813"/>
      <c r="P50" s="813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20" t="s">
        <v>7031</v>
      </c>
      <c r="H51" s="820"/>
      <c r="I51" s="820"/>
      <c r="J51" s="407">
        <f>J49+I48</f>
        <v>73164</v>
      </c>
      <c r="K51" s="406"/>
      <c r="L51" s="813"/>
      <c r="M51" s="813"/>
      <c r="N51" s="813"/>
      <c r="O51" s="813"/>
      <c r="P51" s="813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14" t="s">
        <v>7009</v>
      </c>
      <c r="B53" s="815"/>
      <c r="C53" s="815"/>
      <c r="D53" s="815"/>
      <c r="E53" s="816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17"/>
      <c r="B54" s="818"/>
      <c r="C54" s="818"/>
      <c r="D54" s="818"/>
      <c r="E54" s="819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12" t="s">
        <v>6985</v>
      </c>
      <c r="M66" s="812"/>
      <c r="N66" s="812"/>
      <c r="O66" s="812"/>
      <c r="P66" s="812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3"/>
      <c r="M67" s="813"/>
      <c r="N67" s="813"/>
      <c r="O67" s="813"/>
      <c r="P67" s="813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22" t="s">
        <v>7018</v>
      </c>
      <c r="B69" s="823"/>
      <c r="C69" s="823"/>
      <c r="D69" s="823"/>
      <c r="E69" s="824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25"/>
      <c r="B70" s="826"/>
      <c r="C70" s="826"/>
      <c r="D70" s="826"/>
      <c r="E70" s="827"/>
      <c r="L70" s="334">
        <v>43922</v>
      </c>
      <c r="M70" s="335">
        <v>61900</v>
      </c>
      <c r="N70" s="336" t="s">
        <v>214</v>
      </c>
      <c r="O70" s="336"/>
      <c r="P70" s="349"/>
      <c r="R70" s="813" t="s">
        <v>6986</v>
      </c>
      <c r="S70" s="813"/>
      <c r="T70" s="813"/>
      <c r="U70" s="813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3"/>
      <c r="S71" s="813"/>
      <c r="T71" s="813"/>
      <c r="U71" s="813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8">
        <v>30000</v>
      </c>
      <c r="U74" s="831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9"/>
      <c r="U75" s="832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30"/>
      <c r="U76" s="833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0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0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0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0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0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0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3" t="s">
        <v>7022</v>
      </c>
      <c r="M109" s="813"/>
      <c r="N109" s="813"/>
      <c r="O109" s="813"/>
      <c r="P109" s="813"/>
    </row>
    <row r="110" spans="3:16" x14ac:dyDescent="0.25">
      <c r="L110" s="813"/>
      <c r="M110" s="813"/>
      <c r="N110" s="813"/>
      <c r="O110" s="813"/>
      <c r="P110" s="813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0" t="s">
        <v>7031</v>
      </c>
      <c r="M116" s="820"/>
      <c r="N116" s="820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70:U71"/>
    <mergeCell ref="A69:E70"/>
    <mergeCell ref="T74:T76"/>
    <mergeCell ref="U74:U76"/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2024-08-28T12:39:41Z</dcterms:modified>
</cp:coreProperties>
</file>