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Pioneer\Completed Projects\Bank Al-Habib 16th Floors\Running Bill\"/>
    </mc:Choice>
  </mc:AlternateContent>
  <xr:revisionPtr revIDLastSave="0" documentId="13_ncr:1_{6403C8CE-20AF-4EFB-A6A6-591A3098DB3B}" xr6:coauthVersionLast="36" xr6:coauthVersionMax="47" xr10:uidLastSave="{00000000-0000-0000-0000-000000000000}"/>
  <bookViews>
    <workbookView minimized="1" xWindow="-120" yWindow="-120" windowWidth="29040" windowHeight="15840" xr2:uid="{00000000-000D-0000-FFFF-FFFF00000000}"/>
  </bookViews>
  <sheets>
    <sheet name="Summary" sheetId="5" r:id="rId1"/>
    <sheet name="HVAC 16th Floor" sheetId="2" r:id="rId2"/>
  </sheets>
  <definedNames>
    <definedName name="_xlnm.Print_Area" localSheetId="1">'HVAC 16th Floor'!$A$2:$K$59</definedName>
    <definedName name="_xlnm.Print_Titles" localSheetId="1">'HVAC 16th Floor'!$2:$3</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5" i="5" l="1"/>
  <c r="E23" i="5"/>
  <c r="E22" i="5"/>
  <c r="E18" i="5" l="1"/>
  <c r="E20" i="5" s="1"/>
  <c r="O48" i="2" l="1"/>
  <c r="I58" i="2"/>
  <c r="I57" i="2"/>
  <c r="J57" i="2" s="1"/>
  <c r="K57" i="2" s="1"/>
  <c r="I56" i="2"/>
  <c r="J56" i="2" s="1"/>
  <c r="I55" i="2"/>
  <c r="J55" i="2" s="1"/>
  <c r="I54" i="2"/>
  <c r="I53" i="2"/>
  <c r="J53" i="2" s="1"/>
  <c r="K53" i="2" s="1"/>
  <c r="I52" i="2"/>
  <c r="J52" i="2" s="1"/>
  <c r="K52" i="2" s="1"/>
  <c r="I51" i="2"/>
  <c r="I50" i="2"/>
  <c r="I49" i="2"/>
  <c r="J49" i="2" s="1"/>
  <c r="I48" i="2"/>
  <c r="I47" i="2"/>
  <c r="J47" i="2" s="1"/>
  <c r="I46" i="2"/>
  <c r="I45" i="2"/>
  <c r="I44" i="2"/>
  <c r="J44" i="2" s="1"/>
  <c r="I43" i="2"/>
  <c r="J43" i="2" s="1"/>
  <c r="I42" i="2"/>
  <c r="I41" i="2"/>
  <c r="I40" i="2"/>
  <c r="J40" i="2" s="1"/>
  <c r="K40" i="2" s="1"/>
  <c r="I39" i="2"/>
  <c r="J39" i="2" s="1"/>
  <c r="I38" i="2"/>
  <c r="I37" i="2"/>
  <c r="J37" i="2" s="1"/>
  <c r="I36" i="2"/>
  <c r="J36" i="2" s="1"/>
  <c r="K36" i="2" s="1"/>
  <c r="I35" i="2"/>
  <c r="J35" i="2" s="1"/>
  <c r="I34" i="2"/>
  <c r="I33" i="2"/>
  <c r="J33" i="2" s="1"/>
  <c r="K33" i="2" s="1"/>
  <c r="I32" i="2"/>
  <c r="J32" i="2" s="1"/>
  <c r="K32" i="2" s="1"/>
  <c r="I31" i="2"/>
  <c r="I30" i="2"/>
  <c r="J30" i="2" s="1"/>
  <c r="I29" i="2"/>
  <c r="I28" i="2"/>
  <c r="I27" i="2"/>
  <c r="J27" i="2" s="1"/>
  <c r="I26" i="2"/>
  <c r="I25" i="2"/>
  <c r="J25" i="2" s="1"/>
  <c r="I24" i="2"/>
  <c r="I23" i="2"/>
  <c r="J23" i="2" s="1"/>
  <c r="I22" i="2"/>
  <c r="J22" i="2" s="1"/>
  <c r="I21" i="2"/>
  <c r="I20" i="2"/>
  <c r="I19" i="2"/>
  <c r="J19" i="2" s="1"/>
  <c r="I18" i="2"/>
  <c r="J18" i="2" s="1"/>
  <c r="I17" i="2"/>
  <c r="I16" i="2"/>
  <c r="J16" i="2" s="1"/>
  <c r="I15" i="2"/>
  <c r="J15" i="2" s="1"/>
  <c r="I14" i="2"/>
  <c r="I13" i="2"/>
  <c r="J13" i="2" s="1"/>
  <c r="I12" i="2"/>
  <c r="J12" i="2" s="1"/>
  <c r="I11" i="2"/>
  <c r="I10" i="2"/>
  <c r="J10" i="2" s="1"/>
  <c r="I7" i="2"/>
  <c r="J58" i="2"/>
  <c r="K58" i="2" s="1"/>
  <c r="H58" i="2"/>
  <c r="H57" i="2"/>
  <c r="H56" i="2"/>
  <c r="H55" i="2"/>
  <c r="H53" i="2"/>
  <c r="H52" i="2"/>
  <c r="J51" i="2"/>
  <c r="H51" i="2"/>
  <c r="J50" i="2"/>
  <c r="H50" i="2"/>
  <c r="H49" i="2"/>
  <c r="J48" i="2"/>
  <c r="H48" i="2"/>
  <c r="H47" i="2"/>
  <c r="H44" i="2"/>
  <c r="H43" i="2"/>
  <c r="J42" i="2"/>
  <c r="H42" i="2"/>
  <c r="J41" i="2"/>
  <c r="H41" i="2"/>
  <c r="H40" i="2"/>
  <c r="H39" i="2"/>
  <c r="J38" i="2"/>
  <c r="H38" i="2"/>
  <c r="H37" i="2"/>
  <c r="H36" i="2"/>
  <c r="H35" i="2"/>
  <c r="J34" i="2"/>
  <c r="K34" i="2" s="1"/>
  <c r="H34" i="2"/>
  <c r="H33" i="2"/>
  <c r="H32" i="2"/>
  <c r="J31" i="2"/>
  <c r="H31" i="2"/>
  <c r="H30" i="2"/>
  <c r="J29" i="2"/>
  <c r="H29" i="2"/>
  <c r="H27" i="2"/>
  <c r="J26" i="2"/>
  <c r="H26" i="2"/>
  <c r="H25" i="2"/>
  <c r="H23" i="2"/>
  <c r="H22" i="2"/>
  <c r="J20" i="2"/>
  <c r="K20" i="2" s="1"/>
  <c r="H20" i="2"/>
  <c r="H19" i="2"/>
  <c r="H18" i="2"/>
  <c r="J17" i="2"/>
  <c r="H17" i="2"/>
  <c r="H16" i="2"/>
  <c r="H15" i="2"/>
  <c r="H13" i="2"/>
  <c r="H12" i="2"/>
  <c r="H10" i="2"/>
  <c r="J7" i="2"/>
  <c r="H7" i="2"/>
  <c r="K41" i="2" l="1"/>
  <c r="K49" i="2"/>
  <c r="K30" i="2"/>
  <c r="K38" i="2"/>
  <c r="K48" i="2"/>
  <c r="K12" i="2"/>
  <c r="K51" i="2"/>
  <c r="K43" i="2"/>
  <c r="K42" i="2"/>
  <c r="K39" i="2"/>
  <c r="K37" i="2"/>
  <c r="K35" i="2"/>
  <c r="K31" i="2"/>
  <c r="K29" i="2"/>
  <c r="K56" i="2"/>
  <c r="K55" i="2"/>
  <c r="K50" i="2"/>
  <c r="K47" i="2"/>
  <c r="K44" i="2"/>
  <c r="K27" i="2"/>
  <c r="K26" i="2"/>
  <c r="K25" i="2"/>
  <c r="K19" i="2"/>
  <c r="K18" i="2"/>
  <c r="K17" i="2"/>
  <c r="K16" i="2"/>
  <c r="K15" i="2"/>
  <c r="K13" i="2"/>
  <c r="H59" i="2"/>
  <c r="K23" i="2"/>
  <c r="K22" i="2"/>
  <c r="J59" i="2"/>
  <c r="K7" i="2"/>
  <c r="K10" i="2"/>
  <c r="K59" i="2" l="1"/>
  <c r="E21" i="5" s="1"/>
</calcChain>
</file>

<file path=xl/sharedStrings.xml><?xml version="1.0" encoding="utf-8"?>
<sst xmlns="http://schemas.openxmlformats.org/spreadsheetml/2006/main" count="134" uniqueCount="90">
  <si>
    <t>Sr. No.</t>
  </si>
  <si>
    <t xml:space="preserve">Unit </t>
  </si>
  <si>
    <t>Qty</t>
  </si>
  <si>
    <t>Amount</t>
  </si>
  <si>
    <t>Labour</t>
  </si>
  <si>
    <t>All works shall be completed,  tested and commissioned  as per drawings,  specifications and as per instruction of Consultant</t>
  </si>
  <si>
    <t>ACMV   Works   i.e;    FCU,   Pipe,   Vlaves,   accessories,   duct, insulation etc complete job as required.</t>
  </si>
  <si>
    <t>Job</t>
  </si>
  <si>
    <t>Cutting dismantling  and shifting o f the existing ACMV works as per  instruc(ion  of  consultant,  including  cleaning  the  site  and shifting  lhe dism an fled  parts  / m aterial  to  suitable  place  giver by  client  complete   in  all  respects   ready   to  opera te  as  per drawings  and as per instruction of consultant.</t>
  </si>
  <si>
    <t>Nos</t>
  </si>
  <si>
    <t>FCU-01</t>
  </si>
  <si>
    <t>Supply   &amp;  installation  of  valves  &amp;  accessories   for  AHU  withsupports,   hangers,   flanges,   gas  kits,  nut  &amp;  bol ts   where   it required,  etc.  complete  in  all  respects  as  per  specifications, drawings and as per instructions  of consultant,</t>
  </si>
  <si>
    <t>Ball Valve 
25mm dia</t>
  </si>
  <si>
    <t>3.1
i</t>
  </si>
  <si>
    <t>3.2
i</t>
  </si>
  <si>
    <t>Strainers
25mm dia</t>
  </si>
  <si>
    <t>Balancing Valve (with selI sealing measuring nipples)
25mm dia</t>
  </si>
  <si>
    <t>3.3
i</t>
  </si>
  <si>
    <t xml:space="preserve">Thermometer  150mm Height Scale  type (with Thermo well)
0 °C  to 60 °C
</t>
  </si>
  <si>
    <t>2-Way Motorized Valve with Actua tar (0-100% modulating
25mm dia</t>
  </si>
  <si>
    <t>3.6
i</t>
  </si>
  <si>
    <t xml:space="preserve">Digital  Decorative   Thermostat   Controller   (BMS Interfacable) with Duct Mounted Sensor         
</t>
  </si>
  <si>
    <t xml:space="preserve">Control  wiring  from controller  to  sensors,  motorized  valve  and Power wiring up to 15’ radius
</t>
  </si>
  <si>
    <t xml:space="preserve">Supply   &amp;  installation  of  SC H 40  M.S.(As  per  ASME  &amp;  API standard,  Heavy  Quality  with standard  SCH 40 wall thickness) pipes  &amp;  filting  for  chilled  &amp;  cooling  water  circulation  system complete  with bends,  tees,  unions,  sockets,  specials,  support, hangers  &amp;  anchors,   M.S.  angle,  U  channel,  roller  support, bolts,   rods,   clamps,   concrete   fasteners   etc   as  required   to complete  in all respects  ready  to operate  as per specification, drawings and as per instruction of consultant.
</t>
  </si>
  <si>
    <t>25mm dia</t>
  </si>
  <si>
    <t>Rm</t>
  </si>
  <si>
    <t>32mm dia</t>
  </si>
  <si>
    <t>Supply  &amp;  istaliation  of  uPVC  (Sch  40.)  drain  pipe  insulated with 3/8" thick  rubber  foam insulation including  clamps, bends, tees,  drain  plugs,  sockets,  protection   treatment,   PVC  tape wrapping,  supports &amp; hangers  complete in all respects  as per specifications, drawings &amp; as per instructions of Consultant.
25mm dia</t>
  </si>
  <si>
    <t>Unloading,  installation,  testing  and commissioning  of (Owner
Supplied)  of  VAV  Boxes  as  per  mentioned  in  schedule  with digita|  thermostat  controller,  pressure  sensor,  control  wiring, including  supply  &amp;  installation  of  flexible  duct  connection  / connector,  electrical  connection,  lindaptor  support  &amp;  hangers complete  in  all  respects  ready  to  operate  as  per  drawings, specification, instruction and approval of Consultant.</t>
  </si>
  <si>
    <t>VAV-01</t>
  </si>
  <si>
    <t>VAV-02</t>
  </si>
  <si>
    <t>VAV-03</t>
  </si>
  <si>
    <t>VAV-04</t>
  </si>
  <si>
    <t>VAV-05</t>
  </si>
  <si>
    <t>VAV-06</t>
  </si>
  <si>
    <t>VAV-07</t>
  </si>
  <si>
    <t>VAV-08</t>
  </si>
  <si>
    <t>VAV-09</t>
  </si>
  <si>
    <t>VAV-10</t>
  </si>
  <si>
    <t>VAV-11</t>
  </si>
  <si>
    <t>VAV-12</t>
  </si>
  <si>
    <t>VAV-13</t>
  </si>
  <si>
    <t>VAV-14</t>
  </si>
  <si>
    <t>VAV-15</t>
  </si>
  <si>
    <t>Sqm</t>
  </si>
  <si>
    <t>ii</t>
  </si>
  <si>
    <t>Supply,   fabrication   &amp;   installation   of   pre-insulated   Volume Control   Damper,   blades   to   be   constructed   with   extruded aluminum  in  airfoil  shape  with  thermal  isolation  gape  &amp;  shall have  seals,  pvc  /  aluminum  profiles  duct  connection  at  both end  etc.  complete   in  all  respects   ready   to  operate   as  per drawings, specification, instruction and approval of Consultant.</t>
  </si>
  <si>
    <t>Paining  &amp;  Identification  work  on  supports,  hangers,  platform of condensing  units  etc complete  in all respec(s  with one  coat of  ICI  make  Red  lead  oxide  primer  &amp;  two  coats  of  ICI make enamel  paint  complete  in  all respects  ready  to operate  as per drawings, specification, instruction and approval of Consuftant.</t>
  </si>
  <si>
    <t>Lot</t>
  </si>
  <si>
    <t>Testing,  balancing  and  commissioning  of  waler  &amp;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</si>
  <si>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Making  of  Shop  drawings  on  Auto  CAD  (latest  version)  with section details, equipment foundation details and Making of As Built drawings,  Documentation  Technical / Operational Manual &amp;  LOG  Book   for  each  equipment   complete   in  all  respects ready  to  operate  as  per  specification,  drawings  and  as  per instruction of Consultant.</t>
  </si>
  <si>
    <t>Total Cost of Works Rs.</t>
  </si>
  <si>
    <t>Description</t>
  </si>
  <si>
    <t>Unloading,  installation,  testing  and  commissioning  of  (Owner Supplied)  of  fan  coil  units  of  different  capacities  complete  in all    respects,    ready    to    operate    including    supply    and installation  of  all  accessories,  supports,  hanger  steel  base, vibration  isolators,  including  interconnecting  power  &amp;  control wiring  (terminal  connection)   with  inlet  &amp;  outlet  chilled  water connections,  drain connection,  flexible rubber  duct connection /  connector  etc.  complete  in  all  respects  ready  to  operate  as per  schedule,  specification,  drawings  and as per instruction  consultant</t>
  </si>
  <si>
    <t xml:space="preserve">Pressure  Gauge with  Ball Valve &amp; Siphon, Liquid filled ” Dial type range 0 psi to 100 psi. (100mm dial Size)
</t>
  </si>
  <si>
    <t>S.No</t>
  </si>
  <si>
    <t xml:space="preserve">Supp!y, insta!lation of Aluminum fabricated, powder coated Gri!ls, Diffusers and Registers for supply air, return air, exhaust air &amp; fresh air of different sizes {Grade A ), wooden frame, supports and other accessories etc. complete in all respects ready to operate as per specification, drawings and as per instruction of Consultant. 
Supply &amp; Return Air Registers/ Diffuser with Damper </t>
  </si>
  <si>
    <t>350mm dia Jet Diffuser</t>
  </si>
  <si>
    <t>300mmx300mm Square Diffuser</t>
  </si>
  <si>
    <t>S.S Wire mech with G.I Frame</t>
  </si>
  <si>
    <t>Linear slot 6000 series
2 Slots of 20mm</t>
  </si>
  <si>
    <t xml:space="preserve">Supply &amp; installation of flexible duct including hangers, jubilee clamp complete in all respects as per specification, drawings &amp; as per instruction of consultant. 
150mm dia </t>
  </si>
  <si>
    <t xml:space="preserve">Supply &amp; installation of butterfly damper for above flexible duct with gas kits, nut bolts, complete in al! respects, ready to operate as per specification, drawings &amp; as per instruction of consultant. 
150mm dia </t>
  </si>
  <si>
    <t>Supply and return air grills
450mm x 250mm</t>
  </si>
  <si>
    <t xml:space="preserve">Grand Total Amount </t>
  </si>
  <si>
    <t>Bill of Quantities</t>
  </si>
  <si>
    <t>Material</t>
  </si>
  <si>
    <t>Bill Qty</t>
  </si>
  <si>
    <t>Material  Rate</t>
  </si>
  <si>
    <t>Labour Rate</t>
  </si>
  <si>
    <t>Total Amount</t>
  </si>
  <si>
    <t>Material Amount</t>
  </si>
  <si>
    <t>Labour Amount</t>
  </si>
  <si>
    <t>Running bill</t>
  </si>
  <si>
    <t>HVAC Work</t>
  </si>
  <si>
    <t>Supply  &amp; installation  of Pre Formed Polystyrene  (Thermopore) insulation  (32  kg/m*  density)  for  chilled  water  pipes,  bends, tees,  unions,  sockets,  yalves  and  on  specials  protected  with Kraft  paper,  wrapped  with  8oz  Canvas  cloth  than  paint  with anti  fungus  paint  complete  in all respects  ready  to operate  as per    specification,    drawings    and   as   per    instruction of consultant.
25mm dia</t>
  </si>
  <si>
    <t>SUMMARY OF RUNNING BILL</t>
  </si>
  <si>
    <t>iv</t>
  </si>
  <si>
    <t>v</t>
  </si>
  <si>
    <t>i</t>
  </si>
  <si>
    <t>HVAC Work - Bank Al Habib</t>
  </si>
  <si>
    <t>16th Floor Centerpoint Karachi.</t>
  </si>
  <si>
    <t>iii</t>
  </si>
  <si>
    <t xml:space="preserve">Supply,  fabrication  and  installation  of  pre-insulated  ductwork of  polyurethane  foam  panel  with  52  Kg/m 3   density,  20  mm thickness,  coa1ed  on bolh sides with 80 micron thick  aluminum foil  complete   with  a  2  g/m2   layer   for  internal   duct  work including  manufacturer's aluminum  hardware glue, Hot Dipped galvanized  hangers   and  supports,  flexible  duct  connection wooden  frame,  etc. Complete  in all respects  ready  to  operate as   per   drarwings,   specification   and   as   per   instruction   of consultant.
</t>
  </si>
  <si>
    <t>Received</t>
  </si>
  <si>
    <t>Receivable</t>
  </si>
  <si>
    <t xml:space="preserve">Variations </t>
  </si>
  <si>
    <t>Tax 4.5%</t>
  </si>
  <si>
    <t>Coordination charges 10%</t>
  </si>
  <si>
    <t xml:space="preserve">Total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</si>
</sst>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 #,##0.0_);_(* \(#,##0.0\);_(* &quot;-&quot;??_);_(@_)"/>
    <numFmt numFmtId="168" formatCode="_-* #,##0_-;\-* #,##0_-;_-* &quot;-&quot;??_-;_-@_-"/>
  </numFmts>
  <fonts count="12"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4"/>
      <name val="Calibri"/>
      <family val="2"/>
      <scheme val="minor"/>
    </font>
    <font>
      <b/>
      <sz val="14"/>
      <name val="Calibri"/>
      <family val="2"/>
      <scheme val="minor"/>
    </font>
    <font>
      <sz val="12"/>
      <name val="Calibri"/>
      <family val="2"/>
      <scheme val="minor"/>
    </font>
    <font>
      <b/>
      <u/>
      <sz val="22"/>
      <name val="Calibri"/>
      <family val="2"/>
      <scheme val="minor"/>
    </font>
    <font>
      <sz val="9"/>
      <color indexed="12"/>
      <name val="Arial Black"/>
      <family val="2"/>
    </font>
    <font>
      <b/>
      <sz val="14"/>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0" fontId="8" fillId="0" borderId="0" applyNumberFormat="0">
      <alignment horizontal="center" vertical="center" wrapText="1"/>
    </xf>
  </cellStyleXfs>
  <cellXfs count="6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165" fontId="0" fillId="0" borderId="0" xfId="1" applyNumberFormat="1" applyFont="1" applyAlignment="1">
      <alignment horizontal="center" vertical="center"/>
    </xf>
    <xf numFmtId="0" fontId="0" fillId="0" borderId="0" xfId="0" applyAlignment="1">
      <alignment horizontal="left" vertical="top" wrapText="1"/>
    </xf>
    <xf numFmtId="0" fontId="0" fillId="0" borderId="1" xfId="0" applyBorder="1" applyAlignment="1">
      <alignment horizontal="left" vertical="top" wrapText="1"/>
    </xf>
    <xf numFmtId="165" fontId="0" fillId="0" borderId="1" xfId="1" applyNumberFormat="1" applyFont="1" applyBorder="1" applyAlignment="1">
      <alignment horizontal="center" vertical="center"/>
    </xf>
    <xf numFmtId="0" fontId="0" fillId="0" borderId="1" xfId="0" applyBorder="1" applyAlignment="1">
      <alignment horizontal="center" vertical="center" wrapText="1"/>
    </xf>
    <xf numFmtId="2"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wrapText="1"/>
    </xf>
    <xf numFmtId="165" fontId="0" fillId="0" borderId="2" xfId="1" applyNumberFormat="1"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top" wrapText="1"/>
    </xf>
    <xf numFmtId="165" fontId="0" fillId="0" borderId="3" xfId="1" applyNumberFormat="1"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top" wrapText="1"/>
    </xf>
    <xf numFmtId="165" fontId="0" fillId="0" borderId="4" xfId="1" applyNumberFormat="1" applyFont="1" applyBorder="1" applyAlignment="1">
      <alignment horizontal="center" vertical="center"/>
    </xf>
    <xf numFmtId="0" fontId="0" fillId="0" borderId="1" xfId="0" applyBorder="1" applyAlignment="1">
      <alignment horizontal="center"/>
    </xf>
    <xf numFmtId="165" fontId="0" fillId="0" borderId="1" xfId="1" applyNumberFormat="1" applyFont="1" applyBorder="1" applyAlignment="1">
      <alignment horizontal="center"/>
    </xf>
    <xf numFmtId="165" fontId="2" fillId="0" borderId="1" xfId="1" applyNumberFormat="1"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right" vertical="center" wrapText="1"/>
    </xf>
    <xf numFmtId="165" fontId="3" fillId="0" borderId="1" xfId="1" applyNumberFormat="1" applyFont="1" applyBorder="1" applyAlignment="1">
      <alignment horizontal="center" vertical="center"/>
    </xf>
    <xf numFmtId="0" fontId="3" fillId="0" borderId="0" xfId="0" applyFont="1" applyAlignment="1">
      <alignment vertical="center"/>
    </xf>
    <xf numFmtId="0" fontId="0" fillId="0" borderId="1" xfId="0"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horizontal="right" vertical="center"/>
    </xf>
    <xf numFmtId="0" fontId="5" fillId="0" borderId="0" xfId="0" applyFont="1" applyAlignment="1">
      <alignment horizontal="right" vertical="center"/>
    </xf>
    <xf numFmtId="0" fontId="5" fillId="0" borderId="0" xfId="0" applyFont="1" applyAlignment="1">
      <alignment horizontal="left" vertical="center"/>
    </xf>
    <xf numFmtId="15" fontId="6" fillId="0" borderId="0" xfId="0" applyNumberFormat="1" applyFont="1" applyAlignment="1">
      <alignment horizontal="right" vertical="center"/>
    </xf>
    <xf numFmtId="0" fontId="7" fillId="0" borderId="0" xfId="0" applyFont="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10" fillId="0" borderId="1" xfId="0" applyFont="1" applyBorder="1" applyAlignment="1">
      <alignment horizontal="center" vertical="center"/>
    </xf>
    <xf numFmtId="165" fontId="11" fillId="0" borderId="7" xfId="1" applyNumberFormat="1" applyFont="1" applyBorder="1" applyAlignment="1">
      <alignment horizontal="center" vertical="center"/>
    </xf>
    <xf numFmtId="0" fontId="0" fillId="0" borderId="0" xfId="0" applyAlignment="1">
      <alignment vertical="center"/>
    </xf>
    <xf numFmtId="165" fontId="3" fillId="0" borderId="0" xfId="1" applyNumberFormat="1" applyFont="1" applyAlignment="1">
      <alignment vertical="center"/>
    </xf>
    <xf numFmtId="0" fontId="6" fillId="0" borderId="0" xfId="0" applyFont="1" applyAlignment="1">
      <alignment horizontal="left" vertical="center"/>
    </xf>
    <xf numFmtId="0" fontId="10" fillId="0" borderId="8" xfId="0" applyFont="1" applyBorder="1" applyAlignment="1">
      <alignment horizontal="center" vertical="center"/>
    </xf>
    <xf numFmtId="0" fontId="10" fillId="0" borderId="0" xfId="0" applyFont="1" applyAlignment="1">
      <alignment horizontal="center" vertical="center"/>
    </xf>
    <xf numFmtId="165" fontId="10" fillId="0" borderId="9" xfId="1" applyNumberFormat="1" applyFont="1" applyBorder="1" applyAlignment="1">
      <alignment horizontal="center" vertical="center"/>
    </xf>
    <xf numFmtId="0" fontId="10" fillId="0" borderId="10" xfId="0" applyFont="1" applyBorder="1" applyAlignment="1">
      <alignment horizontal="center" vertical="center"/>
    </xf>
    <xf numFmtId="165" fontId="10" fillId="0" borderId="11" xfId="1" applyNumberFormat="1" applyFont="1" applyBorder="1" applyAlignment="1">
      <alignment horizontal="center" vertical="center"/>
    </xf>
    <xf numFmtId="0" fontId="9" fillId="0" borderId="13" xfId="0" applyFont="1" applyBorder="1" applyAlignment="1">
      <alignment horizontal="center" vertical="center"/>
    </xf>
    <xf numFmtId="0" fontId="9" fillId="0" borderId="13" xfId="0" applyFont="1" applyBorder="1" applyAlignment="1">
      <alignment horizontal="center" vertical="center" wrapText="1"/>
    </xf>
    <xf numFmtId="0" fontId="9" fillId="0" borderId="7" xfId="0" applyFont="1" applyBorder="1" applyAlignment="1">
      <alignment horizontal="center" vertical="center" wrapText="1"/>
    </xf>
    <xf numFmtId="165" fontId="10" fillId="0" borderId="12" xfId="1" applyNumberFormat="1" applyFont="1" applyBorder="1" applyAlignment="1">
      <alignment horizontal="center" vertical="center"/>
    </xf>
    <xf numFmtId="166" fontId="0" fillId="0" borderId="1" xfId="1" applyNumberFormat="1" applyFont="1" applyBorder="1" applyAlignment="1">
      <alignment horizontal="center" vertical="center"/>
    </xf>
    <xf numFmtId="166" fontId="0" fillId="0" borderId="1" xfId="1" applyNumberFormat="1" applyFont="1" applyFill="1" applyBorder="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center"/>
    </xf>
    <xf numFmtId="0" fontId="11" fillId="0" borderId="1" xfId="0" applyFont="1" applyBorder="1" applyAlignment="1">
      <alignment horizontal="center" vertical="center"/>
    </xf>
    <xf numFmtId="0" fontId="2" fillId="0" borderId="1" xfId="0" applyFont="1" applyBorder="1" applyAlignment="1">
      <alignment horizontal="center" vertical="center"/>
    </xf>
    <xf numFmtId="165" fontId="2" fillId="0" borderId="1" xfId="1" applyNumberFormat="1" applyFont="1" applyBorder="1" applyAlignment="1">
      <alignment horizontal="center" vertical="center"/>
    </xf>
    <xf numFmtId="0" fontId="2" fillId="0" borderId="1" xfId="0" applyFont="1" applyBorder="1" applyAlignment="1">
      <alignment horizontal="center" vertical="center" wrapText="1"/>
    </xf>
    <xf numFmtId="168" fontId="11" fillId="0" borderId="7" xfId="1" applyNumberFormat="1" applyFont="1" applyBorder="1" applyAlignment="1">
      <alignment horizontal="center" vertical="center"/>
    </xf>
    <xf numFmtId="0" fontId="9" fillId="0" borderId="6" xfId="0" applyFont="1" applyBorder="1" applyAlignment="1">
      <alignment horizontal="right" vertical="center"/>
    </xf>
    <xf numFmtId="0" fontId="0" fillId="0" borderId="0" xfId="0" applyAlignment="1">
      <alignment horizontal="right" vertical="center"/>
    </xf>
  </cellXfs>
  <cellStyles count="3">
    <cellStyle name="Comma" xfId="1" builtinId="3"/>
    <cellStyle name="Normal" xfId="0" builtinId="0"/>
    <cellStyle name="Section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E25"/>
  <sheetViews>
    <sheetView tabSelected="1" topLeftCell="A7" workbookViewId="0">
      <selection activeCell="E25" sqref="E25"/>
    </sheetView>
  </sheetViews>
  <sheetFormatPr defaultRowHeight="15" x14ac:dyDescent="0.25"/>
  <cols>
    <col min="1" max="1" width="6.28515625" style="1" customWidth="1"/>
    <col min="2" max="2" width="36.42578125" style="1" customWidth="1"/>
    <col min="3" max="3" width="15.28515625" style="1" customWidth="1"/>
    <col min="4" max="4" width="14.85546875" style="1" customWidth="1"/>
    <col min="5" max="5" width="17.28515625" style="1" bestFit="1" customWidth="1"/>
  </cols>
  <sheetData>
    <row r="4" spans="1:5" s="28" customFormat="1" ht="18.75" x14ac:dyDescent="0.25">
      <c r="A4" s="29"/>
      <c r="E4" s="31"/>
    </row>
    <row r="5" spans="1:5" s="28" customFormat="1" ht="18.75" x14ac:dyDescent="0.25">
      <c r="A5" s="29"/>
      <c r="E5" s="31"/>
    </row>
    <row r="6" spans="1:5" s="28" customFormat="1" ht="18.75" x14ac:dyDescent="0.25">
      <c r="A6" s="29"/>
      <c r="E6" s="31"/>
    </row>
    <row r="7" spans="1:5" s="28" customFormat="1" ht="18.75" x14ac:dyDescent="0.25">
      <c r="A7" s="32" t="s">
        <v>80</v>
      </c>
      <c r="E7" s="33">
        <v>45044</v>
      </c>
    </row>
    <row r="8" spans="1:5" s="28" customFormat="1" ht="18.75" x14ac:dyDescent="0.25">
      <c r="A8" s="54" t="s">
        <v>81</v>
      </c>
      <c r="B8" s="54"/>
      <c r="C8" s="41"/>
      <c r="D8" s="41"/>
      <c r="E8" s="30"/>
    </row>
    <row r="9" spans="1:5" s="28" customFormat="1" ht="18.75" x14ac:dyDescent="0.25">
      <c r="A9" s="27"/>
      <c r="E9" s="30"/>
    </row>
    <row r="10" spans="1:5" s="28" customFormat="1" ht="28.5" x14ac:dyDescent="0.25">
      <c r="A10" s="53" t="s">
        <v>76</v>
      </c>
      <c r="B10" s="53"/>
      <c r="C10" s="53"/>
      <c r="D10" s="53"/>
      <c r="E10" s="53"/>
    </row>
    <row r="11" spans="1:5" s="28" customFormat="1" ht="29.25" thickBot="1" x14ac:dyDescent="0.3">
      <c r="A11" s="34"/>
      <c r="B11" s="34"/>
      <c r="C11" s="34"/>
      <c r="D11" s="34"/>
      <c r="E11" s="34"/>
    </row>
    <row r="12" spans="1:5" ht="36" customHeight="1" thickBot="1" x14ac:dyDescent="0.3">
      <c r="A12" s="35" t="s">
        <v>55</v>
      </c>
      <c r="B12" s="36" t="s">
        <v>52</v>
      </c>
      <c r="C12" s="48" t="s">
        <v>71</v>
      </c>
      <c r="D12" s="48" t="s">
        <v>72</v>
      </c>
      <c r="E12" s="49" t="s">
        <v>70</v>
      </c>
    </row>
    <row r="13" spans="1:5" ht="30.75" customHeight="1" x14ac:dyDescent="0.25">
      <c r="A13" s="42"/>
      <c r="B13" s="43"/>
      <c r="C13" s="43"/>
      <c r="D13" s="43"/>
      <c r="E13" s="44"/>
    </row>
    <row r="14" spans="1:5" ht="30.75" customHeight="1" x14ac:dyDescent="0.25">
      <c r="A14" s="45">
        <v>1</v>
      </c>
      <c r="B14" s="37" t="s">
        <v>74</v>
      </c>
      <c r="C14" s="50"/>
      <c r="D14" s="50"/>
      <c r="E14" s="46">
        <v>4180000</v>
      </c>
    </row>
    <row r="15" spans="1:5" ht="11.25" customHeight="1" x14ac:dyDescent="0.25">
      <c r="A15" s="42"/>
      <c r="B15" s="43"/>
      <c r="C15" s="43"/>
      <c r="D15" s="43"/>
      <c r="E15" s="44"/>
    </row>
    <row r="16" spans="1:5" ht="30.75" customHeight="1" x14ac:dyDescent="0.25">
      <c r="A16" s="45"/>
      <c r="B16" s="37" t="s">
        <v>86</v>
      </c>
      <c r="C16" s="50"/>
      <c r="D16" s="50"/>
      <c r="E16" s="46">
        <v>287190</v>
      </c>
    </row>
    <row r="17" spans="1:5" ht="30.75" customHeight="1" thickBot="1" x14ac:dyDescent="0.3">
      <c r="A17" s="42"/>
      <c r="B17" s="43"/>
      <c r="C17" s="43"/>
      <c r="D17" s="43"/>
      <c r="E17" s="44"/>
    </row>
    <row r="18" spans="1:5" ht="30.75" customHeight="1" thickBot="1" x14ac:dyDescent="0.3">
      <c r="A18" s="35"/>
      <c r="B18" s="60" t="s">
        <v>89</v>
      </c>
      <c r="C18" s="47"/>
      <c r="D18" s="47"/>
      <c r="E18" s="38">
        <f>E16+E14</f>
        <v>4467190</v>
      </c>
    </row>
    <row r="19" spans="1:5" ht="15.75" thickBot="1" x14ac:dyDescent="0.3">
      <c r="B19" s="61"/>
      <c r="E19" s="3"/>
    </row>
    <row r="20" spans="1:5" ht="30.75" customHeight="1" thickBot="1" x14ac:dyDescent="0.3">
      <c r="A20" s="35"/>
      <c r="B20" s="60" t="s">
        <v>87</v>
      </c>
      <c r="C20" s="47"/>
      <c r="D20" s="47"/>
      <c r="E20" s="38">
        <f>E18*4.5%</f>
        <v>201023.55</v>
      </c>
    </row>
    <row r="21" spans="1:5" ht="30.75" customHeight="1" thickBot="1" x14ac:dyDescent="0.3">
      <c r="A21" s="35"/>
      <c r="B21" s="60" t="s">
        <v>89</v>
      </c>
      <c r="C21" s="47"/>
      <c r="D21" s="47"/>
      <c r="E21" s="38">
        <f>E20+E18</f>
        <v>4668213.55</v>
      </c>
    </row>
    <row r="22" spans="1:5" ht="30.75" customHeight="1" thickBot="1" x14ac:dyDescent="0.3">
      <c r="A22" s="35"/>
      <c r="B22" s="60" t="s">
        <v>88</v>
      </c>
      <c r="C22" s="47"/>
      <c r="D22" s="47"/>
      <c r="E22" s="59">
        <f>E21*10%</f>
        <v>466821.35499999998</v>
      </c>
    </row>
    <row r="23" spans="1:5" ht="30.75" customHeight="1" thickBot="1" x14ac:dyDescent="0.3">
      <c r="A23" s="35"/>
      <c r="B23" s="60" t="s">
        <v>64</v>
      </c>
      <c r="C23" s="47"/>
      <c r="D23" s="47"/>
      <c r="E23" s="59">
        <f>E22+E21</f>
        <v>5135034.9049999993</v>
      </c>
    </row>
    <row r="24" spans="1:5" ht="30.75" customHeight="1" thickBot="1" x14ac:dyDescent="0.3">
      <c r="A24" s="35"/>
      <c r="B24" s="60" t="s">
        <v>84</v>
      </c>
      <c r="C24" s="47"/>
      <c r="D24" s="47"/>
      <c r="E24" s="38">
        <v>3185630</v>
      </c>
    </row>
    <row r="25" spans="1:5" ht="30.75" customHeight="1" thickBot="1" x14ac:dyDescent="0.3">
      <c r="A25" s="35"/>
      <c r="B25" s="60" t="s">
        <v>85</v>
      </c>
      <c r="C25" s="47"/>
      <c r="D25" s="47"/>
      <c r="E25" s="38">
        <f>E23-E24</f>
        <v>1949404.9049999993</v>
      </c>
    </row>
  </sheetData>
  <mergeCells count="2">
    <mergeCell ref="A10:E10"/>
    <mergeCell ref="A8: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zoomScale="110" zoomScaleNormal="110" workbookViewId="0">
      <selection activeCell="M5" sqref="M5"/>
    </sheetView>
  </sheetViews>
  <sheetFormatPr defaultRowHeight="15.75" x14ac:dyDescent="0.25"/>
  <cols>
    <col min="1" max="1" width="8.42578125" style="1" customWidth="1"/>
    <col min="2" max="2" width="40.140625" style="4" customWidth="1"/>
    <col min="3" max="3" width="5.7109375" style="1" bestFit="1" customWidth="1"/>
    <col min="4" max="4" width="4.5703125" style="1" bestFit="1" customWidth="1"/>
    <col min="5" max="5" width="8.7109375" style="3" customWidth="1"/>
    <col min="6" max="6" width="10.5703125" style="3" customWidth="1"/>
    <col min="7" max="7" width="9.5703125" style="3" bestFit="1" customWidth="1"/>
    <col min="8" max="8" width="12.28515625" style="3" customWidth="1"/>
    <col min="9" max="9" width="9.5703125" style="3" bestFit="1" customWidth="1"/>
    <col min="10" max="10" width="14.28515625" style="3" customWidth="1"/>
    <col min="11" max="11" width="17" style="3" customWidth="1"/>
    <col min="12" max="12" width="11.140625" style="40" bestFit="1" customWidth="1"/>
  </cols>
  <sheetData>
    <row r="1" spans="1:11" ht="21" x14ac:dyDescent="0.25">
      <c r="A1" s="55" t="s">
        <v>65</v>
      </c>
      <c r="B1" s="55"/>
      <c r="C1" s="55"/>
      <c r="D1" s="55"/>
      <c r="E1" s="55"/>
      <c r="F1" s="55"/>
      <c r="G1" s="55" t="s">
        <v>73</v>
      </c>
      <c r="H1" s="55"/>
      <c r="I1" s="55"/>
      <c r="J1" s="55"/>
      <c r="K1" s="55"/>
    </row>
    <row r="2" spans="1:11" x14ac:dyDescent="0.25">
      <c r="A2" s="56" t="s">
        <v>0</v>
      </c>
      <c r="B2" s="58" t="s">
        <v>52</v>
      </c>
      <c r="C2" s="56" t="s">
        <v>1</v>
      </c>
      <c r="D2" s="56" t="s">
        <v>2</v>
      </c>
      <c r="E2" s="58" t="s">
        <v>68</v>
      </c>
      <c r="F2" s="58" t="s">
        <v>69</v>
      </c>
      <c r="G2" s="56" t="s">
        <v>66</v>
      </c>
      <c r="H2" s="56"/>
      <c r="I2" s="56" t="s">
        <v>4</v>
      </c>
      <c r="J2" s="56"/>
      <c r="K2" s="57" t="s">
        <v>70</v>
      </c>
    </row>
    <row r="3" spans="1:11" x14ac:dyDescent="0.25">
      <c r="A3" s="56"/>
      <c r="B3" s="58"/>
      <c r="C3" s="56"/>
      <c r="D3" s="56"/>
      <c r="E3" s="58"/>
      <c r="F3" s="58"/>
      <c r="G3" s="21" t="s">
        <v>67</v>
      </c>
      <c r="H3" s="21" t="s">
        <v>3</v>
      </c>
      <c r="I3" s="21" t="s">
        <v>67</v>
      </c>
      <c r="J3" s="21" t="s">
        <v>3</v>
      </c>
      <c r="K3" s="57"/>
    </row>
    <row r="4" spans="1:11" ht="60" x14ac:dyDescent="0.25">
      <c r="A4" s="2"/>
      <c r="B4" s="5" t="s">
        <v>5</v>
      </c>
      <c r="C4" s="2"/>
      <c r="D4" s="2"/>
      <c r="E4" s="6"/>
      <c r="F4" s="6"/>
      <c r="G4" s="6"/>
      <c r="H4" s="6"/>
      <c r="I4" s="6"/>
      <c r="J4" s="6"/>
      <c r="K4" s="6"/>
    </row>
    <row r="5" spans="1:11" ht="105" customHeight="1" x14ac:dyDescent="0.25">
      <c r="A5" s="2">
        <v>1</v>
      </c>
      <c r="B5" s="5" t="s">
        <v>8</v>
      </c>
      <c r="C5" s="2"/>
      <c r="D5" s="2"/>
      <c r="E5" s="6"/>
      <c r="F5" s="6"/>
      <c r="G5" s="6"/>
      <c r="H5" s="6"/>
      <c r="I5" s="6"/>
      <c r="J5" s="6"/>
      <c r="K5" s="6"/>
    </row>
    <row r="6" spans="1:11" x14ac:dyDescent="0.25">
      <c r="A6" s="2"/>
      <c r="B6" s="5"/>
      <c r="C6" s="2"/>
      <c r="D6" s="2"/>
      <c r="E6" s="6"/>
      <c r="F6" s="6"/>
      <c r="G6" s="6"/>
      <c r="H6" s="6"/>
      <c r="I6" s="6"/>
      <c r="J6" s="6"/>
      <c r="K6" s="6"/>
    </row>
    <row r="7" spans="1:11" ht="45" x14ac:dyDescent="0.25">
      <c r="A7" s="2">
        <v>1.1000000000000001</v>
      </c>
      <c r="B7" s="5" t="s">
        <v>6</v>
      </c>
      <c r="C7" s="2" t="s">
        <v>7</v>
      </c>
      <c r="D7" s="2">
        <v>1</v>
      </c>
      <c r="E7" s="6">
        <v>0</v>
      </c>
      <c r="F7" s="6">
        <v>225000</v>
      </c>
      <c r="G7" s="6">
        <v>1</v>
      </c>
      <c r="H7" s="6">
        <f>G7*E7</f>
        <v>0</v>
      </c>
      <c r="I7" s="6">
        <f>G7</f>
        <v>1</v>
      </c>
      <c r="J7" s="6">
        <f>I7*F7</f>
        <v>225000</v>
      </c>
      <c r="K7" s="6">
        <f>J7+H7</f>
        <v>225000</v>
      </c>
    </row>
    <row r="8" spans="1:11" x14ac:dyDescent="0.25">
      <c r="A8" s="10"/>
      <c r="B8" s="11"/>
      <c r="C8" s="10"/>
      <c r="D8" s="10"/>
      <c r="E8" s="6"/>
      <c r="F8" s="6"/>
      <c r="G8" s="12"/>
      <c r="H8" s="12"/>
      <c r="I8" s="12"/>
      <c r="J8" s="12"/>
      <c r="K8" s="12"/>
    </row>
    <row r="9" spans="1:11" ht="225" x14ac:dyDescent="0.25">
      <c r="A9" s="16"/>
      <c r="B9" s="17" t="s">
        <v>53</v>
      </c>
      <c r="C9" s="16"/>
      <c r="D9" s="16"/>
      <c r="E9" s="6"/>
      <c r="F9" s="6"/>
      <c r="G9" s="18"/>
      <c r="H9" s="18"/>
      <c r="I9" s="18"/>
      <c r="J9" s="18"/>
      <c r="K9" s="18"/>
    </row>
    <row r="10" spans="1:11" x14ac:dyDescent="0.25">
      <c r="A10" s="13">
        <v>2.1</v>
      </c>
      <c r="B10" s="14" t="s">
        <v>10</v>
      </c>
      <c r="C10" s="13" t="s">
        <v>9</v>
      </c>
      <c r="D10" s="13">
        <v>2</v>
      </c>
      <c r="E10" s="6">
        <v>25000</v>
      </c>
      <c r="F10" s="6">
        <v>5000</v>
      </c>
      <c r="G10" s="15">
        <v>2</v>
      </c>
      <c r="H10" s="6">
        <f>G10*E10</f>
        <v>50000</v>
      </c>
      <c r="I10" s="6">
        <f t="shared" ref="I10:I58" si="0">G10</f>
        <v>2</v>
      </c>
      <c r="J10" s="6">
        <f>I10*F10</f>
        <v>10000</v>
      </c>
      <c r="K10" s="6">
        <f>J10+H10</f>
        <v>60000</v>
      </c>
    </row>
    <row r="11" spans="1:11" ht="90" x14ac:dyDescent="0.25">
      <c r="A11" s="13">
        <v>3</v>
      </c>
      <c r="B11" s="14" t="s">
        <v>11</v>
      </c>
      <c r="C11" s="13"/>
      <c r="D11" s="13"/>
      <c r="E11" s="15"/>
      <c r="F11" s="15"/>
      <c r="G11" s="15"/>
      <c r="H11" s="15"/>
      <c r="I11" s="6">
        <f t="shared" si="0"/>
        <v>0</v>
      </c>
      <c r="J11" s="15"/>
      <c r="K11" s="15"/>
    </row>
    <row r="12" spans="1:11" ht="30" x14ac:dyDescent="0.25">
      <c r="A12" s="7" t="s">
        <v>13</v>
      </c>
      <c r="B12" s="5" t="s">
        <v>12</v>
      </c>
      <c r="C12" s="2" t="s">
        <v>9</v>
      </c>
      <c r="D12" s="2">
        <v>8</v>
      </c>
      <c r="E12" s="6">
        <v>7200</v>
      </c>
      <c r="F12" s="6">
        <v>1000</v>
      </c>
      <c r="G12" s="6">
        <v>4</v>
      </c>
      <c r="H12" s="6">
        <f t="shared" ref="H12:H13" si="1">G12*E12</f>
        <v>28800</v>
      </c>
      <c r="I12" s="6">
        <f t="shared" si="0"/>
        <v>4</v>
      </c>
      <c r="J12" s="6">
        <f t="shared" ref="J12:J13" si="2">I12*F12</f>
        <v>4000</v>
      </c>
      <c r="K12" s="6">
        <f t="shared" ref="K12:K13" si="3">J12+H12</f>
        <v>32800</v>
      </c>
    </row>
    <row r="13" spans="1:11" ht="30" x14ac:dyDescent="0.25">
      <c r="A13" s="7" t="s">
        <v>14</v>
      </c>
      <c r="B13" s="5" t="s">
        <v>15</v>
      </c>
      <c r="C13" s="2" t="s">
        <v>9</v>
      </c>
      <c r="D13" s="2">
        <v>2</v>
      </c>
      <c r="E13" s="6">
        <v>6500</v>
      </c>
      <c r="F13" s="6">
        <v>1000</v>
      </c>
      <c r="G13" s="6">
        <v>2</v>
      </c>
      <c r="H13" s="6">
        <f t="shared" si="1"/>
        <v>13000</v>
      </c>
      <c r="I13" s="6">
        <f t="shared" si="0"/>
        <v>2</v>
      </c>
      <c r="J13" s="6">
        <f t="shared" si="2"/>
        <v>2000</v>
      </c>
      <c r="K13" s="6">
        <f t="shared" si="3"/>
        <v>15000</v>
      </c>
    </row>
    <row r="14" spans="1:11" x14ac:dyDescent="0.25">
      <c r="A14" s="7"/>
      <c r="B14" s="5"/>
      <c r="C14" s="2"/>
      <c r="D14" s="2"/>
      <c r="E14" s="6"/>
      <c r="F14" s="6"/>
      <c r="G14" s="6"/>
      <c r="H14" s="6"/>
      <c r="I14" s="6">
        <f t="shared" si="0"/>
        <v>0</v>
      </c>
      <c r="J14" s="6"/>
      <c r="K14" s="6"/>
    </row>
    <row r="15" spans="1:11" ht="45" x14ac:dyDescent="0.25">
      <c r="A15" s="7" t="s">
        <v>17</v>
      </c>
      <c r="B15" s="5" t="s">
        <v>16</v>
      </c>
      <c r="C15" s="2" t="s">
        <v>9</v>
      </c>
      <c r="D15" s="2">
        <v>2</v>
      </c>
      <c r="E15" s="6">
        <v>14500</v>
      </c>
      <c r="F15" s="6">
        <v>1000</v>
      </c>
      <c r="G15" s="6">
        <v>2</v>
      </c>
      <c r="H15" s="6">
        <f t="shared" ref="H15:H20" si="4">G15*E15</f>
        <v>29000</v>
      </c>
      <c r="I15" s="6">
        <f t="shared" si="0"/>
        <v>2</v>
      </c>
      <c r="J15" s="6">
        <f t="shared" ref="J15:J20" si="5">I15*F15</f>
        <v>2000</v>
      </c>
      <c r="K15" s="6">
        <f t="shared" ref="K15:K20" si="6">J15+H15</f>
        <v>31000</v>
      </c>
    </row>
    <row r="16" spans="1:11" ht="47.25" customHeight="1" x14ac:dyDescent="0.25">
      <c r="A16" s="2">
        <v>3.4</v>
      </c>
      <c r="B16" s="5" t="s">
        <v>18</v>
      </c>
      <c r="C16" s="2" t="s">
        <v>9</v>
      </c>
      <c r="D16" s="2">
        <v>4</v>
      </c>
      <c r="E16" s="6">
        <v>8500</v>
      </c>
      <c r="F16" s="6">
        <v>700</v>
      </c>
      <c r="G16" s="6">
        <v>0</v>
      </c>
      <c r="H16" s="6">
        <f t="shared" si="4"/>
        <v>0</v>
      </c>
      <c r="I16" s="6">
        <f t="shared" si="0"/>
        <v>0</v>
      </c>
      <c r="J16" s="6">
        <f t="shared" si="5"/>
        <v>0</v>
      </c>
      <c r="K16" s="6">
        <f t="shared" si="6"/>
        <v>0</v>
      </c>
    </row>
    <row r="17" spans="1:11" ht="47.25" customHeight="1" x14ac:dyDescent="0.25">
      <c r="A17" s="2">
        <v>3.5</v>
      </c>
      <c r="B17" s="5" t="s">
        <v>54</v>
      </c>
      <c r="C17" s="2" t="s">
        <v>9</v>
      </c>
      <c r="D17" s="2">
        <v>4</v>
      </c>
      <c r="E17" s="6">
        <v>10500</v>
      </c>
      <c r="F17" s="6">
        <v>700</v>
      </c>
      <c r="G17" s="6">
        <v>0</v>
      </c>
      <c r="H17" s="6">
        <f t="shared" si="4"/>
        <v>0</v>
      </c>
      <c r="I17" s="6">
        <f t="shared" si="0"/>
        <v>0</v>
      </c>
      <c r="J17" s="6">
        <f t="shared" si="5"/>
        <v>0</v>
      </c>
      <c r="K17" s="6">
        <f t="shared" si="6"/>
        <v>0</v>
      </c>
    </row>
    <row r="18" spans="1:11" ht="45" x14ac:dyDescent="0.25">
      <c r="A18" s="7" t="s">
        <v>20</v>
      </c>
      <c r="B18" s="5" t="s">
        <v>19</v>
      </c>
      <c r="C18" s="2" t="s">
        <v>9</v>
      </c>
      <c r="D18" s="2">
        <v>2</v>
      </c>
      <c r="E18" s="6">
        <v>80000</v>
      </c>
      <c r="F18" s="6">
        <v>3500</v>
      </c>
      <c r="G18" s="6">
        <v>2</v>
      </c>
      <c r="H18" s="6">
        <f t="shared" si="4"/>
        <v>160000</v>
      </c>
      <c r="I18" s="6">
        <f t="shared" si="0"/>
        <v>2</v>
      </c>
      <c r="J18" s="6">
        <f t="shared" si="5"/>
        <v>7000</v>
      </c>
      <c r="K18" s="6">
        <f t="shared" si="6"/>
        <v>167000</v>
      </c>
    </row>
    <row r="19" spans="1:11" ht="34.5" customHeight="1" x14ac:dyDescent="0.25">
      <c r="A19" s="2">
        <v>3.7</v>
      </c>
      <c r="B19" s="5" t="s">
        <v>21</v>
      </c>
      <c r="C19" s="2" t="s">
        <v>9</v>
      </c>
      <c r="D19" s="2">
        <v>2</v>
      </c>
      <c r="E19" s="6">
        <v>55000</v>
      </c>
      <c r="F19" s="6">
        <v>3500</v>
      </c>
      <c r="G19" s="6">
        <v>2</v>
      </c>
      <c r="H19" s="6">
        <f t="shared" si="4"/>
        <v>110000</v>
      </c>
      <c r="I19" s="6">
        <f t="shared" si="0"/>
        <v>2</v>
      </c>
      <c r="J19" s="6">
        <f t="shared" si="5"/>
        <v>7000</v>
      </c>
      <c r="K19" s="6">
        <f t="shared" si="6"/>
        <v>117000</v>
      </c>
    </row>
    <row r="20" spans="1:11" ht="41.25" customHeight="1" x14ac:dyDescent="0.25">
      <c r="A20" s="2">
        <v>3.8</v>
      </c>
      <c r="B20" s="5" t="s">
        <v>22</v>
      </c>
      <c r="C20" s="2" t="s">
        <v>7</v>
      </c>
      <c r="D20" s="2">
        <v>2</v>
      </c>
      <c r="E20" s="6">
        <v>13000</v>
      </c>
      <c r="F20" s="6">
        <v>3000</v>
      </c>
      <c r="G20" s="6">
        <v>2</v>
      </c>
      <c r="H20" s="6">
        <f t="shared" si="4"/>
        <v>26000</v>
      </c>
      <c r="I20" s="6">
        <f t="shared" si="0"/>
        <v>2</v>
      </c>
      <c r="J20" s="6">
        <f t="shared" si="5"/>
        <v>6000</v>
      </c>
      <c r="K20" s="6">
        <f t="shared" si="6"/>
        <v>32000</v>
      </c>
    </row>
    <row r="21" spans="1:11" ht="183.75" customHeight="1" x14ac:dyDescent="0.25">
      <c r="A21" s="2">
        <v>4</v>
      </c>
      <c r="B21" s="5" t="s">
        <v>23</v>
      </c>
      <c r="C21" s="2"/>
      <c r="D21" s="2"/>
      <c r="E21" s="6"/>
      <c r="F21" s="6"/>
      <c r="G21" s="6"/>
      <c r="H21" s="6"/>
      <c r="I21" s="6">
        <f t="shared" si="0"/>
        <v>0</v>
      </c>
      <c r="J21" s="6"/>
      <c r="K21" s="6"/>
    </row>
    <row r="22" spans="1:11" x14ac:dyDescent="0.25">
      <c r="A22" s="2">
        <v>4.0999999999999996</v>
      </c>
      <c r="B22" s="5" t="s">
        <v>24</v>
      </c>
      <c r="C22" s="2" t="s">
        <v>25</v>
      </c>
      <c r="D22" s="2">
        <v>25</v>
      </c>
      <c r="E22" s="6">
        <v>2700</v>
      </c>
      <c r="F22" s="6">
        <v>600</v>
      </c>
      <c r="G22" s="6">
        <v>48</v>
      </c>
      <c r="H22" s="6">
        <f t="shared" ref="H22:H23" si="7">G22*E22</f>
        <v>129600</v>
      </c>
      <c r="I22" s="6">
        <f t="shared" si="0"/>
        <v>48</v>
      </c>
      <c r="J22" s="6">
        <f t="shared" ref="J22:J23" si="8">I22*F22</f>
        <v>28800</v>
      </c>
      <c r="K22" s="6">
        <f t="shared" ref="K22:K23" si="9">J22+H22</f>
        <v>158400</v>
      </c>
    </row>
    <row r="23" spans="1:11" x14ac:dyDescent="0.25">
      <c r="A23" s="2">
        <v>4.2</v>
      </c>
      <c r="B23" s="5" t="s">
        <v>26</v>
      </c>
      <c r="C23" s="2" t="s">
        <v>25</v>
      </c>
      <c r="D23" s="2">
        <v>15</v>
      </c>
      <c r="E23" s="6">
        <v>3250</v>
      </c>
      <c r="F23" s="6">
        <v>700</v>
      </c>
      <c r="G23" s="6">
        <v>13</v>
      </c>
      <c r="H23" s="6">
        <f t="shared" si="7"/>
        <v>42250</v>
      </c>
      <c r="I23" s="6">
        <f t="shared" si="0"/>
        <v>13</v>
      </c>
      <c r="J23" s="6">
        <f t="shared" si="8"/>
        <v>9100</v>
      </c>
      <c r="K23" s="6">
        <f t="shared" si="9"/>
        <v>51350</v>
      </c>
    </row>
    <row r="24" spans="1:11" x14ac:dyDescent="0.25">
      <c r="A24" s="2"/>
      <c r="B24" s="5"/>
      <c r="C24" s="2"/>
      <c r="D24" s="2"/>
      <c r="E24" s="6"/>
      <c r="F24" s="6"/>
      <c r="G24" s="6"/>
      <c r="H24" s="6"/>
      <c r="I24" s="6">
        <f t="shared" si="0"/>
        <v>0</v>
      </c>
      <c r="J24" s="6"/>
      <c r="K24" s="6"/>
    </row>
    <row r="25" spans="1:11" ht="165" x14ac:dyDescent="0.25">
      <c r="A25" s="7">
        <v>5</v>
      </c>
      <c r="B25" s="5" t="s">
        <v>75</v>
      </c>
      <c r="C25" s="19" t="s">
        <v>25</v>
      </c>
      <c r="D25" s="19">
        <v>25</v>
      </c>
      <c r="E25" s="20">
        <v>1350</v>
      </c>
      <c r="F25" s="20">
        <v>180</v>
      </c>
      <c r="G25" s="20">
        <v>48</v>
      </c>
      <c r="H25" s="20">
        <f>G25*E25</f>
        <v>64800</v>
      </c>
      <c r="I25" s="20">
        <f t="shared" si="0"/>
        <v>48</v>
      </c>
      <c r="J25" s="20">
        <f>I25*F25</f>
        <v>8640</v>
      </c>
      <c r="K25" s="20">
        <f>J25+H25</f>
        <v>73440</v>
      </c>
    </row>
    <row r="26" spans="1:11" x14ac:dyDescent="0.25">
      <c r="A26" s="2" t="s">
        <v>79</v>
      </c>
      <c r="B26" s="5" t="s">
        <v>26</v>
      </c>
      <c r="C26" s="2" t="s">
        <v>25</v>
      </c>
      <c r="D26" s="2">
        <v>15</v>
      </c>
      <c r="E26" s="6">
        <v>1550</v>
      </c>
      <c r="F26" s="6">
        <v>190</v>
      </c>
      <c r="G26" s="6">
        <v>13</v>
      </c>
      <c r="H26" s="6">
        <f>G26*E26</f>
        <v>20150</v>
      </c>
      <c r="I26" s="6">
        <f t="shared" si="0"/>
        <v>13</v>
      </c>
      <c r="J26" s="6">
        <f>I26*F26</f>
        <v>2470</v>
      </c>
      <c r="K26" s="6">
        <f>J26+H26</f>
        <v>22620</v>
      </c>
    </row>
    <row r="27" spans="1:11" ht="150" x14ac:dyDescent="0.25">
      <c r="A27" s="7">
        <v>6</v>
      </c>
      <c r="B27" s="5" t="s">
        <v>27</v>
      </c>
      <c r="C27" s="19" t="s">
        <v>25</v>
      </c>
      <c r="D27" s="19">
        <v>20</v>
      </c>
      <c r="E27" s="20">
        <v>650</v>
      </c>
      <c r="F27" s="20">
        <v>250</v>
      </c>
      <c r="G27" s="20">
        <v>10</v>
      </c>
      <c r="H27" s="20">
        <f>G27*E27</f>
        <v>6500</v>
      </c>
      <c r="I27" s="20">
        <f t="shared" si="0"/>
        <v>10</v>
      </c>
      <c r="J27" s="20">
        <f>I27*F27</f>
        <v>2500</v>
      </c>
      <c r="K27" s="20">
        <f>J27+H27</f>
        <v>9000</v>
      </c>
    </row>
    <row r="28" spans="1:11" ht="165.75" customHeight="1" x14ac:dyDescent="0.25">
      <c r="A28" s="2">
        <v>7</v>
      </c>
      <c r="B28" s="5" t="s">
        <v>28</v>
      </c>
      <c r="C28" s="2"/>
      <c r="D28" s="2"/>
      <c r="E28" s="6"/>
      <c r="F28" s="6"/>
      <c r="G28" s="6"/>
      <c r="H28" s="6"/>
      <c r="I28" s="6">
        <f t="shared" si="0"/>
        <v>0</v>
      </c>
      <c r="J28" s="6"/>
      <c r="K28" s="6"/>
    </row>
    <row r="29" spans="1:11" x14ac:dyDescent="0.25">
      <c r="A29" s="2">
        <v>7.1</v>
      </c>
      <c r="B29" s="5" t="s">
        <v>29</v>
      </c>
      <c r="C29" s="2" t="s">
        <v>9</v>
      </c>
      <c r="D29" s="2">
        <v>1</v>
      </c>
      <c r="E29" s="6"/>
      <c r="F29" s="6">
        <v>7500</v>
      </c>
      <c r="G29" s="6">
        <v>1</v>
      </c>
      <c r="H29" s="6">
        <f t="shared" ref="H29:H43" si="10">G29*E29</f>
        <v>0</v>
      </c>
      <c r="I29" s="6">
        <f t="shared" si="0"/>
        <v>1</v>
      </c>
      <c r="J29" s="6">
        <f t="shared" ref="J29:J43" si="11">I29*F29</f>
        <v>7500</v>
      </c>
      <c r="K29" s="6">
        <f t="shared" ref="K29:K43" si="12">J29+H29</f>
        <v>7500</v>
      </c>
    </row>
    <row r="30" spans="1:11" x14ac:dyDescent="0.25">
      <c r="A30" s="2">
        <v>7.2</v>
      </c>
      <c r="B30" s="5" t="s">
        <v>30</v>
      </c>
      <c r="C30" s="2" t="s">
        <v>9</v>
      </c>
      <c r="D30" s="2">
        <v>1</v>
      </c>
      <c r="E30" s="6"/>
      <c r="F30" s="6">
        <v>7500</v>
      </c>
      <c r="G30" s="6">
        <v>1</v>
      </c>
      <c r="H30" s="6">
        <f t="shared" si="10"/>
        <v>0</v>
      </c>
      <c r="I30" s="6">
        <f t="shared" si="0"/>
        <v>1</v>
      </c>
      <c r="J30" s="6">
        <f t="shared" si="11"/>
        <v>7500</v>
      </c>
      <c r="K30" s="6">
        <f t="shared" si="12"/>
        <v>7500</v>
      </c>
    </row>
    <row r="31" spans="1:11" x14ac:dyDescent="0.25">
      <c r="A31" s="2">
        <v>7.3</v>
      </c>
      <c r="B31" s="5" t="s">
        <v>31</v>
      </c>
      <c r="C31" s="2" t="s">
        <v>9</v>
      </c>
      <c r="D31" s="2">
        <v>3</v>
      </c>
      <c r="E31" s="6"/>
      <c r="F31" s="6">
        <v>8000</v>
      </c>
      <c r="G31" s="6">
        <v>3</v>
      </c>
      <c r="H31" s="6">
        <f t="shared" si="10"/>
        <v>0</v>
      </c>
      <c r="I31" s="6">
        <f t="shared" si="0"/>
        <v>3</v>
      </c>
      <c r="J31" s="6">
        <f t="shared" si="11"/>
        <v>24000</v>
      </c>
      <c r="K31" s="6">
        <f t="shared" si="12"/>
        <v>24000</v>
      </c>
    </row>
    <row r="32" spans="1:11" x14ac:dyDescent="0.25">
      <c r="A32" s="2">
        <v>7.4</v>
      </c>
      <c r="B32" s="5" t="s">
        <v>32</v>
      </c>
      <c r="C32" s="2" t="s">
        <v>9</v>
      </c>
      <c r="D32" s="2">
        <v>2</v>
      </c>
      <c r="E32" s="6"/>
      <c r="F32" s="6">
        <v>8000</v>
      </c>
      <c r="G32" s="6">
        <v>2</v>
      </c>
      <c r="H32" s="6">
        <f t="shared" si="10"/>
        <v>0</v>
      </c>
      <c r="I32" s="6">
        <f t="shared" si="0"/>
        <v>2</v>
      </c>
      <c r="J32" s="6">
        <f t="shared" si="11"/>
        <v>16000</v>
      </c>
      <c r="K32" s="6">
        <f t="shared" si="12"/>
        <v>16000</v>
      </c>
    </row>
    <row r="33" spans="1:15" x14ac:dyDescent="0.25">
      <c r="A33" s="2">
        <v>7.5</v>
      </c>
      <c r="B33" s="5" t="s">
        <v>33</v>
      </c>
      <c r="C33" s="2" t="s">
        <v>9</v>
      </c>
      <c r="D33" s="2">
        <v>1</v>
      </c>
      <c r="E33" s="6"/>
      <c r="F33" s="6">
        <v>8000</v>
      </c>
      <c r="G33" s="6">
        <v>1</v>
      </c>
      <c r="H33" s="6">
        <f t="shared" si="10"/>
        <v>0</v>
      </c>
      <c r="I33" s="6">
        <f t="shared" si="0"/>
        <v>1</v>
      </c>
      <c r="J33" s="6">
        <f t="shared" si="11"/>
        <v>8000</v>
      </c>
      <c r="K33" s="6">
        <f t="shared" si="12"/>
        <v>8000</v>
      </c>
    </row>
    <row r="34" spans="1:15" x14ac:dyDescent="0.25">
      <c r="A34" s="2">
        <v>7.6</v>
      </c>
      <c r="B34" s="5" t="s">
        <v>34</v>
      </c>
      <c r="C34" s="2" t="s">
        <v>9</v>
      </c>
      <c r="D34" s="2">
        <v>1</v>
      </c>
      <c r="E34" s="6"/>
      <c r="F34" s="6">
        <v>8000</v>
      </c>
      <c r="G34" s="6">
        <v>1</v>
      </c>
      <c r="H34" s="6">
        <f t="shared" si="10"/>
        <v>0</v>
      </c>
      <c r="I34" s="6">
        <f t="shared" si="0"/>
        <v>1</v>
      </c>
      <c r="J34" s="6">
        <f t="shared" si="11"/>
        <v>8000</v>
      </c>
      <c r="K34" s="6">
        <f t="shared" si="12"/>
        <v>8000</v>
      </c>
    </row>
    <row r="35" spans="1:15" x14ac:dyDescent="0.25">
      <c r="A35" s="2">
        <v>7.7</v>
      </c>
      <c r="B35" s="5" t="s">
        <v>35</v>
      </c>
      <c r="C35" s="2" t="s">
        <v>9</v>
      </c>
      <c r="D35" s="2">
        <v>3</v>
      </c>
      <c r="E35" s="6"/>
      <c r="F35" s="6">
        <v>10000</v>
      </c>
      <c r="G35" s="6">
        <v>3</v>
      </c>
      <c r="H35" s="6">
        <f t="shared" si="10"/>
        <v>0</v>
      </c>
      <c r="I35" s="6">
        <f t="shared" si="0"/>
        <v>3</v>
      </c>
      <c r="J35" s="6">
        <f t="shared" si="11"/>
        <v>30000</v>
      </c>
      <c r="K35" s="6">
        <f t="shared" si="12"/>
        <v>30000</v>
      </c>
    </row>
    <row r="36" spans="1:15" x14ac:dyDescent="0.25">
      <c r="A36" s="2">
        <v>7.8</v>
      </c>
      <c r="B36" s="5" t="s">
        <v>36</v>
      </c>
      <c r="C36" s="2" t="s">
        <v>9</v>
      </c>
      <c r="D36" s="2">
        <v>1</v>
      </c>
      <c r="E36" s="6"/>
      <c r="F36" s="6">
        <v>8000</v>
      </c>
      <c r="G36" s="6">
        <v>1</v>
      </c>
      <c r="H36" s="6">
        <f t="shared" si="10"/>
        <v>0</v>
      </c>
      <c r="I36" s="6">
        <f t="shared" si="0"/>
        <v>1</v>
      </c>
      <c r="J36" s="6">
        <f t="shared" si="11"/>
        <v>8000</v>
      </c>
      <c r="K36" s="6">
        <f t="shared" si="12"/>
        <v>8000</v>
      </c>
    </row>
    <row r="37" spans="1:15" x14ac:dyDescent="0.25">
      <c r="A37" s="2">
        <v>7.9</v>
      </c>
      <c r="B37" s="5" t="s">
        <v>37</v>
      </c>
      <c r="C37" s="2" t="s">
        <v>9</v>
      </c>
      <c r="D37" s="2">
        <v>2</v>
      </c>
      <c r="E37" s="6"/>
      <c r="F37" s="6">
        <v>8500</v>
      </c>
      <c r="G37" s="6">
        <v>2</v>
      </c>
      <c r="H37" s="6">
        <f t="shared" si="10"/>
        <v>0</v>
      </c>
      <c r="I37" s="6">
        <f t="shared" si="0"/>
        <v>2</v>
      </c>
      <c r="J37" s="6">
        <f t="shared" si="11"/>
        <v>17000</v>
      </c>
      <c r="K37" s="6">
        <f t="shared" si="12"/>
        <v>17000</v>
      </c>
    </row>
    <row r="38" spans="1:15" x14ac:dyDescent="0.25">
      <c r="A38" s="8">
        <v>7.1</v>
      </c>
      <c r="B38" s="5" t="s">
        <v>38</v>
      </c>
      <c r="C38" s="2" t="s">
        <v>9</v>
      </c>
      <c r="D38" s="2">
        <v>1</v>
      </c>
      <c r="E38" s="6"/>
      <c r="F38" s="6">
        <v>8500</v>
      </c>
      <c r="G38" s="6">
        <v>1</v>
      </c>
      <c r="H38" s="6">
        <f t="shared" si="10"/>
        <v>0</v>
      </c>
      <c r="I38" s="6">
        <f t="shared" si="0"/>
        <v>1</v>
      </c>
      <c r="J38" s="6">
        <f t="shared" si="11"/>
        <v>8500</v>
      </c>
      <c r="K38" s="6">
        <f t="shared" si="12"/>
        <v>8500</v>
      </c>
    </row>
    <row r="39" spans="1:15" x14ac:dyDescent="0.25">
      <c r="A39" s="8">
        <v>7.11</v>
      </c>
      <c r="B39" s="5" t="s">
        <v>39</v>
      </c>
      <c r="C39" s="2" t="s">
        <v>9</v>
      </c>
      <c r="D39" s="2">
        <v>1</v>
      </c>
      <c r="E39" s="6"/>
      <c r="F39" s="6">
        <v>9000</v>
      </c>
      <c r="G39" s="6">
        <v>1</v>
      </c>
      <c r="H39" s="6">
        <f t="shared" si="10"/>
        <v>0</v>
      </c>
      <c r="I39" s="6">
        <f t="shared" si="0"/>
        <v>1</v>
      </c>
      <c r="J39" s="6">
        <f t="shared" si="11"/>
        <v>9000</v>
      </c>
      <c r="K39" s="6">
        <f t="shared" si="12"/>
        <v>9000</v>
      </c>
    </row>
    <row r="40" spans="1:15" x14ac:dyDescent="0.25">
      <c r="A40" s="8">
        <v>7.12</v>
      </c>
      <c r="B40" s="5" t="s">
        <v>40</v>
      </c>
      <c r="C40" s="2" t="s">
        <v>9</v>
      </c>
      <c r="D40" s="2">
        <v>1</v>
      </c>
      <c r="E40" s="6"/>
      <c r="F40" s="6">
        <v>9000</v>
      </c>
      <c r="G40" s="6">
        <v>1</v>
      </c>
      <c r="H40" s="6">
        <f t="shared" si="10"/>
        <v>0</v>
      </c>
      <c r="I40" s="6">
        <f t="shared" si="0"/>
        <v>1</v>
      </c>
      <c r="J40" s="6">
        <f t="shared" si="11"/>
        <v>9000</v>
      </c>
      <c r="K40" s="6">
        <f t="shared" si="12"/>
        <v>9000</v>
      </c>
    </row>
    <row r="41" spans="1:15" x14ac:dyDescent="0.25">
      <c r="A41" s="8">
        <v>7.13</v>
      </c>
      <c r="B41" s="5" t="s">
        <v>41</v>
      </c>
      <c r="C41" s="2" t="s">
        <v>9</v>
      </c>
      <c r="D41" s="2">
        <v>1</v>
      </c>
      <c r="E41" s="6"/>
      <c r="F41" s="6">
        <v>8500</v>
      </c>
      <c r="G41" s="6">
        <v>1</v>
      </c>
      <c r="H41" s="6">
        <f t="shared" si="10"/>
        <v>0</v>
      </c>
      <c r="I41" s="6">
        <f t="shared" si="0"/>
        <v>1</v>
      </c>
      <c r="J41" s="6">
        <f t="shared" si="11"/>
        <v>8500</v>
      </c>
      <c r="K41" s="6">
        <f t="shared" si="12"/>
        <v>8500</v>
      </c>
    </row>
    <row r="42" spans="1:15" x14ac:dyDescent="0.25">
      <c r="A42" s="8">
        <v>7.14</v>
      </c>
      <c r="B42" s="5" t="s">
        <v>42</v>
      </c>
      <c r="C42" s="2" t="s">
        <v>9</v>
      </c>
      <c r="D42" s="2">
        <v>1</v>
      </c>
      <c r="E42" s="6"/>
      <c r="F42" s="6">
        <v>9000</v>
      </c>
      <c r="G42" s="6">
        <v>1</v>
      </c>
      <c r="H42" s="6">
        <f t="shared" si="10"/>
        <v>0</v>
      </c>
      <c r="I42" s="6">
        <f t="shared" si="0"/>
        <v>1</v>
      </c>
      <c r="J42" s="6">
        <f t="shared" si="11"/>
        <v>9000</v>
      </c>
      <c r="K42" s="6">
        <f t="shared" si="12"/>
        <v>9000</v>
      </c>
    </row>
    <row r="43" spans="1:15" x14ac:dyDescent="0.25">
      <c r="A43" s="8">
        <v>7.15</v>
      </c>
      <c r="B43" s="5" t="s">
        <v>43</v>
      </c>
      <c r="C43" s="2" t="s">
        <v>9</v>
      </c>
      <c r="D43" s="2">
        <v>1</v>
      </c>
      <c r="E43" s="6"/>
      <c r="F43" s="6">
        <v>10000</v>
      </c>
      <c r="G43" s="6">
        <v>1</v>
      </c>
      <c r="H43" s="6">
        <f t="shared" si="10"/>
        <v>0</v>
      </c>
      <c r="I43" s="6">
        <f t="shared" si="0"/>
        <v>1</v>
      </c>
      <c r="J43" s="6">
        <f t="shared" si="11"/>
        <v>10000</v>
      </c>
      <c r="K43" s="6">
        <f t="shared" si="12"/>
        <v>10000</v>
      </c>
    </row>
    <row r="44" spans="1:15" ht="181.5" customHeight="1" x14ac:dyDescent="0.25">
      <c r="A44" s="9">
        <v>8</v>
      </c>
      <c r="B44" s="5" t="s">
        <v>83</v>
      </c>
      <c r="C44" s="2" t="s">
        <v>44</v>
      </c>
      <c r="D44" s="2">
        <v>875</v>
      </c>
      <c r="E44" s="6">
        <v>4600</v>
      </c>
      <c r="F44" s="6">
        <v>800</v>
      </c>
      <c r="G44" s="6">
        <v>875</v>
      </c>
      <c r="H44" s="6">
        <f>G44*E44</f>
        <v>4025000</v>
      </c>
      <c r="I44" s="6">
        <f t="shared" si="0"/>
        <v>875</v>
      </c>
      <c r="J44" s="6">
        <f>I44*F44</f>
        <v>700000</v>
      </c>
      <c r="K44" s="6">
        <f>J44+H44</f>
        <v>4725000</v>
      </c>
    </row>
    <row r="45" spans="1:15" x14ac:dyDescent="0.25">
      <c r="A45" s="8"/>
      <c r="B45" s="5"/>
      <c r="C45" s="2"/>
      <c r="D45" s="2"/>
      <c r="E45" s="6"/>
      <c r="F45" s="6"/>
      <c r="G45" s="6"/>
      <c r="H45" s="6"/>
      <c r="I45" s="6">
        <f t="shared" si="0"/>
        <v>0</v>
      </c>
      <c r="J45" s="6"/>
      <c r="K45" s="6"/>
    </row>
    <row r="46" spans="1:15" ht="151.5" customHeight="1" x14ac:dyDescent="0.25">
      <c r="A46" s="9">
        <v>9</v>
      </c>
      <c r="B46" s="5" t="s">
        <v>56</v>
      </c>
      <c r="C46" s="2"/>
      <c r="D46" s="2"/>
      <c r="E46" s="6"/>
      <c r="F46" s="6"/>
      <c r="G46" s="6"/>
      <c r="H46" s="6"/>
      <c r="I46" s="6">
        <f t="shared" si="0"/>
        <v>0</v>
      </c>
      <c r="J46" s="6"/>
      <c r="K46" s="6"/>
    </row>
    <row r="47" spans="1:15" x14ac:dyDescent="0.25">
      <c r="A47" s="7" t="s">
        <v>79</v>
      </c>
      <c r="B47" s="26" t="s">
        <v>58</v>
      </c>
      <c r="C47" s="2" t="s">
        <v>9</v>
      </c>
      <c r="D47" s="2">
        <v>8</v>
      </c>
      <c r="E47" s="6">
        <v>3500</v>
      </c>
      <c r="F47" s="6">
        <v>750</v>
      </c>
      <c r="G47" s="6">
        <v>9</v>
      </c>
      <c r="H47" s="6">
        <f t="shared" ref="H47:H53" si="13">G47*E47</f>
        <v>31500</v>
      </c>
      <c r="I47" s="6">
        <f t="shared" si="0"/>
        <v>9</v>
      </c>
      <c r="J47" s="6">
        <f t="shared" ref="J47:J53" si="14">I47*F47</f>
        <v>6750</v>
      </c>
      <c r="K47" s="6">
        <f t="shared" ref="K47:K53" si="15">J47+H47</f>
        <v>38250</v>
      </c>
    </row>
    <row r="48" spans="1:15" x14ac:dyDescent="0.25">
      <c r="A48" s="7" t="s">
        <v>45</v>
      </c>
      <c r="B48" s="5" t="s">
        <v>57</v>
      </c>
      <c r="C48" s="2" t="s">
        <v>9</v>
      </c>
      <c r="D48" s="2">
        <v>8</v>
      </c>
      <c r="E48" s="6">
        <v>8900</v>
      </c>
      <c r="F48" s="6">
        <v>750</v>
      </c>
      <c r="G48" s="6">
        <v>4</v>
      </c>
      <c r="H48" s="6">
        <f t="shared" si="13"/>
        <v>35600</v>
      </c>
      <c r="I48" s="6">
        <f t="shared" si="0"/>
        <v>4</v>
      </c>
      <c r="J48" s="6">
        <f t="shared" si="14"/>
        <v>3000</v>
      </c>
      <c r="K48" s="6">
        <f t="shared" si="15"/>
        <v>38600</v>
      </c>
      <c r="O48">
        <f>167/10.8</f>
        <v>15.462962962962962</v>
      </c>
    </row>
    <row r="49" spans="1:12" ht="30" x14ac:dyDescent="0.25">
      <c r="A49" s="7" t="s">
        <v>82</v>
      </c>
      <c r="B49" s="5" t="s">
        <v>63</v>
      </c>
      <c r="C49" s="2" t="s">
        <v>9</v>
      </c>
      <c r="D49" s="2">
        <v>2</v>
      </c>
      <c r="E49" s="6">
        <v>6000</v>
      </c>
      <c r="F49" s="6">
        <v>1500</v>
      </c>
      <c r="G49" s="6">
        <v>0</v>
      </c>
      <c r="H49" s="6">
        <f t="shared" si="13"/>
        <v>0</v>
      </c>
      <c r="I49" s="6">
        <f t="shared" si="0"/>
        <v>0</v>
      </c>
      <c r="J49" s="6">
        <f t="shared" si="14"/>
        <v>0</v>
      </c>
      <c r="K49" s="6">
        <f t="shared" si="15"/>
        <v>0</v>
      </c>
    </row>
    <row r="50" spans="1:12" x14ac:dyDescent="0.25">
      <c r="A50" s="2" t="s">
        <v>77</v>
      </c>
      <c r="B50" s="5" t="s">
        <v>59</v>
      </c>
      <c r="C50" s="2" t="s">
        <v>44</v>
      </c>
      <c r="D50" s="2">
        <v>4</v>
      </c>
      <c r="E50" s="6">
        <v>22000</v>
      </c>
      <c r="F50" s="6">
        <v>1000</v>
      </c>
      <c r="G50" s="51">
        <v>3.5</v>
      </c>
      <c r="H50" s="6">
        <f t="shared" si="13"/>
        <v>77000</v>
      </c>
      <c r="I50" s="51">
        <f t="shared" si="0"/>
        <v>3.5</v>
      </c>
      <c r="J50" s="6">
        <f t="shared" si="14"/>
        <v>3500</v>
      </c>
      <c r="K50" s="6">
        <f t="shared" si="15"/>
        <v>80500</v>
      </c>
    </row>
    <row r="51" spans="1:12" ht="30" x14ac:dyDescent="0.25">
      <c r="A51" s="7" t="s">
        <v>78</v>
      </c>
      <c r="B51" s="5" t="s">
        <v>60</v>
      </c>
      <c r="C51" s="2" t="s">
        <v>25</v>
      </c>
      <c r="D51" s="2">
        <v>135</v>
      </c>
      <c r="E51" s="6">
        <v>3800</v>
      </c>
      <c r="F51" s="6">
        <v>400</v>
      </c>
      <c r="G51" s="52">
        <v>131</v>
      </c>
      <c r="H51" s="6">
        <f t="shared" si="13"/>
        <v>497800</v>
      </c>
      <c r="I51" s="51">
        <f t="shared" si="0"/>
        <v>131</v>
      </c>
      <c r="J51" s="6">
        <f t="shared" si="14"/>
        <v>52400</v>
      </c>
      <c r="K51" s="6">
        <f t="shared" si="15"/>
        <v>550200</v>
      </c>
    </row>
    <row r="52" spans="1:12" s="39" customFormat="1" ht="90" x14ac:dyDescent="0.25">
      <c r="A52" s="7">
        <v>10</v>
      </c>
      <c r="B52" s="26" t="s">
        <v>61</v>
      </c>
      <c r="C52" s="2" t="s">
        <v>25</v>
      </c>
      <c r="D52" s="2">
        <v>200</v>
      </c>
      <c r="E52" s="6">
        <v>1460</v>
      </c>
      <c r="F52" s="6">
        <v>150</v>
      </c>
      <c r="G52" s="6">
        <v>190</v>
      </c>
      <c r="H52" s="6">
        <f t="shared" si="13"/>
        <v>277400</v>
      </c>
      <c r="I52" s="6">
        <f t="shared" si="0"/>
        <v>190</v>
      </c>
      <c r="J52" s="6">
        <f t="shared" si="14"/>
        <v>28500</v>
      </c>
      <c r="K52" s="6">
        <f t="shared" si="15"/>
        <v>305900</v>
      </c>
      <c r="L52" s="40"/>
    </row>
    <row r="53" spans="1:12" s="39" customFormat="1" ht="90" x14ac:dyDescent="0.25">
      <c r="A53" s="7">
        <v>11</v>
      </c>
      <c r="B53" s="26" t="s">
        <v>62</v>
      </c>
      <c r="C53" s="2" t="s">
        <v>9</v>
      </c>
      <c r="D53" s="2">
        <v>167</v>
      </c>
      <c r="E53" s="6">
        <v>2400</v>
      </c>
      <c r="F53" s="6">
        <v>750</v>
      </c>
      <c r="G53" s="6">
        <v>165</v>
      </c>
      <c r="H53" s="6">
        <f t="shared" si="13"/>
        <v>396000</v>
      </c>
      <c r="I53" s="6">
        <f t="shared" si="0"/>
        <v>165</v>
      </c>
      <c r="J53" s="6">
        <f t="shared" si="14"/>
        <v>123750</v>
      </c>
      <c r="K53" s="6">
        <f t="shared" si="15"/>
        <v>519750</v>
      </c>
      <c r="L53" s="40"/>
    </row>
    <row r="54" spans="1:12" x14ac:dyDescent="0.25">
      <c r="A54" s="7"/>
      <c r="B54" s="5"/>
      <c r="C54" s="2"/>
      <c r="D54" s="2"/>
      <c r="E54" s="6"/>
      <c r="F54" s="6"/>
      <c r="G54" s="6"/>
      <c r="H54" s="6"/>
      <c r="I54" s="6">
        <f t="shared" si="0"/>
        <v>0</v>
      </c>
      <c r="J54" s="6"/>
      <c r="K54" s="6"/>
    </row>
    <row r="55" spans="1:12" ht="140.25" customHeight="1" x14ac:dyDescent="0.25">
      <c r="A55" s="2">
        <v>12</v>
      </c>
      <c r="B55" s="5" t="s">
        <v>46</v>
      </c>
      <c r="C55" s="2" t="s">
        <v>44</v>
      </c>
      <c r="D55" s="2">
        <v>6</v>
      </c>
      <c r="E55" s="6">
        <v>6000</v>
      </c>
      <c r="F55" s="6">
        <v>800</v>
      </c>
      <c r="G55" s="6">
        <v>6</v>
      </c>
      <c r="H55" s="6">
        <f>G55*E55</f>
        <v>36000</v>
      </c>
      <c r="I55" s="6">
        <f t="shared" si="0"/>
        <v>6</v>
      </c>
      <c r="J55" s="6">
        <f>I55*F55</f>
        <v>4800</v>
      </c>
      <c r="K55" s="6">
        <f>J55+H55</f>
        <v>40800</v>
      </c>
    </row>
    <row r="56" spans="1:12" ht="135" x14ac:dyDescent="0.25">
      <c r="A56" s="2">
        <v>13</v>
      </c>
      <c r="B56" s="5" t="s">
        <v>47</v>
      </c>
      <c r="C56" s="2" t="s">
        <v>48</v>
      </c>
      <c r="D56" s="2">
        <v>1</v>
      </c>
      <c r="E56" s="6">
        <v>35000</v>
      </c>
      <c r="F56" s="6">
        <v>5000</v>
      </c>
      <c r="G56" s="6">
        <v>1</v>
      </c>
      <c r="H56" s="6">
        <f>G56*E56</f>
        <v>35000</v>
      </c>
      <c r="I56" s="6">
        <f t="shared" si="0"/>
        <v>1</v>
      </c>
      <c r="J56" s="6">
        <f>I56*F56</f>
        <v>5000</v>
      </c>
      <c r="K56" s="6">
        <f>J56+H56</f>
        <v>40000</v>
      </c>
    </row>
    <row r="57" spans="1:12" ht="135" x14ac:dyDescent="0.25">
      <c r="A57" s="2">
        <v>14</v>
      </c>
      <c r="B57" s="5" t="s">
        <v>49</v>
      </c>
      <c r="C57" s="2" t="s">
        <v>7</v>
      </c>
      <c r="D57" s="2">
        <v>1</v>
      </c>
      <c r="E57" s="6">
        <v>0</v>
      </c>
      <c r="F57" s="6">
        <v>95000</v>
      </c>
      <c r="G57" s="6">
        <v>1</v>
      </c>
      <c r="H57" s="6">
        <f>G57*E57</f>
        <v>0</v>
      </c>
      <c r="I57" s="6">
        <f t="shared" si="0"/>
        <v>1</v>
      </c>
      <c r="J57" s="6">
        <f>I57*F57</f>
        <v>95000</v>
      </c>
      <c r="K57" s="6">
        <f>J57+H57</f>
        <v>95000</v>
      </c>
    </row>
    <row r="58" spans="1:12" ht="121.5" customHeight="1" x14ac:dyDescent="0.25">
      <c r="A58" s="2">
        <v>15</v>
      </c>
      <c r="B58" s="5" t="s">
        <v>50</v>
      </c>
      <c r="C58" s="2" t="s">
        <v>7</v>
      </c>
      <c r="D58" s="2">
        <v>1</v>
      </c>
      <c r="E58" s="6">
        <v>25000</v>
      </c>
      <c r="F58" s="6">
        <v>10000</v>
      </c>
      <c r="G58" s="6">
        <v>1</v>
      </c>
      <c r="H58" s="6">
        <f>G58*E58</f>
        <v>25000</v>
      </c>
      <c r="I58" s="6">
        <f t="shared" si="0"/>
        <v>1</v>
      </c>
      <c r="J58" s="6">
        <f>I58*F58</f>
        <v>10000</v>
      </c>
      <c r="K58" s="6">
        <f>J58+H58</f>
        <v>35000</v>
      </c>
    </row>
    <row r="59" spans="1:12" s="25" customFormat="1" ht="23.25" customHeight="1" x14ac:dyDescent="0.25">
      <c r="A59" s="22"/>
      <c r="B59" s="23" t="s">
        <v>51</v>
      </c>
      <c r="C59" s="22"/>
      <c r="D59" s="22"/>
      <c r="E59" s="24"/>
      <c r="F59" s="24"/>
      <c r="G59" s="24"/>
      <c r="H59" s="21">
        <f t="shared" ref="H59:J59" si="16">SUM(H4:H58)</f>
        <v>6116400</v>
      </c>
      <c r="I59" s="21"/>
      <c r="J59" s="21">
        <f t="shared" si="16"/>
        <v>1527210</v>
      </c>
      <c r="K59" s="21">
        <f>SUM(K4:K58)</f>
        <v>7643610</v>
      </c>
      <c r="L59" s="40"/>
    </row>
  </sheetData>
  <mergeCells count="11">
    <mergeCell ref="G1:K1"/>
    <mergeCell ref="G2:H2"/>
    <mergeCell ref="I2:J2"/>
    <mergeCell ref="K2:K3"/>
    <mergeCell ref="E2:E3"/>
    <mergeCell ref="F2:F3"/>
    <mergeCell ref="A1:F1"/>
    <mergeCell ref="A2:A3"/>
    <mergeCell ref="B2:B3"/>
    <mergeCell ref="C2:C3"/>
    <mergeCell ref="D2:D3"/>
  </mergeCells>
  <printOptions horizontalCentered="1"/>
  <pageMargins left="0" right="0" top="0.25" bottom="0.2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HVAC 16th Floor</vt:lpstr>
      <vt:lpstr>'HVAC 16th Floor'!Print_Area</vt:lpstr>
      <vt:lpstr>'HVAC 16th Floor'!Print_Titles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Shehroz Sheikh</dc:creator>
  <cp:lastModifiedBy>Rehan Aslam</cp:lastModifiedBy>
  <cp:lastPrinted>2025-03-25T06:09:48Z</cp:lastPrinted>
  <dcterms:created xsi:type="dcterms:W3CDTF">2022-09-27T07:35:49Z</dcterms:created>
  <dcterms:modified xsi:type="dcterms:W3CDTF">2025-03-25T09:25:00Z</dcterms:modified>
</cp:coreProperties>
</file>